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1AF5FCAF-4FA8-4916-95A7-D673D8A424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ESTRO NÓMINA" sheetId="1" r:id="rId1"/>
    <sheet name="NOVEDADES FN" sheetId="3" r:id="rId2"/>
    <sheet name="NOVEDADES EN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1" i="1" l="1"/>
  <c r="U76" i="1"/>
  <c r="U77" i="1"/>
  <c r="U78" i="1"/>
  <c r="U79" i="1"/>
  <c r="U80" i="1"/>
  <c r="U82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49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64" i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3" i="1"/>
  <c r="R3" i="1" s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80" i="1"/>
  <c r="M39" i="1"/>
  <c r="M36" i="1"/>
  <c r="M37" i="1"/>
  <c r="M38" i="1"/>
  <c r="M35" i="1"/>
  <c r="H44" i="1"/>
  <c r="H51" i="1"/>
  <c r="H52" i="1"/>
  <c r="H53" i="1"/>
  <c r="H50" i="1"/>
  <c r="H45" i="1"/>
  <c r="H46" i="1"/>
  <c r="H47" i="1"/>
  <c r="E51" i="1"/>
  <c r="E50" i="1"/>
  <c r="E45" i="1"/>
  <c r="E46" i="1"/>
  <c r="E47" i="1"/>
  <c r="E44" i="1"/>
</calcChain>
</file>

<file path=xl/sharedStrings.xml><?xml version="1.0" encoding="utf-8"?>
<sst xmlns="http://schemas.openxmlformats.org/spreadsheetml/2006/main" count="438" uniqueCount="252">
  <si>
    <t>CÓDIGO</t>
  </si>
  <si>
    <t>Tecnología</t>
  </si>
  <si>
    <t>Contabilidad</t>
  </si>
  <si>
    <t>Facturación</t>
  </si>
  <si>
    <t>Comercial</t>
  </si>
  <si>
    <t>Ingeniero de Desarrollo</t>
  </si>
  <si>
    <t>Auxiliar especializado</t>
  </si>
  <si>
    <t>Ingeniero de Soporte</t>
  </si>
  <si>
    <t>DBA</t>
  </si>
  <si>
    <t>Líder de infraestructura</t>
  </si>
  <si>
    <t>Líder de QA</t>
  </si>
  <si>
    <t>Director de Impuestos</t>
  </si>
  <si>
    <t xml:space="preserve">Gerente de ventas </t>
  </si>
  <si>
    <t>Director de Facturación</t>
  </si>
  <si>
    <t>Auditor interno</t>
  </si>
  <si>
    <t>Director de presupuestos</t>
  </si>
  <si>
    <t>Director de cartera</t>
  </si>
  <si>
    <t>Director de costos</t>
  </si>
  <si>
    <t>Director de ventas</t>
  </si>
  <si>
    <t>Colpensiones</t>
  </si>
  <si>
    <t>Protección</t>
  </si>
  <si>
    <t>Provenir</t>
  </si>
  <si>
    <t>Skandia</t>
  </si>
  <si>
    <t>EPS-Sanitas</t>
  </si>
  <si>
    <t>Aliansalud EPS</t>
  </si>
  <si>
    <t>Positiva</t>
  </si>
  <si>
    <t>Nueva EPS</t>
  </si>
  <si>
    <t>EPS-Sura</t>
  </si>
  <si>
    <t>NOVEDAD INCAPACIDAD</t>
  </si>
  <si>
    <t>NOVEDAD VACACIONES</t>
  </si>
  <si>
    <t>NUMERO DIAS TRABAJADOS EN EL MES</t>
  </si>
  <si>
    <t>NUMERO DIAS INCAPACIDADES EN EL MES</t>
  </si>
  <si>
    <t>FECHA DE INICIO DE VACACIONES</t>
  </si>
  <si>
    <t>FECHA TERMINACION DE VACACIONES</t>
  </si>
  <si>
    <t>NUMERO DE DIAS VACACIONES</t>
  </si>
  <si>
    <t>X</t>
  </si>
  <si>
    <t>BONIFICACIÓN</t>
  </si>
  <si>
    <t>TRANSPORTE</t>
  </si>
  <si>
    <t>2020.03.10</t>
  </si>
  <si>
    <t>2020.03.21</t>
  </si>
  <si>
    <t>2020.05.12</t>
  </si>
  <si>
    <t>2020.05.28</t>
  </si>
  <si>
    <t>2021.03.02</t>
  </si>
  <si>
    <t>FECHA INICIO INCAPACIDAD</t>
  </si>
  <si>
    <t>FECHA TERMINACIÓN INCAPACIDAD</t>
  </si>
  <si>
    <t>2020.05.13</t>
  </si>
  <si>
    <t>2020.05.19</t>
  </si>
  <si>
    <t>Rutherford</t>
  </si>
  <si>
    <t>Buckingham</t>
  </si>
  <si>
    <t>CODIGO</t>
  </si>
  <si>
    <t>DESCRIPCION</t>
  </si>
  <si>
    <t>FK_DEPENDENCIA</t>
  </si>
  <si>
    <t>Negativa</t>
  </si>
  <si>
    <t>FK_CARGO</t>
  </si>
  <si>
    <t>FK_EPS</t>
  </si>
  <si>
    <t>FK_ARL</t>
  </si>
  <si>
    <t>FK_PENSIÓN</t>
  </si>
  <si>
    <t>INSERTS EMPLEADO</t>
  </si>
  <si>
    <t>RECURSOS</t>
  </si>
  <si>
    <t xml:space="preserve">INSERT INTO </t>
  </si>
  <si>
    <t>VALUES (</t>
  </si>
  <si>
    <t>('</t>
  </si>
  <si>
    <t>(</t>
  </si>
  <si>
    <t>,</t>
  </si>
  <si>
    <t>','</t>
  </si>
  <si>
    <t>'</t>
  </si>
  <si>
    <t>');</t>
  </si>
  <si>
    <t>);</t>
  </si>
  <si>
    <t xml:space="preserve">EMPLEADO </t>
  </si>
  <si>
    <t>INSERTS CARGO</t>
  </si>
  <si>
    <t xml:space="preserve">CARGO </t>
  </si>
  <si>
    <t>INSERTS EPS</t>
  </si>
  <si>
    <t xml:space="preserve">EPS </t>
  </si>
  <si>
    <t xml:space="preserve">ARL </t>
  </si>
  <si>
    <t xml:space="preserve">DEPENDENCIA </t>
  </si>
  <si>
    <t>INSERTS ARL</t>
  </si>
  <si>
    <t>INSERTS DEPENDENCIA</t>
  </si>
  <si>
    <t>INSERTS PENSION</t>
  </si>
  <si>
    <t xml:space="preserve">PENSION </t>
  </si>
  <si>
    <t>FECHA_INGRESO</t>
  </si>
  <si>
    <t>01-18-2010</t>
  </si>
  <si>
    <t>02-19-2011</t>
  </si>
  <si>
    <t>03-20-2012</t>
  </si>
  <si>
    <t>01-18-2011</t>
  </si>
  <si>
    <t>02-19-2012</t>
  </si>
  <si>
    <t>03-20-2013</t>
  </si>
  <si>
    <t>01-18-2012</t>
  </si>
  <si>
    <t>02-19-2013</t>
  </si>
  <si>
    <t>03-20-2014</t>
  </si>
  <si>
    <t>01-18-2013</t>
  </si>
  <si>
    <t>02-19-2014</t>
  </si>
  <si>
    <t>03-20-2015</t>
  </si>
  <si>
    <t>01-18-2014</t>
  </si>
  <si>
    <t>02-19-2015</t>
  </si>
  <si>
    <t>03-20-2016</t>
  </si>
  <si>
    <t>01-18-2015</t>
  </si>
  <si>
    <t>02-19-2016</t>
  </si>
  <si>
    <t>03-20-2017</t>
  </si>
  <si>
    <t>01-18-2016</t>
  </si>
  <si>
    <t>02-19-2017</t>
  </si>
  <si>
    <t>Evelin</t>
  </si>
  <si>
    <t>Morgan</t>
  </si>
  <si>
    <t>Landyn</t>
  </si>
  <si>
    <t>Jacey</t>
  </si>
  <si>
    <t>Joel</t>
  </si>
  <si>
    <t>Phoenix</t>
  </si>
  <si>
    <t>Rhianna</t>
  </si>
  <si>
    <t>Mariela</t>
  </si>
  <si>
    <t>Alana</t>
  </si>
  <si>
    <t>Reuben</t>
  </si>
  <si>
    <t>Johnathan</t>
  </si>
  <si>
    <t>Kayla</t>
  </si>
  <si>
    <t>Nathen</t>
  </si>
  <si>
    <t>Carina</t>
  </si>
  <si>
    <t>Shoshanna</t>
  </si>
  <si>
    <t>Tyra</t>
  </si>
  <si>
    <t>Bryant</t>
  </si>
  <si>
    <t>Angie</t>
  </si>
  <si>
    <t>Kayli</t>
  </si>
  <si>
    <t>Misael</t>
  </si>
  <si>
    <t>Alec</t>
  </si>
  <si>
    <t>Katelin</t>
  </si>
  <si>
    <t>Coby</t>
  </si>
  <si>
    <t>Stella</t>
  </si>
  <si>
    <t>Brianna</t>
  </si>
  <si>
    <t>Elyssa</t>
  </si>
  <si>
    <t>Keira</t>
  </si>
  <si>
    <t>Rodrigo</t>
  </si>
  <si>
    <t>Carmen</t>
  </si>
  <si>
    <t>Ana</t>
  </si>
  <si>
    <t>Chelsey</t>
  </si>
  <si>
    <t>Jack</t>
  </si>
  <si>
    <t>Dayton</t>
  </si>
  <si>
    <t>Sherlyn</t>
  </si>
  <si>
    <t>Jude</t>
  </si>
  <si>
    <t>Anton</t>
  </si>
  <si>
    <t>Kaden</t>
  </si>
  <si>
    <t>Laci</t>
  </si>
  <si>
    <t>Makena</t>
  </si>
  <si>
    <t>Sandy</t>
  </si>
  <si>
    <t>Aileen</t>
  </si>
  <si>
    <t>Hainsworth</t>
  </si>
  <si>
    <t>Moray</t>
  </si>
  <si>
    <t>Nogent</t>
  </si>
  <si>
    <t>Barton</t>
  </si>
  <si>
    <t>Olivares</t>
  </si>
  <si>
    <t>Averill</t>
  </si>
  <si>
    <t>Orr</t>
  </si>
  <si>
    <t>Holcombe</t>
  </si>
  <si>
    <t>Guzmán</t>
  </si>
  <si>
    <t>Hastings</t>
  </si>
  <si>
    <t>Andersson</t>
  </si>
  <si>
    <t>Tefft</t>
  </si>
  <si>
    <t>Sheppy</t>
  </si>
  <si>
    <t>Brandon</t>
  </si>
  <si>
    <t>Hatch</t>
  </si>
  <si>
    <t>San Martín</t>
  </si>
  <si>
    <t>Garrah</t>
  </si>
  <si>
    <t>Stoughton</t>
  </si>
  <si>
    <t>Severn</t>
  </si>
  <si>
    <t>Hindon</t>
  </si>
  <si>
    <t>Stewart</t>
  </si>
  <si>
    <t>Pino</t>
  </si>
  <si>
    <t>Harrington</t>
  </si>
  <si>
    <t>Church</t>
  </si>
  <si>
    <t>Kelsey</t>
  </si>
  <si>
    <t>Richmond</t>
  </si>
  <si>
    <t>Meyeul</t>
  </si>
  <si>
    <t>Pinto</t>
  </si>
  <si>
    <t>O'Connor</t>
  </si>
  <si>
    <t>Dearden</t>
  </si>
  <si>
    <t>Hungerford</t>
  </si>
  <si>
    <t>Roland</t>
  </si>
  <si>
    <t>Danford</t>
  </si>
  <si>
    <t>Akeman</t>
  </si>
  <si>
    <t>MacDonald</t>
  </si>
  <si>
    <t>Moseley</t>
  </si>
  <si>
    <t>Coote</t>
  </si>
  <si>
    <t>Tipos de novedades</t>
  </si>
  <si>
    <t>DIAS_AUSENTADOS</t>
  </si>
  <si>
    <t>FECHA_INICIO</t>
  </si>
  <si>
    <t>FECHA_FIN</t>
  </si>
  <si>
    <t>SUELDO_BASE</t>
  </si>
  <si>
    <t>SUELDO_DEVENGADO</t>
  </si>
  <si>
    <t>FK_TIPO_CONTRATO</t>
  </si>
  <si>
    <t>VACACIONES</t>
  </si>
  <si>
    <t>INCAPACIDAD</t>
  </si>
  <si>
    <t>LICENCIAS</t>
  </si>
  <si>
    <t>AUSENCIAS</t>
  </si>
  <si>
    <t>PASAR A TABLA EMPLEADOS</t>
  </si>
  <si>
    <t>FK_EMPLEADO</t>
  </si>
  <si>
    <t>FK_TIPO_NOVEDAD</t>
  </si>
  <si>
    <t>NOVEDADES</t>
  </si>
  <si>
    <t>HORAS_EXTRA</t>
  </si>
  <si>
    <t>FK_TIPO_HORAS_EXTRA</t>
  </si>
  <si>
    <t>NUM_HORAS_EXTRA</t>
  </si>
  <si>
    <t>TIPO_HORAS_EXTRA</t>
  </si>
  <si>
    <t>HORA_EXTRA_EMPLEADO</t>
  </si>
  <si>
    <t>PARAMETRO_NOMINA</t>
  </si>
  <si>
    <t>ID_PARAMETRO_NOMINA</t>
  </si>
  <si>
    <t>NOMBRE_PARAMETRO</t>
  </si>
  <si>
    <t>DESCRIPCION_PARAMETRO</t>
  </si>
  <si>
    <t>VALOR_PARAMETRO</t>
  </si>
  <si>
    <t>TIPO_NOVEDAD</t>
  </si>
  <si>
    <t>BONIFICACIONES</t>
  </si>
  <si>
    <t>ID_BONIFICACIONES</t>
  </si>
  <si>
    <t>DESCRIPCION_BONIFICACION</t>
  </si>
  <si>
    <t>VALOR BONIFICACION</t>
  </si>
  <si>
    <t>ID_EMPLEADO</t>
  </si>
  <si>
    <t>Licencia de parternidad</t>
  </si>
  <si>
    <t>Licencia no remunerada</t>
  </si>
  <si>
    <t>Incapacidad medica laboral</t>
  </si>
  <si>
    <t>Incapacidad común</t>
  </si>
  <si>
    <t>Licencia de maternidad</t>
  </si>
  <si>
    <t>Licencia de luto</t>
  </si>
  <si>
    <t>Vacaciones</t>
  </si>
  <si>
    <t>Hora extra diurna</t>
  </si>
  <si>
    <t>Hora extra nocturna</t>
  </si>
  <si>
    <t>Recargo nocturno</t>
  </si>
  <si>
    <t>Hora extra dominical</t>
  </si>
  <si>
    <t>Hora extra diurna dominical</t>
  </si>
  <si>
    <t>Hora extra nocturna dominical</t>
  </si>
  <si>
    <t>Bonificaciones</t>
  </si>
  <si>
    <t>UNIDAD_CANTIDAD</t>
  </si>
  <si>
    <t>ESTADO</t>
  </si>
  <si>
    <t>A</t>
  </si>
  <si>
    <t>S</t>
  </si>
  <si>
    <t>N</t>
  </si>
  <si>
    <t>P</t>
  </si>
  <si>
    <t>DIAS</t>
  </si>
  <si>
    <t>DÍAS</t>
  </si>
  <si>
    <t>HORAS</t>
  </si>
  <si>
    <t xml:space="preserve">TIPO_CONTRATO </t>
  </si>
  <si>
    <t>Obra y labor</t>
  </si>
  <si>
    <t>Trabajo a término fijo</t>
  </si>
  <si>
    <t>Trabajo a término indefinido</t>
  </si>
  <si>
    <t>Aprendizaje</t>
  </si>
  <si>
    <t>Temporal, ocasional o accidental</t>
  </si>
  <si>
    <t>INSERTS TIPO_CONTRATO</t>
  </si>
  <si>
    <t>SALARIO_MINIMO</t>
  </si>
  <si>
    <t>DINERO</t>
  </si>
  <si>
    <t>REMUNERACION</t>
  </si>
  <si>
    <t>SALARIO_INTEGRAL</t>
  </si>
  <si>
    <t>FECHA_I</t>
  </si>
  <si>
    <t>FECHA_F</t>
  </si>
  <si>
    <t>ID_PARAMETRO</t>
  </si>
  <si>
    <t>CANTIDAD</t>
  </si>
  <si>
    <t xml:space="preserve">PARAMETRO_NOMINA </t>
  </si>
  <si>
    <t xml:space="preserve">TIPO_NOVEDADES </t>
  </si>
  <si>
    <t>NULL</t>
  </si>
  <si>
    <t xml:space="preserve">NOVEDAD 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</si>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</sst>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/>
    <xf numFmtId="0" fontId="0" fillId="0" borderId="3" xfId="0" applyBorder="1"/>
    <xf numFmtId="49" fontId="0" fillId="4" borderId="1" xfId="0" applyNumberFormat="1" applyFill="1" applyBorder="1"/>
    <xf numFmtId="3" fontId="3" fillId="0" borderId="5" xfId="0" applyNumberFormat="1" applyFont="1" applyBorder="1" applyAlignment="1">
      <alignment horizontal="center"/>
    </xf>
    <xf numFmtId="0" fontId="6" fillId="0" borderId="0" xfId="0" applyFont="1"/>
    <xf numFmtId="3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" fontId="0" fillId="0" borderId="1" xfId="0" applyNumberFormat="1" applyBorder="1"/>
    <xf numFmtId="3" fontId="7" fillId="0" borderId="1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3"/>
  <sheetViews>
    <sheetView tabSelected="1" topLeftCell="L45" zoomScaleNormal="100" workbookViewId="0">
      <selection activeCell="Q59" sqref="Q59"/>
    </sheetView>
  </sheetViews>
  <sheetFormatPr defaultColWidth="11.42578125" defaultRowHeight="15" x14ac:dyDescent="0.25"/>
  <cols>
    <col min="1" max="1" width="8.140625" style="3" bestFit="1" customWidth="1"/>
    <col min="2" max="2" width="23.7109375" style="3" bestFit="1" customWidth="1"/>
    <col min="3" max="3" width="21.140625" style="3" bestFit="1" customWidth="1"/>
    <col min="4" max="4" width="21.85546875" style="3" bestFit="1" customWidth="1"/>
    <col min="5" max="5" width="21.7109375" style="3" bestFit="1" customWidth="1"/>
    <col min="6" max="6" width="16.5703125" style="3" bestFit="1" customWidth="1"/>
    <col min="7" max="7" width="20.7109375" style="3" bestFit="1" customWidth="1"/>
    <col min="8" max="8" width="10.5703125" style="3" bestFit="1" customWidth="1"/>
    <col min="9" max="9" width="13.140625" style="3" bestFit="1" customWidth="1"/>
    <col min="10" max="10" width="7.42578125" style="3" bestFit="1" customWidth="1"/>
    <col min="11" max="11" width="12.140625" style="3" bestFit="1" customWidth="1"/>
    <col min="12" max="12" width="19.140625" style="3" bestFit="1" customWidth="1"/>
    <col min="13" max="13" width="13.7109375" style="3" bestFit="1" customWidth="1"/>
    <col min="14" max="14" width="32.28515625" style="3" bestFit="1" customWidth="1"/>
    <col min="15" max="15" width="22" style="3" bestFit="1" customWidth="1"/>
    <col min="16" max="16" width="24.5703125" style="3" bestFit="1" customWidth="1"/>
    <col min="17" max="17" width="18.85546875" style="3" customWidth="1"/>
    <col min="18" max="18" width="15.5703125" style="3" customWidth="1"/>
    <col min="19" max="23" width="11.42578125" style="3"/>
    <col min="24" max="24" width="15.42578125" style="3" bestFit="1" customWidth="1"/>
    <col min="25" max="30" width="11.42578125" style="3"/>
    <col min="31" max="31" width="28.140625" style="3" bestFit="1" customWidth="1"/>
    <col min="32" max="32" width="17.42578125" style="3" bestFit="1" customWidth="1"/>
    <col min="33" max="16384" width="11.42578125" style="3"/>
  </cols>
  <sheetData>
    <row r="1" spans="1:26" s="4" customFormat="1" x14ac:dyDescent="0.25">
      <c r="A1" s="27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26" x14ac:dyDescent="0.25">
      <c r="A2" s="15" t="s">
        <v>0</v>
      </c>
      <c r="B2" s="15" t="s">
        <v>100</v>
      </c>
      <c r="C2" s="15" t="s">
        <v>120</v>
      </c>
      <c r="D2" s="15" t="s">
        <v>141</v>
      </c>
      <c r="E2" s="15" t="s">
        <v>160</v>
      </c>
      <c r="F2" s="15" t="s">
        <v>79</v>
      </c>
      <c r="G2" s="15" t="s">
        <v>183</v>
      </c>
      <c r="H2" s="15" t="s">
        <v>53</v>
      </c>
      <c r="I2" s="15" t="s">
        <v>54</v>
      </c>
      <c r="J2" s="15" t="s">
        <v>55</v>
      </c>
      <c r="K2" s="15" t="s">
        <v>56</v>
      </c>
      <c r="L2" s="3" t="s">
        <v>184</v>
      </c>
      <c r="M2" s="8" t="s">
        <v>37</v>
      </c>
      <c r="N2" s="8" t="s">
        <v>30</v>
      </c>
      <c r="O2" s="30" t="s">
        <v>58</v>
      </c>
      <c r="P2" s="32"/>
      <c r="R2" s="30" t="s">
        <v>57</v>
      </c>
      <c r="S2" s="31"/>
      <c r="T2" s="31"/>
      <c r="U2" s="31"/>
      <c r="V2" s="31"/>
      <c r="W2" s="31"/>
      <c r="X2" s="31"/>
      <c r="Y2" s="31"/>
      <c r="Z2" s="32"/>
    </row>
    <row r="3" spans="1:26" x14ac:dyDescent="0.25">
      <c r="A3" s="16">
        <v>2001</v>
      </c>
      <c r="B3" s="13" t="s">
        <v>101</v>
      </c>
      <c r="C3" s="12" t="s">
        <v>121</v>
      </c>
      <c r="D3" s="12" t="s">
        <v>142</v>
      </c>
      <c r="E3" s="12" t="s">
        <v>161</v>
      </c>
      <c r="F3" s="19" t="s">
        <v>80</v>
      </c>
      <c r="G3" s="17">
        <v>4395489</v>
      </c>
      <c r="H3" s="12">
        <v>1</v>
      </c>
      <c r="I3" s="12">
        <v>1</v>
      </c>
      <c r="J3" s="12">
        <v>1</v>
      </c>
      <c r="K3" s="12">
        <v>1</v>
      </c>
      <c r="L3" s="3">
        <f ca="1">RANDBETWEEN(1,5)</f>
        <v>5</v>
      </c>
      <c r="M3" s="9">
        <v>39764</v>
      </c>
      <c r="N3" s="8">
        <v>30</v>
      </c>
      <c r="O3" s="3" t="s">
        <v>59</v>
      </c>
      <c r="P3" s="3" t="s">
        <v>61</v>
      </c>
      <c r="R3" s="3" t="str">
        <f ca="1">$O$3&amp;$A$1&amp;$O$4&amp;A3&amp;$O$5&amp;$O$6&amp;B3&amp;$P$5&amp;C3&amp;$P$5&amp;D3&amp;$P$5&amp;E3&amp;$P$5&amp;F3&amp;$O$6&amp;$O$5&amp;G3&amp;$O$5&amp;H3&amp;$O$5&amp;I3&amp;$O$5&amp;J3&amp;$O$5&amp;K3&amp;$O$5&amp;L3&amp;$O$5&amp;M3&amp;$O$5&amp;N3&amp;$O$7</f>
        <v>INSERT INTO EMPLEADO VALUES (2001,'Morgan','Katelin','Moray','Stewart','01-18-2010',4395489,1,1,1,1,5,39764,30);</v>
      </c>
    </row>
    <row r="4" spans="1:26" x14ac:dyDescent="0.25">
      <c r="A4" s="16">
        <v>2002</v>
      </c>
      <c r="B4" s="13" t="s">
        <v>102</v>
      </c>
      <c r="C4" s="12" t="s">
        <v>122</v>
      </c>
      <c r="D4" s="12" t="s">
        <v>143</v>
      </c>
      <c r="E4" s="12" t="s">
        <v>162</v>
      </c>
      <c r="F4" s="19" t="s">
        <v>81</v>
      </c>
      <c r="G4" s="17">
        <v>3155500</v>
      </c>
      <c r="H4" s="12">
        <v>2</v>
      </c>
      <c r="I4" s="12">
        <v>2</v>
      </c>
      <c r="J4" s="12">
        <v>1</v>
      </c>
      <c r="K4" s="12">
        <v>2</v>
      </c>
      <c r="L4" s="3">
        <f t="shared" ref="L4:L22" ca="1" si="0">RANDBETWEEN(1,5)</f>
        <v>5</v>
      </c>
      <c r="M4" s="9">
        <v>27195</v>
      </c>
      <c r="N4" s="8">
        <v>30</v>
      </c>
      <c r="O4" s="3" t="s">
        <v>60</v>
      </c>
      <c r="P4" s="3" t="s">
        <v>62</v>
      </c>
      <c r="R4" s="3" t="str">
        <f t="shared" ref="R4:R22" ca="1" si="1">$O$3&amp;$A$1&amp;$O$4&amp;A4&amp;$O$5&amp;$O$6&amp;B4&amp;$P$5&amp;C4&amp;$P$5&amp;D4&amp;$P$5&amp;E4&amp;$P$5&amp;F4&amp;$O$6&amp;$O$5&amp;G4&amp;$O$5&amp;H4&amp;$O$5&amp;I4&amp;$O$5&amp;J4&amp;$O$5&amp;K4&amp;$O$5&amp;L4&amp;$O$5&amp;M4&amp;$O$5&amp;N4&amp;$O$7</f>
        <v>INSERT INTO EMPLEADO VALUES (2002,'Landyn','Coby','Nogent','Pino','02-19-2011',3155500,2,2,1,2,5,27195,30);</v>
      </c>
    </row>
    <row r="5" spans="1:26" x14ac:dyDescent="0.25">
      <c r="A5" s="16">
        <v>2003</v>
      </c>
      <c r="B5" s="13" t="s">
        <v>103</v>
      </c>
      <c r="C5" s="12" t="s">
        <v>123</v>
      </c>
      <c r="D5" s="12" t="s">
        <v>144</v>
      </c>
      <c r="E5" s="12" t="s">
        <v>163</v>
      </c>
      <c r="F5" s="19" t="s">
        <v>82</v>
      </c>
      <c r="G5" s="17">
        <v>3582542</v>
      </c>
      <c r="H5" s="12">
        <v>1</v>
      </c>
      <c r="I5" s="12">
        <v>3</v>
      </c>
      <c r="J5" s="12">
        <v>1</v>
      </c>
      <c r="K5" s="12">
        <v>3</v>
      </c>
      <c r="L5" s="3">
        <f t="shared" ca="1" si="0"/>
        <v>5</v>
      </c>
      <c r="M5" s="9">
        <v>36305</v>
      </c>
      <c r="N5" s="8">
        <v>30</v>
      </c>
      <c r="O5" s="3" t="s">
        <v>63</v>
      </c>
      <c r="P5" s="5" t="s">
        <v>64</v>
      </c>
      <c r="R5" s="3" t="str">
        <f t="shared" ca="1" si="1"/>
        <v>INSERT INTO EMPLEADO VALUES (2003,'Jacey','Stella','Barton','Harrington','03-20-2012',3582542,1,3,1,3,5,36305,30);</v>
      </c>
    </row>
    <row r="6" spans="1:26" x14ac:dyDescent="0.25">
      <c r="A6" s="16">
        <v>2004</v>
      </c>
      <c r="B6" s="13" t="s">
        <v>104</v>
      </c>
      <c r="C6" s="12" t="s">
        <v>124</v>
      </c>
      <c r="D6" s="12" t="s">
        <v>145</v>
      </c>
      <c r="E6" s="12" t="s">
        <v>164</v>
      </c>
      <c r="F6" s="19" t="s">
        <v>83</v>
      </c>
      <c r="G6" s="17">
        <v>3512579</v>
      </c>
      <c r="H6" s="12">
        <v>3</v>
      </c>
      <c r="I6" s="12">
        <v>4</v>
      </c>
      <c r="J6" s="12">
        <v>1</v>
      </c>
      <c r="K6" s="12">
        <v>4</v>
      </c>
      <c r="L6" s="3">
        <f t="shared" ca="1" si="0"/>
        <v>5</v>
      </c>
      <c r="M6" s="9">
        <v>7475</v>
      </c>
      <c r="N6" s="8">
        <v>12</v>
      </c>
      <c r="O6" s="5" t="s">
        <v>65</v>
      </c>
      <c r="P6" s="5" t="s">
        <v>66</v>
      </c>
      <c r="R6" s="3" t="str">
        <f t="shared" ca="1" si="1"/>
        <v>INSERT INTO EMPLEADO VALUES (2004,'Joel','Brianna','Olivares','Church','01-18-2011',3512579,3,4,1,4,5,7475,12);</v>
      </c>
    </row>
    <row r="7" spans="1:26" x14ac:dyDescent="0.25">
      <c r="A7" s="16">
        <v>2005</v>
      </c>
      <c r="B7" s="13" t="s">
        <v>105</v>
      </c>
      <c r="C7" s="12" t="s">
        <v>125</v>
      </c>
      <c r="D7" s="12" t="s">
        <v>146</v>
      </c>
      <c r="E7" s="12" t="s">
        <v>165</v>
      </c>
      <c r="F7" s="19" t="s">
        <v>84</v>
      </c>
      <c r="G7" s="17">
        <v>4016192</v>
      </c>
      <c r="H7" s="12">
        <v>1</v>
      </c>
      <c r="I7" s="12">
        <v>1</v>
      </c>
      <c r="J7" s="12">
        <v>1</v>
      </c>
      <c r="K7" s="12">
        <v>1</v>
      </c>
      <c r="L7" s="3">
        <f t="shared" ca="1" si="0"/>
        <v>2</v>
      </c>
      <c r="M7" s="9">
        <v>28702</v>
      </c>
      <c r="N7" s="8">
        <v>29</v>
      </c>
      <c r="O7" s="3" t="s">
        <v>67</v>
      </c>
      <c r="R7" s="3" t="str">
        <f t="shared" ca="1" si="1"/>
        <v>INSERT INTO EMPLEADO VALUES (2005,'Phoenix','Elyssa','Averill','Kelsey','02-19-2012',4016192,1,1,1,1,2,28702,29);</v>
      </c>
    </row>
    <row r="8" spans="1:26" x14ac:dyDescent="0.25">
      <c r="A8" s="16">
        <v>2006</v>
      </c>
      <c r="B8" s="13" t="s">
        <v>106</v>
      </c>
      <c r="C8" s="12" t="s">
        <v>126</v>
      </c>
      <c r="D8" s="12" t="s">
        <v>147</v>
      </c>
      <c r="E8" s="12" t="s">
        <v>166</v>
      </c>
      <c r="F8" s="19" t="s">
        <v>85</v>
      </c>
      <c r="G8" s="17">
        <v>3410252</v>
      </c>
      <c r="H8" s="12">
        <v>4</v>
      </c>
      <c r="I8" s="12">
        <v>2</v>
      </c>
      <c r="J8" s="12">
        <v>1</v>
      </c>
      <c r="K8" s="12">
        <v>4</v>
      </c>
      <c r="L8" s="3">
        <f t="shared" ca="1" si="0"/>
        <v>3</v>
      </c>
      <c r="M8" s="9">
        <v>1582</v>
      </c>
      <c r="N8" s="8">
        <v>30</v>
      </c>
      <c r="O8" s="3" t="s">
        <v>251</v>
      </c>
      <c r="R8" s="3" t="str">
        <f t="shared" ca="1" si="1"/>
        <v>INSERT INTO EMPLEADO VALUES (2006,'Rhianna','Keira','Orr','Richmond','03-20-2013',3410252,4,2,1,4,3,1582,30);</v>
      </c>
    </row>
    <row r="9" spans="1:26" x14ac:dyDescent="0.25">
      <c r="A9" s="16">
        <v>2007</v>
      </c>
      <c r="B9" s="13" t="s">
        <v>107</v>
      </c>
      <c r="C9" s="12" t="s">
        <v>127</v>
      </c>
      <c r="D9" s="12" t="s">
        <v>148</v>
      </c>
      <c r="E9" s="12" t="s">
        <v>163</v>
      </c>
      <c r="F9" s="19" t="s">
        <v>86</v>
      </c>
      <c r="G9" s="17">
        <v>3122766</v>
      </c>
      <c r="H9" s="12">
        <v>5</v>
      </c>
      <c r="I9" s="12">
        <v>3</v>
      </c>
      <c r="J9" s="12">
        <v>1</v>
      </c>
      <c r="K9" s="12">
        <v>3</v>
      </c>
      <c r="L9" s="3">
        <f t="shared" ca="1" si="0"/>
        <v>1</v>
      </c>
      <c r="M9" s="9">
        <v>8004</v>
      </c>
      <c r="N9" s="8">
        <v>30</v>
      </c>
      <c r="R9" s="3" t="str">
        <f t="shared" ca="1" si="1"/>
        <v>INSERT INTO EMPLEADO VALUES (2007,'Mariela','Rodrigo','Holcombe','Harrington','01-18-2012',3122766,5,3,1,3,1,8004,30);</v>
      </c>
    </row>
    <row r="10" spans="1:26" x14ac:dyDescent="0.25">
      <c r="A10" s="16">
        <v>2008</v>
      </c>
      <c r="B10" s="13" t="s">
        <v>108</v>
      </c>
      <c r="C10" s="12" t="s">
        <v>128</v>
      </c>
      <c r="D10" s="12" t="s">
        <v>149</v>
      </c>
      <c r="E10" s="12" t="s">
        <v>167</v>
      </c>
      <c r="F10" s="19" t="s">
        <v>87</v>
      </c>
      <c r="G10" s="17">
        <v>3852689</v>
      </c>
      <c r="H10" s="12">
        <v>6</v>
      </c>
      <c r="I10" s="12">
        <v>4</v>
      </c>
      <c r="J10" s="12">
        <v>1</v>
      </c>
      <c r="K10" s="12">
        <v>2</v>
      </c>
      <c r="L10" s="3">
        <f t="shared" ca="1" si="0"/>
        <v>4</v>
      </c>
      <c r="M10" s="9">
        <v>38517</v>
      </c>
      <c r="N10" s="8">
        <v>20</v>
      </c>
      <c r="R10" s="3" t="str">
        <f t="shared" ca="1" si="1"/>
        <v>INSERT INTO EMPLEADO VALUES (2008,'Alana','Carmen','Guzmán','Meyeul','02-19-2013',3852689,6,4,1,2,4,38517,20);</v>
      </c>
    </row>
    <row r="11" spans="1:26" x14ac:dyDescent="0.25">
      <c r="A11" s="16">
        <v>2009</v>
      </c>
      <c r="B11" s="13" t="s">
        <v>109</v>
      </c>
      <c r="C11" s="12" t="s">
        <v>129</v>
      </c>
      <c r="D11" s="12" t="s">
        <v>150</v>
      </c>
      <c r="E11" s="12" t="s">
        <v>168</v>
      </c>
      <c r="F11" s="19" t="s">
        <v>88</v>
      </c>
      <c r="G11" s="17">
        <v>2560603</v>
      </c>
      <c r="H11" s="12">
        <v>7</v>
      </c>
      <c r="I11" s="12">
        <v>1</v>
      </c>
      <c r="J11" s="12">
        <v>1</v>
      </c>
      <c r="K11" s="12">
        <v>1</v>
      </c>
      <c r="L11" s="3">
        <f t="shared" ca="1" si="0"/>
        <v>5</v>
      </c>
      <c r="M11" s="9">
        <v>14345</v>
      </c>
      <c r="N11" s="8">
        <v>30</v>
      </c>
      <c r="R11" s="3" t="str">
        <f t="shared" ca="1" si="1"/>
        <v>INSERT INTO EMPLEADO VALUES (2009,'Reuben','Ana','Hastings','Pinto','03-20-2014',2560603,7,1,1,1,5,14345,30);</v>
      </c>
    </row>
    <row r="12" spans="1:26" x14ac:dyDescent="0.25">
      <c r="A12" s="16">
        <v>2010</v>
      </c>
      <c r="B12" s="13" t="s">
        <v>110</v>
      </c>
      <c r="C12" s="12" t="s">
        <v>130</v>
      </c>
      <c r="D12" s="12" t="s">
        <v>151</v>
      </c>
      <c r="E12" s="12" t="s">
        <v>169</v>
      </c>
      <c r="F12" s="19" t="s">
        <v>89</v>
      </c>
      <c r="G12" s="17">
        <v>3743655</v>
      </c>
      <c r="H12" s="12">
        <v>8</v>
      </c>
      <c r="I12" s="12">
        <v>2</v>
      </c>
      <c r="J12" s="12">
        <v>1</v>
      </c>
      <c r="K12" s="12">
        <v>4</v>
      </c>
      <c r="L12" s="3">
        <f t="shared" ca="1" si="0"/>
        <v>1</v>
      </c>
      <c r="M12" s="9">
        <v>17441</v>
      </c>
      <c r="N12" s="8">
        <v>30</v>
      </c>
      <c r="R12" s="3" t="str">
        <f t="shared" ca="1" si="1"/>
        <v>INSERT INTO EMPLEADO VALUES (2010,'Johnathan','Chelsey','Andersson','O'Connor','01-18-2013',3743655,8,2,1,4,1,17441,30);</v>
      </c>
    </row>
    <row r="13" spans="1:26" x14ac:dyDescent="0.25">
      <c r="A13" s="16">
        <v>2011</v>
      </c>
      <c r="B13" s="13" t="s">
        <v>111</v>
      </c>
      <c r="C13" s="12" t="s">
        <v>131</v>
      </c>
      <c r="D13" s="12" t="s">
        <v>152</v>
      </c>
      <c r="E13" s="12" t="s">
        <v>170</v>
      </c>
      <c r="F13" s="19" t="s">
        <v>90</v>
      </c>
      <c r="G13" s="17">
        <v>3538638</v>
      </c>
      <c r="H13" s="12">
        <v>9</v>
      </c>
      <c r="I13" s="12">
        <v>3</v>
      </c>
      <c r="J13" s="12">
        <v>1</v>
      </c>
      <c r="K13" s="12">
        <v>4</v>
      </c>
      <c r="L13" s="3">
        <f t="shared" ca="1" si="0"/>
        <v>3</v>
      </c>
      <c r="M13" s="9">
        <v>25643</v>
      </c>
      <c r="N13" s="8">
        <v>30</v>
      </c>
      <c r="R13" s="3" t="str">
        <f t="shared" ca="1" si="1"/>
        <v>INSERT INTO EMPLEADO VALUES (2011,'Kayla','Jack','Tefft','Dearden','02-19-2014',3538638,9,3,1,4,3,25643,30);</v>
      </c>
    </row>
    <row r="14" spans="1:26" x14ac:dyDescent="0.25">
      <c r="A14" s="16">
        <v>2012</v>
      </c>
      <c r="B14" s="13" t="s">
        <v>101</v>
      </c>
      <c r="C14" s="12" t="s">
        <v>132</v>
      </c>
      <c r="D14" s="12" t="s">
        <v>153</v>
      </c>
      <c r="E14" s="12" t="s">
        <v>171</v>
      </c>
      <c r="F14" s="19" t="s">
        <v>91</v>
      </c>
      <c r="G14" s="17">
        <v>3124336</v>
      </c>
      <c r="H14" s="12">
        <v>6</v>
      </c>
      <c r="I14" s="12">
        <v>4</v>
      </c>
      <c r="J14" s="12">
        <v>1</v>
      </c>
      <c r="K14" s="12">
        <v>2</v>
      </c>
      <c r="L14" s="3">
        <f t="shared" ca="1" si="0"/>
        <v>5</v>
      </c>
      <c r="M14" s="9">
        <v>24306</v>
      </c>
      <c r="N14" s="8">
        <v>30</v>
      </c>
      <c r="R14" s="3" t="str">
        <f t="shared" ca="1" si="1"/>
        <v>INSERT INTO EMPLEADO VALUES (2012,'Morgan','Dayton','Sheppy','Hungerford','03-20-2015',3124336,6,4,1,2,5,24306,30);</v>
      </c>
    </row>
    <row r="15" spans="1:26" x14ac:dyDescent="0.25">
      <c r="A15" s="16">
        <v>2013</v>
      </c>
      <c r="B15" s="13" t="s">
        <v>112</v>
      </c>
      <c r="C15" s="12" t="s">
        <v>133</v>
      </c>
      <c r="D15" s="12" t="s">
        <v>142</v>
      </c>
      <c r="E15" s="12" t="s">
        <v>48</v>
      </c>
      <c r="F15" s="19" t="s">
        <v>92</v>
      </c>
      <c r="G15" s="17">
        <v>4177447</v>
      </c>
      <c r="H15" s="12">
        <v>10</v>
      </c>
      <c r="I15" s="12">
        <v>4</v>
      </c>
      <c r="J15" s="12">
        <v>1</v>
      </c>
      <c r="K15" s="12">
        <v>1</v>
      </c>
      <c r="L15" s="3">
        <f t="shared" ca="1" si="0"/>
        <v>4</v>
      </c>
      <c r="M15" s="9">
        <v>47866</v>
      </c>
      <c r="N15" s="8">
        <v>15</v>
      </c>
      <c r="R15" s="3" t="str">
        <f t="shared" ca="1" si="1"/>
        <v>INSERT INTO EMPLEADO VALUES (2013,'Nathen','Sherlyn','Moray','Buckingham','01-18-2014',4177447,10,4,1,1,4,47866,15);</v>
      </c>
    </row>
    <row r="16" spans="1:26" x14ac:dyDescent="0.25">
      <c r="A16" s="16">
        <v>2014</v>
      </c>
      <c r="B16" s="13" t="s">
        <v>113</v>
      </c>
      <c r="C16" s="12" t="s">
        <v>134</v>
      </c>
      <c r="D16" s="12" t="s">
        <v>154</v>
      </c>
      <c r="E16" s="12" t="s">
        <v>160</v>
      </c>
      <c r="F16" s="19" t="s">
        <v>93</v>
      </c>
      <c r="G16" s="17">
        <v>2735729</v>
      </c>
      <c r="H16" s="12">
        <v>8</v>
      </c>
      <c r="I16" s="12">
        <v>1</v>
      </c>
      <c r="J16" s="12">
        <v>1</v>
      </c>
      <c r="K16" s="12">
        <v>3</v>
      </c>
      <c r="L16" s="3">
        <f t="shared" ca="1" si="0"/>
        <v>1</v>
      </c>
      <c r="M16" s="9">
        <v>17476</v>
      </c>
      <c r="N16" s="8">
        <v>30</v>
      </c>
      <c r="R16" s="3" t="str">
        <f t="shared" ca="1" si="1"/>
        <v>INSERT INTO EMPLEADO VALUES (2014,'Carina','Jude','Brandon','Hindon','02-19-2015',2735729,8,1,1,3,1,17476,30);</v>
      </c>
    </row>
    <row r="17" spans="1:33" x14ac:dyDescent="0.25">
      <c r="A17" s="16">
        <v>2015</v>
      </c>
      <c r="B17" s="13" t="s">
        <v>114</v>
      </c>
      <c r="C17" s="12" t="s">
        <v>135</v>
      </c>
      <c r="D17" s="12" t="s">
        <v>155</v>
      </c>
      <c r="E17" s="12" t="s">
        <v>172</v>
      </c>
      <c r="F17" s="19" t="s">
        <v>94</v>
      </c>
      <c r="G17" s="17">
        <v>3851336</v>
      </c>
      <c r="H17" s="12">
        <v>10</v>
      </c>
      <c r="I17" s="12">
        <v>2</v>
      </c>
      <c r="J17" s="12">
        <v>1</v>
      </c>
      <c r="K17" s="12">
        <v>2</v>
      </c>
      <c r="L17" s="3">
        <f t="shared" ca="1" si="0"/>
        <v>4</v>
      </c>
      <c r="M17" s="9">
        <v>36141</v>
      </c>
      <c r="N17" s="8">
        <v>30</v>
      </c>
      <c r="R17" s="3" t="str">
        <f t="shared" ca="1" si="1"/>
        <v>INSERT INTO EMPLEADO VALUES (2015,'Shoshanna','Anton','Hatch','Roland','03-20-2016',3851336,10,2,1,2,4,36141,30);</v>
      </c>
    </row>
    <row r="18" spans="1:33" x14ac:dyDescent="0.25">
      <c r="A18" s="16">
        <v>2016</v>
      </c>
      <c r="B18" s="13" t="s">
        <v>115</v>
      </c>
      <c r="C18" s="12" t="s">
        <v>136</v>
      </c>
      <c r="D18" s="12" t="s">
        <v>47</v>
      </c>
      <c r="E18" s="12" t="s">
        <v>173</v>
      </c>
      <c r="F18" s="19" t="s">
        <v>95</v>
      </c>
      <c r="G18" s="17">
        <v>4062175</v>
      </c>
      <c r="H18" s="12">
        <v>11</v>
      </c>
      <c r="I18" s="12">
        <v>3</v>
      </c>
      <c r="J18" s="12">
        <v>1</v>
      </c>
      <c r="K18" s="12">
        <v>3</v>
      </c>
      <c r="L18" s="3">
        <f t="shared" ca="1" si="0"/>
        <v>4</v>
      </c>
      <c r="M18" s="9">
        <v>11870</v>
      </c>
      <c r="N18" s="8">
        <v>30</v>
      </c>
      <c r="R18" s="3" t="str">
        <f t="shared" ca="1" si="1"/>
        <v>INSERT INTO EMPLEADO VALUES (2016,'Tyra','Kaden','Rutherford','Danford','01-18-2015',4062175,11,3,1,3,4,11870,30);</v>
      </c>
    </row>
    <row r="19" spans="1:33" x14ac:dyDescent="0.25">
      <c r="A19" s="16">
        <v>2017</v>
      </c>
      <c r="B19" s="13" t="s">
        <v>116</v>
      </c>
      <c r="C19" s="12" t="s">
        <v>137</v>
      </c>
      <c r="D19" s="12" t="s">
        <v>156</v>
      </c>
      <c r="E19" s="12" t="s">
        <v>174</v>
      </c>
      <c r="F19" s="19" t="s">
        <v>96</v>
      </c>
      <c r="G19" s="17">
        <v>3152891</v>
      </c>
      <c r="H19" s="12">
        <v>12</v>
      </c>
      <c r="I19" s="12">
        <v>4</v>
      </c>
      <c r="J19" s="12">
        <v>1</v>
      </c>
      <c r="K19" s="12">
        <v>1</v>
      </c>
      <c r="L19" s="3">
        <f t="shared" ca="1" si="0"/>
        <v>2</v>
      </c>
      <c r="M19" s="9">
        <v>11568</v>
      </c>
      <c r="N19" s="8">
        <v>25</v>
      </c>
      <c r="R19" s="3" t="str">
        <f t="shared" ca="1" si="1"/>
        <v>INSERT INTO EMPLEADO VALUES (2017,'Bryant','Laci','San Martín','Akeman','02-19-2016',3152891,12,4,1,1,2,11568,25);</v>
      </c>
    </row>
    <row r="20" spans="1:33" x14ac:dyDescent="0.25">
      <c r="A20" s="16">
        <v>2018</v>
      </c>
      <c r="B20" s="13" t="s">
        <v>117</v>
      </c>
      <c r="C20" s="12" t="s">
        <v>138</v>
      </c>
      <c r="D20" s="12" t="s">
        <v>157</v>
      </c>
      <c r="E20" s="12" t="s">
        <v>175</v>
      </c>
      <c r="F20" s="19" t="s">
        <v>97</v>
      </c>
      <c r="G20" s="17">
        <v>4487658</v>
      </c>
      <c r="H20" s="12">
        <v>13</v>
      </c>
      <c r="I20" s="12">
        <v>1</v>
      </c>
      <c r="J20" s="12">
        <v>1</v>
      </c>
      <c r="K20" s="12">
        <v>3</v>
      </c>
      <c r="L20" s="3">
        <f t="shared" ca="1" si="0"/>
        <v>3</v>
      </c>
      <c r="M20" s="9">
        <v>44018</v>
      </c>
      <c r="N20" s="8">
        <v>30</v>
      </c>
      <c r="R20" s="3" t="str">
        <f t="shared" ca="1" si="1"/>
        <v>INSERT INTO EMPLEADO VALUES (2018,'Angie','Makena','Garrah','MacDonald','03-20-2017',4487658,13,1,1,3,3,44018,30);</v>
      </c>
    </row>
    <row r="21" spans="1:33" x14ac:dyDescent="0.25">
      <c r="A21" s="16">
        <v>2019</v>
      </c>
      <c r="B21" s="13" t="s">
        <v>118</v>
      </c>
      <c r="C21" s="12" t="s">
        <v>139</v>
      </c>
      <c r="D21" s="12" t="s">
        <v>158</v>
      </c>
      <c r="E21" s="12" t="s">
        <v>176</v>
      </c>
      <c r="F21" s="19" t="s">
        <v>98</v>
      </c>
      <c r="G21" s="17">
        <v>4240924</v>
      </c>
      <c r="H21" s="12">
        <v>14</v>
      </c>
      <c r="I21" s="12">
        <v>2</v>
      </c>
      <c r="J21" s="12">
        <v>1</v>
      </c>
      <c r="K21" s="12">
        <v>2</v>
      </c>
      <c r="L21" s="3">
        <f t="shared" ca="1" si="0"/>
        <v>3</v>
      </c>
      <c r="M21" s="9">
        <v>25063</v>
      </c>
      <c r="N21" s="8">
        <v>30</v>
      </c>
      <c r="R21" s="3" t="str">
        <f t="shared" ca="1" si="1"/>
        <v>INSERT INTO EMPLEADO VALUES (2019,'Kayli','Sandy','Stoughton','Moseley','01-18-2016',4240924,14,2,1,2,3,25063,30);</v>
      </c>
    </row>
    <row r="22" spans="1:33" x14ac:dyDescent="0.25">
      <c r="A22" s="16">
        <v>2020</v>
      </c>
      <c r="B22" s="13" t="s">
        <v>119</v>
      </c>
      <c r="C22" s="12" t="s">
        <v>140</v>
      </c>
      <c r="D22" s="12" t="s">
        <v>159</v>
      </c>
      <c r="E22" s="12" t="s">
        <v>177</v>
      </c>
      <c r="F22" s="19" t="s">
        <v>99</v>
      </c>
      <c r="G22" s="17">
        <v>3769836</v>
      </c>
      <c r="H22" s="12">
        <v>14</v>
      </c>
      <c r="I22" s="12">
        <v>1</v>
      </c>
      <c r="J22" s="12">
        <v>1</v>
      </c>
      <c r="K22" s="12">
        <v>3</v>
      </c>
      <c r="L22" s="3">
        <f t="shared" ca="1" si="0"/>
        <v>2</v>
      </c>
      <c r="M22" s="20">
        <v>34270</v>
      </c>
      <c r="N22" s="8">
        <v>30</v>
      </c>
      <c r="R22" s="3" t="str">
        <f t="shared" ca="1" si="1"/>
        <v>INSERT INTO EMPLEADO VALUES (2020,'Misael','Aileen','Severn','Coote','02-19-2017',3769836,14,1,1,3,2,34270,30);</v>
      </c>
    </row>
    <row r="23" spans="1:33" x14ac:dyDescent="0.25">
      <c r="M23" s="6"/>
      <c r="N23" s="6"/>
    </row>
    <row r="24" spans="1:33" x14ac:dyDescent="0.25">
      <c r="M24" s="6"/>
      <c r="N24" s="6"/>
    </row>
    <row r="25" spans="1:33" x14ac:dyDescent="0.25">
      <c r="E25" s="27" t="s">
        <v>72</v>
      </c>
      <c r="F25" s="29"/>
      <c r="H25" s="27" t="s">
        <v>74</v>
      </c>
      <c r="I25" s="29"/>
      <c r="M25" s="27" t="s">
        <v>232</v>
      </c>
      <c r="N25" s="29"/>
    </row>
    <row r="26" spans="1:33" x14ac:dyDescent="0.25">
      <c r="E26" s="11" t="s">
        <v>49</v>
      </c>
      <c r="F26" s="11" t="s">
        <v>50</v>
      </c>
      <c r="H26" s="11" t="s">
        <v>49</v>
      </c>
      <c r="I26" s="11" t="s">
        <v>50</v>
      </c>
      <c r="M26" s="11" t="s">
        <v>49</v>
      </c>
      <c r="N26" s="11" t="s">
        <v>50</v>
      </c>
    </row>
    <row r="27" spans="1:33" x14ac:dyDescent="0.25">
      <c r="E27" s="12">
        <v>1</v>
      </c>
      <c r="F27" s="12" t="s">
        <v>23</v>
      </c>
      <c r="H27" s="12">
        <v>1</v>
      </c>
      <c r="I27" s="13" t="s">
        <v>1</v>
      </c>
      <c r="M27" s="12">
        <v>1</v>
      </c>
      <c r="N27" s="21" t="s">
        <v>233</v>
      </c>
    </row>
    <row r="28" spans="1:33" x14ac:dyDescent="0.25">
      <c r="E28" s="12">
        <v>2</v>
      </c>
      <c r="F28" s="12" t="s">
        <v>24</v>
      </c>
      <c r="H28" s="12">
        <v>2</v>
      </c>
      <c r="I28" s="13" t="s">
        <v>3</v>
      </c>
      <c r="M28" s="12">
        <v>2</v>
      </c>
      <c r="N28" s="21" t="s">
        <v>234</v>
      </c>
    </row>
    <row r="29" spans="1:33" x14ac:dyDescent="0.25">
      <c r="E29" s="12">
        <v>3</v>
      </c>
      <c r="F29" s="12" t="s">
        <v>26</v>
      </c>
      <c r="H29" s="12">
        <v>3</v>
      </c>
      <c r="I29" s="13" t="s">
        <v>2</v>
      </c>
      <c r="M29" s="12">
        <v>3</v>
      </c>
      <c r="N29" s="21" t="s">
        <v>235</v>
      </c>
    </row>
    <row r="30" spans="1:33" x14ac:dyDescent="0.25">
      <c r="E30" s="12">
        <v>4</v>
      </c>
      <c r="F30" s="12" t="s">
        <v>27</v>
      </c>
      <c r="H30" s="12">
        <v>4</v>
      </c>
      <c r="I30" s="13" t="s">
        <v>4</v>
      </c>
      <c r="M30" s="12">
        <v>4</v>
      </c>
      <c r="N30" s="21" t="s">
        <v>236</v>
      </c>
    </row>
    <row r="31" spans="1:33" x14ac:dyDescent="0.25">
      <c r="M31" s="12">
        <v>5</v>
      </c>
      <c r="N31" s="21" t="s">
        <v>237</v>
      </c>
      <c r="V31" s="34" t="s">
        <v>250</v>
      </c>
      <c r="W31" s="34"/>
      <c r="X31" s="34"/>
      <c r="Y31" s="34"/>
      <c r="Z31" s="33"/>
      <c r="AD31" s="30" t="s">
        <v>248</v>
      </c>
      <c r="AE31" s="31"/>
      <c r="AF31" s="31"/>
      <c r="AG31" s="32"/>
    </row>
    <row r="32" spans="1:33" x14ac:dyDescent="0.25">
      <c r="M32" s="2"/>
      <c r="N32" s="10"/>
      <c r="V32" s="8" t="s">
        <v>0</v>
      </c>
      <c r="W32" s="8" t="s">
        <v>190</v>
      </c>
      <c r="X32" s="8" t="s">
        <v>191</v>
      </c>
      <c r="Y32" s="23" t="s">
        <v>246</v>
      </c>
      <c r="Z32" s="25" t="s">
        <v>243</v>
      </c>
      <c r="AA32" s="25" t="s">
        <v>244</v>
      </c>
      <c r="AD32" s="3" t="s">
        <v>49</v>
      </c>
      <c r="AE32" s="3" t="s">
        <v>50</v>
      </c>
      <c r="AF32" s="3" t="s">
        <v>245</v>
      </c>
      <c r="AG32" s="3" t="s">
        <v>224</v>
      </c>
    </row>
    <row r="33" spans="4:33" x14ac:dyDescent="0.25">
      <c r="E33" s="27" t="s">
        <v>73</v>
      </c>
      <c r="F33" s="29"/>
      <c r="H33" s="27" t="s">
        <v>78</v>
      </c>
      <c r="I33" s="29"/>
      <c r="M33" s="2"/>
      <c r="N33" s="10"/>
      <c r="V33" s="1">
        <v>1</v>
      </c>
      <c r="W33" s="16">
        <v>2001</v>
      </c>
      <c r="X33" s="8">
        <v>14</v>
      </c>
      <c r="Y33" s="36">
        <v>649809</v>
      </c>
      <c r="Z33" s="26" t="s">
        <v>249</v>
      </c>
      <c r="AA33" s="3" t="s">
        <v>249</v>
      </c>
      <c r="AD33" s="3">
        <v>1</v>
      </c>
      <c r="AE33" s="3" t="s">
        <v>214</v>
      </c>
      <c r="AF33" s="3">
        <v>1</v>
      </c>
      <c r="AG33" s="3" t="s">
        <v>225</v>
      </c>
    </row>
    <row r="34" spans="4:33" x14ac:dyDescent="0.25">
      <c r="E34" s="11" t="s">
        <v>49</v>
      </c>
      <c r="F34" s="11" t="s">
        <v>50</v>
      </c>
      <c r="H34" s="11" t="s">
        <v>49</v>
      </c>
      <c r="I34" s="11" t="s">
        <v>50</v>
      </c>
      <c r="M34" s="30" t="s">
        <v>238</v>
      </c>
      <c r="N34" s="31"/>
      <c r="O34" s="32"/>
      <c r="V34" s="1">
        <v>2</v>
      </c>
      <c r="W34" s="16">
        <v>2002</v>
      </c>
      <c r="X34" s="8">
        <v>14</v>
      </c>
      <c r="Y34" s="37">
        <v>328354</v>
      </c>
      <c r="Z34" s="26" t="s">
        <v>249</v>
      </c>
      <c r="AA34" s="3" t="s">
        <v>249</v>
      </c>
      <c r="AD34" s="3">
        <v>2</v>
      </c>
      <c r="AE34" s="3" t="s">
        <v>213</v>
      </c>
      <c r="AF34" s="3">
        <v>2</v>
      </c>
      <c r="AG34" s="3" t="s">
        <v>225</v>
      </c>
    </row>
    <row r="35" spans="4:33" x14ac:dyDescent="0.25">
      <c r="E35" s="12">
        <v>1</v>
      </c>
      <c r="F35" s="12" t="s">
        <v>25</v>
      </c>
      <c r="H35" s="12">
        <v>1</v>
      </c>
      <c r="I35" s="12" t="s">
        <v>19</v>
      </c>
      <c r="M35" s="3" t="str">
        <f>$O$3&amp;$M$25 &amp;$O$4&amp;M27&amp;$O$5&amp;$O$6&amp;N27&amp;$P$6</f>
        <v>INSERT INTO TIPO_CONTRATO VALUES (1,'Obra y labor');</v>
      </c>
      <c r="V35" s="1">
        <v>3</v>
      </c>
      <c r="W35" s="16">
        <v>2003</v>
      </c>
      <c r="X35" s="8">
        <v>14</v>
      </c>
      <c r="Y35" s="37">
        <v>406552</v>
      </c>
      <c r="Z35" s="26" t="s">
        <v>249</v>
      </c>
      <c r="AA35" s="3" t="s">
        <v>249</v>
      </c>
      <c r="AD35" s="3">
        <v>3</v>
      </c>
      <c r="AE35" s="3" t="s">
        <v>209</v>
      </c>
      <c r="AF35" s="3">
        <v>3</v>
      </c>
      <c r="AG35" s="3" t="s">
        <v>225</v>
      </c>
    </row>
    <row r="36" spans="4:33" x14ac:dyDescent="0.25">
      <c r="E36" s="12">
        <v>2</v>
      </c>
      <c r="F36" s="12" t="s">
        <v>52</v>
      </c>
      <c r="H36" s="12">
        <v>2</v>
      </c>
      <c r="I36" s="12" t="s">
        <v>20</v>
      </c>
      <c r="M36" s="3" t="str">
        <f t="shared" ref="M36:M39" si="2">$O$3&amp;$M$25 &amp;$O$4&amp;M28&amp;$O$5&amp;$O$6&amp;N28&amp;$P$6</f>
        <v>INSERT INTO TIPO_CONTRATO VALUES (2,'Trabajo a término fijo');</v>
      </c>
      <c r="V36" s="1">
        <v>4</v>
      </c>
      <c r="W36" s="16">
        <v>2004</v>
      </c>
      <c r="X36" s="8">
        <v>14</v>
      </c>
      <c r="Y36" s="37">
        <v>670106</v>
      </c>
      <c r="Z36" s="26" t="s">
        <v>249</v>
      </c>
      <c r="AA36" s="3" t="s">
        <v>249</v>
      </c>
      <c r="AD36" s="3">
        <v>4</v>
      </c>
      <c r="AE36" s="3" t="s">
        <v>210</v>
      </c>
      <c r="AF36" s="3">
        <v>4</v>
      </c>
      <c r="AG36" s="3" t="s">
        <v>225</v>
      </c>
    </row>
    <row r="37" spans="4:33" x14ac:dyDescent="0.25">
      <c r="H37" s="12">
        <v>3</v>
      </c>
      <c r="I37" s="12" t="s">
        <v>21</v>
      </c>
      <c r="M37" s="3" t="str">
        <f t="shared" si="2"/>
        <v>INSERT INTO TIPO_CONTRATO VALUES (3,'Trabajo a término indefinido');</v>
      </c>
      <c r="V37" s="1">
        <v>5</v>
      </c>
      <c r="W37" s="16">
        <v>2005</v>
      </c>
      <c r="X37" s="8">
        <v>14</v>
      </c>
      <c r="Y37" s="37">
        <v>228523</v>
      </c>
      <c r="Z37" s="26" t="s">
        <v>249</v>
      </c>
      <c r="AA37" s="3" t="s">
        <v>249</v>
      </c>
      <c r="AD37" s="3">
        <v>5</v>
      </c>
      <c r="AE37" s="3" t="s">
        <v>212</v>
      </c>
      <c r="AF37" s="3">
        <v>5</v>
      </c>
      <c r="AG37" s="3" t="s">
        <v>225</v>
      </c>
    </row>
    <row r="38" spans="4:33" x14ac:dyDescent="0.25">
      <c r="H38" s="12">
        <v>4</v>
      </c>
      <c r="I38" s="12" t="s">
        <v>22</v>
      </c>
      <c r="M38" s="3" t="str">
        <f t="shared" si="2"/>
        <v>INSERT INTO TIPO_CONTRATO VALUES (4,'Aprendizaje');</v>
      </c>
      <c r="V38" s="1">
        <v>6</v>
      </c>
      <c r="W38" s="16">
        <v>2006</v>
      </c>
      <c r="X38" s="8">
        <v>14</v>
      </c>
      <c r="Y38" s="37">
        <v>494233</v>
      </c>
      <c r="Z38" s="26" t="s">
        <v>249</v>
      </c>
      <c r="AA38" s="3" t="s">
        <v>249</v>
      </c>
      <c r="AD38" s="3">
        <v>6</v>
      </c>
      <c r="AE38" s="3" t="s">
        <v>211</v>
      </c>
      <c r="AF38" s="3">
        <v>6</v>
      </c>
      <c r="AG38" s="3" t="s">
        <v>225</v>
      </c>
    </row>
    <row r="39" spans="4:33" x14ac:dyDescent="0.25">
      <c r="M39" s="3" t="str">
        <f t="shared" si="2"/>
        <v>INSERT INTO TIPO_CONTRATO VALUES (5,'Temporal, ocasional o accidental');</v>
      </c>
      <c r="N39" s="10"/>
      <c r="V39" s="1">
        <v>7</v>
      </c>
      <c r="W39" s="16">
        <v>2007</v>
      </c>
      <c r="X39" s="8">
        <v>14</v>
      </c>
      <c r="Y39" s="37">
        <v>818017</v>
      </c>
      <c r="Z39" s="26" t="s">
        <v>249</v>
      </c>
      <c r="AA39" s="3" t="s">
        <v>249</v>
      </c>
      <c r="AD39" s="3">
        <v>7</v>
      </c>
      <c r="AE39" s="3" t="s">
        <v>215</v>
      </c>
      <c r="AF39" s="3">
        <v>7</v>
      </c>
      <c r="AG39" s="3" t="s">
        <v>225</v>
      </c>
    </row>
    <row r="40" spans="4:33" x14ac:dyDescent="0.25">
      <c r="M40" s="2"/>
      <c r="N40" s="10"/>
      <c r="V40" s="1">
        <v>8</v>
      </c>
      <c r="W40" s="16">
        <v>2008</v>
      </c>
      <c r="X40" s="8">
        <v>14</v>
      </c>
      <c r="Y40" s="37">
        <v>569760</v>
      </c>
      <c r="Z40" s="26" t="s">
        <v>249</v>
      </c>
      <c r="AA40" s="3" t="s">
        <v>249</v>
      </c>
      <c r="AD40" s="3">
        <v>8</v>
      </c>
      <c r="AE40" s="3" t="s">
        <v>218</v>
      </c>
      <c r="AF40" s="3">
        <v>8</v>
      </c>
      <c r="AG40" s="3" t="s">
        <v>225</v>
      </c>
    </row>
    <row r="41" spans="4:33" x14ac:dyDescent="0.25">
      <c r="M41" s="2"/>
      <c r="N41" s="10"/>
      <c r="V41" s="1">
        <v>9</v>
      </c>
      <c r="W41" s="16">
        <v>2009</v>
      </c>
      <c r="X41" s="8">
        <v>14</v>
      </c>
      <c r="Y41" s="37">
        <v>336775</v>
      </c>
      <c r="Z41" s="26" t="s">
        <v>249</v>
      </c>
      <c r="AA41" s="3" t="s">
        <v>249</v>
      </c>
      <c r="AD41" s="3">
        <v>9</v>
      </c>
      <c r="AE41" s="3" t="s">
        <v>216</v>
      </c>
      <c r="AF41" s="3">
        <v>9</v>
      </c>
      <c r="AG41" s="3" t="s">
        <v>225</v>
      </c>
    </row>
    <row r="42" spans="4:33" x14ac:dyDescent="0.25">
      <c r="M42" s="2"/>
      <c r="V42" s="1">
        <v>10</v>
      </c>
      <c r="W42" s="16">
        <v>2010</v>
      </c>
      <c r="X42" s="8">
        <v>14</v>
      </c>
      <c r="Y42" s="37">
        <v>632261</v>
      </c>
      <c r="Z42" s="26" t="s">
        <v>249</v>
      </c>
      <c r="AA42" s="3" t="s">
        <v>249</v>
      </c>
      <c r="AD42" s="3">
        <v>10</v>
      </c>
      <c r="AE42" s="3" t="s">
        <v>217</v>
      </c>
      <c r="AF42" s="3">
        <v>10</v>
      </c>
      <c r="AG42" s="3" t="s">
        <v>225</v>
      </c>
    </row>
    <row r="43" spans="4:33" x14ac:dyDescent="0.25">
      <c r="D43" s="18"/>
      <c r="E43" s="30" t="s">
        <v>71</v>
      </c>
      <c r="F43" s="31"/>
      <c r="H43" s="30" t="s">
        <v>76</v>
      </c>
      <c r="I43" s="31"/>
      <c r="J43" s="32"/>
      <c r="M43" s="2"/>
      <c r="V43" s="1">
        <v>11</v>
      </c>
      <c r="W43" s="16">
        <v>2011</v>
      </c>
      <c r="X43" s="8">
        <v>14</v>
      </c>
      <c r="Y43" s="37">
        <v>157647</v>
      </c>
      <c r="Z43" s="26" t="s">
        <v>249</v>
      </c>
      <c r="AA43" s="3" t="s">
        <v>249</v>
      </c>
      <c r="AD43" s="3">
        <v>11</v>
      </c>
      <c r="AE43" s="3" t="s">
        <v>219</v>
      </c>
      <c r="AF43" s="3">
        <v>11</v>
      </c>
      <c r="AG43" s="3" t="s">
        <v>225</v>
      </c>
    </row>
    <row r="44" spans="4:33" x14ac:dyDescent="0.25">
      <c r="E44" s="3" t="str">
        <f>$O$3&amp;$E$25&amp;$O$4&amp;E27&amp;$O$5&amp;$O$6&amp;F27&amp;$P$6</f>
        <v>INSERT INTO EPS VALUES (1,'EPS-Sanitas');</v>
      </c>
      <c r="H44" s="3" t="str">
        <f>$O$3&amp;$H$25&amp;$O$4&amp;H27&amp;$O$5&amp;$O$6&amp;I27&amp;$P$6</f>
        <v>INSERT INTO DEPENDENCIA VALUES (1,'Tecnología');</v>
      </c>
      <c r="M44" s="2"/>
      <c r="N44" s="39" t="s">
        <v>247</v>
      </c>
      <c r="O44" s="40"/>
      <c r="P44" s="40"/>
      <c r="Q44" s="40"/>
      <c r="R44" s="40"/>
      <c r="S44" s="41"/>
      <c r="V44" s="1">
        <v>12</v>
      </c>
      <c r="W44" s="16">
        <v>2012</v>
      </c>
      <c r="X44" s="8">
        <v>14</v>
      </c>
      <c r="Y44" s="37">
        <v>442282</v>
      </c>
      <c r="Z44" s="26" t="s">
        <v>249</v>
      </c>
      <c r="AA44" s="3" t="s">
        <v>249</v>
      </c>
      <c r="AD44" s="3">
        <v>12</v>
      </c>
      <c r="AE44" s="3" t="s">
        <v>220</v>
      </c>
      <c r="AF44" s="3">
        <v>12</v>
      </c>
      <c r="AG44" s="3" t="s">
        <v>225</v>
      </c>
    </row>
    <row r="45" spans="4:33" x14ac:dyDescent="0.25">
      <c r="E45" s="3" t="str">
        <f>$O$3&amp;$E$25&amp;$O$4&amp;E28&amp;$O$5&amp;$O$6&amp;F28&amp;$P$6</f>
        <v>INSERT INTO EPS VALUES (2,'Aliansalud EPS');</v>
      </c>
      <c r="H45" s="3" t="str">
        <f>$O$3&amp;$H$25&amp;$O$4&amp;H28&amp;$O$5&amp;$O$6&amp;I28&amp;$P$6</f>
        <v>INSERT INTO DEPENDENCIA VALUES (2,'Facturación');</v>
      </c>
      <c r="M45" s="2"/>
      <c r="N45" s="6" t="s">
        <v>199</v>
      </c>
      <c r="O45" s="6" t="s">
        <v>200</v>
      </c>
      <c r="P45" s="6" t="s">
        <v>202</v>
      </c>
      <c r="Q45" s="3" t="s">
        <v>223</v>
      </c>
      <c r="R45" s="3" t="s">
        <v>241</v>
      </c>
      <c r="S45" s="6" t="s">
        <v>224</v>
      </c>
      <c r="V45" s="1">
        <v>13</v>
      </c>
      <c r="W45" s="16">
        <v>2013</v>
      </c>
      <c r="X45" s="8">
        <v>14</v>
      </c>
      <c r="Y45" s="37">
        <v>542140</v>
      </c>
      <c r="Z45" s="26" t="s">
        <v>249</v>
      </c>
      <c r="AA45" s="3" t="s">
        <v>249</v>
      </c>
      <c r="AD45" s="3">
        <v>13</v>
      </c>
      <c r="AE45" s="3" t="s">
        <v>221</v>
      </c>
      <c r="AF45" s="3">
        <v>13</v>
      </c>
      <c r="AG45" s="3" t="s">
        <v>225</v>
      </c>
    </row>
    <row r="46" spans="4:33" x14ac:dyDescent="0.25">
      <c r="E46" s="3" t="str">
        <f>$O$3&amp;$E$25&amp;$O$4&amp;E29&amp;$O$5&amp;$O$6&amp;F29&amp;$P$6</f>
        <v>INSERT INTO EPS VALUES (3,'Nueva EPS');</v>
      </c>
      <c r="H46" s="3" t="str">
        <f>$O$3&amp;$H$25&amp;$O$4&amp;H29&amp;$O$5&amp;$O$6&amp;I29&amp;$P$6</f>
        <v>INSERT INTO DEPENDENCIA VALUES (3,'Contabilidad');</v>
      </c>
      <c r="N46" s="3">
        <v>1</v>
      </c>
      <c r="O46" s="3" t="s">
        <v>214</v>
      </c>
      <c r="P46" s="3">
        <v>100</v>
      </c>
      <c r="Q46" s="3" t="s">
        <v>230</v>
      </c>
      <c r="R46" s="3" t="s">
        <v>226</v>
      </c>
      <c r="S46" s="3" t="s">
        <v>225</v>
      </c>
      <c r="V46" s="1">
        <v>14</v>
      </c>
      <c r="W46" s="16">
        <v>2014</v>
      </c>
      <c r="X46" s="8">
        <v>14</v>
      </c>
      <c r="Y46" s="37">
        <v>890426</v>
      </c>
      <c r="Z46" s="26" t="s">
        <v>249</v>
      </c>
      <c r="AA46" s="3" t="s">
        <v>249</v>
      </c>
      <c r="AD46" s="3">
        <v>14</v>
      </c>
      <c r="AE46" s="3" t="s">
        <v>222</v>
      </c>
      <c r="AF46" s="3">
        <v>14</v>
      </c>
      <c r="AG46" s="3" t="s">
        <v>225</v>
      </c>
    </row>
    <row r="47" spans="4:33" x14ac:dyDescent="0.25">
      <c r="E47" s="3" t="str">
        <f>$O$3&amp;$E$25&amp;$O$4&amp;E30&amp;$O$5&amp;$O$6&amp;F30&amp;$P$6</f>
        <v>INSERT INTO EPS VALUES (4,'EPS-Sura');</v>
      </c>
      <c r="H47" s="3" t="str">
        <f>$O$3&amp;$H$25&amp;$O$4&amp;H30&amp;$O$5&amp;$O$6&amp;I30&amp;$P$6</f>
        <v>INSERT INTO DEPENDENCIA VALUES (4,'Comercial');</v>
      </c>
      <c r="N47" s="3">
        <v>2</v>
      </c>
      <c r="O47" s="3" t="s">
        <v>213</v>
      </c>
      <c r="P47" s="3">
        <v>100</v>
      </c>
      <c r="Q47" s="3" t="s">
        <v>229</v>
      </c>
      <c r="R47" s="3" t="s">
        <v>226</v>
      </c>
      <c r="S47" s="3" t="s">
        <v>225</v>
      </c>
      <c r="V47" s="1">
        <v>15</v>
      </c>
      <c r="W47" s="16">
        <v>2015</v>
      </c>
      <c r="X47" s="8">
        <v>14</v>
      </c>
      <c r="Y47" s="37">
        <v>552774</v>
      </c>
      <c r="Z47" s="26" t="s">
        <v>249</v>
      </c>
      <c r="AA47" s="3" t="s">
        <v>249</v>
      </c>
    </row>
    <row r="48" spans="4:33" x14ac:dyDescent="0.25">
      <c r="N48" s="3">
        <v>3</v>
      </c>
      <c r="O48" s="3" t="s">
        <v>209</v>
      </c>
      <c r="P48" s="3">
        <v>100</v>
      </c>
      <c r="Q48" s="3" t="s">
        <v>230</v>
      </c>
      <c r="R48" s="3" t="s">
        <v>226</v>
      </c>
      <c r="S48" s="3" t="s">
        <v>225</v>
      </c>
      <c r="V48" s="1">
        <v>16</v>
      </c>
      <c r="W48" s="16">
        <v>2016</v>
      </c>
      <c r="X48" s="8">
        <v>14</v>
      </c>
      <c r="Y48" s="37">
        <v>557368</v>
      </c>
      <c r="Z48" s="26" t="s">
        <v>249</v>
      </c>
      <c r="AA48" s="3" t="s">
        <v>249</v>
      </c>
    </row>
    <row r="49" spans="1:30" x14ac:dyDescent="0.25">
      <c r="E49" s="30" t="s">
        <v>75</v>
      </c>
      <c r="F49" s="32"/>
      <c r="H49" s="30" t="s">
        <v>77</v>
      </c>
      <c r="I49" s="31"/>
      <c r="J49" s="31"/>
      <c r="K49" s="32"/>
      <c r="N49" s="3">
        <v>4</v>
      </c>
      <c r="O49" s="3" t="s">
        <v>210</v>
      </c>
      <c r="P49" s="3">
        <v>0</v>
      </c>
      <c r="Q49" s="3" t="s">
        <v>229</v>
      </c>
      <c r="R49" s="3" t="s">
        <v>227</v>
      </c>
      <c r="S49" s="3" t="s">
        <v>225</v>
      </c>
      <c r="V49" s="1">
        <v>17</v>
      </c>
      <c r="W49" s="16">
        <v>2017</v>
      </c>
      <c r="X49" s="8">
        <v>14</v>
      </c>
      <c r="Y49" s="37">
        <v>37847</v>
      </c>
      <c r="Z49" s="26" t="s">
        <v>249</v>
      </c>
      <c r="AA49" s="3" t="s">
        <v>249</v>
      </c>
      <c r="AD49" s="3" t="str">
        <f>$O$3&amp;$AD$31 &amp;$O$4&amp;AD33&amp;$O$5&amp;$O$6&amp;AE33&amp;$O$6&amp;$O$5&amp;AF33&amp;$O$5&amp;$O$6&amp;AG33&amp;$P$6</f>
        <v>INSERT INTO TIPO_NOVEDADES VALUES (1,'Licencia de luto',1,'A');</v>
      </c>
    </row>
    <row r="50" spans="1:30" x14ac:dyDescent="0.25">
      <c r="E50" s="3" t="str">
        <f>$O$3&amp;$E$33&amp;$O$4&amp;E35&amp;$O$5&amp;$O$6&amp;F35&amp;$P$6</f>
        <v>INSERT INTO ARL VALUES (1,'Positiva');</v>
      </c>
      <c r="H50" s="3" t="str">
        <f>$O$3&amp;$H$33&amp;$O$4&amp;H35&amp;$O$5&amp;$O$6&amp;I35&amp;$P$6</f>
        <v>INSERT INTO PENSION VALUES (1,'Colpensiones');</v>
      </c>
      <c r="N50" s="3">
        <v>5</v>
      </c>
      <c r="O50" s="3" t="s">
        <v>212</v>
      </c>
      <c r="P50" s="3">
        <v>100</v>
      </c>
      <c r="Q50" s="3" t="s">
        <v>230</v>
      </c>
      <c r="R50" s="3" t="s">
        <v>228</v>
      </c>
      <c r="S50" s="3" t="s">
        <v>225</v>
      </c>
      <c r="V50" s="1">
        <v>18</v>
      </c>
      <c r="W50" s="16">
        <v>2018</v>
      </c>
      <c r="X50" s="8">
        <v>14</v>
      </c>
      <c r="Y50" s="37">
        <v>391789</v>
      </c>
      <c r="Z50" s="26" t="s">
        <v>249</v>
      </c>
      <c r="AA50" s="3" t="s">
        <v>249</v>
      </c>
      <c r="AD50" s="3" t="str">
        <f t="shared" ref="AD50:AD64" si="3">$O$3&amp;$AD$31 &amp;$O$4&amp;AD34&amp;$O$5&amp;$O$6&amp;AE34&amp;$O$6&amp;$O$5&amp;AF34&amp;$O$5&amp;$O$6&amp;AG34&amp;$P$6</f>
        <v>INSERT INTO TIPO_NOVEDADES VALUES (2,'Licencia de maternidad',2,'A');</v>
      </c>
    </row>
    <row r="51" spans="1:30" x14ac:dyDescent="0.25">
      <c r="E51" s="3" t="str">
        <f>$O$3&amp;$E$33&amp;$O$4&amp;E36&amp;$O$5&amp;$O$6&amp;F36&amp;$P$6</f>
        <v>INSERT INTO ARL VALUES (2,'Negativa');</v>
      </c>
      <c r="H51" s="3" t="str">
        <f>$O$3&amp;$H$33&amp;$O$4&amp;H36&amp;$O$5&amp;$O$6&amp;I36&amp;$P$6</f>
        <v>INSERT INTO PENSION VALUES (2,'Protección');</v>
      </c>
      <c r="N51" s="3">
        <v>6</v>
      </c>
      <c r="O51" s="3" t="s">
        <v>211</v>
      </c>
      <c r="P51" s="3">
        <v>100</v>
      </c>
      <c r="Q51" s="3" t="s">
        <v>229</v>
      </c>
      <c r="R51" s="3" t="s">
        <v>226</v>
      </c>
      <c r="S51" s="3" t="s">
        <v>225</v>
      </c>
      <c r="V51" s="1">
        <v>19</v>
      </c>
      <c r="W51" s="16">
        <v>2019</v>
      </c>
      <c r="X51" s="8">
        <v>14</v>
      </c>
      <c r="Y51" s="37">
        <v>515406</v>
      </c>
      <c r="Z51" s="26" t="s">
        <v>249</v>
      </c>
      <c r="AA51" s="3" t="s">
        <v>249</v>
      </c>
      <c r="AD51" s="3" t="str">
        <f t="shared" si="3"/>
        <v>INSERT INTO TIPO_NOVEDADES VALUES (3,'Licencia de parternidad',3,'A');</v>
      </c>
    </row>
    <row r="52" spans="1:30" x14ac:dyDescent="0.25">
      <c r="H52" s="3" t="str">
        <f>$O$3&amp;$H$33&amp;$O$4&amp;H37&amp;$O$5&amp;$O$6&amp;I37&amp;$P$6</f>
        <v>INSERT INTO PENSION VALUES (3,'Provenir');</v>
      </c>
      <c r="N52" s="3">
        <v>7</v>
      </c>
      <c r="O52" s="3" t="s">
        <v>215</v>
      </c>
      <c r="P52" s="3">
        <v>100</v>
      </c>
      <c r="Q52" s="3" t="s">
        <v>230</v>
      </c>
      <c r="R52" s="3" t="s">
        <v>226</v>
      </c>
      <c r="S52" s="3" t="s">
        <v>225</v>
      </c>
      <c r="V52" s="1">
        <v>20</v>
      </c>
      <c r="W52" s="16">
        <v>2020</v>
      </c>
      <c r="X52" s="8">
        <v>14</v>
      </c>
      <c r="Y52" s="38">
        <v>94347</v>
      </c>
      <c r="Z52" s="26" t="s">
        <v>249</v>
      </c>
      <c r="AA52" s="3" t="s">
        <v>249</v>
      </c>
      <c r="AD52" s="3" t="str">
        <f t="shared" si="3"/>
        <v>INSERT INTO TIPO_NOVEDADES VALUES (4,'Licencia no remunerada',4,'A');</v>
      </c>
    </row>
    <row r="53" spans="1:30" x14ac:dyDescent="0.25">
      <c r="H53" s="3" t="str">
        <f>$O$3&amp;$H$33&amp;$O$4&amp;H38&amp;$O$5&amp;$O$6&amp;I38&amp;$P$6</f>
        <v>INSERT INTO PENSION VALUES (4,'Skandia');</v>
      </c>
      <c r="N53" s="3">
        <v>8</v>
      </c>
      <c r="O53" s="3" t="s">
        <v>218</v>
      </c>
      <c r="P53" s="3">
        <v>0.35</v>
      </c>
      <c r="Q53" s="3" t="s">
        <v>231</v>
      </c>
      <c r="R53" s="3" t="s">
        <v>226</v>
      </c>
      <c r="S53" s="3" t="s">
        <v>225</v>
      </c>
      <c r="AD53" s="3" t="str">
        <f t="shared" si="3"/>
        <v>INSERT INTO TIPO_NOVEDADES VALUES (5,'Incapacidad común',5,'A');</v>
      </c>
    </row>
    <row r="54" spans="1:30" x14ac:dyDescent="0.25">
      <c r="N54" s="3">
        <v>9</v>
      </c>
      <c r="O54" s="3" t="s">
        <v>216</v>
      </c>
      <c r="P54" s="3">
        <v>1.25</v>
      </c>
      <c r="Q54" s="3" t="s">
        <v>231</v>
      </c>
      <c r="R54" s="3" t="s">
        <v>226</v>
      </c>
      <c r="S54" s="3" t="s">
        <v>225</v>
      </c>
      <c r="AD54" s="3" t="str">
        <f t="shared" si="3"/>
        <v>INSERT INTO TIPO_NOVEDADES VALUES (6,'Incapacidad medica laboral',6,'A');</v>
      </c>
    </row>
    <row r="55" spans="1:30" x14ac:dyDescent="0.25">
      <c r="N55" s="3">
        <v>10</v>
      </c>
      <c r="O55" s="3" t="s">
        <v>217</v>
      </c>
      <c r="P55" s="3">
        <v>1.75</v>
      </c>
      <c r="Q55" s="3" t="s">
        <v>231</v>
      </c>
      <c r="R55" s="3" t="s">
        <v>226</v>
      </c>
      <c r="S55" s="3" t="s">
        <v>225</v>
      </c>
      <c r="AD55" s="3" t="str">
        <f t="shared" si="3"/>
        <v>INSERT INTO TIPO_NOVEDADES VALUES (7,'Vacaciones',7,'A');</v>
      </c>
    </row>
    <row r="56" spans="1:30" x14ac:dyDescent="0.25">
      <c r="N56" s="3">
        <v>11</v>
      </c>
      <c r="O56" s="3" t="s">
        <v>219</v>
      </c>
      <c r="P56" s="3">
        <v>1.75</v>
      </c>
      <c r="Q56" s="3" t="s">
        <v>231</v>
      </c>
      <c r="R56" s="3" t="s">
        <v>226</v>
      </c>
      <c r="S56" s="3" t="s">
        <v>225</v>
      </c>
      <c r="AD56" s="3" t="str">
        <f t="shared" si="3"/>
        <v>INSERT INTO TIPO_NOVEDADES VALUES (8,'Recargo nocturno',8,'A');</v>
      </c>
    </row>
    <row r="57" spans="1:30" x14ac:dyDescent="0.25">
      <c r="N57" s="3">
        <v>12</v>
      </c>
      <c r="O57" s="3" t="s">
        <v>220</v>
      </c>
      <c r="P57" s="3">
        <v>2</v>
      </c>
      <c r="Q57" s="3" t="s">
        <v>231</v>
      </c>
      <c r="R57" s="3" t="s">
        <v>226</v>
      </c>
      <c r="S57" s="3" t="s">
        <v>225</v>
      </c>
      <c r="AD57" s="3" t="str">
        <f t="shared" si="3"/>
        <v>INSERT INTO TIPO_NOVEDADES VALUES (9,'Hora extra diurna',9,'A');</v>
      </c>
    </row>
    <row r="58" spans="1:30" x14ac:dyDescent="0.25">
      <c r="N58" s="3">
        <v>13</v>
      </c>
      <c r="O58" s="3" t="s">
        <v>221</v>
      </c>
      <c r="P58" s="3">
        <v>2.5</v>
      </c>
      <c r="Q58" s="3" t="s">
        <v>231</v>
      </c>
      <c r="R58" s="3" t="s">
        <v>226</v>
      </c>
      <c r="S58" s="3" t="s">
        <v>225</v>
      </c>
      <c r="AD58" s="3" t="str">
        <f t="shared" si="3"/>
        <v>INSERT INTO TIPO_NOVEDADES VALUES (10,'Hora extra nocturna',10,'A');</v>
      </c>
    </row>
    <row r="59" spans="1:30" x14ac:dyDescent="0.25">
      <c r="N59" s="3">
        <v>14</v>
      </c>
      <c r="O59" s="3" t="s">
        <v>222</v>
      </c>
      <c r="P59" s="3">
        <v>0</v>
      </c>
      <c r="Q59" s="3" t="s">
        <v>240</v>
      </c>
      <c r="R59" s="3" t="s">
        <v>226</v>
      </c>
      <c r="S59" s="3" t="s">
        <v>225</v>
      </c>
      <c r="AD59" s="3" t="str">
        <f t="shared" si="3"/>
        <v>INSERT INTO TIPO_NOVEDADES VALUES (11,'Hora extra dominical',11,'A');</v>
      </c>
    </row>
    <row r="60" spans="1:30" x14ac:dyDescent="0.25">
      <c r="N60" s="3">
        <v>15</v>
      </c>
      <c r="O60" s="3" t="s">
        <v>239</v>
      </c>
      <c r="P60" s="3">
        <v>1300606</v>
      </c>
      <c r="Q60" s="3" t="s">
        <v>240</v>
      </c>
      <c r="R60" s="3" t="s">
        <v>226</v>
      </c>
      <c r="S60" s="3" t="s">
        <v>225</v>
      </c>
      <c r="AD60" s="3" t="str">
        <f t="shared" si="3"/>
        <v>INSERT INTO TIPO_NOVEDADES VALUES (12,'Hora extra diurna dominical',12,'A');</v>
      </c>
    </row>
    <row r="61" spans="1:30" x14ac:dyDescent="0.25">
      <c r="A61" s="27" t="s">
        <v>70</v>
      </c>
      <c r="B61" s="28"/>
      <c r="C61" s="28"/>
      <c r="D61" s="29"/>
      <c r="N61" s="3">
        <v>16</v>
      </c>
      <c r="O61" s="3" t="s">
        <v>242</v>
      </c>
      <c r="P61" s="3">
        <v>15050000</v>
      </c>
      <c r="Q61" s="3" t="s">
        <v>240</v>
      </c>
      <c r="R61" s="3" t="s">
        <v>226</v>
      </c>
      <c r="S61" s="3" t="s">
        <v>225</v>
      </c>
      <c r="AD61" s="3" t="str">
        <f t="shared" si="3"/>
        <v>INSERT INTO TIPO_NOVEDADES VALUES (13,'Hora extra nocturna dominical',13,'A');</v>
      </c>
    </row>
    <row r="62" spans="1:30" x14ac:dyDescent="0.25">
      <c r="A62" s="11" t="s">
        <v>49</v>
      </c>
      <c r="B62" s="11" t="s">
        <v>50</v>
      </c>
      <c r="C62" s="14" t="s">
        <v>51</v>
      </c>
      <c r="D62" s="3" t="s">
        <v>182</v>
      </c>
      <c r="E62" s="3" t="s">
        <v>224</v>
      </c>
      <c r="U62" s="3" t="str">
        <f>$O$3&amp;$V$31 &amp;$O$4&amp;V33&amp;$O$5&amp;W33&amp;$O$5&amp;X33&amp;$O$5&amp;Y33&amp;$O$5&amp;Z33&amp;$O$5&amp;AA33&amp;$O$7</f>
        <v>INSERT INTO NOVEDAD VALUES (1,2001,14,649809,NULL,NULL);</v>
      </c>
      <c r="AD62" s="3" t="str">
        <f t="shared" si="3"/>
        <v>INSERT INTO TIPO_NOVEDADES VALUES (14,'Bonificaciones',14,'A');</v>
      </c>
    </row>
    <row r="63" spans="1:30" x14ac:dyDescent="0.25">
      <c r="A63" s="12">
        <v>1</v>
      </c>
      <c r="B63" s="12" t="s">
        <v>5</v>
      </c>
      <c r="C63" s="13">
        <v>1</v>
      </c>
      <c r="D63" s="35">
        <v>5000000</v>
      </c>
      <c r="E63" s="3" t="s">
        <v>225</v>
      </c>
      <c r="U63" s="3" t="str">
        <f>$O$3&amp;$V$31 &amp;$O$4&amp;V34&amp;$O$5&amp;W34&amp;$O$5&amp;X34&amp;$O$5&amp;Y34&amp;$O$5&amp;Z34&amp;$O$5&amp;AA34&amp;$O$7</f>
        <v>INSERT INTO NOVEDAD VALUES (2,2002,14,328354,NULL,NULL);</v>
      </c>
    </row>
    <row r="64" spans="1:30" x14ac:dyDescent="0.25">
      <c r="A64" s="12">
        <v>2</v>
      </c>
      <c r="B64" s="12" t="s">
        <v>6</v>
      </c>
      <c r="C64" s="13">
        <v>2</v>
      </c>
      <c r="D64" s="35">
        <v>1350000</v>
      </c>
      <c r="E64" s="3" t="s">
        <v>225</v>
      </c>
      <c r="N64" s="3" t="str">
        <f>$O$3&amp;$N$44 &amp;$O$4&amp;N46&amp;$O$5&amp;$O$6&amp;O46&amp;$O$6&amp;$O$5&amp;P46&amp;$O$5&amp;$O$6&amp;Q46&amp;$P$5&amp;R46&amp;$P$5&amp;S46&amp;$P$6</f>
        <v>INSERT INTO PARAMETRO_NOMINA VALUES (1,'Licencia de luto',100,'DÍAS','S','A');</v>
      </c>
      <c r="U64" s="3" t="str">
        <f>$O$3&amp;$V$31 &amp;$O$4&amp;V35&amp;$O$5&amp;W35&amp;$O$5&amp;X35&amp;$O$5&amp;Y35&amp;$O$5&amp;Z35&amp;$O$5&amp;AA35&amp;$O$7</f>
        <v>INSERT INTO NOVEDAD VALUES (3,2003,14,406552,NULL,NULL);</v>
      </c>
    </row>
    <row r="65" spans="1:21" x14ac:dyDescent="0.25">
      <c r="A65" s="12">
        <v>3</v>
      </c>
      <c r="B65" s="12" t="s">
        <v>11</v>
      </c>
      <c r="C65" s="13">
        <v>3</v>
      </c>
      <c r="D65" s="35">
        <v>3000000</v>
      </c>
      <c r="E65" s="3" t="s">
        <v>225</v>
      </c>
      <c r="N65" s="3" t="str">
        <f t="shared" ref="N65:N79" si="4">$O$3&amp;$N$44 &amp;$O$4&amp;N47&amp;$O$5&amp;$O$6&amp;O47&amp;$O$6&amp;$O$5&amp;P47&amp;$O$5&amp;$O$6&amp;Q47&amp;$P$5&amp;R47&amp;$P$5&amp;S47&amp;$P$6</f>
        <v>INSERT INTO PARAMETRO_NOMINA VALUES (2,'Licencia de maternidad',100,'DIAS','S','A');</v>
      </c>
      <c r="U65" s="3" t="str">
        <f>$O$3&amp;$V$31 &amp;$O$4&amp;V36&amp;$O$5&amp;W36&amp;$O$5&amp;X36&amp;$O$5&amp;Y36&amp;$O$5&amp;Z36&amp;$O$5&amp;AA36&amp;$O$7</f>
        <v>INSERT INTO NOVEDAD VALUES (4,2004,14,670106,NULL,NULL);</v>
      </c>
    </row>
    <row r="66" spans="1:21" x14ac:dyDescent="0.25">
      <c r="A66" s="12">
        <v>4</v>
      </c>
      <c r="B66" s="12" t="s">
        <v>12</v>
      </c>
      <c r="C66" s="13">
        <v>4</v>
      </c>
      <c r="D66" s="35">
        <v>5000000</v>
      </c>
      <c r="E66" s="3" t="s">
        <v>225</v>
      </c>
      <c r="N66" s="3" t="str">
        <f t="shared" si="4"/>
        <v>INSERT INTO PARAMETRO_NOMINA VALUES (3,'Licencia de parternidad',100,'DÍAS','S','A');</v>
      </c>
      <c r="U66" s="3" t="str">
        <f>$O$3&amp;$V$31 &amp;$O$4&amp;V37&amp;$O$5&amp;W37&amp;$O$5&amp;X37&amp;$O$5&amp;Y37&amp;$O$5&amp;Z37&amp;$O$5&amp;AA37&amp;$O$7</f>
        <v>INSERT INTO NOVEDAD VALUES (5,2005,14,228523,NULL,NULL);</v>
      </c>
    </row>
    <row r="67" spans="1:21" x14ac:dyDescent="0.25">
      <c r="A67" s="12">
        <v>5</v>
      </c>
      <c r="B67" s="12" t="s">
        <v>13</v>
      </c>
      <c r="C67" s="13">
        <v>2</v>
      </c>
      <c r="D67" s="35">
        <v>2500000</v>
      </c>
      <c r="E67" s="3" t="s">
        <v>225</v>
      </c>
      <c r="N67" s="3" t="str">
        <f t="shared" si="4"/>
        <v>INSERT INTO PARAMETRO_NOMINA VALUES (4,'Licencia no remunerada',0,'DIAS','N','A');</v>
      </c>
      <c r="U67" s="3" t="str">
        <f>$O$3&amp;$V$31 &amp;$O$4&amp;V38&amp;$O$5&amp;W38&amp;$O$5&amp;X38&amp;$O$5&amp;Y38&amp;$O$5&amp;Z38&amp;$O$5&amp;AA38&amp;$O$7</f>
        <v>INSERT INTO NOVEDAD VALUES (6,2006,14,494233,NULL,NULL);</v>
      </c>
    </row>
    <row r="68" spans="1:21" x14ac:dyDescent="0.25">
      <c r="A68" s="12">
        <v>6</v>
      </c>
      <c r="B68" s="12" t="s">
        <v>7</v>
      </c>
      <c r="C68" s="13">
        <v>1</v>
      </c>
      <c r="D68" s="35">
        <v>2500000</v>
      </c>
      <c r="E68" s="3" t="s">
        <v>225</v>
      </c>
      <c r="N68" s="3" t="str">
        <f t="shared" si="4"/>
        <v>INSERT INTO PARAMETRO_NOMINA VALUES (5,'Incapacidad común',100,'DÍAS','P','A');</v>
      </c>
      <c r="U68" s="3" t="str">
        <f>$O$3&amp;$V$31 &amp;$O$4&amp;V39&amp;$O$5&amp;W39&amp;$O$5&amp;X39&amp;$O$5&amp;Y39&amp;$O$5&amp;Z39&amp;$O$5&amp;AA39&amp;$O$7</f>
        <v>INSERT INTO NOVEDAD VALUES (7,2007,14,818017,NULL,NULL);</v>
      </c>
    </row>
    <row r="69" spans="1:21" x14ac:dyDescent="0.25">
      <c r="A69" s="12">
        <v>7</v>
      </c>
      <c r="B69" s="12" t="s">
        <v>8</v>
      </c>
      <c r="C69" s="13">
        <v>1</v>
      </c>
      <c r="D69" s="35">
        <v>7000000</v>
      </c>
      <c r="E69" s="3" t="s">
        <v>225</v>
      </c>
      <c r="N69" s="3" t="str">
        <f t="shared" si="4"/>
        <v>INSERT INTO PARAMETRO_NOMINA VALUES (6,'Incapacidad medica laboral',100,'DIAS','S','A');</v>
      </c>
      <c r="U69" s="3" t="str">
        <f>$O$3&amp;$V$31 &amp;$O$4&amp;V40&amp;$O$5&amp;W40&amp;$O$5&amp;X40&amp;$O$5&amp;Y40&amp;$O$5&amp;Z40&amp;$O$5&amp;AA40&amp;$O$7</f>
        <v>INSERT INTO NOVEDAD VALUES (8,2008,14,569760,NULL,NULL);</v>
      </c>
    </row>
    <row r="70" spans="1:21" x14ac:dyDescent="0.25">
      <c r="A70" s="12">
        <v>8</v>
      </c>
      <c r="B70" s="12" t="s">
        <v>14</v>
      </c>
      <c r="C70" s="13">
        <v>3</v>
      </c>
      <c r="D70" s="35">
        <v>2500000</v>
      </c>
      <c r="E70" s="3" t="s">
        <v>225</v>
      </c>
      <c r="N70" s="3" t="str">
        <f t="shared" si="4"/>
        <v>INSERT INTO PARAMETRO_NOMINA VALUES (7,'Vacaciones',100,'DÍAS','S','A');</v>
      </c>
      <c r="U70" s="3" t="str">
        <f>$O$3&amp;$V$31 &amp;$O$4&amp;V41&amp;$O$5&amp;W41&amp;$O$5&amp;X41&amp;$O$5&amp;Y41&amp;$O$5&amp;Z41&amp;$O$5&amp;AA41&amp;$O$7</f>
        <v>INSERT INTO NOVEDAD VALUES (9,2009,14,336775,NULL,NULL);</v>
      </c>
    </row>
    <row r="71" spans="1:21" x14ac:dyDescent="0.25">
      <c r="A71" s="12">
        <v>9</v>
      </c>
      <c r="B71" s="12" t="s">
        <v>15</v>
      </c>
      <c r="C71" s="13">
        <v>3</v>
      </c>
      <c r="D71" s="35">
        <v>5000000</v>
      </c>
      <c r="E71" s="3" t="s">
        <v>225</v>
      </c>
      <c r="N71" s="3" t="str">
        <f t="shared" si="4"/>
        <v>INSERT INTO PARAMETRO_NOMINA VALUES (8,'Recargo nocturno',0.35,'HORAS','S','A');</v>
      </c>
      <c r="U71" s="3" t="str">
        <f>$O$3&amp;$V$31 &amp;$O$4&amp;V42&amp;$O$5&amp;W42&amp;$O$5&amp;X42&amp;$O$5&amp;Y42&amp;$O$5&amp;Z42&amp;$O$5&amp;AA42&amp;$O$7</f>
        <v>INSERT INTO NOVEDAD VALUES (10,2010,14,632261,NULL,NULL);</v>
      </c>
    </row>
    <row r="72" spans="1:21" x14ac:dyDescent="0.25">
      <c r="A72" s="12">
        <v>10</v>
      </c>
      <c r="B72" s="12" t="s">
        <v>9</v>
      </c>
      <c r="C72" s="13">
        <v>1</v>
      </c>
      <c r="D72" s="35">
        <v>6000000</v>
      </c>
      <c r="E72" s="3" t="s">
        <v>225</v>
      </c>
      <c r="N72" s="3" t="str">
        <f t="shared" si="4"/>
        <v>INSERT INTO PARAMETRO_NOMINA VALUES (9,'Hora extra diurna',1.25,'HORAS','S','A');</v>
      </c>
      <c r="U72" s="3" t="str">
        <f>$O$3&amp;$V$31 &amp;$O$4&amp;V43&amp;$O$5&amp;W43&amp;$O$5&amp;X43&amp;$O$5&amp;Y43&amp;$O$5&amp;Z43&amp;$O$5&amp;AA43&amp;$O$7</f>
        <v>INSERT INTO NOVEDAD VALUES (11,2011,14,157647,NULL,NULL);</v>
      </c>
    </row>
    <row r="73" spans="1:21" x14ac:dyDescent="0.25">
      <c r="A73" s="12">
        <v>11</v>
      </c>
      <c r="B73" s="12" t="s">
        <v>16</v>
      </c>
      <c r="C73" s="13">
        <v>2</v>
      </c>
      <c r="D73" s="35">
        <v>5000000</v>
      </c>
      <c r="E73" s="3" t="s">
        <v>225</v>
      </c>
      <c r="N73" s="3" t="str">
        <f t="shared" si="4"/>
        <v>INSERT INTO PARAMETRO_NOMINA VALUES (10,'Hora extra nocturna',1.75,'HORAS','S','A');</v>
      </c>
      <c r="U73" s="3" t="str">
        <f>$O$3&amp;$V$31 &amp;$O$4&amp;V44&amp;$O$5&amp;W44&amp;$O$5&amp;X44&amp;$O$5&amp;Y44&amp;$O$5&amp;Z44&amp;$O$5&amp;AA44&amp;$O$7</f>
        <v>INSERT INTO NOVEDAD VALUES (12,2012,14,442282,NULL,NULL);</v>
      </c>
    </row>
    <row r="74" spans="1:21" x14ac:dyDescent="0.25">
      <c r="A74" s="12">
        <v>12</v>
      </c>
      <c r="B74" s="12" t="s">
        <v>10</v>
      </c>
      <c r="C74" s="13">
        <v>1</v>
      </c>
      <c r="D74" s="35">
        <v>4000000</v>
      </c>
      <c r="E74" s="3" t="s">
        <v>225</v>
      </c>
      <c r="N74" s="3" t="str">
        <f t="shared" si="4"/>
        <v>INSERT INTO PARAMETRO_NOMINA VALUES (11,'Hora extra dominical',1.75,'HORAS','S','A');</v>
      </c>
      <c r="U74" s="3" t="str">
        <f>$O$3&amp;$V$31 &amp;$O$4&amp;V45&amp;$O$5&amp;W45&amp;$O$5&amp;X45&amp;$O$5&amp;Y45&amp;$O$5&amp;Z45&amp;$O$5&amp;AA45&amp;$O$7</f>
        <v>INSERT INTO NOVEDAD VALUES (13,2013,14,542140,NULL,NULL);</v>
      </c>
    </row>
    <row r="75" spans="1:21" x14ac:dyDescent="0.25">
      <c r="A75" s="12">
        <v>13</v>
      </c>
      <c r="B75" s="12" t="s">
        <v>17</v>
      </c>
      <c r="C75" s="13">
        <v>3</v>
      </c>
      <c r="D75" s="35">
        <v>3000000</v>
      </c>
      <c r="E75" s="3" t="s">
        <v>225</v>
      </c>
      <c r="N75" s="3" t="str">
        <f t="shared" si="4"/>
        <v>INSERT INTO PARAMETRO_NOMINA VALUES (12,'Hora extra diurna dominical',2,'HORAS','S','A');</v>
      </c>
      <c r="U75" s="3" t="str">
        <f>$O$3&amp;$V$31 &amp;$O$4&amp;V46&amp;$O$5&amp;W46&amp;$O$5&amp;X46&amp;$O$5&amp;Y46&amp;$O$5&amp;Z46&amp;$O$5&amp;AA46&amp;$O$7</f>
        <v>INSERT INTO NOVEDAD VALUES (14,2014,14,890426,NULL,NULL);</v>
      </c>
    </row>
    <row r="76" spans="1:21" x14ac:dyDescent="0.25">
      <c r="A76" s="12">
        <v>14</v>
      </c>
      <c r="B76" s="12" t="s">
        <v>18</v>
      </c>
      <c r="C76" s="13">
        <v>4</v>
      </c>
      <c r="D76" s="35">
        <v>2000000</v>
      </c>
      <c r="E76" s="3" t="s">
        <v>225</v>
      </c>
      <c r="N76" s="3" t="str">
        <f t="shared" si="4"/>
        <v>INSERT INTO PARAMETRO_NOMINA VALUES (13,'Hora extra nocturna dominical',2.5,'HORAS','S','A');</v>
      </c>
      <c r="U76" s="3" t="str">
        <f t="shared" ref="U76:U82" si="5">$O$3&amp;$V$31 &amp;$O$4&amp;V47&amp;$O$5&amp;W47&amp;$O$5&amp;X47&amp;$O$5&amp;Y47&amp;$O$5&amp;Z47&amp;$O$5&amp;AA47&amp;$O$7</f>
        <v>INSERT INTO NOVEDAD VALUES (15,2015,14,552774,NULL,NULL);</v>
      </c>
    </row>
    <row r="77" spans="1:21" x14ac:dyDescent="0.25">
      <c r="B77" s="2"/>
      <c r="N77" s="3" t="str">
        <f t="shared" si="4"/>
        <v>INSERT INTO PARAMETRO_NOMINA VALUES (14,'Bonificaciones',0,'DINERO','S','A');</v>
      </c>
      <c r="U77" s="3" t="str">
        <f t="shared" si="5"/>
        <v>INSERT INTO NOVEDAD VALUES (16,2016,14,557368,NULL,NULL);</v>
      </c>
    </row>
    <row r="78" spans="1:21" x14ac:dyDescent="0.25">
      <c r="N78" s="3" t="str">
        <f t="shared" si="4"/>
        <v>INSERT INTO PARAMETRO_NOMINA VALUES (15,'SALARIO_MINIMO',1300606,'DINERO','S','A');</v>
      </c>
      <c r="U78" s="3" t="str">
        <f t="shared" si="5"/>
        <v>INSERT INTO NOVEDAD VALUES (17,2017,14,37847,NULL,NULL);</v>
      </c>
    </row>
    <row r="79" spans="1:21" x14ac:dyDescent="0.25">
      <c r="A79" s="30" t="s">
        <v>69</v>
      </c>
      <c r="B79" s="31"/>
      <c r="C79" s="31"/>
      <c r="N79" s="3" t="str">
        <f t="shared" si="4"/>
        <v>INSERT INTO PARAMETRO_NOMINA VALUES (16,'SALARIO_INTEGRAL',15050000,'DINERO','S','A');</v>
      </c>
      <c r="U79" s="3" t="str">
        <f t="shared" si="5"/>
        <v>INSERT INTO NOVEDAD VALUES (18,2018,14,391789,NULL,NULL);</v>
      </c>
    </row>
    <row r="80" spans="1:21" x14ac:dyDescent="0.25">
      <c r="A80" s="3" t="str">
        <f>$O$3&amp;$A$61&amp;$O$4&amp;A63&amp;$O$5&amp;$O$6&amp;B63&amp;$O$6&amp;$O$5&amp;C63&amp;$O$5&amp;D63&amp;$O$5&amp;$O$6&amp;E63&amp;$P$6</f>
        <v>INSERT INTO CARGO VALUES (1,'Ingeniero de Desarrollo',1,5000000,'A');</v>
      </c>
      <c r="U80" s="3" t="str">
        <f t="shared" si="5"/>
        <v>INSERT INTO NOVEDAD VALUES (19,2019,14,515406,NULL,NULL);</v>
      </c>
    </row>
    <row r="81" spans="1:21" x14ac:dyDescent="0.25">
      <c r="A81" s="3" t="str">
        <f t="shared" ref="A81:A93" si="6">$O$3&amp;$A$61&amp;$O$4&amp;A64&amp;$O$5&amp;$O$6&amp;B64&amp;$O$6&amp;$O$5&amp;C64&amp;$O$5&amp;D64&amp;$O$5&amp;$O$6&amp;E64&amp;$P$6</f>
        <v>INSERT INTO CARGO VALUES (2,'Auxiliar especializado',2,1350000,'A');</v>
      </c>
      <c r="U81" s="3" t="str">
        <f>$O$3&amp;$V$31 &amp;$O$4&amp;V52&amp;$O$5&amp;W52&amp;$O$5&amp;X52&amp;$O$5&amp;Y52&amp;$O$5&amp;Z52&amp;$O$5&amp;AA52&amp;$O$7</f>
        <v>INSERT INTO NOVEDAD VALUES (20,2020,14,94347,NULL,NULL);</v>
      </c>
    </row>
    <row r="82" spans="1:21" x14ac:dyDescent="0.25">
      <c r="A82" s="3" t="str">
        <f t="shared" si="6"/>
        <v>INSERT INTO CARGO VALUES (3,'Director de Impuestos',3,3000000,'A');</v>
      </c>
      <c r="U82" s="3" t="str">
        <f>$O$3&amp;$V$31 &amp;$O$4&amp;V53&amp;$O$5&amp;W53&amp;$O$5&amp;X53&amp;$O$5&amp;Y53&amp;$O$5&amp;$O$6&amp;Z53&amp;$P$5&amp;AA53&amp;$P$6</f>
        <v>INSERT INTO NOVEDAD VALUES (,,,,'','');</v>
      </c>
    </row>
    <row r="83" spans="1:21" x14ac:dyDescent="0.25">
      <c r="A83" s="3" t="str">
        <f t="shared" si="6"/>
        <v>INSERT INTO CARGO VALUES (4,'Gerente de ventas ',4,5000000,'A');</v>
      </c>
    </row>
    <row r="84" spans="1:21" x14ac:dyDescent="0.25">
      <c r="A84" s="3" t="str">
        <f t="shared" si="6"/>
        <v>INSERT INTO CARGO VALUES (5,'Director de Facturación',2,2500000,'A');</v>
      </c>
    </row>
    <row r="85" spans="1:21" x14ac:dyDescent="0.25">
      <c r="A85" s="3" t="str">
        <f t="shared" si="6"/>
        <v>INSERT INTO CARGO VALUES (6,'Ingeniero de Soporte',1,2500000,'A');</v>
      </c>
    </row>
    <row r="86" spans="1:21" x14ac:dyDescent="0.25">
      <c r="A86" s="3" t="str">
        <f t="shared" si="6"/>
        <v>INSERT INTO CARGO VALUES (7,'DBA',1,7000000,'A');</v>
      </c>
    </row>
    <row r="87" spans="1:21" x14ac:dyDescent="0.25">
      <c r="A87" s="3" t="str">
        <f t="shared" si="6"/>
        <v>INSERT INTO CARGO VALUES (8,'Auditor interno',3,2500000,'A');</v>
      </c>
    </row>
    <row r="88" spans="1:21" x14ac:dyDescent="0.25">
      <c r="A88" s="3" t="str">
        <f t="shared" si="6"/>
        <v>INSERT INTO CARGO VALUES (9,'Director de presupuestos',3,5000000,'A');</v>
      </c>
    </row>
    <row r="89" spans="1:21" x14ac:dyDescent="0.25">
      <c r="A89" s="3" t="str">
        <f t="shared" si="6"/>
        <v>INSERT INTO CARGO VALUES (10,'Líder de infraestructura',1,6000000,'A');</v>
      </c>
    </row>
    <row r="90" spans="1:21" x14ac:dyDescent="0.25">
      <c r="A90" s="3" t="str">
        <f t="shared" si="6"/>
        <v>INSERT INTO CARGO VALUES (11,'Director de cartera',2,5000000,'A');</v>
      </c>
    </row>
    <row r="91" spans="1:21" x14ac:dyDescent="0.25">
      <c r="A91" s="3" t="str">
        <f t="shared" si="6"/>
        <v>INSERT INTO CARGO VALUES (12,'Líder de QA',1,4000000,'A');</v>
      </c>
    </row>
    <row r="92" spans="1:21" x14ac:dyDescent="0.25">
      <c r="A92" s="3" t="str">
        <f t="shared" si="6"/>
        <v>INSERT INTO CARGO VALUES (13,'Director de costos',3,3000000,'A');</v>
      </c>
    </row>
    <row r="93" spans="1:21" x14ac:dyDescent="0.25">
      <c r="A93" s="3" t="str">
        <f t="shared" si="6"/>
        <v>INSERT INTO CARGO VALUES (14,'Director de ventas',4,2000000,'A');</v>
      </c>
    </row>
  </sheetData>
  <mergeCells count="18">
    <mergeCell ref="M34:O34"/>
    <mergeCell ref="V31:Z31"/>
    <mergeCell ref="AD31:AG31"/>
    <mergeCell ref="N44:S44"/>
    <mergeCell ref="O2:P2"/>
    <mergeCell ref="R2:Z2"/>
    <mergeCell ref="A1:L1"/>
    <mergeCell ref="M25:N25"/>
    <mergeCell ref="E33:F33"/>
    <mergeCell ref="H33:I33"/>
    <mergeCell ref="H25:I25"/>
    <mergeCell ref="E25:F25"/>
    <mergeCell ref="A61:D61"/>
    <mergeCell ref="A79:C79"/>
    <mergeCell ref="E43:F43"/>
    <mergeCell ref="E49:F49"/>
    <mergeCell ref="H43:J43"/>
    <mergeCell ref="H49:K49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72A9-B009-4D48-8FC9-449D1DC19CA5}">
  <dimension ref="A2:Q72"/>
  <sheetViews>
    <sheetView topLeftCell="A31" zoomScaleNormal="100" workbookViewId="0">
      <selection activeCell="A53" sqref="A53:A72"/>
    </sheetView>
  </sheetViews>
  <sheetFormatPr defaultColWidth="11.42578125" defaultRowHeight="12" x14ac:dyDescent="0.2"/>
  <cols>
    <col min="1" max="1" width="11.42578125" style="6"/>
    <col min="2" max="2" width="19.28515625" style="6" bestFit="1" customWidth="1"/>
    <col min="3" max="3" width="30.42578125" style="6" bestFit="1" customWidth="1"/>
    <col min="4" max="4" width="30.140625" style="6" bestFit="1" customWidth="1"/>
    <col min="5" max="5" width="32.5703125" style="6" bestFit="1" customWidth="1"/>
    <col min="6" max="6" width="30.42578125" style="6" bestFit="1" customWidth="1"/>
    <col min="7" max="7" width="25.85546875" style="6" bestFit="1" customWidth="1"/>
    <col min="8" max="8" width="29.28515625" style="6" bestFit="1" customWidth="1"/>
    <col min="9" max="9" width="21" style="6" bestFit="1" customWidth="1"/>
    <col min="10" max="10" width="27" style="6" bestFit="1" customWidth="1"/>
    <col min="11" max="11" width="11.85546875" style="6" bestFit="1" customWidth="1"/>
    <col min="12" max="12" width="21.140625" style="6" bestFit="1" customWidth="1"/>
    <col min="13" max="16384" width="11.42578125" style="6"/>
  </cols>
  <sheetData>
    <row r="2" spans="1:16" x14ac:dyDescent="0.2">
      <c r="A2" s="8" t="s">
        <v>0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34</v>
      </c>
      <c r="G2" s="8" t="s">
        <v>32</v>
      </c>
      <c r="H2" s="8" t="s">
        <v>33</v>
      </c>
      <c r="I2" s="8" t="s">
        <v>43</v>
      </c>
      <c r="J2" s="8" t="s">
        <v>44</v>
      </c>
      <c r="K2" s="8" t="s">
        <v>36</v>
      </c>
      <c r="L2" s="8" t="s">
        <v>37</v>
      </c>
      <c r="P2" s="7"/>
    </row>
    <row r="3" spans="1:16" ht="15" x14ac:dyDescent="0.25">
      <c r="A3" s="1">
        <v>5001</v>
      </c>
      <c r="B3" s="8"/>
      <c r="C3" s="8"/>
      <c r="D3" s="8">
        <v>30</v>
      </c>
      <c r="E3" s="8">
        <v>0</v>
      </c>
      <c r="F3" s="8">
        <v>0</v>
      </c>
      <c r="G3" s="8"/>
      <c r="H3" s="8"/>
      <c r="I3" s="8"/>
      <c r="J3" s="8"/>
      <c r="K3" s="9">
        <v>649809</v>
      </c>
      <c r="L3" s="9">
        <v>39764</v>
      </c>
    </row>
    <row r="4" spans="1:16" ht="15" x14ac:dyDescent="0.25">
      <c r="A4" s="1">
        <v>5002</v>
      </c>
      <c r="B4" s="8"/>
      <c r="C4" s="8"/>
      <c r="D4" s="8">
        <v>30</v>
      </c>
      <c r="E4" s="8">
        <v>0</v>
      </c>
      <c r="F4" s="8">
        <v>0</v>
      </c>
      <c r="G4" s="8"/>
      <c r="H4" s="8"/>
      <c r="I4" s="8"/>
      <c r="J4" s="8"/>
      <c r="K4" s="9">
        <v>328354</v>
      </c>
      <c r="L4" s="9">
        <v>27195</v>
      </c>
    </row>
    <row r="5" spans="1:16" ht="15" x14ac:dyDescent="0.25">
      <c r="A5" s="1">
        <v>5003</v>
      </c>
      <c r="B5" s="8"/>
      <c r="C5" s="8"/>
      <c r="D5" s="8">
        <v>30</v>
      </c>
      <c r="E5" s="8">
        <v>0</v>
      </c>
      <c r="F5" s="8">
        <v>0</v>
      </c>
      <c r="G5" s="8"/>
      <c r="H5" s="8"/>
      <c r="I5" s="8"/>
      <c r="J5" s="8"/>
      <c r="K5" s="9">
        <v>406552</v>
      </c>
      <c r="L5" s="9">
        <v>36305</v>
      </c>
    </row>
    <row r="6" spans="1:16" ht="15" x14ac:dyDescent="0.25">
      <c r="A6" s="1">
        <v>5004</v>
      </c>
      <c r="B6" s="8" t="s">
        <v>35</v>
      </c>
      <c r="C6" s="8"/>
      <c r="D6" s="8">
        <v>12</v>
      </c>
      <c r="E6" s="8">
        <v>18</v>
      </c>
      <c r="F6" s="8">
        <v>0</v>
      </c>
      <c r="G6" s="8"/>
      <c r="H6" s="8"/>
      <c r="I6" s="8" t="s">
        <v>42</v>
      </c>
      <c r="J6" s="8" t="s">
        <v>42</v>
      </c>
      <c r="K6" s="9">
        <v>670106</v>
      </c>
      <c r="L6" s="9">
        <v>7475</v>
      </c>
    </row>
    <row r="7" spans="1:16" ht="15" x14ac:dyDescent="0.25">
      <c r="A7" s="1">
        <v>5005</v>
      </c>
      <c r="B7" s="8"/>
      <c r="C7" s="8"/>
      <c r="D7" s="8">
        <v>30</v>
      </c>
      <c r="E7" s="8">
        <v>0</v>
      </c>
      <c r="F7" s="8">
        <v>0</v>
      </c>
      <c r="G7" s="8"/>
      <c r="H7" s="8"/>
      <c r="I7" s="8"/>
      <c r="J7" s="8"/>
      <c r="K7" s="9">
        <v>228523</v>
      </c>
      <c r="L7" s="9">
        <v>28702</v>
      </c>
    </row>
    <row r="8" spans="1:16" ht="15" x14ac:dyDescent="0.25">
      <c r="A8" s="1">
        <v>5006</v>
      </c>
      <c r="B8" s="8"/>
      <c r="C8" s="8"/>
      <c r="D8" s="8">
        <v>30</v>
      </c>
      <c r="E8" s="8">
        <v>0</v>
      </c>
      <c r="F8" s="8">
        <v>0</v>
      </c>
      <c r="G8" s="8"/>
      <c r="H8" s="8"/>
      <c r="I8" s="8"/>
      <c r="J8" s="8"/>
      <c r="K8" s="9">
        <v>494233</v>
      </c>
      <c r="L8" s="9">
        <v>1582</v>
      </c>
    </row>
    <row r="9" spans="1:16" ht="15" x14ac:dyDescent="0.25">
      <c r="A9" s="1">
        <v>5007</v>
      </c>
      <c r="B9" s="8"/>
      <c r="C9" s="8"/>
      <c r="D9" s="8">
        <v>30</v>
      </c>
      <c r="E9" s="8">
        <v>0</v>
      </c>
      <c r="F9" s="8">
        <v>0</v>
      </c>
      <c r="G9" s="8"/>
      <c r="H9" s="8"/>
      <c r="I9" s="8"/>
      <c r="J9" s="8"/>
      <c r="K9" s="9">
        <v>818017</v>
      </c>
      <c r="L9" s="9">
        <v>8004</v>
      </c>
    </row>
    <row r="10" spans="1:16" ht="15" x14ac:dyDescent="0.25">
      <c r="A10" s="1">
        <v>5008</v>
      </c>
      <c r="B10" s="8"/>
      <c r="C10" s="8" t="s">
        <v>35</v>
      </c>
      <c r="D10" s="8">
        <v>20</v>
      </c>
      <c r="E10" s="8">
        <v>0</v>
      </c>
      <c r="F10" s="8">
        <v>10</v>
      </c>
      <c r="G10" s="8" t="s">
        <v>38</v>
      </c>
      <c r="H10" s="8" t="s">
        <v>39</v>
      </c>
      <c r="I10" s="8"/>
      <c r="J10" s="8"/>
      <c r="K10" s="9">
        <v>569760</v>
      </c>
      <c r="L10" s="9">
        <v>38517</v>
      </c>
    </row>
    <row r="11" spans="1:16" ht="15" x14ac:dyDescent="0.25">
      <c r="A11" s="1">
        <v>5009</v>
      </c>
      <c r="B11" s="8"/>
      <c r="C11" s="8"/>
      <c r="D11" s="8">
        <v>30</v>
      </c>
      <c r="E11" s="8">
        <v>0</v>
      </c>
      <c r="F11" s="8">
        <v>0</v>
      </c>
      <c r="G11" s="8"/>
      <c r="H11" s="8"/>
      <c r="I11" s="8"/>
      <c r="J11" s="8"/>
      <c r="K11" s="9">
        <v>336775</v>
      </c>
      <c r="L11" s="9">
        <v>14345</v>
      </c>
    </row>
    <row r="12" spans="1:16" ht="15" x14ac:dyDescent="0.25">
      <c r="A12" s="1">
        <v>5010</v>
      </c>
      <c r="B12" s="8"/>
      <c r="C12" s="8"/>
      <c r="D12" s="8">
        <v>30</v>
      </c>
      <c r="E12" s="8">
        <v>0</v>
      </c>
      <c r="F12" s="8">
        <v>0</v>
      </c>
      <c r="G12" s="8"/>
      <c r="H12" s="8"/>
      <c r="I12" s="8"/>
      <c r="J12" s="8"/>
      <c r="K12" s="9">
        <v>632261</v>
      </c>
      <c r="L12" s="9">
        <v>17441</v>
      </c>
    </row>
    <row r="13" spans="1:16" ht="15" x14ac:dyDescent="0.25">
      <c r="A13" s="1">
        <v>5011</v>
      </c>
      <c r="B13" s="8"/>
      <c r="C13" s="8"/>
      <c r="D13" s="8">
        <v>30</v>
      </c>
      <c r="E13" s="8">
        <v>0</v>
      </c>
      <c r="F13" s="8">
        <v>0</v>
      </c>
      <c r="G13" s="8"/>
      <c r="H13" s="8"/>
      <c r="I13" s="8"/>
      <c r="J13" s="8"/>
      <c r="K13" s="9">
        <v>157647</v>
      </c>
      <c r="L13" s="9">
        <v>25643</v>
      </c>
    </row>
    <row r="14" spans="1:16" ht="15" x14ac:dyDescent="0.25">
      <c r="A14" s="1">
        <v>5012</v>
      </c>
      <c r="B14" s="8"/>
      <c r="C14" s="8"/>
      <c r="D14" s="8">
        <v>30</v>
      </c>
      <c r="E14" s="8">
        <v>0</v>
      </c>
      <c r="F14" s="8">
        <v>0</v>
      </c>
      <c r="G14" s="8"/>
      <c r="H14" s="8"/>
      <c r="I14" s="8"/>
      <c r="J14" s="8"/>
      <c r="K14" s="9">
        <v>442282</v>
      </c>
      <c r="L14" s="9">
        <v>24306</v>
      </c>
    </row>
    <row r="15" spans="1:16" ht="15" x14ac:dyDescent="0.25">
      <c r="A15" s="1">
        <v>5013</v>
      </c>
      <c r="B15" s="8"/>
      <c r="C15" s="8" t="s">
        <v>35</v>
      </c>
      <c r="D15" s="8">
        <v>15</v>
      </c>
      <c r="E15" s="8">
        <v>0</v>
      </c>
      <c r="F15" s="8">
        <v>15</v>
      </c>
      <c r="G15" s="8" t="s">
        <v>40</v>
      </c>
      <c r="H15" s="8" t="s">
        <v>41</v>
      </c>
      <c r="I15" s="8"/>
      <c r="J15" s="8"/>
      <c r="K15" s="9">
        <v>542140</v>
      </c>
      <c r="L15" s="9">
        <v>47866</v>
      </c>
    </row>
    <row r="16" spans="1:16" ht="15" x14ac:dyDescent="0.25">
      <c r="A16" s="1">
        <v>5014</v>
      </c>
      <c r="B16" s="8"/>
      <c r="C16" s="8"/>
      <c r="D16" s="8">
        <v>30</v>
      </c>
      <c r="E16" s="8">
        <v>0</v>
      </c>
      <c r="F16" s="8">
        <v>0</v>
      </c>
      <c r="G16" s="8"/>
      <c r="H16" s="8"/>
      <c r="I16" s="8"/>
      <c r="J16" s="8"/>
      <c r="K16" s="9">
        <v>890426</v>
      </c>
      <c r="L16" s="9">
        <v>17476</v>
      </c>
    </row>
    <row r="17" spans="1:17" ht="15" x14ac:dyDescent="0.25">
      <c r="A17" s="1">
        <v>5015</v>
      </c>
      <c r="B17" s="8"/>
      <c r="C17" s="8"/>
      <c r="D17" s="8">
        <v>30</v>
      </c>
      <c r="E17" s="8">
        <v>0</v>
      </c>
      <c r="F17" s="8">
        <v>0</v>
      </c>
      <c r="G17" s="8"/>
      <c r="H17" s="8"/>
      <c r="I17" s="8"/>
      <c r="J17" s="8"/>
      <c r="K17" s="9">
        <v>552774</v>
      </c>
      <c r="L17" s="9">
        <v>36141</v>
      </c>
    </row>
    <row r="18" spans="1:17" ht="15" x14ac:dyDescent="0.25">
      <c r="A18" s="1">
        <v>5016</v>
      </c>
      <c r="B18" s="8"/>
      <c r="C18" s="8"/>
      <c r="D18" s="8">
        <v>30</v>
      </c>
      <c r="E18" s="8">
        <v>0</v>
      </c>
      <c r="F18" s="8">
        <v>0</v>
      </c>
      <c r="G18" s="8"/>
      <c r="H18" s="8"/>
      <c r="I18" s="8"/>
      <c r="J18" s="8"/>
      <c r="K18" s="9">
        <v>557368</v>
      </c>
      <c r="L18" s="9">
        <v>11870</v>
      </c>
    </row>
    <row r="19" spans="1:17" ht="15" x14ac:dyDescent="0.25">
      <c r="A19" s="1">
        <v>5017</v>
      </c>
      <c r="B19" s="8" t="s">
        <v>35</v>
      </c>
      <c r="C19" s="8"/>
      <c r="D19" s="8">
        <v>25</v>
      </c>
      <c r="E19" s="8">
        <v>5</v>
      </c>
      <c r="F19" s="8">
        <v>0</v>
      </c>
      <c r="G19" s="8"/>
      <c r="H19" s="8"/>
      <c r="I19" s="8" t="s">
        <v>45</v>
      </c>
      <c r="J19" s="8" t="s">
        <v>46</v>
      </c>
      <c r="K19" s="9">
        <v>37847</v>
      </c>
      <c r="L19" s="9">
        <v>11568</v>
      </c>
    </row>
    <row r="20" spans="1:17" ht="15" x14ac:dyDescent="0.25">
      <c r="A20" s="1">
        <v>5018</v>
      </c>
      <c r="B20" s="8"/>
      <c r="C20" s="8"/>
      <c r="D20" s="8">
        <v>30</v>
      </c>
      <c r="E20" s="8">
        <v>0</v>
      </c>
      <c r="F20" s="8">
        <v>0</v>
      </c>
      <c r="G20" s="8"/>
      <c r="H20" s="8"/>
      <c r="I20" s="8"/>
      <c r="J20" s="8"/>
      <c r="K20" s="9">
        <v>391789</v>
      </c>
      <c r="L20" s="9">
        <v>44018</v>
      </c>
    </row>
    <row r="21" spans="1:17" ht="15" x14ac:dyDescent="0.25">
      <c r="A21" s="1">
        <v>5019</v>
      </c>
      <c r="B21" s="8"/>
      <c r="C21" s="8"/>
      <c r="D21" s="8">
        <v>30</v>
      </c>
      <c r="E21" s="8">
        <v>0</v>
      </c>
      <c r="F21" s="8">
        <v>0</v>
      </c>
      <c r="G21" s="8"/>
      <c r="H21" s="8"/>
      <c r="I21" s="8"/>
      <c r="J21" s="8"/>
      <c r="K21" s="9">
        <v>515406</v>
      </c>
      <c r="L21" s="9">
        <v>25063</v>
      </c>
    </row>
    <row r="22" spans="1:17" ht="15" x14ac:dyDescent="0.25">
      <c r="A22" s="1">
        <v>5020</v>
      </c>
      <c r="B22" s="8"/>
      <c r="C22" s="8"/>
      <c r="D22" s="8">
        <v>30</v>
      </c>
      <c r="E22" s="8">
        <v>0</v>
      </c>
      <c r="F22" s="8">
        <v>0</v>
      </c>
      <c r="G22" s="8"/>
      <c r="H22" s="8"/>
      <c r="I22" s="8"/>
      <c r="J22" s="8"/>
      <c r="K22" s="9">
        <v>94347</v>
      </c>
      <c r="L22" s="9">
        <v>34270</v>
      </c>
    </row>
    <row r="23" spans="1:17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9">
        <v>410942</v>
      </c>
      <c r="L23" s="9">
        <v>11846</v>
      </c>
    </row>
    <row r="27" spans="1:17" x14ac:dyDescent="0.2">
      <c r="A27" s="34" t="s">
        <v>192</v>
      </c>
      <c r="B27" s="34"/>
      <c r="C27" s="34"/>
      <c r="D27" s="34"/>
      <c r="E27" s="33"/>
      <c r="K27" s="33" t="s">
        <v>178</v>
      </c>
      <c r="L27" s="33"/>
      <c r="M27" s="33"/>
      <c r="O27" s="33"/>
      <c r="P27" s="33"/>
      <c r="Q27" s="33"/>
    </row>
    <row r="28" spans="1:17" x14ac:dyDescent="0.2">
      <c r="A28" s="8" t="s">
        <v>0</v>
      </c>
      <c r="B28" s="8" t="s">
        <v>190</v>
      </c>
      <c r="C28" s="8" t="s">
        <v>191</v>
      </c>
      <c r="D28" s="23"/>
      <c r="E28" s="25"/>
      <c r="F28" s="33" t="s">
        <v>193</v>
      </c>
      <c r="G28" s="33"/>
      <c r="H28" s="33"/>
      <c r="K28" s="6" t="s">
        <v>49</v>
      </c>
      <c r="L28" s="6" t="s">
        <v>50</v>
      </c>
    </row>
    <row r="29" spans="1:17" ht="15" x14ac:dyDescent="0.25">
      <c r="A29" s="1">
        <v>5001</v>
      </c>
      <c r="B29" s="8"/>
      <c r="C29" s="8"/>
      <c r="D29" s="23"/>
      <c r="E29" s="26"/>
      <c r="F29" s="6" t="s">
        <v>49</v>
      </c>
      <c r="G29" s="6" t="s">
        <v>194</v>
      </c>
      <c r="H29" s="6" t="s">
        <v>195</v>
      </c>
      <c r="K29" s="6">
        <v>1</v>
      </c>
      <c r="L29" s="6" t="s">
        <v>185</v>
      </c>
    </row>
    <row r="30" spans="1:17" ht="15" x14ac:dyDescent="0.25">
      <c r="A30" s="1">
        <v>5002</v>
      </c>
      <c r="B30" s="8"/>
      <c r="C30" s="8"/>
      <c r="D30" s="23"/>
      <c r="E30" s="26"/>
      <c r="K30" s="6">
        <v>2</v>
      </c>
      <c r="L30" s="6" t="s">
        <v>186</v>
      </c>
    </row>
    <row r="31" spans="1:17" ht="15" x14ac:dyDescent="0.25">
      <c r="A31" s="1">
        <v>5003</v>
      </c>
      <c r="B31" s="8"/>
      <c r="C31" s="8"/>
      <c r="D31" s="23"/>
      <c r="E31" s="26"/>
      <c r="K31" s="6">
        <v>3</v>
      </c>
      <c r="L31" s="6" t="s">
        <v>187</v>
      </c>
    </row>
    <row r="32" spans="1:17" ht="15" x14ac:dyDescent="0.25">
      <c r="A32" s="1">
        <v>5004</v>
      </c>
      <c r="B32" s="8"/>
      <c r="C32" s="8"/>
      <c r="D32" s="23"/>
      <c r="E32" s="26"/>
    </row>
    <row r="33" spans="1:14" ht="15" x14ac:dyDescent="0.25">
      <c r="A33" s="1">
        <v>5005</v>
      </c>
      <c r="B33" s="8"/>
      <c r="C33" s="8"/>
      <c r="D33" s="23"/>
      <c r="E33" s="26"/>
    </row>
    <row r="34" spans="1:14" ht="15" x14ac:dyDescent="0.25">
      <c r="A34" s="1">
        <v>5006</v>
      </c>
      <c r="B34" s="8"/>
      <c r="C34" s="8"/>
      <c r="D34" s="23"/>
      <c r="E34" s="26"/>
      <c r="F34" s="33" t="s">
        <v>196</v>
      </c>
      <c r="G34" s="33"/>
    </row>
    <row r="35" spans="1:14" ht="15" x14ac:dyDescent="0.25">
      <c r="A35" s="1">
        <v>5007</v>
      </c>
      <c r="B35" s="8"/>
      <c r="C35" s="8"/>
      <c r="D35" s="23"/>
      <c r="E35" s="26"/>
      <c r="F35" s="6" t="s">
        <v>49</v>
      </c>
      <c r="G35" s="6" t="s">
        <v>50</v>
      </c>
      <c r="K35" s="33" t="s">
        <v>188</v>
      </c>
      <c r="L35" s="33"/>
      <c r="M35" s="33"/>
      <c r="N35" s="33"/>
    </row>
    <row r="36" spans="1:14" ht="15" x14ac:dyDescent="0.25">
      <c r="A36" s="1">
        <v>5008</v>
      </c>
      <c r="B36" s="8"/>
      <c r="C36" s="8"/>
      <c r="D36" s="23"/>
      <c r="E36" s="26"/>
      <c r="K36" s="6" t="s">
        <v>49</v>
      </c>
      <c r="L36" s="6" t="s">
        <v>179</v>
      </c>
      <c r="M36" s="6" t="s">
        <v>180</v>
      </c>
      <c r="N36" s="6" t="s">
        <v>181</v>
      </c>
    </row>
    <row r="37" spans="1:14" ht="15" x14ac:dyDescent="0.25">
      <c r="A37" s="1">
        <v>5009</v>
      </c>
      <c r="B37" s="8"/>
      <c r="C37" s="8"/>
      <c r="D37" s="23"/>
      <c r="E37" s="26"/>
      <c r="K37" s="6">
        <v>1</v>
      </c>
      <c r="L37" s="6">
        <v>15</v>
      </c>
    </row>
    <row r="38" spans="1:14" ht="15" x14ac:dyDescent="0.25">
      <c r="A38" s="1">
        <v>5010</v>
      </c>
      <c r="B38" s="8"/>
      <c r="C38" s="8"/>
      <c r="D38" s="23"/>
      <c r="E38" s="26"/>
      <c r="K38" s="6">
        <v>2</v>
      </c>
      <c r="L38" s="6">
        <v>3</v>
      </c>
    </row>
    <row r="39" spans="1:14" ht="15" x14ac:dyDescent="0.25">
      <c r="A39" s="1">
        <v>5011</v>
      </c>
      <c r="B39" s="8"/>
      <c r="C39" s="8"/>
      <c r="D39" s="23"/>
      <c r="E39" s="26"/>
      <c r="K39" s="6">
        <v>3</v>
      </c>
      <c r="L39" s="6">
        <v>1</v>
      </c>
    </row>
    <row r="40" spans="1:14" ht="15" x14ac:dyDescent="0.25">
      <c r="A40" s="1">
        <v>5012</v>
      </c>
      <c r="B40" s="8"/>
      <c r="C40" s="8"/>
      <c r="D40" s="23"/>
      <c r="E40" s="26"/>
      <c r="F40" s="33" t="s">
        <v>197</v>
      </c>
      <c r="G40" s="33"/>
    </row>
    <row r="41" spans="1:14" ht="15" x14ac:dyDescent="0.25">
      <c r="A41" s="1">
        <v>5013</v>
      </c>
      <c r="B41" s="8"/>
      <c r="C41" s="8"/>
      <c r="D41" s="23"/>
      <c r="E41" s="26"/>
      <c r="F41" s="6" t="s">
        <v>194</v>
      </c>
      <c r="G41" s="6" t="s">
        <v>190</v>
      </c>
    </row>
    <row r="42" spans="1:14" ht="15" x14ac:dyDescent="0.25">
      <c r="A42" s="1">
        <v>5014</v>
      </c>
      <c r="B42" s="8"/>
      <c r="C42" s="8"/>
      <c r="D42" s="23"/>
      <c r="E42" s="26"/>
    </row>
    <row r="43" spans="1:14" ht="15" x14ac:dyDescent="0.25">
      <c r="A43" s="1">
        <v>5015</v>
      </c>
      <c r="B43" s="8"/>
      <c r="C43" s="8"/>
      <c r="D43" s="23"/>
      <c r="E43" s="26"/>
      <c r="I43" s="6" t="s">
        <v>204</v>
      </c>
    </row>
    <row r="44" spans="1:14" ht="15" x14ac:dyDescent="0.25">
      <c r="A44" s="1">
        <v>5016</v>
      </c>
      <c r="B44" s="8"/>
      <c r="C44" s="8"/>
      <c r="D44" s="23"/>
      <c r="E44" s="26"/>
      <c r="I44" s="6" t="s">
        <v>205</v>
      </c>
    </row>
    <row r="45" spans="1:14" ht="15" x14ac:dyDescent="0.25">
      <c r="A45" s="1">
        <v>5017</v>
      </c>
      <c r="B45" s="8"/>
      <c r="C45" s="8"/>
      <c r="D45" s="23"/>
      <c r="E45" s="26"/>
      <c r="G45" s="24" t="s">
        <v>198</v>
      </c>
      <c r="I45" s="6" t="s">
        <v>206</v>
      </c>
    </row>
    <row r="46" spans="1:14" ht="15" x14ac:dyDescent="0.25">
      <c r="A46" s="1">
        <v>5018</v>
      </c>
      <c r="B46" s="8"/>
      <c r="C46" s="8"/>
      <c r="D46" s="23"/>
      <c r="E46" s="26"/>
      <c r="G46" s="6" t="s">
        <v>199</v>
      </c>
      <c r="I46" s="6" t="s">
        <v>207</v>
      </c>
    </row>
    <row r="47" spans="1:14" ht="15" x14ac:dyDescent="0.25">
      <c r="A47" s="1">
        <v>5019</v>
      </c>
      <c r="B47" s="8"/>
      <c r="C47" s="8"/>
      <c r="D47" s="23"/>
      <c r="E47" s="26"/>
      <c r="G47" s="6" t="s">
        <v>200</v>
      </c>
      <c r="I47" s="6" t="s">
        <v>208</v>
      </c>
    </row>
    <row r="48" spans="1:14" ht="15" x14ac:dyDescent="0.25">
      <c r="A48" s="1">
        <v>5020</v>
      </c>
      <c r="B48" s="8"/>
      <c r="C48" s="8"/>
      <c r="D48" s="23"/>
      <c r="E48" s="26"/>
      <c r="G48" s="6" t="s">
        <v>201</v>
      </c>
    </row>
    <row r="49" spans="1:7" x14ac:dyDescent="0.2">
      <c r="D49" s="22"/>
      <c r="E49" s="22"/>
      <c r="G49" s="6" t="s">
        <v>202</v>
      </c>
    </row>
    <row r="50" spans="1:7" x14ac:dyDescent="0.2">
      <c r="G50" s="6" t="s">
        <v>203</v>
      </c>
    </row>
    <row r="51" spans="1:7" x14ac:dyDescent="0.2">
      <c r="A51" s="34" t="s">
        <v>189</v>
      </c>
      <c r="B51" s="34"/>
      <c r="C51" s="34"/>
    </row>
    <row r="52" spans="1:7" x14ac:dyDescent="0.2">
      <c r="A52" s="8" t="s">
        <v>36</v>
      </c>
    </row>
    <row r="53" spans="1:7" x14ac:dyDescent="0.2">
      <c r="A53" s="9">
        <v>649809</v>
      </c>
    </row>
    <row r="54" spans="1:7" x14ac:dyDescent="0.2">
      <c r="A54" s="9">
        <v>328354</v>
      </c>
    </row>
    <row r="55" spans="1:7" x14ac:dyDescent="0.2">
      <c r="A55" s="9">
        <v>406552</v>
      </c>
    </row>
    <row r="56" spans="1:7" x14ac:dyDescent="0.2">
      <c r="A56" s="9">
        <v>670106</v>
      </c>
    </row>
    <row r="57" spans="1:7" x14ac:dyDescent="0.2">
      <c r="A57" s="9">
        <v>228523</v>
      </c>
    </row>
    <row r="58" spans="1:7" x14ac:dyDescent="0.2">
      <c r="A58" s="9">
        <v>494233</v>
      </c>
    </row>
    <row r="59" spans="1:7" x14ac:dyDescent="0.2">
      <c r="A59" s="9">
        <v>818017</v>
      </c>
    </row>
    <row r="60" spans="1:7" x14ac:dyDescent="0.2">
      <c r="A60" s="9">
        <v>569760</v>
      </c>
    </row>
    <row r="61" spans="1:7" x14ac:dyDescent="0.2">
      <c r="A61" s="9">
        <v>336775</v>
      </c>
    </row>
    <row r="62" spans="1:7" x14ac:dyDescent="0.2">
      <c r="A62" s="9">
        <v>632261</v>
      </c>
    </row>
    <row r="63" spans="1:7" x14ac:dyDescent="0.2">
      <c r="A63" s="9">
        <v>157647</v>
      </c>
    </row>
    <row r="64" spans="1:7" x14ac:dyDescent="0.2">
      <c r="A64" s="9">
        <v>442282</v>
      </c>
    </row>
    <row r="65" spans="1:1" x14ac:dyDescent="0.2">
      <c r="A65" s="9">
        <v>542140</v>
      </c>
    </row>
    <row r="66" spans="1:1" x14ac:dyDescent="0.2">
      <c r="A66" s="9">
        <v>890426</v>
      </c>
    </row>
    <row r="67" spans="1:1" x14ac:dyDescent="0.2">
      <c r="A67" s="9">
        <v>552774</v>
      </c>
    </row>
    <row r="68" spans="1:1" x14ac:dyDescent="0.2">
      <c r="A68" s="9">
        <v>557368</v>
      </c>
    </row>
    <row r="69" spans="1:1" x14ac:dyDescent="0.2">
      <c r="A69" s="9">
        <v>37847</v>
      </c>
    </row>
    <row r="70" spans="1:1" x14ac:dyDescent="0.2">
      <c r="A70" s="9">
        <v>391789</v>
      </c>
    </row>
    <row r="71" spans="1:1" x14ac:dyDescent="0.2">
      <c r="A71" s="9">
        <v>515406</v>
      </c>
    </row>
    <row r="72" spans="1:1" x14ac:dyDescent="0.2">
      <c r="A72" s="20">
        <v>94347</v>
      </c>
    </row>
  </sheetData>
  <mergeCells count="8">
    <mergeCell ref="O27:Q27"/>
    <mergeCell ref="K35:N35"/>
    <mergeCell ref="A27:E27"/>
    <mergeCell ref="A51:C51"/>
    <mergeCell ref="F28:H28"/>
    <mergeCell ref="F34:G34"/>
    <mergeCell ref="F40:G40"/>
    <mergeCell ref="K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3"/>
  <sheetViews>
    <sheetView workbookViewId="0">
      <selection activeCell="B2" sqref="B2"/>
    </sheetView>
  </sheetViews>
  <sheetFormatPr defaultColWidth="11.42578125" defaultRowHeight="12" x14ac:dyDescent="0.2"/>
  <cols>
    <col min="1" max="1" width="11.42578125" style="6"/>
    <col min="2" max="2" width="19.140625" style="6" bestFit="1" customWidth="1"/>
    <col min="3" max="3" width="18.28515625" style="6" bestFit="1" customWidth="1"/>
    <col min="4" max="4" width="30.140625" style="6" bestFit="1" customWidth="1"/>
    <col min="5" max="5" width="32.5703125" style="6" bestFit="1" customWidth="1"/>
    <col min="6" max="6" width="24.140625" style="6" bestFit="1" customWidth="1"/>
    <col min="7" max="7" width="25.85546875" style="6" bestFit="1" customWidth="1"/>
    <col min="8" max="8" width="29.28515625" style="6" bestFit="1" customWidth="1"/>
    <col min="9" max="9" width="21" style="6" bestFit="1" customWidth="1"/>
    <col min="10" max="10" width="27" style="6" bestFit="1" customWidth="1"/>
    <col min="11" max="11" width="11.85546875" style="6" bestFit="1" customWidth="1"/>
    <col min="12" max="12" width="10.5703125" style="6" bestFit="1" customWidth="1"/>
    <col min="13" max="16384" width="11.42578125" style="6"/>
  </cols>
  <sheetData>
    <row r="2" spans="1:16" x14ac:dyDescent="0.2">
      <c r="A2" s="8" t="s">
        <v>0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34</v>
      </c>
      <c r="G2" s="8" t="s">
        <v>32</v>
      </c>
      <c r="H2" s="8" t="s">
        <v>33</v>
      </c>
      <c r="I2" s="8" t="s">
        <v>43</v>
      </c>
      <c r="J2" s="8" t="s">
        <v>44</v>
      </c>
      <c r="K2" s="8" t="s">
        <v>36</v>
      </c>
      <c r="L2" s="8" t="s">
        <v>37</v>
      </c>
      <c r="P2" s="7"/>
    </row>
    <row r="3" spans="1:16" ht="15" x14ac:dyDescent="0.25">
      <c r="A3" s="1">
        <v>5001</v>
      </c>
      <c r="B3" s="8"/>
      <c r="C3" s="8"/>
      <c r="D3" s="8">
        <v>30</v>
      </c>
      <c r="E3" s="8">
        <v>0</v>
      </c>
      <c r="F3" s="8">
        <v>0</v>
      </c>
      <c r="G3" s="8"/>
      <c r="H3" s="8"/>
      <c r="I3" s="8"/>
      <c r="J3" s="8"/>
      <c r="K3" s="9">
        <v>649809</v>
      </c>
      <c r="L3" s="9">
        <v>39764</v>
      </c>
    </row>
    <row r="4" spans="1:16" ht="15" x14ac:dyDescent="0.25">
      <c r="A4" s="1">
        <v>5002</v>
      </c>
      <c r="B4" s="8"/>
      <c r="C4" s="8"/>
      <c r="D4" s="8">
        <v>30</v>
      </c>
      <c r="E4" s="8">
        <v>0</v>
      </c>
      <c r="F4" s="8">
        <v>0</v>
      </c>
      <c r="G4" s="8"/>
      <c r="H4" s="8"/>
      <c r="I4" s="8"/>
      <c r="J4" s="8"/>
      <c r="K4" s="9">
        <v>328354</v>
      </c>
      <c r="L4" s="9">
        <v>27195</v>
      </c>
    </row>
    <row r="5" spans="1:16" ht="15" x14ac:dyDescent="0.25">
      <c r="A5" s="1">
        <v>5003</v>
      </c>
      <c r="B5" s="8"/>
      <c r="C5" s="8"/>
      <c r="D5" s="8">
        <v>30</v>
      </c>
      <c r="E5" s="8">
        <v>0</v>
      </c>
      <c r="F5" s="8">
        <v>0</v>
      </c>
      <c r="G5" s="8"/>
      <c r="H5" s="8"/>
      <c r="I5" s="8"/>
      <c r="J5" s="8"/>
      <c r="K5" s="9">
        <v>406552</v>
      </c>
      <c r="L5" s="9">
        <v>36305</v>
      </c>
    </row>
    <row r="6" spans="1:16" ht="15" x14ac:dyDescent="0.25">
      <c r="A6" s="1">
        <v>5004</v>
      </c>
      <c r="B6" s="8" t="s">
        <v>35</v>
      </c>
      <c r="C6" s="8"/>
      <c r="D6" s="8">
        <v>12</v>
      </c>
      <c r="E6" s="8">
        <v>18</v>
      </c>
      <c r="F6" s="8">
        <v>0</v>
      </c>
      <c r="G6" s="8"/>
      <c r="H6" s="8"/>
      <c r="I6" s="8" t="s">
        <v>42</v>
      </c>
      <c r="J6" s="8" t="s">
        <v>42</v>
      </c>
      <c r="K6" s="9">
        <v>670106</v>
      </c>
      <c r="L6" s="9">
        <v>7475</v>
      </c>
    </row>
    <row r="7" spans="1:16" ht="15" x14ac:dyDescent="0.25">
      <c r="A7" s="1">
        <v>5005</v>
      </c>
      <c r="B7" s="8"/>
      <c r="C7" s="8"/>
      <c r="D7" s="8">
        <v>30</v>
      </c>
      <c r="E7" s="8">
        <v>0</v>
      </c>
      <c r="F7" s="8">
        <v>0</v>
      </c>
      <c r="G7" s="8"/>
      <c r="H7" s="8"/>
      <c r="I7" s="8"/>
      <c r="J7" s="8"/>
      <c r="K7" s="9">
        <v>228523</v>
      </c>
      <c r="L7" s="9">
        <v>28702</v>
      </c>
    </row>
    <row r="8" spans="1:16" ht="15" x14ac:dyDescent="0.25">
      <c r="A8" s="1">
        <v>5006</v>
      </c>
      <c r="B8" s="8"/>
      <c r="C8" s="8"/>
      <c r="D8" s="8">
        <v>30</v>
      </c>
      <c r="E8" s="8">
        <v>0</v>
      </c>
      <c r="F8" s="8">
        <v>0</v>
      </c>
      <c r="G8" s="8"/>
      <c r="H8" s="8"/>
      <c r="I8" s="8"/>
      <c r="J8" s="8"/>
      <c r="K8" s="9">
        <v>494233</v>
      </c>
      <c r="L8" s="9">
        <v>1582</v>
      </c>
    </row>
    <row r="9" spans="1:16" ht="15" x14ac:dyDescent="0.25">
      <c r="A9" s="1">
        <v>5007</v>
      </c>
      <c r="B9" s="8"/>
      <c r="C9" s="8"/>
      <c r="D9" s="8">
        <v>30</v>
      </c>
      <c r="E9" s="8">
        <v>0</v>
      </c>
      <c r="F9" s="8">
        <v>0</v>
      </c>
      <c r="G9" s="8"/>
      <c r="H9" s="8"/>
      <c r="I9" s="8"/>
      <c r="J9" s="8"/>
      <c r="K9" s="9">
        <v>818017</v>
      </c>
      <c r="L9" s="9">
        <v>8004</v>
      </c>
    </row>
    <row r="10" spans="1:16" ht="15" x14ac:dyDescent="0.25">
      <c r="A10" s="1">
        <v>5008</v>
      </c>
      <c r="B10" s="8"/>
      <c r="C10" s="8" t="s">
        <v>35</v>
      </c>
      <c r="D10" s="8">
        <v>20</v>
      </c>
      <c r="E10" s="8">
        <v>0</v>
      </c>
      <c r="F10" s="8">
        <v>10</v>
      </c>
      <c r="G10" s="8" t="s">
        <v>38</v>
      </c>
      <c r="H10" s="8" t="s">
        <v>39</v>
      </c>
      <c r="I10" s="8"/>
      <c r="J10" s="8"/>
      <c r="K10" s="9">
        <v>569760</v>
      </c>
      <c r="L10" s="9">
        <v>38517</v>
      </c>
    </row>
    <row r="11" spans="1:16" ht="15" x14ac:dyDescent="0.25">
      <c r="A11" s="1">
        <v>5009</v>
      </c>
      <c r="B11" s="8"/>
      <c r="C11" s="8"/>
      <c r="D11" s="8">
        <v>30</v>
      </c>
      <c r="E11" s="8">
        <v>0</v>
      </c>
      <c r="F11" s="8">
        <v>0</v>
      </c>
      <c r="G11" s="8"/>
      <c r="H11" s="8"/>
      <c r="I11" s="8"/>
      <c r="J11" s="8"/>
      <c r="K11" s="9">
        <v>336775</v>
      </c>
      <c r="L11" s="9">
        <v>14345</v>
      </c>
    </row>
    <row r="12" spans="1:16" ht="15" x14ac:dyDescent="0.25">
      <c r="A12" s="1">
        <v>5010</v>
      </c>
      <c r="B12" s="8"/>
      <c r="C12" s="8"/>
      <c r="D12" s="8">
        <v>30</v>
      </c>
      <c r="E12" s="8">
        <v>0</v>
      </c>
      <c r="F12" s="8">
        <v>0</v>
      </c>
      <c r="G12" s="8"/>
      <c r="H12" s="8"/>
      <c r="I12" s="8"/>
      <c r="J12" s="8"/>
      <c r="K12" s="9">
        <v>632261</v>
      </c>
      <c r="L12" s="9">
        <v>17441</v>
      </c>
    </row>
    <row r="13" spans="1:16" ht="15" x14ac:dyDescent="0.25">
      <c r="A13" s="1">
        <v>5011</v>
      </c>
      <c r="B13" s="8"/>
      <c r="C13" s="8"/>
      <c r="D13" s="8">
        <v>30</v>
      </c>
      <c r="E13" s="8">
        <v>0</v>
      </c>
      <c r="F13" s="8">
        <v>0</v>
      </c>
      <c r="G13" s="8"/>
      <c r="H13" s="8"/>
      <c r="I13" s="8"/>
      <c r="J13" s="8"/>
      <c r="K13" s="9">
        <v>157647</v>
      </c>
      <c r="L13" s="9">
        <v>25643</v>
      </c>
    </row>
    <row r="14" spans="1:16" ht="15" x14ac:dyDescent="0.25">
      <c r="A14" s="1">
        <v>5012</v>
      </c>
      <c r="B14" s="8"/>
      <c r="C14" s="8"/>
      <c r="D14" s="8">
        <v>30</v>
      </c>
      <c r="E14" s="8">
        <v>0</v>
      </c>
      <c r="F14" s="8">
        <v>0</v>
      </c>
      <c r="G14" s="8"/>
      <c r="H14" s="8"/>
      <c r="I14" s="8"/>
      <c r="J14" s="8"/>
      <c r="K14" s="9">
        <v>442282</v>
      </c>
      <c r="L14" s="9">
        <v>24306</v>
      </c>
    </row>
    <row r="15" spans="1:16" ht="15" x14ac:dyDescent="0.25">
      <c r="A15" s="1">
        <v>5013</v>
      </c>
      <c r="B15" s="8"/>
      <c r="C15" s="8" t="s">
        <v>35</v>
      </c>
      <c r="D15" s="8">
        <v>15</v>
      </c>
      <c r="E15" s="8">
        <v>0</v>
      </c>
      <c r="F15" s="8">
        <v>15</v>
      </c>
      <c r="G15" s="8" t="s">
        <v>40</v>
      </c>
      <c r="H15" s="8" t="s">
        <v>41</v>
      </c>
      <c r="I15" s="8"/>
      <c r="J15" s="8"/>
      <c r="K15" s="9">
        <v>542140</v>
      </c>
      <c r="L15" s="9">
        <v>47866</v>
      </c>
    </row>
    <row r="16" spans="1:16" ht="15" x14ac:dyDescent="0.25">
      <c r="A16" s="1">
        <v>5014</v>
      </c>
      <c r="B16" s="8"/>
      <c r="C16" s="8"/>
      <c r="D16" s="8">
        <v>30</v>
      </c>
      <c r="E16" s="8">
        <v>0</v>
      </c>
      <c r="F16" s="8">
        <v>0</v>
      </c>
      <c r="G16" s="8"/>
      <c r="H16" s="8"/>
      <c r="I16" s="8"/>
      <c r="J16" s="8"/>
      <c r="K16" s="9">
        <v>890426</v>
      </c>
      <c r="L16" s="9">
        <v>17476</v>
      </c>
    </row>
    <row r="17" spans="1:12" ht="15" x14ac:dyDescent="0.25">
      <c r="A17" s="1">
        <v>5015</v>
      </c>
      <c r="B17" s="8"/>
      <c r="C17" s="8"/>
      <c r="D17" s="8">
        <v>30</v>
      </c>
      <c r="E17" s="8">
        <v>0</v>
      </c>
      <c r="F17" s="8">
        <v>0</v>
      </c>
      <c r="G17" s="8"/>
      <c r="H17" s="8"/>
      <c r="I17" s="8"/>
      <c r="J17" s="8"/>
      <c r="K17" s="9">
        <v>552774</v>
      </c>
      <c r="L17" s="9">
        <v>36141</v>
      </c>
    </row>
    <row r="18" spans="1:12" ht="15" x14ac:dyDescent="0.25">
      <c r="A18" s="1">
        <v>5016</v>
      </c>
      <c r="B18" s="8"/>
      <c r="C18" s="8"/>
      <c r="D18" s="8">
        <v>30</v>
      </c>
      <c r="E18" s="8">
        <v>0</v>
      </c>
      <c r="F18" s="8">
        <v>0</v>
      </c>
      <c r="G18" s="8"/>
      <c r="H18" s="8"/>
      <c r="I18" s="8"/>
      <c r="J18" s="8"/>
      <c r="K18" s="9">
        <v>557368</v>
      </c>
      <c r="L18" s="9">
        <v>11870</v>
      </c>
    </row>
    <row r="19" spans="1:12" ht="15" x14ac:dyDescent="0.25">
      <c r="A19" s="1">
        <v>5017</v>
      </c>
      <c r="B19" s="8" t="s">
        <v>35</v>
      </c>
      <c r="C19" s="8"/>
      <c r="D19" s="8">
        <v>25</v>
      </c>
      <c r="E19" s="8">
        <v>5</v>
      </c>
      <c r="F19" s="8">
        <v>0</v>
      </c>
      <c r="G19" s="8"/>
      <c r="H19" s="8"/>
      <c r="I19" s="8" t="s">
        <v>45</v>
      </c>
      <c r="J19" s="8" t="s">
        <v>46</v>
      </c>
      <c r="K19" s="9">
        <v>37847</v>
      </c>
      <c r="L19" s="9">
        <v>11568</v>
      </c>
    </row>
    <row r="20" spans="1:12" ht="15" x14ac:dyDescent="0.25">
      <c r="A20" s="1">
        <v>5018</v>
      </c>
      <c r="B20" s="8"/>
      <c r="C20" s="8"/>
      <c r="D20" s="8">
        <v>30</v>
      </c>
      <c r="E20" s="8">
        <v>0</v>
      </c>
      <c r="F20" s="8">
        <v>0</v>
      </c>
      <c r="G20" s="8"/>
      <c r="H20" s="8"/>
      <c r="I20" s="8"/>
      <c r="J20" s="8"/>
      <c r="K20" s="9">
        <v>391789</v>
      </c>
      <c r="L20" s="9">
        <v>44018</v>
      </c>
    </row>
    <row r="21" spans="1:12" ht="15" x14ac:dyDescent="0.25">
      <c r="A21" s="1">
        <v>5019</v>
      </c>
      <c r="B21" s="8"/>
      <c r="C21" s="8"/>
      <c r="D21" s="8">
        <v>30</v>
      </c>
      <c r="E21" s="8">
        <v>0</v>
      </c>
      <c r="F21" s="8">
        <v>0</v>
      </c>
      <c r="G21" s="8"/>
      <c r="H21" s="8"/>
      <c r="I21" s="8"/>
      <c r="J21" s="8"/>
      <c r="K21" s="9">
        <v>515406</v>
      </c>
      <c r="L21" s="9">
        <v>25063</v>
      </c>
    </row>
    <row r="22" spans="1:12" ht="15" x14ac:dyDescent="0.25">
      <c r="A22" s="1">
        <v>5020</v>
      </c>
      <c r="B22" s="8"/>
      <c r="C22" s="8"/>
      <c r="D22" s="8">
        <v>30</v>
      </c>
      <c r="E22" s="8">
        <v>0</v>
      </c>
      <c r="F22" s="8">
        <v>0</v>
      </c>
      <c r="G22" s="8"/>
      <c r="H22" s="8"/>
      <c r="I22" s="8"/>
      <c r="J22" s="8"/>
      <c r="K22" s="9">
        <v>94347</v>
      </c>
      <c r="L22" s="9">
        <v>34270</v>
      </c>
    </row>
    <row r="23" spans="1:12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9">
        <v>410942</v>
      </c>
      <c r="L23" s="9">
        <v>11846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MAESTRO NÓMINA</vt:lpstr>
      <vt:lpstr>NOVEDADES FN</vt:lpstr>
      <vt:lpstr>NOVEDADES 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wilson.rojasreales@outlook.com</dc:creator>
  <cp:lastModifiedBy>Kevin</cp:lastModifiedBy>
  <dcterms:created xsi:type="dcterms:W3CDTF">2021-05-24T02:30:30Z</dcterms:created>
  <dcterms:modified xsi:type="dcterms:W3CDTF">2023-05-30T04:55:15Z</dcterms:modified>
</cp:coreProperties>
</file>