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oger\Documents\"/>
    </mc:Choice>
  </mc:AlternateContent>
  <xr:revisionPtr revIDLastSave="0" documentId="13_ncr:1_{F167B2B5-8CDB-45AA-909E-1F358712D265}" xr6:coauthVersionLast="45" xr6:coauthVersionMax="45" xr10:uidLastSave="{00000000-0000-0000-0000-000000000000}"/>
  <bookViews>
    <workbookView xWindow="-108" yWindow="-108" windowWidth="23256" windowHeight="12576" tabRatio="718" activeTab="7" xr2:uid="{E0AE1655-7E8A-40EC-9DA3-4E597455FD9E}"/>
  </bookViews>
  <sheets>
    <sheet name="Company Preference" sheetId="1" r:id="rId1"/>
    <sheet name="DiveBook" sheetId="2" r:id="rId2"/>
    <sheet name="Sally" sheetId="3" r:id="rId3"/>
    <sheet name="RendezvousInput" sheetId="4" r:id="rId4"/>
    <sheet name="RendezvousCode" sheetId="5" r:id="rId5"/>
    <sheet name="Sheet1" sheetId="7" r:id="rId6"/>
    <sheet name="Weight Loss" sheetId="8" r:id="rId7"/>
    <sheet name="Sheet3" sheetId="9" r:id="rId8"/>
    <sheet name="CodeSnippets"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0" i="8" l="1"/>
  <c r="B90" i="8"/>
  <c r="B89" i="8" l="1"/>
  <c r="F89" i="8"/>
  <c r="E88" i="8"/>
  <c r="E89" i="8" s="1"/>
  <c r="E90" i="8" s="1"/>
  <c r="B88" i="8"/>
  <c r="C90" i="8"/>
  <c r="C91" i="8" s="1"/>
  <c r="C92" i="8" s="1"/>
  <c r="C93" i="8" s="1"/>
  <c r="C94" i="8" s="1"/>
  <c r="C95" i="8" s="1"/>
  <c r="C96" i="8" s="1"/>
  <c r="C97" i="8" s="1"/>
  <c r="C98" i="8" s="1"/>
  <c r="C99" i="8" s="1"/>
  <c r="C100" i="8" s="1"/>
  <c r="C101" i="8" s="1"/>
  <c r="C102" i="8" s="1"/>
  <c r="C103" i="8" s="1"/>
  <c r="C104" i="8" s="1"/>
  <c r="C105" i="8" s="1"/>
  <c r="C89" i="8"/>
  <c r="E87" i="8"/>
  <c r="B87" i="8"/>
  <c r="G6" i="8"/>
  <c r="G5" i="8"/>
  <c r="H4" i="8"/>
  <c r="G4" i="8"/>
  <c r="F4" i="8"/>
  <c r="H3" i="8"/>
  <c r="G3" i="8"/>
  <c r="F3" i="8"/>
  <c r="F2" i="8"/>
  <c r="E86" i="8"/>
  <c r="B86" i="8"/>
  <c r="H2" i="8"/>
  <c r="B85" i="8"/>
  <c r="B84" i="8"/>
  <c r="B83" i="8"/>
  <c r="B82" i="8"/>
  <c r="B81" i="8"/>
  <c r="B80" i="8"/>
  <c r="B79" i="8"/>
  <c r="B78" i="8"/>
  <c r="B77" i="8"/>
  <c r="G2" i="8"/>
  <c r="B76" i="8"/>
  <c r="B68" i="8"/>
  <c r="B69" i="8"/>
  <c r="B70" i="8"/>
  <c r="B71" i="8"/>
  <c r="B72" i="8"/>
  <c r="B73" i="8"/>
  <c r="B74" i="8"/>
  <c r="B75" i="8"/>
  <c r="H6" i="8" l="1"/>
  <c r="G7" i="8"/>
  <c r="F5" i="8"/>
  <c r="H5" i="8"/>
  <c r="G8" i="8"/>
  <c r="B67" i="8"/>
  <c r="H7" i="8" l="1"/>
  <c r="F6" i="8"/>
  <c r="G9" i="8"/>
  <c r="G10" i="8"/>
  <c r="E61" i="8"/>
  <c r="E62" i="8" s="1"/>
  <c r="E63" i="8" s="1"/>
  <c r="E64" i="8" s="1"/>
  <c r="E65" i="8" s="1"/>
  <c r="E66" i="8" s="1"/>
  <c r="E67" i="8" s="1"/>
  <c r="E68" i="8" s="1"/>
  <c r="E69" i="8" s="1"/>
  <c r="E70" i="8" s="1"/>
  <c r="E71" i="8" s="1"/>
  <c r="E72" i="8" s="1"/>
  <c r="E73" i="8" s="1"/>
  <c r="E74" i="8" s="1"/>
  <c r="E75" i="8" s="1"/>
  <c r="E76" i="8" s="1"/>
  <c r="E77" i="8" s="1"/>
  <c r="E78" i="8" s="1"/>
  <c r="E79" i="8" s="1"/>
  <c r="E80" i="8" s="1"/>
  <c r="E81" i="8" s="1"/>
  <c r="E82" i="8" s="1"/>
  <c r="E83" i="8" s="1"/>
  <c r="E84" i="8" s="1"/>
  <c r="E85" i="8" s="1"/>
  <c r="B66" i="8"/>
  <c r="B65" i="8"/>
  <c r="B64" i="8"/>
  <c r="C34" i="8"/>
  <c r="B63" i="8"/>
  <c r="H8" i="8" l="1"/>
  <c r="H9" i="8"/>
  <c r="F7" i="8"/>
  <c r="G11" i="8"/>
  <c r="B62" i="8"/>
  <c r="C35" i="8"/>
  <c r="C36" i="8" s="1"/>
  <c r="C37" i="8" s="1"/>
  <c r="C38" i="8" s="1"/>
  <c r="C39" i="8" s="1"/>
  <c r="C40" i="8" s="1"/>
  <c r="C41" i="8" s="1"/>
  <c r="C42" i="8" s="1"/>
  <c r="C43" i="8" s="1"/>
  <c r="C44" i="8" s="1"/>
  <c r="C45" i="8" s="1"/>
  <c r="C46" i="8" s="1"/>
  <c r="C47" i="8" s="1"/>
  <c r="C48" i="8" s="1"/>
  <c r="C49" i="8" s="1"/>
  <c r="C50" i="8" s="1"/>
  <c r="C51" i="8" s="1"/>
  <c r="C52" i="8" s="1"/>
  <c r="C53" i="8" s="1"/>
  <c r="C54" i="8" s="1"/>
  <c r="C55" i="8" s="1"/>
  <c r="C56" i="8" s="1"/>
  <c r="C57" i="8" s="1"/>
  <c r="C58" i="8" s="1"/>
  <c r="C59" i="8" s="1"/>
  <c r="C60" i="8" s="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2" i="8"/>
  <c r="J8" i="7"/>
  <c r="I8" i="7"/>
  <c r="H8" i="7"/>
  <c r="G8" i="7"/>
  <c r="J7" i="7"/>
  <c r="I7" i="7"/>
  <c r="H7" i="7"/>
  <c r="G7" i="7"/>
  <c r="J6" i="7"/>
  <c r="I6" i="7"/>
  <c r="H6" i="7"/>
  <c r="G6" i="7"/>
  <c r="J5" i="7"/>
  <c r="I5" i="7"/>
  <c r="H5" i="7"/>
  <c r="G5" i="7"/>
  <c r="H10" i="8" l="1"/>
  <c r="F8" i="8"/>
  <c r="H11" i="8"/>
  <c r="G12" i="8"/>
  <c r="C61" i="8"/>
  <c r="C62" i="8" s="1"/>
  <c r="C63" i="8" s="1"/>
  <c r="B3" i="5"/>
  <c r="C3" i="5"/>
  <c r="D3" i="5"/>
  <c r="E3" i="5"/>
  <c r="F3" i="5"/>
  <c r="G3" i="5"/>
  <c r="B4" i="5"/>
  <c r="C4" i="5"/>
  <c r="D4" i="5"/>
  <c r="E4" i="5"/>
  <c r="F4" i="5"/>
  <c r="G4" i="5"/>
  <c r="B5" i="5"/>
  <c r="C5" i="5"/>
  <c r="D5" i="5"/>
  <c r="E5" i="5"/>
  <c r="F5" i="5"/>
  <c r="G5" i="5"/>
  <c r="B6" i="5"/>
  <c r="C6" i="5"/>
  <c r="D6" i="5"/>
  <c r="E6" i="5"/>
  <c r="F6" i="5"/>
  <c r="G6" i="5"/>
  <c r="B7" i="5"/>
  <c r="C7" i="5"/>
  <c r="D7" i="5"/>
  <c r="E7" i="5"/>
  <c r="F7" i="5"/>
  <c r="G7" i="5"/>
  <c r="B8" i="5"/>
  <c r="C8" i="5"/>
  <c r="D8" i="5"/>
  <c r="E8" i="5"/>
  <c r="F8" i="5"/>
  <c r="G8" i="5"/>
  <c r="B9" i="5"/>
  <c r="C9" i="5"/>
  <c r="D9" i="5"/>
  <c r="E9" i="5"/>
  <c r="F9" i="5"/>
  <c r="G9" i="5"/>
  <c r="B10" i="5"/>
  <c r="C10" i="5"/>
  <c r="D10" i="5"/>
  <c r="E10" i="5"/>
  <c r="F10" i="5"/>
  <c r="G10" i="5"/>
  <c r="A4" i="5"/>
  <c r="A5" i="5"/>
  <c r="A6" i="5"/>
  <c r="A7" i="5"/>
  <c r="A8" i="5"/>
  <c r="A9" i="5"/>
  <c r="A10" i="5"/>
  <c r="A3" i="5"/>
  <c r="F9" i="8" l="1"/>
  <c r="H12" i="8"/>
  <c r="F10" i="8"/>
  <c r="G13" i="8"/>
  <c r="G14" i="8"/>
  <c r="C64" i="8"/>
  <c r="C65" i="8" s="1"/>
  <c r="C66" i="8" s="1"/>
  <c r="C67" i="8" s="1"/>
  <c r="C68" i="8" s="1"/>
  <c r="C69" i="8" s="1"/>
  <c r="C70" i="8" s="1"/>
  <c r="C71" i="8" s="1"/>
  <c r="C72" i="8" s="1"/>
  <c r="C73" i="8" s="1"/>
  <c r="C74" i="8" s="1"/>
  <c r="C75" i="8" s="1"/>
  <c r="C76" i="8" s="1"/>
  <c r="C77" i="8" s="1"/>
  <c r="C78" i="8" s="1"/>
  <c r="C79" i="8" s="1"/>
  <c r="C80" i="8" s="1"/>
  <c r="C81" i="8" s="1"/>
  <c r="C82" i="8" s="1"/>
  <c r="C83" i="8" s="1"/>
  <c r="C84" i="8" s="1"/>
  <c r="C85" i="8" s="1"/>
  <c r="C86" i="8" s="1"/>
  <c r="C87" i="8" s="1"/>
  <c r="C88" i="8" s="1"/>
  <c r="C106" i="8" s="1"/>
  <c r="C107" i="8" s="1"/>
  <c r="C108" i="8" s="1"/>
  <c r="C109" i="8" s="1"/>
  <c r="C110" i="8" s="1"/>
  <c r="C111" i="8" s="1"/>
  <c r="C112" i="8" s="1"/>
  <c r="C113" i="8" s="1"/>
  <c r="C114" i="8" s="1"/>
  <c r="C115" i="8" s="1"/>
  <c r="C116" i="8" s="1"/>
  <c r="C117" i="8" s="1"/>
  <c r="C118" i="8" s="1"/>
  <c r="C119" i="8" s="1"/>
  <c r="C120" i="8" s="1"/>
  <c r="C121" i="8" s="1"/>
  <c r="C122" i="8" s="1"/>
  <c r="I9" i="5"/>
  <c r="I10" i="5"/>
  <c r="I8" i="5"/>
  <c r="I6" i="5"/>
  <c r="I3" i="5"/>
  <c r="I4" i="5"/>
  <c r="I5" i="5"/>
  <c r="I7" i="5"/>
  <c r="G15" i="8" l="1"/>
  <c r="F11" i="8"/>
  <c r="H13" i="8"/>
  <c r="F12" i="8" l="1"/>
  <c r="H14" i="8"/>
  <c r="G16" i="8"/>
  <c r="G17" i="8" l="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51" i="8" s="1"/>
  <c r="G52" i="8" s="1"/>
  <c r="G53" i="8" s="1"/>
  <c r="G54" i="8" s="1"/>
  <c r="G55" i="8" s="1"/>
  <c r="G56" i="8" s="1"/>
  <c r="G57" i="8" s="1"/>
  <c r="G58" i="8" s="1"/>
  <c r="G59" i="8" s="1"/>
  <c r="G60" i="8" s="1"/>
  <c r="G61" i="8" s="1"/>
  <c r="G62" i="8" s="1"/>
  <c r="G63" i="8" s="1"/>
  <c r="G64" i="8" s="1"/>
  <c r="G65" i="8" s="1"/>
  <c r="G66" i="8" s="1"/>
  <c r="G67" i="8" s="1"/>
  <c r="G68" i="8" s="1"/>
  <c r="G69" i="8" s="1"/>
  <c r="G70" i="8" s="1"/>
  <c r="G71" i="8" s="1"/>
  <c r="G72" i="8" s="1"/>
  <c r="G73" i="8" s="1"/>
  <c r="G74" i="8" s="1"/>
  <c r="G75" i="8" s="1"/>
  <c r="G76" i="8" s="1"/>
  <c r="G77" i="8" s="1"/>
  <c r="G78" i="8" s="1"/>
  <c r="G79" i="8" s="1"/>
  <c r="G80" i="8" s="1"/>
  <c r="F13" i="8"/>
  <c r="H15" i="8"/>
  <c r="H16" i="8" s="1"/>
  <c r="H17" i="8" s="1"/>
  <c r="H18" i="8" s="1"/>
  <c r="H19" i="8" s="1"/>
  <c r="H20" i="8" s="1"/>
  <c r="H21" i="8" s="1"/>
  <c r="H22" i="8" s="1"/>
  <c r="H23" i="8" s="1"/>
  <c r="H24" i="8" s="1"/>
  <c r="H25" i="8" s="1"/>
  <c r="H26" i="8" s="1"/>
  <c r="H27" i="8" s="1"/>
  <c r="H28" i="8" s="1"/>
  <c r="H29" i="8" s="1"/>
  <c r="H30" i="8" s="1"/>
  <c r="H31" i="8" s="1"/>
  <c r="H32" i="8" s="1"/>
  <c r="H33" i="8" s="1"/>
  <c r="H34" i="8" s="1"/>
  <c r="H35" i="8" s="1"/>
  <c r="H36" i="8" s="1"/>
  <c r="H37" i="8" s="1"/>
  <c r="H38" i="8" s="1"/>
  <c r="H39" i="8" s="1"/>
  <c r="H40" i="8" s="1"/>
  <c r="H41" i="8" s="1"/>
  <c r="H42" i="8" s="1"/>
  <c r="H43" i="8" s="1"/>
  <c r="H44" i="8" s="1"/>
  <c r="H45" i="8" s="1"/>
  <c r="H46" i="8" s="1"/>
  <c r="H47" i="8" s="1"/>
  <c r="H48" i="8" s="1"/>
  <c r="H49" i="8" s="1"/>
  <c r="H50" i="8" s="1"/>
  <c r="H51" i="8" s="1"/>
  <c r="H52" i="8" s="1"/>
  <c r="H53" i="8" s="1"/>
  <c r="H54" i="8" s="1"/>
  <c r="H55" i="8" s="1"/>
  <c r="H56" i="8" s="1"/>
  <c r="H57" i="8" s="1"/>
  <c r="H58" i="8" s="1"/>
  <c r="H59" i="8" s="1"/>
  <c r="H60" i="8" s="1"/>
  <c r="H61" i="8" s="1"/>
  <c r="H62" i="8" s="1"/>
  <c r="H63" i="8" s="1"/>
  <c r="H64" i="8" s="1"/>
  <c r="H65" i="8" s="1"/>
  <c r="H66" i="8" s="1"/>
  <c r="H67" i="8" s="1"/>
  <c r="H68" i="8" s="1"/>
  <c r="H69" i="8" s="1"/>
  <c r="H70" i="8" s="1"/>
  <c r="H71" i="8" s="1"/>
  <c r="H72" i="8" s="1"/>
  <c r="H73" i="8" s="1"/>
  <c r="H74" i="8" s="1"/>
  <c r="H75" i="8" s="1"/>
  <c r="H76" i="8" s="1"/>
  <c r="H77" i="8" s="1"/>
  <c r="H78" i="8" s="1"/>
  <c r="H79" i="8" s="1"/>
  <c r="H80" i="8" s="1"/>
  <c r="H81" i="8" l="1"/>
  <c r="H82" i="8" s="1"/>
  <c r="G81" i="8"/>
  <c r="G82" i="8" s="1"/>
  <c r="G83" i="8" s="1"/>
  <c r="G84" i="8" s="1"/>
  <c r="G85" i="8" s="1"/>
  <c r="F14" i="8"/>
  <c r="F15" i="8" s="1"/>
  <c r="F16" i="8" s="1"/>
  <c r="F17" i="8" s="1"/>
  <c r="F18" i="8" s="1"/>
  <c r="F19" i="8" s="1"/>
  <c r="F20" i="8" s="1"/>
  <c r="F21" i="8" s="1"/>
  <c r="F22" i="8" s="1"/>
  <c r="F23" i="8" s="1"/>
  <c r="F24" i="8" s="1"/>
  <c r="F25" i="8" s="1"/>
  <c r="F26" i="8" s="1"/>
  <c r="F27" i="8" s="1"/>
  <c r="F28" i="8" s="1"/>
  <c r="F29" i="8" s="1"/>
  <c r="F30" i="8" s="1"/>
  <c r="F31" i="8" s="1"/>
  <c r="F32" i="8" s="1"/>
  <c r="F33" i="8" s="1"/>
  <c r="F34" i="8" s="1"/>
  <c r="F35" i="8" s="1"/>
  <c r="F36" i="8" s="1"/>
  <c r="F37" i="8" s="1"/>
  <c r="F38" i="8" s="1"/>
  <c r="F39" i="8" s="1"/>
  <c r="F40" i="8" s="1"/>
  <c r="F41" i="8" s="1"/>
  <c r="F42" i="8" s="1"/>
  <c r="F43" i="8" s="1"/>
  <c r="F44" i="8" s="1"/>
  <c r="F45" i="8" s="1"/>
  <c r="F46" i="8" s="1"/>
  <c r="F47" i="8" s="1"/>
  <c r="F48" i="8" s="1"/>
  <c r="F49" i="8" s="1"/>
  <c r="F50" i="8" s="1"/>
  <c r="F51" i="8" s="1"/>
  <c r="F52" i="8" s="1"/>
  <c r="F53" i="8" s="1"/>
  <c r="F54" i="8" s="1"/>
  <c r="F55" i="8" s="1"/>
  <c r="F56" i="8" s="1"/>
  <c r="F57" i="8" s="1"/>
  <c r="F58" i="8" s="1"/>
  <c r="F59" i="8" s="1"/>
  <c r="F60" i="8" s="1"/>
  <c r="F61" i="8" s="1"/>
  <c r="F62" i="8" s="1"/>
  <c r="F63" i="8" s="1"/>
  <c r="F64" i="8" s="1"/>
  <c r="F65" i="8" s="1"/>
  <c r="F66" i="8" s="1"/>
  <c r="F67" i="8" s="1"/>
  <c r="F68" i="8" s="1"/>
  <c r="F69" i="8" s="1"/>
  <c r="F70" i="8" s="1"/>
  <c r="F71" i="8" s="1"/>
  <c r="F72" i="8" s="1"/>
  <c r="F73" i="8" s="1"/>
  <c r="F74" i="8" s="1"/>
  <c r="F75" i="8" s="1"/>
  <c r="F76" i="8" s="1"/>
  <c r="F77" i="8" s="1"/>
  <c r="F78" i="8" s="1"/>
  <c r="F79" i="8" s="1"/>
  <c r="F80" i="8" s="1"/>
  <c r="F81" i="8" s="1"/>
  <c r="F82" i="8" s="1"/>
  <c r="F83" i="8" s="1"/>
  <c r="F84" i="8" s="1"/>
  <c r="F85" i="8" s="1"/>
  <c r="F86" i="8" s="1"/>
  <c r="F87" i="8" s="1"/>
  <c r="F88" i="8" s="1"/>
  <c r="H83" i="8" l="1"/>
  <c r="H84" i="8" s="1"/>
  <c r="H85" i="8" s="1"/>
  <c r="G86" i="8"/>
  <c r="H8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Lester Palabasan</author>
  </authors>
  <commentList>
    <comment ref="J2" authorId="0" shapeId="0" xr:uid="{A5F8D8AE-1D5B-40E0-83C9-3975D9B82AD7}">
      <text>
        <r>
          <rPr>
            <b/>
            <sz val="9"/>
            <color indexed="81"/>
            <rFont val="Tahoma"/>
            <charset val="1"/>
          </rPr>
          <t>Roger Lester Palabasan:</t>
        </r>
        <r>
          <rPr>
            <sz val="9"/>
            <color indexed="81"/>
            <rFont val="Tahoma"/>
            <charset val="1"/>
          </rPr>
          <t xml:space="preserve">
Heaviest: Pre/Post WO</t>
        </r>
      </text>
    </comment>
    <comment ref="J71" authorId="0" shapeId="0" xr:uid="{D6B62486-9C32-45A6-BBDE-0E22C685466C}">
      <text>
        <r>
          <rPr>
            <b/>
            <sz val="9"/>
            <color indexed="81"/>
            <rFont val="Tahoma"/>
            <charset val="1"/>
          </rPr>
          <t>Roger Lester Palabasan:</t>
        </r>
        <r>
          <rPr>
            <sz val="9"/>
            <color indexed="81"/>
            <rFont val="Tahoma"/>
            <charset val="1"/>
          </rPr>
          <t xml:space="preserve">
Heaviest: Night Weigh-in</t>
        </r>
      </text>
    </comment>
    <comment ref="K75" authorId="0" shapeId="0" xr:uid="{1452974C-A1E4-4551-A0DD-1BDBBBBB56C5}">
      <text>
        <r>
          <rPr>
            <b/>
            <sz val="9"/>
            <color indexed="81"/>
            <rFont val="Tahoma"/>
            <charset val="1"/>
          </rPr>
          <t>Roger Lester Palabasan:</t>
        </r>
        <r>
          <rPr>
            <sz val="9"/>
            <color indexed="81"/>
            <rFont val="Tahoma"/>
            <charset val="1"/>
          </rPr>
          <t xml:space="preserve">
Is Indian meat?</t>
        </r>
      </text>
    </comment>
    <comment ref="I83" authorId="0" shapeId="0" xr:uid="{8E8BE594-AC98-494D-B6D6-F85AB10E4EFB}">
      <text>
        <r>
          <rPr>
            <b/>
            <sz val="9"/>
            <color indexed="81"/>
            <rFont val="Tahoma"/>
            <charset val="1"/>
          </rPr>
          <t>Roger Lester Palabasan:</t>
        </r>
        <r>
          <rPr>
            <sz val="9"/>
            <color indexed="81"/>
            <rFont val="Tahoma"/>
            <charset val="1"/>
          </rPr>
          <t xml:space="preserve">
158.8lbs, but wow that's a super big jump</t>
        </r>
      </text>
    </comment>
    <comment ref="I86" authorId="0" shapeId="0" xr:uid="{1864A639-792E-4F5C-8EB1-70F9F241D1AA}">
      <text>
        <r>
          <rPr>
            <b/>
            <sz val="9"/>
            <color indexed="81"/>
            <rFont val="Tahoma"/>
            <charset val="1"/>
          </rPr>
          <t>Roger Lester Palabasan:</t>
        </r>
        <r>
          <rPr>
            <sz val="9"/>
            <color indexed="81"/>
            <rFont val="Tahoma"/>
            <charset val="1"/>
          </rPr>
          <t xml:space="preserve">
158.6lbs. Still a huge step</t>
        </r>
      </text>
    </comment>
  </commentList>
</comments>
</file>

<file path=xl/sharedStrings.xml><?xml version="1.0" encoding="utf-8"?>
<sst xmlns="http://schemas.openxmlformats.org/spreadsheetml/2006/main" count="169" uniqueCount="135">
  <si>
    <t>No Fly Zone</t>
  </si>
  <si>
    <t>Bluecore</t>
  </si>
  <si>
    <t>OpenFin</t>
  </si>
  <si>
    <t>IrisNova</t>
  </si>
  <si>
    <t>knotel</t>
  </si>
  <si>
    <t>Mthree</t>
  </si>
  <si>
    <t>PDT</t>
  </si>
  <si>
    <t>PerfectLine</t>
  </si>
  <si>
    <t>Simon Data</t>
  </si>
  <si>
    <t>Viagogo</t>
  </si>
  <si>
    <t>TransferWise</t>
  </si>
  <si>
    <t>TriNetX</t>
  </si>
  <si>
    <t>Andium</t>
  </si>
  <si>
    <t>About</t>
  </si>
  <si>
    <t>Topic</t>
  </si>
  <si>
    <t>Description</t>
  </si>
  <si>
    <t>DiveBook is a virtual scuba diving log where you  record your dives, verify dives with diveshops via QR code, catalogue observations, find where different sightings are, and see where the coolest places to dive are, and see your growth by data visualization</t>
  </si>
  <si>
    <t>#1 - Data Viz</t>
  </si>
  <si>
    <t>We used d3js and BrightCharts for data visualization. I was mainly responsible for implementing these. The graphs are displayed using BriteCharts, which is a d3js framework that takes in data and simply display based on the component you seleccted. The bubble chart containing the observations used pure d3js, where we take in all of a user's logs, which are eager loaded with their observations, and all of these observations are display in that bubble chart. The size of each bubble corresponds to how many times we have seen  each observation. A diver who has seen 5 great white sharks compared to 2 whales will have a bigger gws bubble than whale bubble. I used d3.pack to automatically "pack" the bubbles in its best fit, but have utilized d3.forcegravity in other projects</t>
  </si>
  <si>
    <t>Sally is a simple dating application that uses Angular as a front-end and ASP Net as a back-end</t>
  </si>
  <si>
    <t>Node.js is still quite experimental on the back-end, so I wanted to lean on a back-end framework that was more trusted by many firms, and thus I leaned on .Net Framework. As mentioned before, I graduated from PSA and where my first programming language was C#.</t>
  </si>
  <si>
    <t>#1 - Choice of ASP Net and C#</t>
  </si>
  <si>
    <t>Title</t>
  </si>
  <si>
    <t>Category</t>
  </si>
  <si>
    <t>City</t>
  </si>
  <si>
    <t>Venue</t>
  </si>
  <si>
    <t>Kadiwa Spartan Race</t>
  </si>
  <si>
    <t>Unity Games</t>
  </si>
  <si>
    <t>Networking for Nurses</t>
  </si>
  <si>
    <t xml:space="preserve">Meeting registered nurses from all over New York who specialize in different units </t>
  </si>
  <si>
    <t>Health/Medical</t>
  </si>
  <si>
    <t>StartDate</t>
  </si>
  <si>
    <t>EndDate</t>
  </si>
  <si>
    <t>New York, NY</t>
  </si>
  <si>
    <t>TBD</t>
  </si>
  <si>
    <t>Competition to foster the love of the brotherhood</t>
  </si>
  <si>
    <t>Where challengers are tested. The strong will previal.</t>
  </si>
  <si>
    <t>Social</t>
  </si>
  <si>
    <t>Long Island City, NY</t>
  </si>
  <si>
    <t>Ice Skating</t>
  </si>
  <si>
    <t>City Ice Pavillion</t>
  </si>
  <si>
    <t>A world-class ice skating facility, the City Ice Pavilion features a NHL-size ice rink that is open year-round and is sheltered from winter weather by a sky-high Yeadon air dome</t>
  </si>
  <si>
    <t>Code</t>
  </si>
  <si>
    <t>new Activity</t>
  </si>
  <si>
    <t>DateTime.ParseExact(</t>
  </si>
  <si>
    <t>Tail</t>
  </si>
  <si>
    <t>DateTime Parse</t>
  </si>
  <si>
    <t>Head</t>
  </si>
  <si>
    <t>, "yyyyMMddTHH:mm:ssZ", System.Globalization.CultureInfo.InvariantCulture)</t>
  </si>
  <si>
    <t>Kadiwa Formal</t>
  </si>
  <si>
    <t>INC promenade</t>
  </si>
  <si>
    <t>Seed Activity</t>
  </si>
  <si>
    <t>Create Activity</t>
  </si>
  <si>
    <t>Option</t>
  </si>
  <si>
    <t>Snipped</t>
  </si>
  <si>
    <t>Code Options</t>
  </si>
  <si>
    <t>Code Option:</t>
  </si>
  <si>
    <t>"SPX-25HD"</t>
  </si>
  <si>
    <t>"SPX-FC34"</t>
  </si>
  <si>
    <t>"SPX-PWB1"</t>
  </si>
  <si>
    <t>"SPX-APC1G"</t>
  </si>
  <si>
    <t>"Sun Joe 25-FT Universal Heavy-Duty Extension Pressure Washer Hose for SPX Series and Others"</t>
  </si>
  <si>
    <t>"Sun Joe Foam Cannon for SPX Series Electric Pressure Washers | 34 Oz."</t>
  </si>
  <si>
    <t>"Sun Joe Power Scrubbing Broom for SPX Series Pressure Washers"</t>
  </si>
  <si>
    <t>"Sun Joe All-Purpose Heavy Duty Pressure Washer Rated Cleaner + Degreaser | 1 Gal."</t>
  </si>
  <si>
    <t>"Id"</t>
  </si>
  <si>
    <t>"Name"</t>
  </si>
  <si>
    <t>"Price"</t>
  </si>
  <si>
    <t>"ImgUrl"</t>
  </si>
  <si>
    <t>"\items\SPX-APC1G-01.webp"</t>
  </si>
  <si>
    <t>"\items\SPX-FC34_1_4-11-2016-09-06-55.webp"</t>
  </si>
  <si>
    <t>"\items\SPX-PWB1-1.webp"</t>
  </si>
  <si>
    <t>"\items\SPX25-HD_Image1_3000x3000.webp"</t>
  </si>
  <si>
    <t>{</t>
  </si>
  <si>
    <t>},</t>
  </si>
  <si>
    <t>}</t>
  </si>
  <si>
    <t>Apple Picking</t>
  </si>
  <si>
    <t>Picking Apples</t>
  </si>
  <si>
    <t>Choir MEM</t>
  </si>
  <si>
    <t>Musical evangelical mission featuring many locales</t>
  </si>
  <si>
    <t>Formal</t>
  </si>
  <si>
    <t>2019-10-02T18:00:00.00 -05:00</t>
  </si>
  <si>
    <t>2019-10-14T08:00:00.00 -05:00</t>
  </si>
  <si>
    <t>2019-11-02T08:00:00.00 -05:00</t>
  </si>
  <si>
    <t>2019-12-15T13:00:00.00 -05:00</t>
  </si>
  <si>
    <t>2020-02-09T10:00:00.00 -05:00</t>
  </si>
  <si>
    <t>2019-10-19T08:00:00.00 -05:00</t>
  </si>
  <si>
    <t>2019-10-02T20:00:00.00 -05:00</t>
  </si>
  <si>
    <t>2019-10-14T16:00:00.00 -05:00</t>
  </si>
  <si>
    <t>2019-11-02T16:00:00.00 -05:00</t>
  </si>
  <si>
    <t>2019-12-15T15:00:00.00 -05:00</t>
  </si>
  <si>
    <t>2020-02-09T18:00:00.00 -05:00</t>
  </si>
  <si>
    <t>2019-10-19T15:00:00.00 -05:00</t>
  </si>
  <si>
    <t>Lightest</t>
  </si>
  <si>
    <t>Heaviest</t>
  </si>
  <si>
    <t>Average</t>
  </si>
  <si>
    <t>Date</t>
  </si>
  <si>
    <t>Goal</t>
  </si>
  <si>
    <t>Meat Buffer</t>
  </si>
  <si>
    <t>Pancit w/ Chicken</t>
  </si>
  <si>
    <t>Halal</t>
  </si>
  <si>
    <t>Meat 1</t>
  </si>
  <si>
    <t>Meat 2</t>
  </si>
  <si>
    <t>Meat 3</t>
  </si>
  <si>
    <t>Pork Baboy</t>
  </si>
  <si>
    <t>Grilled Chicken Salad</t>
  </si>
  <si>
    <t>Panda Express + Jan Food</t>
  </si>
  <si>
    <t>ChoirEVM</t>
  </si>
  <si>
    <t>FSA Open Market</t>
  </si>
  <si>
    <t>Meat 4</t>
  </si>
  <si>
    <t>Tamashi Gyudon</t>
  </si>
  <si>
    <t>BB Meat</t>
  </si>
  <si>
    <t>Gyudon</t>
  </si>
  <si>
    <t>Some Meat</t>
  </si>
  <si>
    <t>Eggs &amp; Sausage</t>
  </si>
  <si>
    <t>Ka Raoul's WS</t>
  </si>
  <si>
    <t>Unity Games Foods</t>
  </si>
  <si>
    <t>Notable</t>
  </si>
  <si>
    <t>Initiating Sodium Control</t>
  </si>
  <si>
    <t>Unity Games Food</t>
  </si>
  <si>
    <t>Buffer</t>
  </si>
  <si>
    <t>Subway Sanwich</t>
  </si>
  <si>
    <t>Artichoke Pizza</t>
  </si>
  <si>
    <t>Benihana</t>
  </si>
  <si>
    <t>Beef</t>
  </si>
  <si>
    <t>Power Bowl TB</t>
  </si>
  <si>
    <t>Ale House</t>
  </si>
  <si>
    <t xml:space="preserve"> Ale House</t>
  </si>
  <si>
    <t>To 155lbs</t>
  </si>
  <si>
    <t>To 145lbs</t>
  </si>
  <si>
    <t>To 165lbs</t>
  </si>
  <si>
    <t>Initiating +30 min cardio until 11/16</t>
  </si>
  <si>
    <t>Ka Raoul's Wedding</t>
  </si>
  <si>
    <t>Panda Express</t>
  </si>
  <si>
    <t>Century Day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</si>
</sst>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rgb="FFD4D4D4"/>
      <name val="Consolas"/>
      <family val="3"/>
    </font>
    <font>
      <sz val="8"/>
      <color theme="4" tint="-0.249977111117893"/>
      <name val="Consolas"/>
      <family val="3"/>
    </font>
    <font>
      <sz val="10"/>
      <color theme="4" tint="-0.249977111117893"/>
      <name val="Calibri"/>
      <family val="2"/>
      <scheme val="minor"/>
    </font>
    <font>
      <b/>
      <sz val="10"/>
      <color theme="4" tint="-0.249977111117893"/>
      <name val="Consolas"/>
      <family val="3"/>
    </font>
    <font>
      <sz val="7"/>
      <color theme="4" tint="-0.249977111117893"/>
      <name val="Consolas"/>
      <family val="3"/>
    </font>
    <font>
      <sz val="8"/>
      <color theme="1"/>
      <name val="Calibri"/>
      <family val="2"/>
      <scheme val="minor"/>
    </font>
    <font>
      <sz val="8"/>
      <color rgb="FF000000"/>
      <name val="Consolas"/>
      <family val="3"/>
    </font>
    <font>
      <sz val="11"/>
      <color theme="0" tint="-0.249977111117893"/>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0" fillId="0" borderId="0" xfId="0" applyAlignment="1">
      <alignment wrapText="1"/>
    </xf>
    <xf numFmtId="0" fontId="0" fillId="0" borderId="0" xfId="0" applyAlignment="1">
      <alignment horizontal="center" vertical="center"/>
    </xf>
    <xf numFmtId="0" fontId="0" fillId="2" borderId="0" xfId="0" applyFill="1"/>
    <xf numFmtId="0" fontId="0" fillId="0" borderId="0" xfId="0" applyAlignment="1">
      <alignment horizontal="center" vertical="center" wrapText="1"/>
    </xf>
    <xf numFmtId="0" fontId="1" fillId="0" borderId="0" xfId="0" applyFont="1" applyAlignment="1">
      <alignment vertical="center"/>
    </xf>
    <xf numFmtId="0" fontId="2" fillId="0" borderId="0" xfId="0" applyFont="1" applyAlignment="1">
      <alignment vertical="center"/>
    </xf>
    <xf numFmtId="0" fontId="3" fillId="0" borderId="0" xfId="0" applyFont="1"/>
    <xf numFmtId="0" fontId="4" fillId="0" borderId="0" xfId="0" applyFont="1" applyAlignment="1">
      <alignment horizontal="center" vertical="center"/>
    </xf>
    <xf numFmtId="0" fontId="2" fillId="0" borderId="0" xfId="0" applyFont="1" applyAlignment="1">
      <alignment vertical="center" wrapText="1"/>
    </xf>
    <xf numFmtId="0" fontId="5" fillId="0" borderId="0" xfId="0" applyFont="1" applyAlignment="1">
      <alignment vertical="center"/>
    </xf>
    <xf numFmtId="0" fontId="6" fillId="0" borderId="0" xfId="0" applyFont="1"/>
    <xf numFmtId="0" fontId="7" fillId="0" borderId="0" xfId="0" applyFont="1" applyAlignment="1">
      <alignment vertical="center"/>
    </xf>
    <xf numFmtId="14" fontId="0" fillId="0" borderId="0" xfId="0" applyNumberFormat="1"/>
    <xf numFmtId="0" fontId="0" fillId="3" borderId="0" xfId="0" applyFill="1"/>
    <xf numFmtId="0" fontId="8" fillId="3" borderId="0" xfId="0" applyFont="1" applyFill="1"/>
  </cellXfs>
  <cellStyles count="1">
    <cellStyle name="Normal" xfId="0" builtinId="0"/>
  </cellStyles>
  <dxfs count="4">
    <dxf>
      <alignment horizontal="general" vertical="bottom" textRotation="0" wrapText="1"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 Loss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'Weight Loss'!$B$1</c:f>
              <c:strCache>
                <c:ptCount val="1"/>
                <c:pt idx="0">
                  <c:v>Average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'Weight Loss'!$A$2:$A$122</c:f>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f>'Weight Loss'!$B$2:$B$122</c:f>
              <c:numCache>
                <c:formatCode>General</c:formatCode>
                <c:ptCount val="121"/>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pt idx="87">
                  <c:v>160.30000000000001</c:v>
                </c:pt>
                <c:pt idx="88">
                  <c:v>162.69999999999999</c:v>
                </c:pt>
              </c:numCache>
            </c:numRef>
          </c:val>
          <c:smooth val="0"/>
          <c:extLst>
            <c:ext xmlns:c16="http://schemas.microsoft.com/office/drawing/2014/chart" uri="{C3380CC4-5D6E-409C-BE32-E72D297353CC}">
              <c16:uniqueId val="{00000000-721D-4DF2-A5DF-2B69257F56BE}"/>
            </c:ext>
          </c:extLst>
        </c:ser>
        <c:ser>
          <c:idx val="1"/>
          <c:order val="1"/>
          <c:tx>
            <c:strRef>
              <c:f>'Weight Loss'!$C$1</c:f>
              <c:strCache>
                <c:ptCount val="1"/>
                <c:pt idx="0">
                  <c:v>Goal</c:v>
                </c:pt>
              </c:strCache>
            </c:strRef>
          </c:tx>
          <c:spPr>
            <a:ln w="19050" cap="rnd">
              <a:solidFill>
                <a:schemeClr val="accent2"/>
              </a:solidFill>
              <a:prstDash val="sysDash"/>
              <a:round/>
            </a:ln>
            <a:effectLst>
              <a:outerShdw blurRad="57150" dist="19050" dir="5400000" algn="ctr" rotWithShape="0">
                <a:srgbClr val="000000">
                  <a:alpha val="63000"/>
                </a:srgbClr>
              </a:outerShdw>
            </a:effectLst>
          </c:spPr>
          <c:marker>
            <c:symbol val="none"/>
          </c:marker>
          <c:cat>
            <c:numRef>
              <c:f>'Weight Loss'!$A$2:$A$122</c:f>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f>'Weight Loss'!$C$2:$C$122</c:f>
              <c:numCache>
                <c:formatCode>General</c:formatCode>
                <c:ptCount val="121"/>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pt idx="87">
                  <c:v>159.9200000000003</c:v>
                </c:pt>
                <c:pt idx="88">
                  <c:v>159.84000000000029</c:v>
                </c:pt>
                <c:pt idx="89">
                  <c:v>159.76000000000028</c:v>
                </c:pt>
                <c:pt idx="90">
                  <c:v>159.68000000000026</c:v>
                </c:pt>
                <c:pt idx="91">
                  <c:v>159.60000000000025</c:v>
                </c:pt>
                <c:pt idx="92">
                  <c:v>159.52000000000024</c:v>
                </c:pt>
                <c:pt idx="93">
                  <c:v>159.44000000000023</c:v>
                </c:pt>
                <c:pt idx="94">
                  <c:v>159.36000000000021</c:v>
                </c:pt>
                <c:pt idx="95">
                  <c:v>159.2800000000002</c:v>
                </c:pt>
                <c:pt idx="96">
                  <c:v>159.20000000000019</c:v>
                </c:pt>
                <c:pt idx="97">
                  <c:v>159.12000000000018</c:v>
                </c:pt>
                <c:pt idx="98">
                  <c:v>159.04000000000016</c:v>
                </c:pt>
                <c:pt idx="99">
                  <c:v>158.96000000000015</c:v>
                </c:pt>
                <c:pt idx="100">
                  <c:v>158.88000000000014</c:v>
                </c:pt>
                <c:pt idx="101">
                  <c:v>158.80000000000013</c:v>
                </c:pt>
                <c:pt idx="102">
                  <c:v>158.72000000000011</c:v>
                </c:pt>
                <c:pt idx="103">
                  <c:v>158.6400000000001</c:v>
                </c:pt>
                <c:pt idx="104">
                  <c:v>158.59000000000009</c:v>
                </c:pt>
                <c:pt idx="105">
                  <c:v>158.54000000000008</c:v>
                </c:pt>
                <c:pt idx="106">
                  <c:v>158.49000000000007</c:v>
                </c:pt>
                <c:pt idx="107">
                  <c:v>158.44000000000005</c:v>
                </c:pt>
                <c:pt idx="108">
                  <c:v>158.39000000000004</c:v>
                </c:pt>
                <c:pt idx="109">
                  <c:v>158.34000000000003</c:v>
                </c:pt>
                <c:pt idx="110">
                  <c:v>158.29000000000002</c:v>
                </c:pt>
                <c:pt idx="111">
                  <c:v>158.24</c:v>
                </c:pt>
                <c:pt idx="112">
                  <c:v>158.19</c:v>
                </c:pt>
                <c:pt idx="113">
                  <c:v>158.13999999999999</c:v>
                </c:pt>
                <c:pt idx="114">
                  <c:v>158.08999999999997</c:v>
                </c:pt>
                <c:pt idx="115">
                  <c:v>158.03999999999996</c:v>
                </c:pt>
                <c:pt idx="116">
                  <c:v>157.98999999999995</c:v>
                </c:pt>
                <c:pt idx="117">
                  <c:v>157.93999999999994</c:v>
                </c:pt>
                <c:pt idx="118">
                  <c:v>157.88999999999993</c:v>
                </c:pt>
                <c:pt idx="119">
                  <c:v>157.83999999999992</c:v>
                </c:pt>
                <c:pt idx="120">
                  <c:v>157.78999999999991</c:v>
                </c:pt>
              </c:numCache>
            </c:numRef>
          </c:val>
          <c:smooth val="0"/>
          <c:extLst>
            <c:ext xmlns:c16="http://schemas.microsoft.com/office/drawing/2014/chart" uri="{C3380CC4-5D6E-409C-BE32-E72D297353CC}">
              <c16:uniqueId val="{00000002-721D-4DF2-A5DF-2B69257F56BE}"/>
            </c:ext>
          </c:extLst>
        </c:ser>
        <c:dLbls>
          <c:showLegendKey val="0"/>
          <c:showVal val="0"/>
          <c:showCatName val="0"/>
          <c:showSerName val="0"/>
          <c:showPercent val="0"/>
          <c:showBubbleSize val="0"/>
        </c:dLbls>
        <c:smooth val="0"/>
        <c:axId val="1396102463"/>
        <c:axId val="1030186895"/>
      </c:line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in val="155"/>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 Loss (Lightest</a:t>
            </a:r>
            <a:r>
              <a:rPr lang="en-US" baseline="0"/>
              <a:t> of Day</a:t>
            </a:r>
            <a:r>
              <a:rPr lang="en-US"/>
              <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5"/>
          <c:order val="5"/>
          <c:tx>
            <c:strRef>
              <c:f>'Weight Loss'!$I$1</c:f>
              <c:strCache>
                <c:ptCount val="1"/>
                <c:pt idx="0">
                  <c:v>Lightest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'Weight Loss'!$A$2:$A$122</c:f>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f>'Weight Loss'!$I$2:$I$122</c:f>
              <c:numCache>
                <c:formatCode>General</c:formatCode>
                <c:ptCount val="121"/>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pt idx="86">
                  <c:v>159.4</c:v>
                </c:pt>
                <c:pt idx="87">
                  <c:v>159.19999999999999</c:v>
                </c:pt>
                <c:pt idx="88">
                  <c:v>159.4</c:v>
                </c:pt>
              </c:numCache>
            </c:numRef>
          </c:val>
          <c:smooth val="0"/>
          <c:extLst>
            <c:ext xmlns:c16="http://schemas.microsoft.com/office/drawing/2014/chart" uri="{C3380CC4-5D6E-409C-BE32-E72D297353CC}">
              <c16:uniqueId val="{00000005-38E4-4348-9EB9-E9362E6CE55A}"/>
            </c:ext>
          </c:extLst>
        </c:ser>
        <c:dLbls>
          <c:showLegendKey val="0"/>
          <c:showVal val="0"/>
          <c:showCatName val="0"/>
          <c:showSerName val="0"/>
          <c:showPercent val="0"/>
          <c:showBubbleSize val="0"/>
        </c:dLbls>
        <c:smooth val="0"/>
        <c:axId val="1396102463"/>
        <c:axId val="1030186895"/>
        <c:extLst>
          <c:ext xmlns:c15="http://schemas.microsoft.com/office/drawing/2012/chart" uri="{02D57815-91ED-43cb-92C2-25804820EDAC}">
            <c15:filteredLineSeries>
              <c15:ser>
                <c:idx val="0"/>
                <c:order val="0"/>
                <c:tx>
                  <c:strRef>
                    <c:extLst>
                      <c:ext uri="{02D57815-91ED-43cb-92C2-25804820EDAC}">
                        <c15:formulaRef>
                          <c15:sqref>'Weight Loss'!$B$1</c15:sqref>
                        </c15:formulaRef>
                      </c:ext>
                    </c:extLst>
                    <c:strCache>
                      <c:ptCount val="1"/>
                      <c:pt idx="0">
                        <c:v>Average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c:ext uri="{02D57815-91ED-43cb-92C2-25804820EDAC}">
                        <c15:formulaRef>
                          <c15:sqref>'Weight Loss'!$B$2:$B$122</c15:sqref>
                        </c15:formulaRef>
                      </c:ext>
                    </c:extLst>
                    <c:numCache>
                      <c:formatCode>General</c:formatCode>
                      <c:ptCount val="121"/>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pt idx="87">
                        <c:v>160.30000000000001</c:v>
                      </c:pt>
                      <c:pt idx="88">
                        <c:v>162.69999999999999</c:v>
                      </c:pt>
                    </c:numCache>
                  </c:numRef>
                </c:val>
                <c:smooth val="0"/>
                <c:extLst>
                  <c:ext xmlns:c16="http://schemas.microsoft.com/office/drawing/2014/chart" uri="{C3380CC4-5D6E-409C-BE32-E72D297353CC}">
                    <c16:uniqueId val="{00000000-38E4-4348-9EB9-E9362E6CE55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'Weight Loss'!$C$1</c15:sqref>
                        </c15:formulaRef>
                      </c:ext>
                    </c:extLst>
                    <c:strCache>
                      <c:ptCount val="1"/>
                      <c:pt idx="0">
                        <c:v>Goal</c:v>
                      </c:pt>
                    </c:strCache>
                  </c:strRef>
                </c:tx>
                <c:spPr>
                  <a:ln w="19050" cap="rnd">
                    <a:solidFill>
                      <a:schemeClr val="accent2"/>
                    </a:solidFill>
                    <a:prstDash val="sysDash"/>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xmlns:c15="http://schemas.microsoft.com/office/drawing/2012/chart">
                      <c:ext xmlns:c15="http://schemas.microsoft.com/office/drawing/2012/chart" uri="{02D57815-91ED-43cb-92C2-25804820EDAC}">
                        <c15:formulaRef>
                          <c15:sqref>'Weight Loss'!$C$2:$C$122</c15:sqref>
                        </c15:formulaRef>
                      </c:ext>
                    </c:extLst>
                    <c:numCache>
                      <c:formatCode>General</c:formatCode>
                      <c:ptCount val="121"/>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pt idx="87">
                        <c:v>159.9200000000003</c:v>
                      </c:pt>
                      <c:pt idx="88">
                        <c:v>159.84000000000029</c:v>
                      </c:pt>
                      <c:pt idx="89">
                        <c:v>159.76000000000028</c:v>
                      </c:pt>
                      <c:pt idx="90">
                        <c:v>159.68000000000026</c:v>
                      </c:pt>
                      <c:pt idx="91">
                        <c:v>159.60000000000025</c:v>
                      </c:pt>
                      <c:pt idx="92">
                        <c:v>159.52000000000024</c:v>
                      </c:pt>
                      <c:pt idx="93">
                        <c:v>159.44000000000023</c:v>
                      </c:pt>
                      <c:pt idx="94">
                        <c:v>159.36000000000021</c:v>
                      </c:pt>
                      <c:pt idx="95">
                        <c:v>159.2800000000002</c:v>
                      </c:pt>
                      <c:pt idx="96">
                        <c:v>159.20000000000019</c:v>
                      </c:pt>
                      <c:pt idx="97">
                        <c:v>159.12000000000018</c:v>
                      </c:pt>
                      <c:pt idx="98">
                        <c:v>159.04000000000016</c:v>
                      </c:pt>
                      <c:pt idx="99">
                        <c:v>158.96000000000015</c:v>
                      </c:pt>
                      <c:pt idx="100">
                        <c:v>158.88000000000014</c:v>
                      </c:pt>
                      <c:pt idx="101">
                        <c:v>158.80000000000013</c:v>
                      </c:pt>
                      <c:pt idx="102">
                        <c:v>158.72000000000011</c:v>
                      </c:pt>
                      <c:pt idx="103">
                        <c:v>158.6400000000001</c:v>
                      </c:pt>
                      <c:pt idx="104">
                        <c:v>158.59000000000009</c:v>
                      </c:pt>
                      <c:pt idx="105">
                        <c:v>158.54000000000008</c:v>
                      </c:pt>
                      <c:pt idx="106">
                        <c:v>158.49000000000007</c:v>
                      </c:pt>
                      <c:pt idx="107">
                        <c:v>158.44000000000005</c:v>
                      </c:pt>
                      <c:pt idx="108">
                        <c:v>158.39000000000004</c:v>
                      </c:pt>
                      <c:pt idx="109">
                        <c:v>158.34000000000003</c:v>
                      </c:pt>
                      <c:pt idx="110">
                        <c:v>158.29000000000002</c:v>
                      </c:pt>
                      <c:pt idx="111">
                        <c:v>158.24</c:v>
                      </c:pt>
                      <c:pt idx="112">
                        <c:v>158.19</c:v>
                      </c:pt>
                      <c:pt idx="113">
                        <c:v>158.13999999999999</c:v>
                      </c:pt>
                      <c:pt idx="114">
                        <c:v>158.08999999999997</c:v>
                      </c:pt>
                      <c:pt idx="115">
                        <c:v>158.03999999999996</c:v>
                      </c:pt>
                      <c:pt idx="116">
                        <c:v>157.98999999999995</c:v>
                      </c:pt>
                      <c:pt idx="117">
                        <c:v>157.93999999999994</c:v>
                      </c:pt>
                      <c:pt idx="118">
                        <c:v>157.88999999999993</c:v>
                      </c:pt>
                      <c:pt idx="119">
                        <c:v>157.83999999999992</c:v>
                      </c:pt>
                      <c:pt idx="120">
                        <c:v>157.78999999999991</c:v>
                      </c:pt>
                    </c:numCache>
                  </c:numRef>
                </c:val>
                <c:smooth val="0"/>
                <c:extLst xmlns:c15="http://schemas.microsoft.com/office/drawing/2012/chart">
                  <c:ext xmlns:c16="http://schemas.microsoft.com/office/drawing/2014/chart" uri="{C3380CC4-5D6E-409C-BE32-E72D297353CC}">
                    <c16:uniqueId val="{00000001-38E4-4348-9EB9-E9362E6CE55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'Weight Loss'!$D$1</c15:sqref>
                        </c15:formulaRef>
                      </c:ext>
                    </c:extLst>
                    <c:strCache>
                      <c:ptCount val="1"/>
                      <c:pt idx="0">
                        <c:v>Buffer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xmlns:c15="http://schemas.microsoft.com/office/drawing/2012/chart">
                      <c:ext xmlns:c15="http://schemas.microsoft.com/office/drawing/2012/chart" uri="{02D57815-91ED-43cb-92C2-25804820EDAC}">
                        <c15:formulaRef>
                          <c15:sqref>'Weight Loss'!$D$2:$D$122</c15:sqref>
                        </c15:formulaRef>
                      </c:ext>
                    </c:extLst>
                    <c:numCache>
                      <c:formatCode>General</c:formatCode>
                      <c:ptCount val="121"/>
                    </c:numCache>
                  </c:numRef>
                </c:val>
                <c:smooth val="0"/>
                <c:extLst xmlns:c15="http://schemas.microsoft.com/office/drawing/2012/chart">
                  <c:ext xmlns:c16="http://schemas.microsoft.com/office/drawing/2014/chart" uri="{C3380CC4-5D6E-409C-BE32-E72D297353CC}">
                    <c16:uniqueId val="{00000002-38E4-4348-9EB9-E9362E6CE55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'Weight Loss'!$E$1</c15:sqref>
                        </c15:formulaRef>
                      </c:ext>
                    </c:extLst>
                    <c:strCache>
                      <c:ptCount val="1"/>
                      <c:pt idx="0">
                        <c:v>Meat Buffer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xmlns:c15="http://schemas.microsoft.com/office/drawing/2012/chart">
                      <c:ext xmlns:c15="http://schemas.microsoft.com/office/drawing/2012/chart" uri="{02D57815-91ED-43cb-92C2-25804820EDAC}">
                        <c15:formulaRef>
                          <c15:sqref>'Weight Loss'!$E$2:$E$122</c15:sqref>
                        </c15:formulaRef>
                      </c:ext>
                    </c:extLst>
                    <c:numCache>
                      <c:formatCode>General</c:formatCode>
                      <c:ptCount val="121"/>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pt idx="86">
                        <c:v>1</c:v>
                      </c:pt>
                      <c:pt idx="87">
                        <c:v>2</c:v>
                      </c:pt>
                      <c:pt idx="88">
                        <c:v>1</c:v>
                      </c:pt>
                    </c:numCache>
                  </c:numRef>
                </c:val>
                <c:smooth val="0"/>
                <c:extLst xmlns:c15="http://schemas.microsoft.com/office/drawing/2012/chart">
                  <c:ext xmlns:c16="http://schemas.microsoft.com/office/drawing/2014/chart" uri="{C3380CC4-5D6E-409C-BE32-E72D297353CC}">
                    <c16:uniqueId val="{00000003-38E4-4348-9EB9-E9362E6CE55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'Weight Loss'!$G$1</c15:sqref>
                        </c15:formulaRef>
                      </c:ext>
                    </c:extLst>
                    <c:strCache>
                      <c:ptCount val="1"/>
                      <c:pt idx="0">
                        <c:v>To 155lbs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xmlns:c15="http://schemas.microsoft.com/office/drawing/2012/chart">
                      <c:ext xmlns:c15="http://schemas.microsoft.com/office/drawing/2012/chart" uri="{02D57815-91ED-43cb-92C2-25804820EDAC}">
                        <c15:formulaRef>
                          <c15:sqref>'Weight Loss'!$G$2:$G$122</c15:sqref>
                        </c15:formulaRef>
                      </c:ext>
                    </c:extLst>
                    <c:numCache>
                      <c:formatCode>General</c:formatCode>
                      <c:ptCount val="121"/>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pt idx="87">
                        <c:v>3.8000000000000114</c:v>
                      </c:pt>
                      <c:pt idx="88">
                        <c:v>3.8000000000000114</c:v>
                      </c:pt>
                    </c:numCache>
                  </c:numRef>
                </c:val>
                <c:smooth val="0"/>
                <c:extLst xmlns:c15="http://schemas.microsoft.com/office/drawing/2012/chart">
                  <c:ext xmlns:c16="http://schemas.microsoft.com/office/drawing/2014/chart" uri="{C3380CC4-5D6E-409C-BE32-E72D297353CC}">
                    <c16:uniqueId val="{00000004-38E4-4348-9EB9-E9362E6CE55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'Weight Loss'!$J$1</c15:sqref>
                        </c15:formulaRef>
                      </c:ext>
                    </c:extLst>
                    <c:strCache>
                      <c:ptCount val="1"/>
                      <c:pt idx="0">
                        <c:v>Heaviest</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'Weight Loss'!$A$2:$A$122</c15:sqref>
                        </c15:formulaRef>
                      </c:ext>
                    </c:extLst>
                    <c:numCache>
                      <c:formatCode>m/d/yyyy</c:formatCode>
                      <c:ptCount val="121"/>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pt idx="87">
                        <c:v>43770</c:v>
                      </c:pt>
                      <c:pt idx="88">
                        <c:v>43771</c:v>
                      </c:pt>
                      <c:pt idx="89">
                        <c:v>43772</c:v>
                      </c:pt>
                      <c:pt idx="90">
                        <c:v>43773</c:v>
                      </c:pt>
                      <c:pt idx="91">
                        <c:v>43774</c:v>
                      </c:pt>
                      <c:pt idx="92">
                        <c:v>43775</c:v>
                      </c:pt>
                      <c:pt idx="93">
                        <c:v>43776</c:v>
                      </c:pt>
                      <c:pt idx="94">
                        <c:v>43777</c:v>
                      </c:pt>
                      <c:pt idx="95">
                        <c:v>43778</c:v>
                      </c:pt>
                      <c:pt idx="96">
                        <c:v>43779</c:v>
                      </c:pt>
                      <c:pt idx="97">
                        <c:v>43780</c:v>
                      </c:pt>
                      <c:pt idx="98">
                        <c:v>43781</c:v>
                      </c:pt>
                      <c:pt idx="99">
                        <c:v>43782</c:v>
                      </c:pt>
                      <c:pt idx="100">
                        <c:v>43783</c:v>
                      </c:pt>
                      <c:pt idx="101">
                        <c:v>43784</c:v>
                      </c:pt>
                      <c:pt idx="102">
                        <c:v>43785</c:v>
                      </c:pt>
                      <c:pt idx="103">
                        <c:v>43786</c:v>
                      </c:pt>
                      <c:pt idx="104">
                        <c:v>43787</c:v>
                      </c:pt>
                      <c:pt idx="105">
                        <c:v>43788</c:v>
                      </c:pt>
                      <c:pt idx="106">
                        <c:v>43789</c:v>
                      </c:pt>
                      <c:pt idx="107">
                        <c:v>43790</c:v>
                      </c:pt>
                      <c:pt idx="108">
                        <c:v>43791</c:v>
                      </c:pt>
                      <c:pt idx="109">
                        <c:v>43792</c:v>
                      </c:pt>
                      <c:pt idx="110">
                        <c:v>43793</c:v>
                      </c:pt>
                      <c:pt idx="111">
                        <c:v>43794</c:v>
                      </c:pt>
                      <c:pt idx="112">
                        <c:v>43795</c:v>
                      </c:pt>
                      <c:pt idx="113">
                        <c:v>43796</c:v>
                      </c:pt>
                      <c:pt idx="114">
                        <c:v>43797</c:v>
                      </c:pt>
                      <c:pt idx="115">
                        <c:v>43798</c:v>
                      </c:pt>
                      <c:pt idx="116">
                        <c:v>43799</c:v>
                      </c:pt>
                      <c:pt idx="117">
                        <c:v>43800</c:v>
                      </c:pt>
                      <c:pt idx="118">
                        <c:v>43801</c:v>
                      </c:pt>
                      <c:pt idx="119">
                        <c:v>43802</c:v>
                      </c:pt>
                      <c:pt idx="120">
                        <c:v>43803</c:v>
                      </c:pt>
                    </c:numCache>
                  </c:numRef>
                </c:cat>
                <c:val>
                  <c:numRef>
                    <c:extLst xmlns:c15="http://schemas.microsoft.com/office/drawing/2012/chart">
                      <c:ext xmlns:c15="http://schemas.microsoft.com/office/drawing/2012/chart" uri="{02D57815-91ED-43cb-92C2-25804820EDAC}">
                        <c15:formulaRef>
                          <c15:sqref>'Weight Loss'!$J$2:$J$122</c15:sqref>
                        </c15:formulaRef>
                      </c:ext>
                    </c:extLst>
                    <c:numCache>
                      <c:formatCode>General</c:formatCode>
                      <c:ptCount val="121"/>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pt idx="86">
                        <c:v>164</c:v>
                      </c:pt>
                      <c:pt idx="87">
                        <c:v>161.4</c:v>
                      </c:pt>
                      <c:pt idx="88">
                        <c:v>166</c:v>
                      </c:pt>
                    </c:numCache>
                  </c:numRef>
                </c:val>
                <c:smooth val="0"/>
                <c:extLst xmlns:c15="http://schemas.microsoft.com/office/drawing/2012/chart">
                  <c:ext xmlns:c16="http://schemas.microsoft.com/office/drawing/2014/chart" uri="{C3380CC4-5D6E-409C-BE32-E72D297353CC}">
                    <c16:uniqueId val="{00000006-38E4-4348-9EB9-E9362E6CE55A}"/>
                  </c:ext>
                </c:extLst>
              </c15:ser>
            </c15:filteredLineSeries>
          </c:ext>
        </c:extLst>
      </c:line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176"/>
          <c:min val="158"/>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Pounds until 155lbs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4"/>
          <c:order val="4"/>
          <c:tx>
            <c:strRef>
              <c:f>'Weight Loss'!$G$1</c:f>
              <c:strCache>
                <c:ptCount val="1"/>
                <c:pt idx="0">
                  <c:v>To 155lbs</c:v>
                </c:pt>
              </c:strCache>
              <c:extLst xmlns:c15="http://schemas.microsoft.com/office/drawing/2012/chart"/>
            </c:strRef>
          </c:tx>
          <c:spPr>
            <a:solidFill>
              <a:schemeClr val="accent4">
                <a:alpha val="30000"/>
              </a:schemeClr>
            </a:solidFill>
            <a:ln>
              <a:noFill/>
            </a:ln>
            <a:effectLst>
              <a:outerShdw blurRad="57150" dist="19050" dir="5400000" algn="ctr" rotWithShape="0">
                <a:srgbClr val="000000">
                  <a:alpha val="63000"/>
                </a:srgbClr>
              </a:outerShdw>
            </a:effectLst>
          </c:spP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extLst xmlns:c15="http://schemas.microsoft.com/office/drawing/2012/chart"/>
            </c:numRef>
          </c:cat>
          <c:val>
            <c:numRef>
              <c:f>'Weight Loss'!$G$2:$G$88</c:f>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extLst xmlns:c15="http://schemas.microsoft.com/office/drawing/2012/chart"/>
            </c:numRef>
          </c:val>
          <c:extLst>
            <c:ext xmlns:c16="http://schemas.microsoft.com/office/drawing/2014/chart" uri="{C3380CC4-5D6E-409C-BE32-E72D297353CC}">
              <c16:uniqueId val="{00000005-EE84-4453-A87A-AAB730C39E50}"/>
            </c:ext>
          </c:extLst>
        </c:ser>
        <c:dLbls>
          <c:showLegendKey val="0"/>
          <c:showVal val="0"/>
          <c:showCatName val="0"/>
          <c:showSerName val="0"/>
          <c:showPercent val="0"/>
          <c:showBubbleSize val="0"/>
        </c:dLbls>
        <c:axId val="1396102463"/>
        <c:axId val="1030186895"/>
        <c:extLst>
          <c:ext xmlns:c15="http://schemas.microsoft.com/office/drawing/2012/chart" uri="{02D57815-91ED-43cb-92C2-25804820EDAC}">
            <c15:filteredAreaSeries>
              <c15:ser>
                <c:idx val="0"/>
                <c:order val="0"/>
                <c:tx>
                  <c:strRef>
                    <c:extLst>
                      <c:ext uri="{02D57815-91ED-43cb-92C2-25804820EDAC}">
                        <c15:formulaRef>
                          <c15:sqref>'Weight Loss'!$B$1</c15:sqref>
                        </c15:formulaRef>
                      </c:ext>
                    </c:extLst>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numCache>
                  </c:numRef>
                </c:val>
                <c:extLst>
                  <c:ext xmlns:c16="http://schemas.microsoft.com/office/drawing/2014/chart" uri="{C3380CC4-5D6E-409C-BE32-E72D297353CC}">
                    <c16:uniqueId val="{00000001-EE84-4453-A87A-AAB730C39E50}"/>
                  </c:ext>
                </c:extLst>
              </c15:ser>
            </c15:filteredAreaSeries>
            <c15:filteredAreaSeries>
              <c15:ser>
                <c:idx val="1"/>
                <c:order val="1"/>
                <c:tx>
                  <c:strRef>
                    <c:extLst xmlns:c15="http://schemas.microsoft.com/office/drawing/2012/chart">
                      <c:ext xmlns:c15="http://schemas.microsoft.com/office/drawing/2012/chart" uri="{02D57815-91ED-43cb-92C2-25804820EDAC}">
                        <c15:formulaRef>
                          <c15:sqref>'Weight Loss'!$C$1</c15:sqref>
                        </c15:formulaRef>
                      </c:ext>
                    </c:extLst>
                    <c:strCache>
                      <c:ptCount val="1"/>
                      <c:pt idx="0">
                        <c:v>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prstDash val="sysDash"/>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extLst xmlns:c15="http://schemas.microsoft.com/office/drawing/2012/chart">
                  <c:ext xmlns:c16="http://schemas.microsoft.com/office/drawing/2014/chart" uri="{C3380CC4-5D6E-409C-BE32-E72D297353CC}">
                    <c16:uniqueId val="{00000002-EE84-4453-A87A-AAB730C39E50}"/>
                  </c:ext>
                </c:extLst>
              </c15:ser>
            </c15:filteredAreaSeries>
            <c15:filteredAreaSeries>
              <c15:ser>
                <c:idx val="2"/>
                <c:order val="2"/>
                <c:tx>
                  <c:strRef>
                    <c:extLst xmlns:c15="http://schemas.microsoft.com/office/drawing/2012/chart">
                      <c:ext xmlns:c15="http://schemas.microsoft.com/office/drawing/2012/chart" uri="{02D57815-91ED-43cb-92C2-25804820EDAC}">
                        <c15:formulaRef>
                          <c15:sqref>'Weight Loss'!$D$1</c15:sqref>
                        </c15:formulaRef>
                      </c:ext>
                    </c:extLst>
                    <c:strCache>
                      <c:ptCount val="1"/>
                      <c:pt idx="0">
                        <c:v>Buffer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Loss'!$D$2:$D$88</c15:sqref>
                        </c15:formulaRef>
                      </c:ext>
                    </c:extLst>
                    <c:numCache>
                      <c:formatCode>General</c:formatCode>
                      <c:ptCount val="87"/>
                    </c:numCache>
                  </c:numRef>
                </c:val>
                <c:extLst xmlns:c15="http://schemas.microsoft.com/office/drawing/2012/chart">
                  <c:ext xmlns:c16="http://schemas.microsoft.com/office/drawing/2014/chart" uri="{C3380CC4-5D6E-409C-BE32-E72D297353CC}">
                    <c16:uniqueId val="{00000003-EE84-4453-A87A-AAB730C39E50}"/>
                  </c:ext>
                </c:extLst>
              </c15:ser>
            </c15:filteredAreaSeries>
            <c15:filteredAreaSeries>
              <c15:ser>
                <c:idx val="3"/>
                <c:order val="3"/>
                <c:tx>
                  <c:strRef>
                    <c:extLst xmlns:c15="http://schemas.microsoft.com/office/drawing/2012/chart">
                      <c:ext xmlns:c15="http://schemas.microsoft.com/office/drawing/2012/chart" uri="{02D57815-91ED-43cb-92C2-25804820EDAC}">
                        <c15:formulaRef>
                          <c15:sqref>'Weight Loss'!$E$1</c15:sqref>
                        </c15:formulaRef>
                      </c:ext>
                    </c:extLst>
                    <c:strCache>
                      <c:ptCount val="1"/>
                      <c:pt idx="0">
                        <c:v>Meat Buffer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pt idx="86">
                        <c:v>1</c:v>
                      </c:pt>
                    </c:numCache>
                  </c:numRef>
                </c:val>
                <c:extLst xmlns:c15="http://schemas.microsoft.com/office/drawing/2012/chart">
                  <c:ext xmlns:c16="http://schemas.microsoft.com/office/drawing/2014/chart" uri="{C3380CC4-5D6E-409C-BE32-E72D297353CC}">
                    <c16:uniqueId val="{00000004-EE84-4453-A87A-AAB730C39E50}"/>
                  </c:ext>
                </c:extLst>
              </c15:ser>
            </c15:filteredAreaSeries>
            <c15:filteredAreaSeries>
              <c15:ser>
                <c:idx val="5"/>
                <c:order val="5"/>
                <c:tx>
                  <c:strRef>
                    <c:extLst xmlns:c15="http://schemas.microsoft.com/office/drawing/2012/chart">
                      <c:ext xmlns:c15="http://schemas.microsoft.com/office/drawing/2012/chart" uri="{02D57815-91ED-43cb-92C2-25804820EDAC}">
                        <c15:formulaRef>
                          <c15:sqref>'Weight Loss'!$I$1</c15:sqref>
                        </c15:formulaRef>
                      </c:ext>
                    </c:extLst>
                    <c:strCache>
                      <c:ptCount val="1"/>
                      <c:pt idx="0">
                        <c:v>Lightest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Loss'!$I$2:$I$88</c15:sqref>
                        </c15:formulaRef>
                      </c:ext>
                    </c:extLst>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pt idx="86">
                        <c:v>159.4</c:v>
                      </c:pt>
                    </c:numCache>
                  </c:numRef>
                </c:val>
                <c:extLst xmlns:c15="http://schemas.microsoft.com/office/drawing/2012/chart">
                  <c:ext xmlns:c16="http://schemas.microsoft.com/office/drawing/2014/chart" uri="{C3380CC4-5D6E-409C-BE32-E72D297353CC}">
                    <c16:uniqueId val="{00000000-EE84-4453-A87A-AAB730C39E50}"/>
                  </c:ext>
                </c:extLst>
              </c15:ser>
            </c15:filteredAreaSeries>
            <c15:filteredAreaSeries>
              <c15:ser>
                <c:idx val="6"/>
                <c:order val="6"/>
                <c:tx>
                  <c:strRef>
                    <c:extLst xmlns:c15="http://schemas.microsoft.com/office/drawing/2012/chart">
                      <c:ext xmlns:c15="http://schemas.microsoft.com/office/drawing/2012/chart" uri="{02D57815-91ED-43cb-92C2-25804820EDAC}">
                        <c15:formulaRef>
                          <c15:sqref>'Weight Loss'!$J$1</c15:sqref>
                        </c15:formulaRef>
                      </c:ext>
                    </c:extLst>
                    <c:strCache>
                      <c:ptCount val="1"/>
                      <c:pt idx="0">
                        <c:v>Heaviest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pt idx="86">
                        <c:v>164</c:v>
                      </c:pt>
                    </c:numCache>
                  </c:numRef>
                </c:val>
                <c:extLst xmlns:c15="http://schemas.microsoft.com/office/drawing/2012/chart">
                  <c:ext xmlns:c16="http://schemas.microsoft.com/office/drawing/2014/chart" uri="{C3380CC4-5D6E-409C-BE32-E72D297353CC}">
                    <c16:uniqueId val="{00000006-EE84-4453-A87A-AAB730C39E50}"/>
                  </c:ext>
                </c:extLst>
              </c15:ser>
            </c15:filteredAreaSeries>
          </c:ext>
        </c:extLst>
      </c:area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2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Pounds until 145lbs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5"/>
          <c:order val="5"/>
          <c:tx>
            <c:strRef>
              <c:f>'Weight Loss'!$H$1</c:f>
              <c:strCache>
                <c:ptCount val="1"/>
                <c:pt idx="0">
                  <c:v>To 145lbs</c:v>
                </c:pt>
              </c:strCache>
            </c:strRef>
          </c:tx>
          <c:spPr>
            <a:solidFill>
              <a:srgbClr val="FF0000">
                <a:alpha val="33000"/>
              </a:srgbClr>
            </a:solidFill>
            <a:ln w="25400">
              <a:noFill/>
            </a:ln>
            <a:effectLst>
              <a:outerShdw blurRad="57150" dist="19050" dir="5400000" algn="ctr" rotWithShape="0">
                <a:srgbClr val="000000">
                  <a:alpha val="63000"/>
                </a:srgbClr>
              </a:outerShdw>
            </a:effectLst>
          </c:spP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f>'Weight Loss'!$H$2:$H$88</c:f>
              <c:numCache>
                <c:formatCode>General</c:formatCode>
                <c:ptCount val="87"/>
                <c:pt idx="0">
                  <c:v>32</c:v>
                </c:pt>
                <c:pt idx="1">
                  <c:v>29.199999999999989</c:v>
                </c:pt>
                <c:pt idx="2">
                  <c:v>28</c:v>
                </c:pt>
                <c:pt idx="3">
                  <c:v>26</c:v>
                </c:pt>
                <c:pt idx="4">
                  <c:v>26</c:v>
                </c:pt>
                <c:pt idx="5">
                  <c:v>25.400000000000006</c:v>
                </c:pt>
                <c:pt idx="6">
                  <c:v>23.800000000000011</c:v>
                </c:pt>
                <c:pt idx="7">
                  <c:v>23</c:v>
                </c:pt>
                <c:pt idx="8">
                  <c:v>23</c:v>
                </c:pt>
                <c:pt idx="9">
                  <c:v>23</c:v>
                </c:pt>
                <c:pt idx="10">
                  <c:v>22.599999999999994</c:v>
                </c:pt>
                <c:pt idx="11">
                  <c:v>22.599999999999994</c:v>
                </c:pt>
                <c:pt idx="12">
                  <c:v>22.599999999999994</c:v>
                </c:pt>
                <c:pt idx="13">
                  <c:v>22</c:v>
                </c:pt>
                <c:pt idx="14">
                  <c:v>22</c:v>
                </c:pt>
                <c:pt idx="15">
                  <c:v>22</c:v>
                </c:pt>
                <c:pt idx="16">
                  <c:v>21.800000000000011</c:v>
                </c:pt>
                <c:pt idx="17">
                  <c:v>21.800000000000011</c:v>
                </c:pt>
                <c:pt idx="18">
                  <c:v>21.800000000000011</c:v>
                </c:pt>
                <c:pt idx="19">
                  <c:v>21.800000000000011</c:v>
                </c:pt>
                <c:pt idx="20">
                  <c:v>21.800000000000011</c:v>
                </c:pt>
                <c:pt idx="21">
                  <c:v>21.400000000000006</c:v>
                </c:pt>
                <c:pt idx="22">
                  <c:v>21.400000000000006</c:v>
                </c:pt>
                <c:pt idx="23">
                  <c:v>21.400000000000006</c:v>
                </c:pt>
                <c:pt idx="24">
                  <c:v>21.400000000000006</c:v>
                </c:pt>
                <c:pt idx="25">
                  <c:v>21.400000000000006</c:v>
                </c:pt>
                <c:pt idx="26">
                  <c:v>21.400000000000006</c:v>
                </c:pt>
                <c:pt idx="27">
                  <c:v>21.400000000000006</c:v>
                </c:pt>
                <c:pt idx="28">
                  <c:v>21.400000000000006</c:v>
                </c:pt>
                <c:pt idx="29">
                  <c:v>21.400000000000006</c:v>
                </c:pt>
                <c:pt idx="30">
                  <c:v>21.400000000000006</c:v>
                </c:pt>
                <c:pt idx="31">
                  <c:v>21.400000000000006</c:v>
                </c:pt>
                <c:pt idx="32">
                  <c:v>21.400000000000006</c:v>
                </c:pt>
                <c:pt idx="33">
                  <c:v>21.400000000000006</c:v>
                </c:pt>
                <c:pt idx="34">
                  <c:v>19</c:v>
                </c:pt>
                <c:pt idx="35">
                  <c:v>19</c:v>
                </c:pt>
                <c:pt idx="36">
                  <c:v>19</c:v>
                </c:pt>
                <c:pt idx="37">
                  <c:v>19</c:v>
                </c:pt>
                <c:pt idx="38">
                  <c:v>18.800000000000011</c:v>
                </c:pt>
                <c:pt idx="39">
                  <c:v>18.800000000000011</c:v>
                </c:pt>
                <c:pt idx="40">
                  <c:v>18.800000000000011</c:v>
                </c:pt>
                <c:pt idx="41">
                  <c:v>18.800000000000011</c:v>
                </c:pt>
                <c:pt idx="42">
                  <c:v>18.599999999999994</c:v>
                </c:pt>
                <c:pt idx="43">
                  <c:v>18.599999999999994</c:v>
                </c:pt>
                <c:pt idx="44">
                  <c:v>18.599999999999994</c:v>
                </c:pt>
                <c:pt idx="45">
                  <c:v>18.400000000000006</c:v>
                </c:pt>
                <c:pt idx="46">
                  <c:v>18.400000000000006</c:v>
                </c:pt>
                <c:pt idx="47">
                  <c:v>18.400000000000006</c:v>
                </c:pt>
                <c:pt idx="48">
                  <c:v>18.400000000000006</c:v>
                </c:pt>
                <c:pt idx="49">
                  <c:v>18.400000000000006</c:v>
                </c:pt>
                <c:pt idx="50">
                  <c:v>18.199999999999989</c:v>
                </c:pt>
                <c:pt idx="51">
                  <c:v>18.199999999999989</c:v>
                </c:pt>
                <c:pt idx="52">
                  <c:v>18</c:v>
                </c:pt>
                <c:pt idx="53">
                  <c:v>18</c:v>
                </c:pt>
                <c:pt idx="54">
                  <c:v>17.800000000000011</c:v>
                </c:pt>
                <c:pt idx="55">
                  <c:v>17.800000000000011</c:v>
                </c:pt>
                <c:pt idx="56">
                  <c:v>17.599999999999994</c:v>
                </c:pt>
                <c:pt idx="57">
                  <c:v>17.400000000000006</c:v>
                </c:pt>
                <c:pt idx="58">
                  <c:v>17.400000000000006</c:v>
                </c:pt>
                <c:pt idx="59">
                  <c:v>17.400000000000006</c:v>
                </c:pt>
                <c:pt idx="60">
                  <c:v>17.199999999999989</c:v>
                </c:pt>
                <c:pt idx="61">
                  <c:v>17</c:v>
                </c:pt>
                <c:pt idx="62">
                  <c:v>17</c:v>
                </c:pt>
                <c:pt idx="63">
                  <c:v>16.599999999999994</c:v>
                </c:pt>
                <c:pt idx="64">
                  <c:v>16.599999999999994</c:v>
                </c:pt>
                <c:pt idx="65">
                  <c:v>16.599999999999994</c:v>
                </c:pt>
                <c:pt idx="66">
                  <c:v>16.599999999999994</c:v>
                </c:pt>
                <c:pt idx="67">
                  <c:v>16.599999999999994</c:v>
                </c:pt>
                <c:pt idx="68">
                  <c:v>16.400000000000006</c:v>
                </c:pt>
                <c:pt idx="69">
                  <c:v>15.800000000000011</c:v>
                </c:pt>
                <c:pt idx="70">
                  <c:v>15.800000000000011</c:v>
                </c:pt>
                <c:pt idx="71">
                  <c:v>15.400000000000006</c:v>
                </c:pt>
                <c:pt idx="72">
                  <c:v>15.400000000000006</c:v>
                </c:pt>
                <c:pt idx="73">
                  <c:v>14.800000000000011</c:v>
                </c:pt>
                <c:pt idx="74">
                  <c:v>14.800000000000011</c:v>
                </c:pt>
                <c:pt idx="75">
                  <c:v>14.800000000000011</c:v>
                </c:pt>
                <c:pt idx="76">
                  <c:v>14.800000000000011</c:v>
                </c:pt>
                <c:pt idx="77">
                  <c:v>14.800000000000011</c:v>
                </c:pt>
                <c:pt idx="78">
                  <c:v>14.800000000000011</c:v>
                </c:pt>
                <c:pt idx="79">
                  <c:v>14.800000000000011</c:v>
                </c:pt>
                <c:pt idx="80">
                  <c:v>14.800000000000011</c:v>
                </c:pt>
                <c:pt idx="81">
                  <c:v>14.400000000000006</c:v>
                </c:pt>
                <c:pt idx="82">
                  <c:v>14.400000000000006</c:v>
                </c:pt>
                <c:pt idx="83">
                  <c:v>14.199999999999989</c:v>
                </c:pt>
                <c:pt idx="84">
                  <c:v>13.800000000000011</c:v>
                </c:pt>
                <c:pt idx="85">
                  <c:v>13.800000000000011</c:v>
                </c:pt>
                <c:pt idx="86">
                  <c:v>13.800000000000011</c:v>
                </c:pt>
              </c:numCache>
            </c:numRef>
          </c:val>
          <c:extLst>
            <c:ext xmlns:c16="http://schemas.microsoft.com/office/drawing/2014/chart" uri="{C3380CC4-5D6E-409C-BE32-E72D297353CC}">
              <c16:uniqueId val="{00000005-DFBD-42A4-8DB3-5DB0A36594A9}"/>
            </c:ext>
          </c:extLst>
        </c:ser>
        <c:dLbls>
          <c:showLegendKey val="0"/>
          <c:showVal val="0"/>
          <c:showCatName val="0"/>
          <c:showSerName val="0"/>
          <c:showPercent val="0"/>
          <c:showBubbleSize val="0"/>
        </c:dLbls>
        <c:axId val="1396102463"/>
        <c:axId val="1030186895"/>
        <c:extLst>
          <c:ext xmlns:c15="http://schemas.microsoft.com/office/drawing/2012/chart" uri="{02D57815-91ED-43cb-92C2-25804820EDAC}">
            <c15:filteredAreaSeries>
              <c15:ser>
                <c:idx val="0"/>
                <c:order val="0"/>
                <c:tx>
                  <c:strRef>
                    <c:extLst>
                      <c:ext uri="{02D57815-91ED-43cb-92C2-25804820EDAC}">
                        <c15:formulaRef>
                          <c15:sqref>'Weight Loss'!$B$1</c15:sqref>
                        </c15:formulaRef>
                      </c:ext>
                    </c:extLst>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numCache>
                  </c:numRef>
                </c:val>
                <c:extLst>
                  <c:ext xmlns:c16="http://schemas.microsoft.com/office/drawing/2014/chart" uri="{C3380CC4-5D6E-409C-BE32-E72D297353CC}">
                    <c16:uniqueId val="{00000001-DFBD-42A4-8DB3-5DB0A36594A9}"/>
                  </c:ext>
                </c:extLst>
              </c15:ser>
            </c15:filteredAreaSeries>
            <c15:filteredAreaSeries>
              <c15:ser>
                <c:idx val="1"/>
                <c:order val="1"/>
                <c:tx>
                  <c:strRef>
                    <c:extLst xmlns:c15="http://schemas.microsoft.com/office/drawing/2012/chart">
                      <c:ext xmlns:c15="http://schemas.microsoft.com/office/drawing/2012/chart" uri="{02D57815-91ED-43cb-92C2-25804820EDAC}">
                        <c15:formulaRef>
                          <c15:sqref>'Weight Loss'!$C$1</c15:sqref>
                        </c15:formulaRef>
                      </c:ext>
                    </c:extLst>
                    <c:strCache>
                      <c:ptCount val="1"/>
                      <c:pt idx="0">
                        <c:v>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prstDash val="sysDash"/>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extLst xmlns:c15="http://schemas.microsoft.com/office/drawing/2012/chart">
                  <c:ext xmlns:c16="http://schemas.microsoft.com/office/drawing/2014/chart" uri="{C3380CC4-5D6E-409C-BE32-E72D297353CC}">
                    <c16:uniqueId val="{00000002-DFBD-42A4-8DB3-5DB0A36594A9}"/>
                  </c:ext>
                </c:extLst>
              </c15:ser>
            </c15:filteredAreaSeries>
            <c15:filteredAreaSeries>
              <c15:ser>
                <c:idx val="2"/>
                <c:order val="2"/>
                <c:tx>
                  <c:strRef>
                    <c:extLst xmlns:c15="http://schemas.microsoft.com/office/drawing/2012/chart">
                      <c:ext xmlns:c15="http://schemas.microsoft.com/office/drawing/2012/chart" uri="{02D57815-91ED-43cb-92C2-25804820EDAC}">
                        <c15:formulaRef>
                          <c15:sqref>'Weight Loss'!$D$1</c15:sqref>
                        </c15:formulaRef>
                      </c:ext>
                    </c:extLst>
                    <c:strCache>
                      <c:ptCount val="1"/>
                      <c:pt idx="0">
                        <c:v>Buffer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Loss'!$D$2:$D$88</c15:sqref>
                        </c15:formulaRef>
                      </c:ext>
                    </c:extLst>
                    <c:numCache>
                      <c:formatCode>General</c:formatCode>
                      <c:ptCount val="87"/>
                    </c:numCache>
                  </c:numRef>
                </c:val>
                <c:extLst xmlns:c15="http://schemas.microsoft.com/office/drawing/2012/chart">
                  <c:ext xmlns:c16="http://schemas.microsoft.com/office/drawing/2014/chart" uri="{C3380CC4-5D6E-409C-BE32-E72D297353CC}">
                    <c16:uniqueId val="{00000003-DFBD-42A4-8DB3-5DB0A36594A9}"/>
                  </c:ext>
                </c:extLst>
              </c15:ser>
            </c15:filteredAreaSeries>
            <c15:filteredAreaSeries>
              <c15:ser>
                <c:idx val="3"/>
                <c:order val="3"/>
                <c:tx>
                  <c:strRef>
                    <c:extLst xmlns:c15="http://schemas.microsoft.com/office/drawing/2012/chart">
                      <c:ext xmlns:c15="http://schemas.microsoft.com/office/drawing/2012/chart" uri="{02D57815-91ED-43cb-92C2-25804820EDAC}">
                        <c15:formulaRef>
                          <c15:sqref>'Weight Loss'!$E$1</c15:sqref>
                        </c15:formulaRef>
                      </c:ext>
                    </c:extLst>
                    <c:strCache>
                      <c:ptCount val="1"/>
                      <c:pt idx="0">
                        <c:v>Meat Buffer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pt idx="86">
                        <c:v>1</c:v>
                      </c:pt>
                    </c:numCache>
                  </c:numRef>
                </c:val>
                <c:extLst xmlns:c15="http://schemas.microsoft.com/office/drawing/2012/chart">
                  <c:ext xmlns:c16="http://schemas.microsoft.com/office/drawing/2014/chart" uri="{C3380CC4-5D6E-409C-BE32-E72D297353CC}">
                    <c16:uniqueId val="{00000004-DFBD-42A4-8DB3-5DB0A36594A9}"/>
                  </c:ext>
                </c:extLst>
              </c15:ser>
            </c15:filteredAreaSeries>
            <c15:filteredAreaSeries>
              <c15:ser>
                <c:idx val="4"/>
                <c:order val="4"/>
                <c:tx>
                  <c:strRef>
                    <c:extLst xmlns:c15="http://schemas.microsoft.com/office/drawing/2012/chart">
                      <c:ext xmlns:c15="http://schemas.microsoft.com/office/drawing/2012/chart" uri="{02D57815-91ED-43cb-92C2-25804820EDAC}">
                        <c15:formulaRef>
                          <c15:sqref>'Weight Loss'!$G$1</c15:sqref>
                        </c15:formulaRef>
                      </c:ext>
                    </c:extLst>
                    <c:strCache>
                      <c:ptCount val="1"/>
                      <c:pt idx="0">
                        <c:v>To 155lbs</c:v>
                      </c:pt>
                    </c:strCache>
                  </c:strRef>
                </c:tx>
                <c:spPr>
                  <a:solidFill>
                    <a:schemeClr val="accent1">
                      <a:lumMod val="40000"/>
                      <a:lumOff val="60000"/>
                      <a:alpha val="30000"/>
                    </a:schemeClr>
                  </a:soli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Loss'!$G$2:$G$88</c15:sqref>
                        </c15:formulaRef>
                      </c:ext>
                    </c:extLst>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numRef>
                </c:val>
                <c:extLst xmlns:c15="http://schemas.microsoft.com/office/drawing/2012/chart">
                  <c:ext xmlns:c16="http://schemas.microsoft.com/office/drawing/2014/chart" uri="{C3380CC4-5D6E-409C-BE32-E72D297353CC}">
                    <c16:uniqueId val="{00000000-DFBD-42A4-8DB3-5DB0A36594A9}"/>
                  </c:ext>
                </c:extLst>
              </c15:ser>
            </c15:filteredAreaSeries>
            <c15:filteredAreaSeries>
              <c15:ser>
                <c:idx val="6"/>
                <c:order val="6"/>
                <c:tx>
                  <c:strRef>
                    <c:extLst xmlns:c15="http://schemas.microsoft.com/office/drawing/2012/chart">
                      <c:ext xmlns:c15="http://schemas.microsoft.com/office/drawing/2012/chart" uri="{02D57815-91ED-43cb-92C2-25804820EDAC}">
                        <c15:formulaRef>
                          <c15:sqref>'Weight Loss'!$I$1</c15:sqref>
                        </c15:formulaRef>
                      </c:ext>
                    </c:extLst>
                    <c:strCache>
                      <c:ptCount val="1"/>
                      <c:pt idx="0">
                        <c:v>Lightest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Loss'!$I$2:$I$88</c15:sqref>
                        </c15:formulaRef>
                      </c:ext>
                    </c:extLst>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pt idx="86">
                        <c:v>159.4</c:v>
                      </c:pt>
                    </c:numCache>
                  </c:numRef>
                </c:val>
                <c:extLst xmlns:c15="http://schemas.microsoft.com/office/drawing/2012/chart">
                  <c:ext xmlns:c16="http://schemas.microsoft.com/office/drawing/2014/chart" uri="{C3380CC4-5D6E-409C-BE32-E72D297353CC}">
                    <c16:uniqueId val="{00000006-DFBD-42A4-8DB3-5DB0A36594A9}"/>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'Weight Loss'!$J$1</c15:sqref>
                        </c15:formulaRef>
                      </c:ext>
                    </c:extLst>
                    <c:strCache>
                      <c:ptCount val="1"/>
                      <c:pt idx="0">
                        <c:v>Heaviest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pt idx="86">
                        <c:v>164</c:v>
                      </c:pt>
                    </c:numCache>
                  </c:numRef>
                </c:val>
                <c:extLst xmlns:c15="http://schemas.microsoft.com/office/drawing/2012/chart">
                  <c:ext xmlns:c16="http://schemas.microsoft.com/office/drawing/2014/chart" uri="{C3380CC4-5D6E-409C-BE32-E72D297353CC}">
                    <c16:uniqueId val="{00000007-DFBD-42A4-8DB3-5DB0A36594A9}"/>
                  </c:ext>
                </c:extLst>
              </c15:ser>
            </c15:filteredAreaSeries>
          </c:ext>
        </c:extLst>
      </c:area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3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Pounds until 165lbs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4"/>
          <c:order val="4"/>
          <c:tx>
            <c:strRef>
              <c:f>'Weight Loss'!$F$1</c:f>
              <c:strCache>
                <c:ptCount val="1"/>
                <c:pt idx="0">
                  <c:v>To 165lbs</c:v>
                </c:pt>
              </c:strCache>
            </c:strRef>
          </c:tx>
          <c:spPr>
            <a:solidFill>
              <a:schemeClr val="accent6">
                <a:alpha val="30000"/>
              </a:schemeClr>
            </a:solidFill>
            <a:ln w="25400">
              <a:noFill/>
            </a:ln>
            <a:effectLst>
              <a:outerShdw blurRad="57150" dist="19050" dir="5400000" algn="ctr" rotWithShape="0">
                <a:srgbClr val="000000">
                  <a:alpha val="63000"/>
                </a:srgbClr>
              </a:outerShdw>
            </a:effectLst>
          </c:spPr>
          <c:cat>
            <c:numRef>
              <c:f>'Weight Loss'!$A$2:$A$88</c:f>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f>'Weight Loss'!$F$2:$F$88</c:f>
              <c:numCache>
                <c:formatCode>General</c:formatCode>
                <c:ptCount val="87"/>
                <c:pt idx="0">
                  <c:v>10.599999999999994</c:v>
                </c:pt>
                <c:pt idx="1">
                  <c:v>9.1999999999999886</c:v>
                </c:pt>
                <c:pt idx="2">
                  <c:v>8</c:v>
                </c:pt>
                <c:pt idx="3">
                  <c:v>6</c:v>
                </c:pt>
                <c:pt idx="4">
                  <c:v>6</c:v>
                </c:pt>
                <c:pt idx="5">
                  <c:v>5.4000000000000057</c:v>
                </c:pt>
                <c:pt idx="6">
                  <c:v>3.8000000000000114</c:v>
                </c:pt>
                <c:pt idx="7">
                  <c:v>3</c:v>
                </c:pt>
                <c:pt idx="8">
                  <c:v>3</c:v>
                </c:pt>
                <c:pt idx="9">
                  <c:v>3</c:v>
                </c:pt>
                <c:pt idx="10">
                  <c:v>2.5999999999999943</c:v>
                </c:pt>
                <c:pt idx="11">
                  <c:v>2.5999999999999943</c:v>
                </c:pt>
                <c:pt idx="12">
                  <c:v>2.5999999999999943</c:v>
                </c:pt>
                <c:pt idx="13">
                  <c:v>2</c:v>
                </c:pt>
                <c:pt idx="14">
                  <c:v>2</c:v>
                </c:pt>
                <c:pt idx="15">
                  <c:v>2</c:v>
                </c:pt>
                <c:pt idx="16">
                  <c:v>1.8000000000000114</c:v>
                </c:pt>
                <c:pt idx="17">
                  <c:v>1.8000000000000114</c:v>
                </c:pt>
                <c:pt idx="18">
                  <c:v>1.8000000000000114</c:v>
                </c:pt>
                <c:pt idx="19">
                  <c:v>1.8000000000000114</c:v>
                </c:pt>
                <c:pt idx="20">
                  <c:v>1.8000000000000114</c:v>
                </c:pt>
                <c:pt idx="21">
                  <c:v>1.4000000000000057</c:v>
                </c:pt>
                <c:pt idx="22">
                  <c:v>1.4000000000000057</c:v>
                </c:pt>
                <c:pt idx="23">
                  <c:v>1.4000000000000057</c:v>
                </c:pt>
                <c:pt idx="24">
                  <c:v>1.4000000000000057</c:v>
                </c:pt>
                <c:pt idx="25">
                  <c:v>1.4000000000000057</c:v>
                </c:pt>
                <c:pt idx="26">
                  <c:v>1.4000000000000057</c:v>
                </c:pt>
                <c:pt idx="27">
                  <c:v>1.4000000000000057</c:v>
                </c:pt>
                <c:pt idx="28">
                  <c:v>1.4000000000000057</c:v>
                </c:pt>
                <c:pt idx="29">
                  <c:v>1.4000000000000057</c:v>
                </c:pt>
                <c:pt idx="30">
                  <c:v>1.4000000000000057</c:v>
                </c:pt>
                <c:pt idx="31">
                  <c:v>1.4000000000000057</c:v>
                </c:pt>
                <c:pt idx="32">
                  <c:v>1.4000000000000057</c:v>
                </c:pt>
                <c:pt idx="33">
                  <c:v>1.4000000000000057</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numCache>
            </c:numRef>
          </c:val>
          <c:extLst>
            <c:ext xmlns:c16="http://schemas.microsoft.com/office/drawing/2014/chart" uri="{C3380CC4-5D6E-409C-BE32-E72D297353CC}">
              <c16:uniqueId val="{00000000-76D8-485A-94B7-EED62ACF8804}"/>
            </c:ext>
          </c:extLst>
        </c:ser>
        <c:dLbls>
          <c:showLegendKey val="0"/>
          <c:showVal val="0"/>
          <c:showCatName val="0"/>
          <c:showSerName val="0"/>
          <c:showPercent val="0"/>
          <c:showBubbleSize val="0"/>
        </c:dLbls>
        <c:axId val="1396102463"/>
        <c:axId val="1030186895"/>
        <c:extLst>
          <c:ext xmlns:c15="http://schemas.microsoft.com/office/drawing/2012/chart" uri="{02D57815-91ED-43cb-92C2-25804820EDAC}">
            <c15:filteredAreaSeries>
              <c15:ser>
                <c:idx val="0"/>
                <c:order val="0"/>
                <c:tx>
                  <c:strRef>
                    <c:extLst>
                      <c:ext uri="{02D57815-91ED-43cb-92C2-25804820EDAC}">
                        <c15:formulaRef>
                          <c15:sqref>'Weight Loss'!$B$1</c15:sqref>
                        </c15:formulaRef>
                      </c:ext>
                    </c:extLst>
                    <c:strCache>
                      <c:ptCount val="1"/>
                      <c:pt idx="0">
                        <c:v>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c:ext uri="{02D57815-91ED-43cb-92C2-25804820EDAC}">
                        <c15:formulaRef>
                          <c15:sqref>'Weight Loss'!$B$2:$B$88</c15:sqref>
                        </c15:formulaRef>
                      </c:ext>
                    </c:extLst>
                    <c:numCache>
                      <c:formatCode>General</c:formatCode>
                      <c:ptCount val="87"/>
                      <c:pt idx="0">
                        <c:v>176.3</c:v>
                      </c:pt>
                      <c:pt idx="1">
                        <c:v>175.5</c:v>
                      </c:pt>
                      <c:pt idx="2">
                        <c:v>174</c:v>
                      </c:pt>
                      <c:pt idx="3">
                        <c:v>171.5</c:v>
                      </c:pt>
                      <c:pt idx="4">
                        <c:v>172.4</c:v>
                      </c:pt>
                      <c:pt idx="5">
                        <c:v>170.4</c:v>
                      </c:pt>
                      <c:pt idx="6">
                        <c:v>169.3</c:v>
                      </c:pt>
                      <c:pt idx="7">
                        <c:v>168.5</c:v>
                      </c:pt>
                      <c:pt idx="8">
                        <c:v>168.8</c:v>
                      </c:pt>
                      <c:pt idx="9">
                        <c:v>168.8</c:v>
                      </c:pt>
                      <c:pt idx="10">
                        <c:v>167.8</c:v>
                      </c:pt>
                      <c:pt idx="11">
                        <c:v>167.6</c:v>
                      </c:pt>
                      <c:pt idx="12">
                        <c:v>167.8</c:v>
                      </c:pt>
                      <c:pt idx="13">
                        <c:v>167</c:v>
                      </c:pt>
                      <c:pt idx="14">
                        <c:v>167.4</c:v>
                      </c:pt>
                      <c:pt idx="15">
                        <c:v>167.3</c:v>
                      </c:pt>
                      <c:pt idx="16">
                        <c:v>167.2</c:v>
                      </c:pt>
                      <c:pt idx="17">
                        <c:v>167.5</c:v>
                      </c:pt>
                      <c:pt idx="18">
                        <c:v>167.7</c:v>
                      </c:pt>
                      <c:pt idx="19">
                        <c:v>167.6</c:v>
                      </c:pt>
                      <c:pt idx="20">
                        <c:v>167.4</c:v>
                      </c:pt>
                      <c:pt idx="21">
                        <c:v>166.4</c:v>
                      </c:pt>
                      <c:pt idx="22">
                        <c:v>166.4</c:v>
                      </c:pt>
                      <c:pt idx="23">
                        <c:v>167.2</c:v>
                      </c:pt>
                      <c:pt idx="24">
                        <c:v>167.8</c:v>
                      </c:pt>
                      <c:pt idx="25">
                        <c:v>168.2</c:v>
                      </c:pt>
                      <c:pt idx="26">
                        <c:v>167.7</c:v>
                      </c:pt>
                      <c:pt idx="27">
                        <c:v>167.6</c:v>
                      </c:pt>
                      <c:pt idx="28">
                        <c:v>167.6</c:v>
                      </c:pt>
                      <c:pt idx="29">
                        <c:v>166.8</c:v>
                      </c:pt>
                      <c:pt idx="30">
                        <c:v>167</c:v>
                      </c:pt>
                      <c:pt idx="31">
                        <c:v>167</c:v>
                      </c:pt>
                      <c:pt idx="32">
                        <c:v>167.8</c:v>
                      </c:pt>
                      <c:pt idx="33">
                        <c:v>167.3</c:v>
                      </c:pt>
                      <c:pt idx="34">
                        <c:v>165</c:v>
                      </c:pt>
                      <c:pt idx="35">
                        <c:v>165</c:v>
                      </c:pt>
                      <c:pt idx="36">
                        <c:v>165</c:v>
                      </c:pt>
                      <c:pt idx="37">
                        <c:v>164.8</c:v>
                      </c:pt>
                      <c:pt idx="38">
                        <c:v>163.80000000000001</c:v>
                      </c:pt>
                      <c:pt idx="39">
                        <c:v>165.89999999999998</c:v>
                      </c:pt>
                      <c:pt idx="40">
                        <c:v>165.2</c:v>
                      </c:pt>
                      <c:pt idx="41">
                        <c:v>165</c:v>
                      </c:pt>
                      <c:pt idx="42">
                        <c:v>163.6</c:v>
                      </c:pt>
                      <c:pt idx="43">
                        <c:v>163.9</c:v>
                      </c:pt>
                      <c:pt idx="44">
                        <c:v>165.3</c:v>
                      </c:pt>
                      <c:pt idx="45">
                        <c:v>163.4</c:v>
                      </c:pt>
                      <c:pt idx="46">
                        <c:v>164.4</c:v>
                      </c:pt>
                      <c:pt idx="47">
                        <c:v>163.6</c:v>
                      </c:pt>
                      <c:pt idx="48">
                        <c:v>164.6</c:v>
                      </c:pt>
                      <c:pt idx="49">
                        <c:v>164</c:v>
                      </c:pt>
                      <c:pt idx="50">
                        <c:v>163.80000000000001</c:v>
                      </c:pt>
                      <c:pt idx="51">
                        <c:v>164.8</c:v>
                      </c:pt>
                      <c:pt idx="52">
                        <c:v>164.3</c:v>
                      </c:pt>
                      <c:pt idx="53">
                        <c:v>163.5</c:v>
                      </c:pt>
                      <c:pt idx="54">
                        <c:v>163.4</c:v>
                      </c:pt>
                      <c:pt idx="55">
                        <c:v>163.4</c:v>
                      </c:pt>
                      <c:pt idx="56">
                        <c:v>162.6</c:v>
                      </c:pt>
                      <c:pt idx="57">
                        <c:v>162.80000000000001</c:v>
                      </c:pt>
                      <c:pt idx="58">
                        <c:v>162.94999999999999</c:v>
                      </c:pt>
                      <c:pt idx="59">
                        <c:v>163.19999999999999</c:v>
                      </c:pt>
                      <c:pt idx="60">
                        <c:v>162.85</c:v>
                      </c:pt>
                      <c:pt idx="61">
                        <c:v>162.5</c:v>
                      </c:pt>
                      <c:pt idx="62">
                        <c:v>163.30000000000001</c:v>
                      </c:pt>
                      <c:pt idx="63">
                        <c:v>162.1</c:v>
                      </c:pt>
                      <c:pt idx="64">
                        <c:v>162.4</c:v>
                      </c:pt>
                      <c:pt idx="65">
                        <c:v>162.4</c:v>
                      </c:pt>
                      <c:pt idx="66">
                        <c:v>162.6</c:v>
                      </c:pt>
                      <c:pt idx="67">
                        <c:v>162.1</c:v>
                      </c:pt>
                      <c:pt idx="68">
                        <c:v>162</c:v>
                      </c:pt>
                      <c:pt idx="69">
                        <c:v>162.30000000000001</c:v>
                      </c:pt>
                      <c:pt idx="70">
                        <c:v>161.69999999999999</c:v>
                      </c:pt>
                      <c:pt idx="71">
                        <c:v>162.19999999999999</c:v>
                      </c:pt>
                      <c:pt idx="72">
                        <c:v>162.30000000000001</c:v>
                      </c:pt>
                      <c:pt idx="73">
                        <c:v>161.60000000000002</c:v>
                      </c:pt>
                      <c:pt idx="74">
                        <c:v>161.80000000000001</c:v>
                      </c:pt>
                      <c:pt idx="75">
                        <c:v>161.80000000000001</c:v>
                      </c:pt>
                      <c:pt idx="76">
                        <c:v>161.80000000000001</c:v>
                      </c:pt>
                      <c:pt idx="77">
                        <c:v>162.89999999999998</c:v>
                      </c:pt>
                      <c:pt idx="78">
                        <c:v>163.19999999999999</c:v>
                      </c:pt>
                      <c:pt idx="79">
                        <c:v>161.69999999999999</c:v>
                      </c:pt>
                      <c:pt idx="80">
                        <c:v>162</c:v>
                      </c:pt>
                      <c:pt idx="81">
                        <c:v>160.30000000000001</c:v>
                      </c:pt>
                      <c:pt idx="82">
                        <c:v>160.80000000000001</c:v>
                      </c:pt>
                      <c:pt idx="83">
                        <c:v>160.30000000000001</c:v>
                      </c:pt>
                      <c:pt idx="84">
                        <c:v>160</c:v>
                      </c:pt>
                      <c:pt idx="85">
                        <c:v>160.1</c:v>
                      </c:pt>
                      <c:pt idx="86">
                        <c:v>161.69999999999999</c:v>
                      </c:pt>
                    </c:numCache>
                  </c:numRef>
                </c:val>
                <c:extLst>
                  <c:ext xmlns:c16="http://schemas.microsoft.com/office/drawing/2014/chart" uri="{C3380CC4-5D6E-409C-BE32-E72D297353CC}">
                    <c16:uniqueId val="{00000001-76D8-485A-94B7-EED62ACF8804}"/>
                  </c:ext>
                </c:extLst>
              </c15:ser>
            </c15:filteredAreaSeries>
            <c15:filteredAreaSeries>
              <c15:ser>
                <c:idx val="1"/>
                <c:order val="1"/>
                <c:tx>
                  <c:strRef>
                    <c:extLst xmlns:c15="http://schemas.microsoft.com/office/drawing/2012/chart">
                      <c:ext xmlns:c15="http://schemas.microsoft.com/office/drawing/2012/chart" uri="{02D57815-91ED-43cb-92C2-25804820EDAC}">
                        <c15:formulaRef>
                          <c15:sqref>'Weight Loss'!$C$1</c15:sqref>
                        </c15:formulaRef>
                      </c:ext>
                    </c:extLst>
                    <c:strCache>
                      <c:ptCount val="1"/>
                      <c:pt idx="0">
                        <c:v>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9050">
                    <a:noFill/>
                    <a:prstDash val="sysDash"/>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Loss'!$C$2:$C$88</c15:sqref>
                        </c15:formulaRef>
                      </c:ext>
                    </c:extLst>
                    <c:numCache>
                      <c:formatCode>General</c:formatCode>
                      <c:ptCount val="87"/>
                      <c:pt idx="31">
                        <c:v>168</c:v>
                      </c:pt>
                      <c:pt idx="32">
                        <c:v>167.9</c:v>
                      </c:pt>
                      <c:pt idx="33">
                        <c:v>167.6</c:v>
                      </c:pt>
                      <c:pt idx="34">
                        <c:v>166.9</c:v>
                      </c:pt>
                      <c:pt idx="35">
                        <c:v>166.8</c:v>
                      </c:pt>
                      <c:pt idx="36">
                        <c:v>166.60000000000002</c:v>
                      </c:pt>
                      <c:pt idx="37">
                        <c:v>166.50000000000003</c:v>
                      </c:pt>
                      <c:pt idx="38">
                        <c:v>166.40000000000003</c:v>
                      </c:pt>
                      <c:pt idx="39">
                        <c:v>166.30000000000004</c:v>
                      </c:pt>
                      <c:pt idx="40">
                        <c:v>166.20000000000005</c:v>
                      </c:pt>
                      <c:pt idx="41">
                        <c:v>165.90000000000003</c:v>
                      </c:pt>
                      <c:pt idx="42">
                        <c:v>165.80000000000004</c:v>
                      </c:pt>
                      <c:pt idx="43">
                        <c:v>165.70000000000005</c:v>
                      </c:pt>
                      <c:pt idx="44">
                        <c:v>165.60000000000005</c:v>
                      </c:pt>
                      <c:pt idx="45">
                        <c:v>165.10000000000005</c:v>
                      </c:pt>
                      <c:pt idx="46">
                        <c:v>164.90000000000006</c:v>
                      </c:pt>
                      <c:pt idx="47">
                        <c:v>164.80000000000007</c:v>
                      </c:pt>
                      <c:pt idx="48">
                        <c:v>164.60000000000008</c:v>
                      </c:pt>
                      <c:pt idx="49">
                        <c:v>164.40000000000009</c:v>
                      </c:pt>
                      <c:pt idx="50">
                        <c:v>164.2000000000001</c:v>
                      </c:pt>
                      <c:pt idx="51">
                        <c:v>164.00000000000011</c:v>
                      </c:pt>
                      <c:pt idx="52">
                        <c:v>163.90000000000012</c:v>
                      </c:pt>
                      <c:pt idx="53">
                        <c:v>163.70000000000013</c:v>
                      </c:pt>
                      <c:pt idx="54">
                        <c:v>163.60000000000014</c:v>
                      </c:pt>
                      <c:pt idx="55">
                        <c:v>163.40000000000015</c:v>
                      </c:pt>
                      <c:pt idx="56">
                        <c:v>163.20000000000016</c:v>
                      </c:pt>
                      <c:pt idx="57">
                        <c:v>163.10000000000016</c:v>
                      </c:pt>
                      <c:pt idx="58">
                        <c:v>163.00000000000017</c:v>
                      </c:pt>
                      <c:pt idx="59">
                        <c:v>162.90000000000018</c:v>
                      </c:pt>
                      <c:pt idx="60">
                        <c:v>162.80000000000018</c:v>
                      </c:pt>
                      <c:pt idx="61">
                        <c:v>162.70000000000019</c:v>
                      </c:pt>
                      <c:pt idx="62">
                        <c:v>162.60000000000019</c:v>
                      </c:pt>
                      <c:pt idx="63">
                        <c:v>162.5000000000002</c:v>
                      </c:pt>
                      <c:pt idx="64">
                        <c:v>162.4000000000002</c:v>
                      </c:pt>
                      <c:pt idx="65">
                        <c:v>162.30000000000021</c:v>
                      </c:pt>
                      <c:pt idx="66">
                        <c:v>162.20000000000022</c:v>
                      </c:pt>
                      <c:pt idx="67">
                        <c:v>162.10000000000022</c:v>
                      </c:pt>
                      <c:pt idx="68">
                        <c:v>162.00000000000023</c:v>
                      </c:pt>
                      <c:pt idx="69">
                        <c:v>161.90000000000023</c:v>
                      </c:pt>
                      <c:pt idx="70">
                        <c:v>161.80000000000024</c:v>
                      </c:pt>
                      <c:pt idx="71">
                        <c:v>161.70000000000024</c:v>
                      </c:pt>
                      <c:pt idx="72">
                        <c:v>161.60000000000025</c:v>
                      </c:pt>
                      <c:pt idx="73">
                        <c:v>161.50000000000026</c:v>
                      </c:pt>
                      <c:pt idx="74">
                        <c:v>161.40000000000026</c:v>
                      </c:pt>
                      <c:pt idx="75">
                        <c:v>161.30000000000027</c:v>
                      </c:pt>
                      <c:pt idx="76">
                        <c:v>161.20000000000027</c:v>
                      </c:pt>
                      <c:pt idx="77">
                        <c:v>161.10000000000028</c:v>
                      </c:pt>
                      <c:pt idx="78">
                        <c:v>161.00000000000028</c:v>
                      </c:pt>
                      <c:pt idx="79">
                        <c:v>160.90000000000029</c:v>
                      </c:pt>
                      <c:pt idx="80">
                        <c:v>160.8000000000003</c:v>
                      </c:pt>
                      <c:pt idx="81">
                        <c:v>160.7000000000003</c:v>
                      </c:pt>
                      <c:pt idx="82">
                        <c:v>160.60000000000031</c:v>
                      </c:pt>
                      <c:pt idx="83">
                        <c:v>160.3000000000003</c:v>
                      </c:pt>
                      <c:pt idx="84">
                        <c:v>160.2000000000003</c:v>
                      </c:pt>
                      <c:pt idx="85">
                        <c:v>160.10000000000031</c:v>
                      </c:pt>
                      <c:pt idx="86">
                        <c:v>160.00000000000031</c:v>
                      </c:pt>
                    </c:numCache>
                  </c:numRef>
                </c:val>
                <c:extLst xmlns:c15="http://schemas.microsoft.com/office/drawing/2012/chart">
                  <c:ext xmlns:c16="http://schemas.microsoft.com/office/drawing/2014/chart" uri="{C3380CC4-5D6E-409C-BE32-E72D297353CC}">
                    <c16:uniqueId val="{00000002-76D8-485A-94B7-EED62ACF8804}"/>
                  </c:ext>
                </c:extLst>
              </c15:ser>
            </c15:filteredAreaSeries>
            <c15:filteredAreaSeries>
              <c15:ser>
                <c:idx val="2"/>
                <c:order val="2"/>
                <c:tx>
                  <c:strRef>
                    <c:extLst xmlns:c15="http://schemas.microsoft.com/office/drawing/2012/chart">
                      <c:ext xmlns:c15="http://schemas.microsoft.com/office/drawing/2012/chart" uri="{02D57815-91ED-43cb-92C2-25804820EDAC}">
                        <c15:formulaRef>
                          <c15:sqref>'Weight Loss'!$D$1</c15:sqref>
                        </c15:formulaRef>
                      </c:ext>
                    </c:extLst>
                    <c:strCache>
                      <c:ptCount val="1"/>
                      <c:pt idx="0">
                        <c:v>Buffer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Loss'!$D$2:$D$88</c15:sqref>
                        </c15:formulaRef>
                      </c:ext>
                    </c:extLst>
                    <c:numCache>
                      <c:formatCode>General</c:formatCode>
                      <c:ptCount val="87"/>
                    </c:numCache>
                  </c:numRef>
                </c:val>
                <c:extLst xmlns:c15="http://schemas.microsoft.com/office/drawing/2012/chart">
                  <c:ext xmlns:c16="http://schemas.microsoft.com/office/drawing/2014/chart" uri="{C3380CC4-5D6E-409C-BE32-E72D297353CC}">
                    <c16:uniqueId val="{00000003-76D8-485A-94B7-EED62ACF8804}"/>
                  </c:ext>
                </c:extLst>
              </c15:ser>
            </c15:filteredAreaSeries>
            <c15:filteredAreaSeries>
              <c15:ser>
                <c:idx val="3"/>
                <c:order val="3"/>
                <c:tx>
                  <c:strRef>
                    <c:extLst xmlns:c15="http://schemas.microsoft.com/office/drawing/2012/chart">
                      <c:ext xmlns:c15="http://schemas.microsoft.com/office/drawing/2012/chart" uri="{02D57815-91ED-43cb-92C2-25804820EDAC}">
                        <c15:formulaRef>
                          <c15:sqref>'Weight Loss'!$E$1</c15:sqref>
                        </c15:formulaRef>
                      </c:ext>
                    </c:extLst>
                    <c:strCache>
                      <c:ptCount val="1"/>
                      <c:pt idx="0">
                        <c:v>Meat Buffer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Loss'!$E$2:$E$88</c15:sqref>
                        </c15:formulaRef>
                      </c:ext>
                    </c:extLst>
                    <c:numCache>
                      <c:formatCode>General</c:formatCode>
                      <c:ptCount val="87"/>
                      <c:pt idx="58">
                        <c:v>0</c:v>
                      </c:pt>
                      <c:pt idx="59">
                        <c:v>0</c:v>
                      </c:pt>
                      <c:pt idx="60">
                        <c:v>0</c:v>
                      </c:pt>
                      <c:pt idx="61">
                        <c:v>0</c:v>
                      </c:pt>
                      <c:pt idx="62">
                        <c:v>0</c:v>
                      </c:pt>
                      <c:pt idx="63">
                        <c:v>-1</c:v>
                      </c:pt>
                      <c:pt idx="64">
                        <c:v>-1</c:v>
                      </c:pt>
                      <c:pt idx="65">
                        <c:v>-1</c:v>
                      </c:pt>
                      <c:pt idx="66">
                        <c:v>-1</c:v>
                      </c:pt>
                      <c:pt idx="67">
                        <c:v>-1</c:v>
                      </c:pt>
                      <c:pt idx="68">
                        <c:v>-1</c:v>
                      </c:pt>
                      <c:pt idx="69">
                        <c:v>-1</c:v>
                      </c:pt>
                      <c:pt idx="70">
                        <c:v>-1</c:v>
                      </c:pt>
                      <c:pt idx="71">
                        <c:v>-2</c:v>
                      </c:pt>
                      <c:pt idx="72">
                        <c:v>-1</c:v>
                      </c:pt>
                      <c:pt idx="73">
                        <c:v>0</c:v>
                      </c:pt>
                      <c:pt idx="74">
                        <c:v>0</c:v>
                      </c:pt>
                      <c:pt idx="75">
                        <c:v>1</c:v>
                      </c:pt>
                      <c:pt idx="76">
                        <c:v>2</c:v>
                      </c:pt>
                      <c:pt idx="77">
                        <c:v>0</c:v>
                      </c:pt>
                      <c:pt idx="78">
                        <c:v>0</c:v>
                      </c:pt>
                      <c:pt idx="79">
                        <c:v>1</c:v>
                      </c:pt>
                      <c:pt idx="80">
                        <c:v>1</c:v>
                      </c:pt>
                      <c:pt idx="81">
                        <c:v>1</c:v>
                      </c:pt>
                      <c:pt idx="82">
                        <c:v>2</c:v>
                      </c:pt>
                      <c:pt idx="83">
                        <c:v>0</c:v>
                      </c:pt>
                      <c:pt idx="84">
                        <c:v>1</c:v>
                      </c:pt>
                      <c:pt idx="85">
                        <c:v>2</c:v>
                      </c:pt>
                      <c:pt idx="86">
                        <c:v>1</c:v>
                      </c:pt>
                    </c:numCache>
                  </c:numRef>
                </c:val>
                <c:extLst xmlns:c15="http://schemas.microsoft.com/office/drawing/2012/chart">
                  <c:ext xmlns:c16="http://schemas.microsoft.com/office/drawing/2014/chart" uri="{C3380CC4-5D6E-409C-BE32-E72D297353CC}">
                    <c16:uniqueId val="{00000004-76D8-485A-94B7-EED62ACF8804}"/>
                  </c:ext>
                </c:extLst>
              </c15:ser>
            </c15:filteredAreaSeries>
            <c15:filteredAreaSeries>
              <c15:ser>
                <c:idx val="5"/>
                <c:order val="5"/>
                <c:tx>
                  <c:strRef>
                    <c:extLst xmlns:c15="http://schemas.microsoft.com/office/drawing/2012/chart">
                      <c:ext xmlns:c15="http://schemas.microsoft.com/office/drawing/2012/chart" uri="{02D57815-91ED-43cb-92C2-25804820EDAC}">
                        <c15:formulaRef>
                          <c15:sqref>'Weight Loss'!$G$1</c15:sqref>
                        </c15:formulaRef>
                      </c:ext>
                    </c:extLst>
                    <c:strCache>
                      <c:ptCount val="1"/>
                      <c:pt idx="0">
                        <c:v>To 155lbs</c:v>
                      </c:pt>
                    </c:strCache>
                  </c:strRef>
                </c:tx>
                <c:spPr>
                  <a:solidFill>
                    <a:schemeClr val="accent4">
                      <a:alpha val="30000"/>
                    </a:schemeClr>
                  </a:soli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Loss'!$G$2:$G$88</c15:sqref>
                        </c15:formulaRef>
                      </c:ext>
                    </c:extLst>
                    <c:numCache>
                      <c:formatCode>General</c:formatCode>
                      <c:ptCount val="87"/>
                      <c:pt idx="0">
                        <c:v>20.599999999999994</c:v>
                      </c:pt>
                      <c:pt idx="1">
                        <c:v>19.199999999999989</c:v>
                      </c:pt>
                      <c:pt idx="2">
                        <c:v>18</c:v>
                      </c:pt>
                      <c:pt idx="3">
                        <c:v>16</c:v>
                      </c:pt>
                      <c:pt idx="4">
                        <c:v>16</c:v>
                      </c:pt>
                      <c:pt idx="5">
                        <c:v>15.400000000000006</c:v>
                      </c:pt>
                      <c:pt idx="6">
                        <c:v>13.800000000000011</c:v>
                      </c:pt>
                      <c:pt idx="7">
                        <c:v>13</c:v>
                      </c:pt>
                      <c:pt idx="8">
                        <c:v>13</c:v>
                      </c:pt>
                      <c:pt idx="9">
                        <c:v>13</c:v>
                      </c:pt>
                      <c:pt idx="10">
                        <c:v>12.599999999999994</c:v>
                      </c:pt>
                      <c:pt idx="11">
                        <c:v>12.599999999999994</c:v>
                      </c:pt>
                      <c:pt idx="12">
                        <c:v>12.599999999999994</c:v>
                      </c:pt>
                      <c:pt idx="13">
                        <c:v>12</c:v>
                      </c:pt>
                      <c:pt idx="14">
                        <c:v>12</c:v>
                      </c:pt>
                      <c:pt idx="15">
                        <c:v>12</c:v>
                      </c:pt>
                      <c:pt idx="16">
                        <c:v>11.800000000000011</c:v>
                      </c:pt>
                      <c:pt idx="17">
                        <c:v>11.800000000000011</c:v>
                      </c:pt>
                      <c:pt idx="18">
                        <c:v>11.800000000000011</c:v>
                      </c:pt>
                      <c:pt idx="19">
                        <c:v>11.800000000000011</c:v>
                      </c:pt>
                      <c:pt idx="20">
                        <c:v>11.800000000000011</c:v>
                      </c:pt>
                      <c:pt idx="21">
                        <c:v>11.400000000000006</c:v>
                      </c:pt>
                      <c:pt idx="22">
                        <c:v>11.400000000000006</c:v>
                      </c:pt>
                      <c:pt idx="23">
                        <c:v>11.400000000000006</c:v>
                      </c:pt>
                      <c:pt idx="24">
                        <c:v>11.400000000000006</c:v>
                      </c:pt>
                      <c:pt idx="25">
                        <c:v>11.400000000000006</c:v>
                      </c:pt>
                      <c:pt idx="26">
                        <c:v>11.400000000000006</c:v>
                      </c:pt>
                      <c:pt idx="27">
                        <c:v>11.400000000000006</c:v>
                      </c:pt>
                      <c:pt idx="28">
                        <c:v>11.400000000000006</c:v>
                      </c:pt>
                      <c:pt idx="29">
                        <c:v>11.400000000000006</c:v>
                      </c:pt>
                      <c:pt idx="30">
                        <c:v>11.400000000000006</c:v>
                      </c:pt>
                      <c:pt idx="31">
                        <c:v>11.400000000000006</c:v>
                      </c:pt>
                      <c:pt idx="32">
                        <c:v>11.400000000000006</c:v>
                      </c:pt>
                      <c:pt idx="33">
                        <c:v>11.400000000000006</c:v>
                      </c:pt>
                      <c:pt idx="34">
                        <c:v>9</c:v>
                      </c:pt>
                      <c:pt idx="35">
                        <c:v>9</c:v>
                      </c:pt>
                      <c:pt idx="36">
                        <c:v>9</c:v>
                      </c:pt>
                      <c:pt idx="37">
                        <c:v>9</c:v>
                      </c:pt>
                      <c:pt idx="38">
                        <c:v>8.8000000000000114</c:v>
                      </c:pt>
                      <c:pt idx="39">
                        <c:v>8.8000000000000114</c:v>
                      </c:pt>
                      <c:pt idx="40">
                        <c:v>8.8000000000000114</c:v>
                      </c:pt>
                      <c:pt idx="41">
                        <c:v>8.8000000000000114</c:v>
                      </c:pt>
                      <c:pt idx="42">
                        <c:v>8.5999999999999943</c:v>
                      </c:pt>
                      <c:pt idx="43">
                        <c:v>8.5999999999999943</c:v>
                      </c:pt>
                      <c:pt idx="44">
                        <c:v>8.5999999999999943</c:v>
                      </c:pt>
                      <c:pt idx="45">
                        <c:v>8.4000000000000057</c:v>
                      </c:pt>
                      <c:pt idx="46">
                        <c:v>8.4000000000000057</c:v>
                      </c:pt>
                      <c:pt idx="47">
                        <c:v>8.4000000000000057</c:v>
                      </c:pt>
                      <c:pt idx="48">
                        <c:v>8.4000000000000057</c:v>
                      </c:pt>
                      <c:pt idx="49">
                        <c:v>8.4000000000000057</c:v>
                      </c:pt>
                      <c:pt idx="50">
                        <c:v>8.1999999999999886</c:v>
                      </c:pt>
                      <c:pt idx="51">
                        <c:v>8.1999999999999886</c:v>
                      </c:pt>
                      <c:pt idx="52">
                        <c:v>8</c:v>
                      </c:pt>
                      <c:pt idx="53">
                        <c:v>8</c:v>
                      </c:pt>
                      <c:pt idx="54">
                        <c:v>7.8000000000000114</c:v>
                      </c:pt>
                      <c:pt idx="55">
                        <c:v>7.8000000000000114</c:v>
                      </c:pt>
                      <c:pt idx="56">
                        <c:v>7.5999999999999943</c:v>
                      </c:pt>
                      <c:pt idx="57">
                        <c:v>7.4000000000000057</c:v>
                      </c:pt>
                      <c:pt idx="58">
                        <c:v>7.4000000000000057</c:v>
                      </c:pt>
                      <c:pt idx="59">
                        <c:v>7.4000000000000057</c:v>
                      </c:pt>
                      <c:pt idx="60">
                        <c:v>7.1999999999999886</c:v>
                      </c:pt>
                      <c:pt idx="61">
                        <c:v>7</c:v>
                      </c:pt>
                      <c:pt idx="62">
                        <c:v>7</c:v>
                      </c:pt>
                      <c:pt idx="63">
                        <c:v>6.5999999999999943</c:v>
                      </c:pt>
                      <c:pt idx="64">
                        <c:v>6.5999999999999943</c:v>
                      </c:pt>
                      <c:pt idx="65">
                        <c:v>6.5999999999999943</c:v>
                      </c:pt>
                      <c:pt idx="66">
                        <c:v>6.5999999999999943</c:v>
                      </c:pt>
                      <c:pt idx="67">
                        <c:v>6.5999999999999943</c:v>
                      </c:pt>
                      <c:pt idx="68">
                        <c:v>6.4000000000000057</c:v>
                      </c:pt>
                      <c:pt idx="69">
                        <c:v>5.8000000000000114</c:v>
                      </c:pt>
                      <c:pt idx="70">
                        <c:v>5.8000000000000114</c:v>
                      </c:pt>
                      <c:pt idx="71">
                        <c:v>5.4000000000000057</c:v>
                      </c:pt>
                      <c:pt idx="72">
                        <c:v>5.4000000000000057</c:v>
                      </c:pt>
                      <c:pt idx="73">
                        <c:v>4.8000000000000114</c:v>
                      </c:pt>
                      <c:pt idx="74">
                        <c:v>4.8000000000000114</c:v>
                      </c:pt>
                      <c:pt idx="75">
                        <c:v>4.8000000000000114</c:v>
                      </c:pt>
                      <c:pt idx="76">
                        <c:v>4.8000000000000114</c:v>
                      </c:pt>
                      <c:pt idx="77">
                        <c:v>4.8000000000000114</c:v>
                      </c:pt>
                      <c:pt idx="78">
                        <c:v>4.8000000000000114</c:v>
                      </c:pt>
                      <c:pt idx="79">
                        <c:v>4.8000000000000114</c:v>
                      </c:pt>
                      <c:pt idx="80">
                        <c:v>4.8000000000000114</c:v>
                      </c:pt>
                      <c:pt idx="81">
                        <c:v>4.4000000000000057</c:v>
                      </c:pt>
                      <c:pt idx="82">
                        <c:v>4.4000000000000057</c:v>
                      </c:pt>
                      <c:pt idx="83">
                        <c:v>4.1999999999999886</c:v>
                      </c:pt>
                      <c:pt idx="84">
                        <c:v>3.8000000000000114</c:v>
                      </c:pt>
                      <c:pt idx="85">
                        <c:v>3.8000000000000114</c:v>
                      </c:pt>
                      <c:pt idx="86">
                        <c:v>3.8000000000000114</c:v>
                      </c:pt>
                    </c:numCache>
                  </c:numRef>
                </c:val>
                <c:extLst xmlns:c15="http://schemas.microsoft.com/office/drawing/2012/chart">
                  <c:ext xmlns:c16="http://schemas.microsoft.com/office/drawing/2014/chart" uri="{C3380CC4-5D6E-409C-BE32-E72D297353CC}">
                    <c16:uniqueId val="{00000005-76D8-485A-94B7-EED62ACF8804}"/>
                  </c:ext>
                </c:extLst>
              </c15:ser>
            </c15:filteredAreaSeries>
            <c15:filteredAreaSeries>
              <c15:ser>
                <c:idx val="6"/>
                <c:order val="6"/>
                <c:tx>
                  <c:strRef>
                    <c:extLst xmlns:c15="http://schemas.microsoft.com/office/drawing/2012/chart">
                      <c:ext xmlns:c15="http://schemas.microsoft.com/office/drawing/2012/chart" uri="{02D57815-91ED-43cb-92C2-25804820EDAC}">
                        <c15:formulaRef>
                          <c15:sqref>'Weight Loss'!$H$1</c15:sqref>
                        </c15:formulaRef>
                      </c:ext>
                    </c:extLst>
                    <c:strCache>
                      <c:ptCount val="1"/>
                      <c:pt idx="0">
                        <c:v>To 145lbs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Loss'!$H$2:$H$88</c15:sqref>
                        </c15:formulaRef>
                      </c:ext>
                    </c:extLst>
                    <c:numCache>
                      <c:formatCode>General</c:formatCode>
                      <c:ptCount val="87"/>
                      <c:pt idx="0">
                        <c:v>32</c:v>
                      </c:pt>
                      <c:pt idx="1">
                        <c:v>29.199999999999989</c:v>
                      </c:pt>
                      <c:pt idx="2">
                        <c:v>28</c:v>
                      </c:pt>
                      <c:pt idx="3">
                        <c:v>26</c:v>
                      </c:pt>
                      <c:pt idx="4">
                        <c:v>26</c:v>
                      </c:pt>
                      <c:pt idx="5">
                        <c:v>25.400000000000006</c:v>
                      </c:pt>
                      <c:pt idx="6">
                        <c:v>23.800000000000011</c:v>
                      </c:pt>
                      <c:pt idx="7">
                        <c:v>23</c:v>
                      </c:pt>
                      <c:pt idx="8">
                        <c:v>23</c:v>
                      </c:pt>
                      <c:pt idx="9">
                        <c:v>23</c:v>
                      </c:pt>
                      <c:pt idx="10">
                        <c:v>22.599999999999994</c:v>
                      </c:pt>
                      <c:pt idx="11">
                        <c:v>22.599999999999994</c:v>
                      </c:pt>
                      <c:pt idx="12">
                        <c:v>22.599999999999994</c:v>
                      </c:pt>
                      <c:pt idx="13">
                        <c:v>22</c:v>
                      </c:pt>
                      <c:pt idx="14">
                        <c:v>22</c:v>
                      </c:pt>
                      <c:pt idx="15">
                        <c:v>22</c:v>
                      </c:pt>
                      <c:pt idx="16">
                        <c:v>21.800000000000011</c:v>
                      </c:pt>
                      <c:pt idx="17">
                        <c:v>21.800000000000011</c:v>
                      </c:pt>
                      <c:pt idx="18">
                        <c:v>21.800000000000011</c:v>
                      </c:pt>
                      <c:pt idx="19">
                        <c:v>21.800000000000011</c:v>
                      </c:pt>
                      <c:pt idx="20">
                        <c:v>21.800000000000011</c:v>
                      </c:pt>
                      <c:pt idx="21">
                        <c:v>21.400000000000006</c:v>
                      </c:pt>
                      <c:pt idx="22">
                        <c:v>21.400000000000006</c:v>
                      </c:pt>
                      <c:pt idx="23">
                        <c:v>21.400000000000006</c:v>
                      </c:pt>
                      <c:pt idx="24">
                        <c:v>21.400000000000006</c:v>
                      </c:pt>
                      <c:pt idx="25">
                        <c:v>21.400000000000006</c:v>
                      </c:pt>
                      <c:pt idx="26">
                        <c:v>21.400000000000006</c:v>
                      </c:pt>
                      <c:pt idx="27">
                        <c:v>21.400000000000006</c:v>
                      </c:pt>
                      <c:pt idx="28">
                        <c:v>21.400000000000006</c:v>
                      </c:pt>
                      <c:pt idx="29">
                        <c:v>21.400000000000006</c:v>
                      </c:pt>
                      <c:pt idx="30">
                        <c:v>21.400000000000006</c:v>
                      </c:pt>
                      <c:pt idx="31">
                        <c:v>21.400000000000006</c:v>
                      </c:pt>
                      <c:pt idx="32">
                        <c:v>21.400000000000006</c:v>
                      </c:pt>
                      <c:pt idx="33">
                        <c:v>21.400000000000006</c:v>
                      </c:pt>
                      <c:pt idx="34">
                        <c:v>19</c:v>
                      </c:pt>
                      <c:pt idx="35">
                        <c:v>19</c:v>
                      </c:pt>
                      <c:pt idx="36">
                        <c:v>19</c:v>
                      </c:pt>
                      <c:pt idx="37">
                        <c:v>19</c:v>
                      </c:pt>
                      <c:pt idx="38">
                        <c:v>18.800000000000011</c:v>
                      </c:pt>
                      <c:pt idx="39">
                        <c:v>18.800000000000011</c:v>
                      </c:pt>
                      <c:pt idx="40">
                        <c:v>18.800000000000011</c:v>
                      </c:pt>
                      <c:pt idx="41">
                        <c:v>18.800000000000011</c:v>
                      </c:pt>
                      <c:pt idx="42">
                        <c:v>18.599999999999994</c:v>
                      </c:pt>
                      <c:pt idx="43">
                        <c:v>18.599999999999994</c:v>
                      </c:pt>
                      <c:pt idx="44">
                        <c:v>18.599999999999994</c:v>
                      </c:pt>
                      <c:pt idx="45">
                        <c:v>18.400000000000006</c:v>
                      </c:pt>
                      <c:pt idx="46">
                        <c:v>18.400000000000006</c:v>
                      </c:pt>
                      <c:pt idx="47">
                        <c:v>18.400000000000006</c:v>
                      </c:pt>
                      <c:pt idx="48">
                        <c:v>18.400000000000006</c:v>
                      </c:pt>
                      <c:pt idx="49">
                        <c:v>18.400000000000006</c:v>
                      </c:pt>
                      <c:pt idx="50">
                        <c:v>18.199999999999989</c:v>
                      </c:pt>
                      <c:pt idx="51">
                        <c:v>18.199999999999989</c:v>
                      </c:pt>
                      <c:pt idx="52">
                        <c:v>18</c:v>
                      </c:pt>
                      <c:pt idx="53">
                        <c:v>18</c:v>
                      </c:pt>
                      <c:pt idx="54">
                        <c:v>17.800000000000011</c:v>
                      </c:pt>
                      <c:pt idx="55">
                        <c:v>17.800000000000011</c:v>
                      </c:pt>
                      <c:pt idx="56">
                        <c:v>17.599999999999994</c:v>
                      </c:pt>
                      <c:pt idx="57">
                        <c:v>17.400000000000006</c:v>
                      </c:pt>
                      <c:pt idx="58">
                        <c:v>17.400000000000006</c:v>
                      </c:pt>
                      <c:pt idx="59">
                        <c:v>17.400000000000006</c:v>
                      </c:pt>
                      <c:pt idx="60">
                        <c:v>17.199999999999989</c:v>
                      </c:pt>
                      <c:pt idx="61">
                        <c:v>17</c:v>
                      </c:pt>
                      <c:pt idx="62">
                        <c:v>17</c:v>
                      </c:pt>
                      <c:pt idx="63">
                        <c:v>16.599999999999994</c:v>
                      </c:pt>
                      <c:pt idx="64">
                        <c:v>16.599999999999994</c:v>
                      </c:pt>
                      <c:pt idx="65">
                        <c:v>16.599999999999994</c:v>
                      </c:pt>
                      <c:pt idx="66">
                        <c:v>16.599999999999994</c:v>
                      </c:pt>
                      <c:pt idx="67">
                        <c:v>16.599999999999994</c:v>
                      </c:pt>
                      <c:pt idx="68">
                        <c:v>16.400000000000006</c:v>
                      </c:pt>
                      <c:pt idx="69">
                        <c:v>15.800000000000011</c:v>
                      </c:pt>
                      <c:pt idx="70">
                        <c:v>15.800000000000011</c:v>
                      </c:pt>
                      <c:pt idx="71">
                        <c:v>15.400000000000006</c:v>
                      </c:pt>
                      <c:pt idx="72">
                        <c:v>15.400000000000006</c:v>
                      </c:pt>
                      <c:pt idx="73">
                        <c:v>14.800000000000011</c:v>
                      </c:pt>
                      <c:pt idx="74">
                        <c:v>14.800000000000011</c:v>
                      </c:pt>
                      <c:pt idx="75">
                        <c:v>14.800000000000011</c:v>
                      </c:pt>
                      <c:pt idx="76">
                        <c:v>14.800000000000011</c:v>
                      </c:pt>
                      <c:pt idx="77">
                        <c:v>14.800000000000011</c:v>
                      </c:pt>
                      <c:pt idx="78">
                        <c:v>14.800000000000011</c:v>
                      </c:pt>
                      <c:pt idx="79">
                        <c:v>14.800000000000011</c:v>
                      </c:pt>
                      <c:pt idx="80">
                        <c:v>14.800000000000011</c:v>
                      </c:pt>
                      <c:pt idx="81">
                        <c:v>14.400000000000006</c:v>
                      </c:pt>
                      <c:pt idx="82">
                        <c:v>14.400000000000006</c:v>
                      </c:pt>
                      <c:pt idx="83">
                        <c:v>14.199999999999989</c:v>
                      </c:pt>
                      <c:pt idx="84">
                        <c:v>13.800000000000011</c:v>
                      </c:pt>
                      <c:pt idx="85">
                        <c:v>13.800000000000011</c:v>
                      </c:pt>
                      <c:pt idx="86">
                        <c:v>13.800000000000011</c:v>
                      </c:pt>
                    </c:numCache>
                  </c:numRef>
                </c:val>
                <c:extLst xmlns:c15="http://schemas.microsoft.com/office/drawing/2012/chart">
                  <c:ext xmlns:c16="http://schemas.microsoft.com/office/drawing/2014/chart" uri="{C3380CC4-5D6E-409C-BE32-E72D297353CC}">
                    <c16:uniqueId val="{00000006-76D8-485A-94B7-EED62ACF8804}"/>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'Weight Loss'!$I$1</c15:sqref>
                        </c15:formulaRef>
                      </c:ext>
                    </c:extLst>
                    <c:strCache>
                      <c:ptCount val="1"/>
                      <c:pt idx="0">
                        <c:v>Lightest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Loss'!$I$2:$I$88</c15:sqref>
                        </c15:formulaRef>
                      </c:ext>
                    </c:extLst>
                    <c:numCache>
                      <c:formatCode>General</c:formatCode>
                      <c:ptCount val="87"/>
                      <c:pt idx="0">
                        <c:v>175.6</c:v>
                      </c:pt>
                      <c:pt idx="1">
                        <c:v>174.2</c:v>
                      </c:pt>
                      <c:pt idx="2">
                        <c:v>173</c:v>
                      </c:pt>
                      <c:pt idx="3">
                        <c:v>171</c:v>
                      </c:pt>
                      <c:pt idx="4">
                        <c:v>172.4</c:v>
                      </c:pt>
                      <c:pt idx="5">
                        <c:v>170.4</c:v>
                      </c:pt>
                      <c:pt idx="6">
                        <c:v>168.8</c:v>
                      </c:pt>
                      <c:pt idx="7">
                        <c:v>168</c:v>
                      </c:pt>
                      <c:pt idx="8">
                        <c:v>168.8</c:v>
                      </c:pt>
                      <c:pt idx="9">
                        <c:v>168.8</c:v>
                      </c:pt>
                      <c:pt idx="10">
                        <c:v>167.6</c:v>
                      </c:pt>
                      <c:pt idx="11">
                        <c:v>167.6</c:v>
                      </c:pt>
                      <c:pt idx="12">
                        <c:v>167.6</c:v>
                      </c:pt>
                      <c:pt idx="13">
                        <c:v>167</c:v>
                      </c:pt>
                      <c:pt idx="14">
                        <c:v>167.4</c:v>
                      </c:pt>
                      <c:pt idx="15">
                        <c:v>167.2</c:v>
                      </c:pt>
                      <c:pt idx="16">
                        <c:v>166.8</c:v>
                      </c:pt>
                      <c:pt idx="17">
                        <c:v>166.8</c:v>
                      </c:pt>
                      <c:pt idx="18">
                        <c:v>167.6</c:v>
                      </c:pt>
                      <c:pt idx="19">
                        <c:v>167.6</c:v>
                      </c:pt>
                      <c:pt idx="20">
                        <c:v>167.4</c:v>
                      </c:pt>
                      <c:pt idx="21">
                        <c:v>166.4</c:v>
                      </c:pt>
                      <c:pt idx="22">
                        <c:v>166.4</c:v>
                      </c:pt>
                      <c:pt idx="23">
                        <c:v>167.2</c:v>
                      </c:pt>
                      <c:pt idx="24">
                        <c:v>166.8</c:v>
                      </c:pt>
                      <c:pt idx="25">
                        <c:v>168.2</c:v>
                      </c:pt>
                      <c:pt idx="26">
                        <c:v>167.4</c:v>
                      </c:pt>
                      <c:pt idx="27">
                        <c:v>167.6</c:v>
                      </c:pt>
                      <c:pt idx="28">
                        <c:v>167.6</c:v>
                      </c:pt>
                      <c:pt idx="29">
                        <c:v>166.8</c:v>
                      </c:pt>
                      <c:pt idx="30">
                        <c:v>167</c:v>
                      </c:pt>
                      <c:pt idx="31">
                        <c:v>167</c:v>
                      </c:pt>
                      <c:pt idx="32">
                        <c:v>167.6</c:v>
                      </c:pt>
                      <c:pt idx="33">
                        <c:v>167</c:v>
                      </c:pt>
                      <c:pt idx="34">
                        <c:v>164</c:v>
                      </c:pt>
                      <c:pt idx="35">
                        <c:v>165</c:v>
                      </c:pt>
                      <c:pt idx="36">
                        <c:v>165</c:v>
                      </c:pt>
                      <c:pt idx="37">
                        <c:v>164.2</c:v>
                      </c:pt>
                      <c:pt idx="38">
                        <c:v>163.80000000000001</c:v>
                      </c:pt>
                      <c:pt idx="39">
                        <c:v>164.6</c:v>
                      </c:pt>
                      <c:pt idx="40">
                        <c:v>165.2</c:v>
                      </c:pt>
                      <c:pt idx="41">
                        <c:v>165</c:v>
                      </c:pt>
                      <c:pt idx="42">
                        <c:v>163.6</c:v>
                      </c:pt>
                      <c:pt idx="43">
                        <c:v>163.80000000000001</c:v>
                      </c:pt>
                      <c:pt idx="44">
                        <c:v>164</c:v>
                      </c:pt>
                      <c:pt idx="45">
                        <c:v>163.4</c:v>
                      </c:pt>
                      <c:pt idx="46">
                        <c:v>164.4</c:v>
                      </c:pt>
                      <c:pt idx="47">
                        <c:v>163.6</c:v>
                      </c:pt>
                      <c:pt idx="48">
                        <c:v>164.6</c:v>
                      </c:pt>
                      <c:pt idx="49">
                        <c:v>164</c:v>
                      </c:pt>
                      <c:pt idx="50">
                        <c:v>163.19999999999999</c:v>
                      </c:pt>
                      <c:pt idx="51">
                        <c:v>164.8</c:v>
                      </c:pt>
                      <c:pt idx="52">
                        <c:v>163</c:v>
                      </c:pt>
                      <c:pt idx="53">
                        <c:v>163</c:v>
                      </c:pt>
                      <c:pt idx="54">
                        <c:v>162.80000000000001</c:v>
                      </c:pt>
                      <c:pt idx="55">
                        <c:v>163.4</c:v>
                      </c:pt>
                      <c:pt idx="56">
                        <c:v>162.6</c:v>
                      </c:pt>
                      <c:pt idx="57">
                        <c:v>162.4</c:v>
                      </c:pt>
                      <c:pt idx="58">
                        <c:v>162.5</c:v>
                      </c:pt>
                      <c:pt idx="59">
                        <c:v>163</c:v>
                      </c:pt>
                      <c:pt idx="60">
                        <c:v>162.19999999999999</c:v>
                      </c:pt>
                      <c:pt idx="61">
                        <c:v>162</c:v>
                      </c:pt>
                      <c:pt idx="62">
                        <c:v>163</c:v>
                      </c:pt>
                      <c:pt idx="63">
                        <c:v>161.6</c:v>
                      </c:pt>
                      <c:pt idx="64">
                        <c:v>161.80000000000001</c:v>
                      </c:pt>
                      <c:pt idx="65">
                        <c:v>162.4</c:v>
                      </c:pt>
                      <c:pt idx="66">
                        <c:v>162</c:v>
                      </c:pt>
                      <c:pt idx="67">
                        <c:v>161.6</c:v>
                      </c:pt>
                      <c:pt idx="68">
                        <c:v>161.4</c:v>
                      </c:pt>
                      <c:pt idx="69">
                        <c:v>160.80000000000001</c:v>
                      </c:pt>
                      <c:pt idx="70">
                        <c:v>161</c:v>
                      </c:pt>
                      <c:pt idx="71">
                        <c:v>160.4</c:v>
                      </c:pt>
                      <c:pt idx="72">
                        <c:v>161.4</c:v>
                      </c:pt>
                      <c:pt idx="73">
                        <c:v>159.80000000000001</c:v>
                      </c:pt>
                      <c:pt idx="74">
                        <c:v>160.4</c:v>
                      </c:pt>
                      <c:pt idx="75">
                        <c:v>160</c:v>
                      </c:pt>
                      <c:pt idx="76">
                        <c:v>160.6</c:v>
                      </c:pt>
                      <c:pt idx="77">
                        <c:v>160.19999999999999</c:v>
                      </c:pt>
                      <c:pt idx="78">
                        <c:v>163</c:v>
                      </c:pt>
                      <c:pt idx="79">
                        <c:v>160.4</c:v>
                      </c:pt>
                      <c:pt idx="80">
                        <c:v>161</c:v>
                      </c:pt>
                      <c:pt idx="81">
                        <c:v>159.4</c:v>
                      </c:pt>
                      <c:pt idx="82">
                        <c:v>160.80000000000001</c:v>
                      </c:pt>
                      <c:pt idx="83">
                        <c:v>159.19999999999999</c:v>
                      </c:pt>
                      <c:pt idx="84">
                        <c:v>158.80000000000001</c:v>
                      </c:pt>
                      <c:pt idx="85">
                        <c:v>159.19999999999999</c:v>
                      </c:pt>
                      <c:pt idx="86">
                        <c:v>159.4</c:v>
                      </c:pt>
                    </c:numCache>
                  </c:numRef>
                </c:val>
                <c:extLst xmlns:c15="http://schemas.microsoft.com/office/drawing/2012/chart">
                  <c:ext xmlns:c16="http://schemas.microsoft.com/office/drawing/2014/chart" uri="{C3380CC4-5D6E-409C-BE32-E72D297353CC}">
                    <c16:uniqueId val="{00000007-76D8-485A-94B7-EED62ACF8804}"/>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'Weight Loss'!$J$1</c15:sqref>
                        </c15:formulaRef>
                      </c:ext>
                    </c:extLst>
                    <c:strCache>
                      <c:ptCount val="1"/>
                      <c:pt idx="0">
                        <c:v>Heaviest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'Weight Loss'!$A$2:$A$88</c15:sqref>
                        </c15:formulaRef>
                      </c:ext>
                    </c:extLst>
                    <c:numCache>
                      <c:formatCode>m/d/yyyy</c:formatCode>
                      <c:ptCount val="87"/>
                      <c:pt idx="0">
                        <c:v>43635</c:v>
                      </c:pt>
                      <c:pt idx="1">
                        <c:v>43637</c:v>
                      </c:pt>
                      <c:pt idx="2">
                        <c:v>43639</c:v>
                      </c:pt>
                      <c:pt idx="3">
                        <c:v>43644</c:v>
                      </c:pt>
                      <c:pt idx="4">
                        <c:v>43645</c:v>
                      </c:pt>
                      <c:pt idx="5">
                        <c:v>43648</c:v>
                      </c:pt>
                      <c:pt idx="6">
                        <c:v>43649</c:v>
                      </c:pt>
                      <c:pt idx="7">
                        <c:v>43654</c:v>
                      </c:pt>
                      <c:pt idx="8">
                        <c:v>43656</c:v>
                      </c:pt>
                      <c:pt idx="9">
                        <c:v>43657</c:v>
                      </c:pt>
                      <c:pt idx="10">
                        <c:v>43658</c:v>
                      </c:pt>
                      <c:pt idx="11">
                        <c:v>43662</c:v>
                      </c:pt>
                      <c:pt idx="12">
                        <c:v>43663</c:v>
                      </c:pt>
                      <c:pt idx="13">
                        <c:v>43666</c:v>
                      </c:pt>
                      <c:pt idx="14">
                        <c:v>43669</c:v>
                      </c:pt>
                      <c:pt idx="15">
                        <c:v>43670</c:v>
                      </c:pt>
                      <c:pt idx="16">
                        <c:v>43671</c:v>
                      </c:pt>
                      <c:pt idx="17">
                        <c:v>43672</c:v>
                      </c:pt>
                      <c:pt idx="18">
                        <c:v>43673</c:v>
                      </c:pt>
                      <c:pt idx="19">
                        <c:v>43675</c:v>
                      </c:pt>
                      <c:pt idx="20">
                        <c:v>43676</c:v>
                      </c:pt>
                      <c:pt idx="21">
                        <c:v>43677</c:v>
                      </c:pt>
                      <c:pt idx="22">
                        <c:v>43678</c:v>
                      </c:pt>
                      <c:pt idx="23">
                        <c:v>43679</c:v>
                      </c:pt>
                      <c:pt idx="24">
                        <c:v>43682</c:v>
                      </c:pt>
                      <c:pt idx="25">
                        <c:v>43683</c:v>
                      </c:pt>
                      <c:pt idx="26">
                        <c:v>43684</c:v>
                      </c:pt>
                      <c:pt idx="27">
                        <c:v>43685</c:v>
                      </c:pt>
                      <c:pt idx="28">
                        <c:v>43686</c:v>
                      </c:pt>
                      <c:pt idx="29">
                        <c:v>43687</c:v>
                      </c:pt>
                      <c:pt idx="30">
                        <c:v>43688</c:v>
                      </c:pt>
                      <c:pt idx="31">
                        <c:v>43689</c:v>
                      </c:pt>
                      <c:pt idx="32">
                        <c:v>43690</c:v>
                      </c:pt>
                      <c:pt idx="33">
                        <c:v>43693</c:v>
                      </c:pt>
                      <c:pt idx="34">
                        <c:v>43700</c:v>
                      </c:pt>
                      <c:pt idx="35">
                        <c:v>43701</c:v>
                      </c:pt>
                      <c:pt idx="36">
                        <c:v>43703</c:v>
                      </c:pt>
                      <c:pt idx="37">
                        <c:v>43704</c:v>
                      </c:pt>
                      <c:pt idx="38">
                        <c:v>43705</c:v>
                      </c:pt>
                      <c:pt idx="39">
                        <c:v>43706</c:v>
                      </c:pt>
                      <c:pt idx="40">
                        <c:v>43707</c:v>
                      </c:pt>
                      <c:pt idx="41">
                        <c:v>43710</c:v>
                      </c:pt>
                      <c:pt idx="42">
                        <c:v>43711</c:v>
                      </c:pt>
                      <c:pt idx="43">
                        <c:v>43712</c:v>
                      </c:pt>
                      <c:pt idx="44">
                        <c:v>43713</c:v>
                      </c:pt>
                      <c:pt idx="45">
                        <c:v>43718</c:v>
                      </c:pt>
                      <c:pt idx="46">
                        <c:v>43720</c:v>
                      </c:pt>
                      <c:pt idx="47">
                        <c:v>43721</c:v>
                      </c:pt>
                      <c:pt idx="48">
                        <c:v>43723</c:v>
                      </c:pt>
                      <c:pt idx="49">
                        <c:v>43725</c:v>
                      </c:pt>
                      <c:pt idx="50">
                        <c:v>43727</c:v>
                      </c:pt>
                      <c:pt idx="51">
                        <c:v>43729</c:v>
                      </c:pt>
                      <c:pt idx="52">
                        <c:v>43730</c:v>
                      </c:pt>
                      <c:pt idx="53">
                        <c:v>43732</c:v>
                      </c:pt>
                      <c:pt idx="54">
                        <c:v>43733</c:v>
                      </c:pt>
                      <c:pt idx="55">
                        <c:v>43735</c:v>
                      </c:pt>
                      <c:pt idx="56">
                        <c:v>43737</c:v>
                      </c:pt>
                      <c:pt idx="57">
                        <c:v>43738</c:v>
                      </c:pt>
                      <c:pt idx="58">
                        <c:v>43739</c:v>
                      </c:pt>
                      <c:pt idx="59">
                        <c:v>43740</c:v>
                      </c:pt>
                      <c:pt idx="60">
                        <c:v>43741</c:v>
                      </c:pt>
                      <c:pt idx="61">
                        <c:v>43742</c:v>
                      </c:pt>
                      <c:pt idx="62">
                        <c:v>43743</c:v>
                      </c:pt>
                      <c:pt idx="63">
                        <c:v>43744</c:v>
                      </c:pt>
                      <c:pt idx="64">
                        <c:v>43745</c:v>
                      </c:pt>
                      <c:pt idx="65">
                        <c:v>43746</c:v>
                      </c:pt>
                      <c:pt idx="66">
                        <c:v>43747</c:v>
                      </c:pt>
                      <c:pt idx="67">
                        <c:v>43748</c:v>
                      </c:pt>
                      <c:pt idx="68">
                        <c:v>43749</c:v>
                      </c:pt>
                      <c:pt idx="69">
                        <c:v>43750</c:v>
                      </c:pt>
                      <c:pt idx="70">
                        <c:v>43751</c:v>
                      </c:pt>
                      <c:pt idx="71">
                        <c:v>43752</c:v>
                      </c:pt>
                      <c:pt idx="72">
                        <c:v>43753</c:v>
                      </c:pt>
                      <c:pt idx="73">
                        <c:v>43754</c:v>
                      </c:pt>
                      <c:pt idx="74">
                        <c:v>43755</c:v>
                      </c:pt>
                      <c:pt idx="75">
                        <c:v>43756</c:v>
                      </c:pt>
                      <c:pt idx="76">
                        <c:v>43757</c:v>
                      </c:pt>
                      <c:pt idx="77">
                        <c:v>43758</c:v>
                      </c:pt>
                      <c:pt idx="78">
                        <c:v>43759</c:v>
                      </c:pt>
                      <c:pt idx="79">
                        <c:v>43760</c:v>
                      </c:pt>
                      <c:pt idx="80">
                        <c:v>43761</c:v>
                      </c:pt>
                      <c:pt idx="81">
                        <c:v>43762</c:v>
                      </c:pt>
                      <c:pt idx="82">
                        <c:v>43763</c:v>
                      </c:pt>
                      <c:pt idx="83">
                        <c:v>43766</c:v>
                      </c:pt>
                      <c:pt idx="84">
                        <c:v>43767</c:v>
                      </c:pt>
                      <c:pt idx="85">
                        <c:v>43768</c:v>
                      </c:pt>
                      <c:pt idx="86">
                        <c:v>43769</c:v>
                      </c:pt>
                    </c:numCache>
                  </c:numRef>
                </c:cat>
                <c:val>
                  <c:numRef>
                    <c:extLst xmlns:c15="http://schemas.microsoft.com/office/drawing/2012/chart">
                      <c:ext xmlns:c15="http://schemas.microsoft.com/office/drawing/2012/chart" uri="{02D57815-91ED-43cb-92C2-25804820EDAC}">
                        <c15:formulaRef>
                          <c15:sqref>'Weight Loss'!$J$2:$J$88</c15:sqref>
                        </c15:formulaRef>
                      </c:ext>
                    </c:extLst>
                    <c:numCache>
                      <c:formatCode>General</c:formatCode>
                      <c:ptCount val="87"/>
                      <c:pt idx="0">
                        <c:v>177</c:v>
                      </c:pt>
                      <c:pt idx="1">
                        <c:v>176.8</c:v>
                      </c:pt>
                      <c:pt idx="2">
                        <c:v>175</c:v>
                      </c:pt>
                      <c:pt idx="3">
                        <c:v>172</c:v>
                      </c:pt>
                      <c:pt idx="4">
                        <c:v>172.4</c:v>
                      </c:pt>
                      <c:pt idx="5">
                        <c:v>170.4</c:v>
                      </c:pt>
                      <c:pt idx="6">
                        <c:v>169.8</c:v>
                      </c:pt>
                      <c:pt idx="7">
                        <c:v>169</c:v>
                      </c:pt>
                      <c:pt idx="8">
                        <c:v>168.8</c:v>
                      </c:pt>
                      <c:pt idx="9">
                        <c:v>168.8</c:v>
                      </c:pt>
                      <c:pt idx="10">
                        <c:v>168</c:v>
                      </c:pt>
                      <c:pt idx="11">
                        <c:v>167.6</c:v>
                      </c:pt>
                      <c:pt idx="12">
                        <c:v>168</c:v>
                      </c:pt>
                      <c:pt idx="13">
                        <c:v>167</c:v>
                      </c:pt>
                      <c:pt idx="14">
                        <c:v>167.4</c:v>
                      </c:pt>
                      <c:pt idx="15">
                        <c:v>167.4</c:v>
                      </c:pt>
                      <c:pt idx="16">
                        <c:v>167.6</c:v>
                      </c:pt>
                      <c:pt idx="17">
                        <c:v>168.2</c:v>
                      </c:pt>
                      <c:pt idx="18">
                        <c:v>167.8</c:v>
                      </c:pt>
                      <c:pt idx="19">
                        <c:v>167.6</c:v>
                      </c:pt>
                      <c:pt idx="20">
                        <c:v>167.4</c:v>
                      </c:pt>
                      <c:pt idx="21">
                        <c:v>166.4</c:v>
                      </c:pt>
                      <c:pt idx="22">
                        <c:v>166.4</c:v>
                      </c:pt>
                      <c:pt idx="23">
                        <c:v>167.2</c:v>
                      </c:pt>
                      <c:pt idx="24">
                        <c:v>168.8</c:v>
                      </c:pt>
                      <c:pt idx="25">
                        <c:v>168.2</c:v>
                      </c:pt>
                      <c:pt idx="26">
                        <c:v>168</c:v>
                      </c:pt>
                      <c:pt idx="27">
                        <c:v>167.6</c:v>
                      </c:pt>
                      <c:pt idx="28">
                        <c:v>167.6</c:v>
                      </c:pt>
                      <c:pt idx="29">
                        <c:v>166.8</c:v>
                      </c:pt>
                      <c:pt idx="30">
                        <c:v>167</c:v>
                      </c:pt>
                      <c:pt idx="31">
                        <c:v>167</c:v>
                      </c:pt>
                      <c:pt idx="32">
                        <c:v>168</c:v>
                      </c:pt>
                      <c:pt idx="33">
                        <c:v>167.6</c:v>
                      </c:pt>
                      <c:pt idx="34">
                        <c:v>166</c:v>
                      </c:pt>
                      <c:pt idx="35">
                        <c:v>165</c:v>
                      </c:pt>
                      <c:pt idx="36">
                        <c:v>165</c:v>
                      </c:pt>
                      <c:pt idx="37">
                        <c:v>165.4</c:v>
                      </c:pt>
                      <c:pt idx="38">
                        <c:v>163.80000000000001</c:v>
                      </c:pt>
                      <c:pt idx="39">
                        <c:v>167.2</c:v>
                      </c:pt>
                      <c:pt idx="40">
                        <c:v>165.2</c:v>
                      </c:pt>
                      <c:pt idx="41">
                        <c:v>165</c:v>
                      </c:pt>
                      <c:pt idx="42">
                        <c:v>163.6</c:v>
                      </c:pt>
                      <c:pt idx="43">
                        <c:v>164</c:v>
                      </c:pt>
                      <c:pt idx="44">
                        <c:v>166.6</c:v>
                      </c:pt>
                      <c:pt idx="45">
                        <c:v>163.4</c:v>
                      </c:pt>
                      <c:pt idx="46">
                        <c:v>164.4</c:v>
                      </c:pt>
                      <c:pt idx="47">
                        <c:v>163.6</c:v>
                      </c:pt>
                      <c:pt idx="48">
                        <c:v>164.6</c:v>
                      </c:pt>
                      <c:pt idx="49">
                        <c:v>164</c:v>
                      </c:pt>
                      <c:pt idx="50">
                        <c:v>164.4</c:v>
                      </c:pt>
                      <c:pt idx="51">
                        <c:v>164.8</c:v>
                      </c:pt>
                      <c:pt idx="52">
                        <c:v>165.6</c:v>
                      </c:pt>
                      <c:pt idx="53">
                        <c:v>164</c:v>
                      </c:pt>
                      <c:pt idx="54">
                        <c:v>164</c:v>
                      </c:pt>
                      <c:pt idx="55">
                        <c:v>163.4</c:v>
                      </c:pt>
                      <c:pt idx="56">
                        <c:v>162.6</c:v>
                      </c:pt>
                      <c:pt idx="57">
                        <c:v>163.19999999999999</c:v>
                      </c:pt>
                      <c:pt idx="58">
                        <c:v>163.4</c:v>
                      </c:pt>
                      <c:pt idx="59">
                        <c:v>163.4</c:v>
                      </c:pt>
                      <c:pt idx="60">
                        <c:v>163.5</c:v>
                      </c:pt>
                      <c:pt idx="61">
                        <c:v>163</c:v>
                      </c:pt>
                      <c:pt idx="62">
                        <c:v>163.6</c:v>
                      </c:pt>
                      <c:pt idx="63">
                        <c:v>162.6</c:v>
                      </c:pt>
                      <c:pt idx="64">
                        <c:v>163</c:v>
                      </c:pt>
                      <c:pt idx="65">
                        <c:v>162.4</c:v>
                      </c:pt>
                      <c:pt idx="66">
                        <c:v>163.19999999999999</c:v>
                      </c:pt>
                      <c:pt idx="67">
                        <c:v>162.6</c:v>
                      </c:pt>
                      <c:pt idx="68">
                        <c:v>162.6</c:v>
                      </c:pt>
                      <c:pt idx="69">
                        <c:v>163.80000000000001</c:v>
                      </c:pt>
                      <c:pt idx="70">
                        <c:v>162.4</c:v>
                      </c:pt>
                      <c:pt idx="71">
                        <c:v>164</c:v>
                      </c:pt>
                      <c:pt idx="72">
                        <c:v>163.19999999999999</c:v>
                      </c:pt>
                      <c:pt idx="73">
                        <c:v>163.4</c:v>
                      </c:pt>
                      <c:pt idx="74">
                        <c:v>163.19999999999999</c:v>
                      </c:pt>
                      <c:pt idx="75">
                        <c:v>163.6</c:v>
                      </c:pt>
                      <c:pt idx="76">
                        <c:v>163</c:v>
                      </c:pt>
                      <c:pt idx="77">
                        <c:v>165.6</c:v>
                      </c:pt>
                      <c:pt idx="78">
                        <c:v>163.4</c:v>
                      </c:pt>
                      <c:pt idx="79">
                        <c:v>163</c:v>
                      </c:pt>
                      <c:pt idx="80">
                        <c:v>163</c:v>
                      </c:pt>
                      <c:pt idx="81">
                        <c:v>161.19999999999999</c:v>
                      </c:pt>
                      <c:pt idx="82">
                        <c:v>160.80000000000001</c:v>
                      </c:pt>
                      <c:pt idx="83">
                        <c:v>161.4</c:v>
                      </c:pt>
                      <c:pt idx="84">
                        <c:v>161.19999999999999</c:v>
                      </c:pt>
                      <c:pt idx="85">
                        <c:v>161</c:v>
                      </c:pt>
                      <c:pt idx="86">
                        <c:v>164</c:v>
                      </c:pt>
                    </c:numCache>
                  </c:numRef>
                </c:val>
                <c:extLst xmlns:c15="http://schemas.microsoft.com/office/drawing/2012/chart">
                  <c:ext xmlns:c16="http://schemas.microsoft.com/office/drawing/2014/chart" uri="{C3380CC4-5D6E-409C-BE32-E72D297353CC}">
                    <c16:uniqueId val="{00000008-76D8-485A-94B7-EED62ACF8804}"/>
                  </c:ext>
                </c:extLst>
              </c15:ser>
            </c15:filteredAreaSeries>
          </c:ext>
        </c:extLst>
      </c:areaChart>
      <c:dateAx>
        <c:axId val="1396102463"/>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186895"/>
        <c:crosses val="autoZero"/>
        <c:auto val="1"/>
        <c:lblOffset val="100"/>
        <c:baseTimeUnit val="days"/>
      </c:dateAx>
      <c:valAx>
        <c:axId val="1030186895"/>
        <c:scaling>
          <c:orientation val="minMax"/>
          <c:max val="12"/>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160019</xdr:colOff>
      <xdr:row>0</xdr:row>
      <xdr:rowOff>137160</xdr:rowOff>
    </xdr:from>
    <xdr:to>
      <xdr:col>21</xdr:col>
      <xdr:colOff>3720</xdr:colOff>
      <xdr:row>19</xdr:row>
      <xdr:rowOff>15240</xdr:rowOff>
    </xdr:to>
    <xdr:graphicFrame macro="">
      <xdr:nvGraphicFramePr>
        <xdr:cNvPr id="3" name="Chart 2">
          <a:extLst>
            <a:ext uri="{FF2B5EF4-FFF2-40B4-BE49-F238E27FC236}">
              <a16:creationId xmlns:a16="http://schemas.microsoft.com/office/drawing/2014/main" id="{7FC7A3E6-9014-44AC-BAE9-9BFDD7149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166646</xdr:colOff>
      <xdr:row>19</xdr:row>
      <xdr:rowOff>130534</xdr:rowOff>
    </xdr:from>
    <xdr:to>
      <xdr:col>20</xdr:col>
      <xdr:colOff>608606</xdr:colOff>
      <xdr:row>38</xdr:row>
      <xdr:rowOff>3785</xdr:rowOff>
    </xdr:to>
    <xdr:graphicFrame macro="">
      <xdr:nvGraphicFramePr>
        <xdr:cNvPr id="4" name="Chart 3">
          <a:extLst>
            <a:ext uri="{FF2B5EF4-FFF2-40B4-BE49-F238E27FC236}">
              <a16:creationId xmlns:a16="http://schemas.microsoft.com/office/drawing/2014/main" id="{E2B1C34D-A65B-4FCF-90CC-742BBAF6A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19050</xdr:colOff>
      <xdr:row>39</xdr:row>
      <xdr:rowOff>0</xdr:rowOff>
    </xdr:from>
    <xdr:to>
      <xdr:col>34</xdr:col>
      <xdr:colOff>556260</xdr:colOff>
      <xdr:row>57</xdr:row>
      <xdr:rowOff>56131</xdr:rowOff>
    </xdr:to>
    <xdr:graphicFrame macro="">
      <xdr:nvGraphicFramePr>
        <xdr:cNvPr id="5" name="Chart 4">
          <a:extLst>
            <a:ext uri="{FF2B5EF4-FFF2-40B4-BE49-F238E27FC236}">
              <a16:creationId xmlns:a16="http://schemas.microsoft.com/office/drawing/2014/main" id="{A275C535-13B1-40F4-9A31-7A94BEF6F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571500</xdr:colOff>
      <xdr:row>39</xdr:row>
      <xdr:rowOff>0</xdr:rowOff>
    </xdr:from>
    <xdr:to>
      <xdr:col>48</xdr:col>
      <xdr:colOff>510540</xdr:colOff>
      <xdr:row>57</xdr:row>
      <xdr:rowOff>56131</xdr:rowOff>
    </xdr:to>
    <xdr:graphicFrame macro="">
      <xdr:nvGraphicFramePr>
        <xdr:cNvPr id="6" name="Chart 5">
          <a:extLst>
            <a:ext uri="{FF2B5EF4-FFF2-40B4-BE49-F238E27FC236}">
              <a16:creationId xmlns:a16="http://schemas.microsoft.com/office/drawing/2014/main" id="{ECF8C42D-0549-42A6-AD48-BEF0BEBE2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171450</xdr:colOff>
      <xdr:row>39</xdr:row>
      <xdr:rowOff>0</xdr:rowOff>
    </xdr:from>
    <xdr:to>
      <xdr:col>21</xdr:col>
      <xdr:colOff>3810</xdr:colOff>
      <xdr:row>57</xdr:row>
      <xdr:rowOff>56131</xdr:rowOff>
    </xdr:to>
    <xdr:graphicFrame macro="">
      <xdr:nvGraphicFramePr>
        <xdr:cNvPr id="7" name="Chart 6">
          <a:extLst>
            <a:ext uri="{FF2B5EF4-FFF2-40B4-BE49-F238E27FC236}">
              <a16:creationId xmlns:a16="http://schemas.microsoft.com/office/drawing/2014/main" id="{7A19990C-376B-4C72-BEC4-053541B45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CBC7FB-C0E4-47BB-A9FD-BC9A6BF2615B}" name="Table1" displayName="Table1" ref="A2:B12" totalsRowShown="0">
  <autoFilter ref="A2:B12" xr:uid="{AC1AEB70-42B0-43FE-AD51-605924F8509D}"/>
  <tableColumns count="2">
    <tableColumn id="1" xr3:uid="{C9ABEF2D-D500-4419-ABB1-517341A6E029}" name="Topic" dataDxfId="3"/>
    <tableColumn id="2" xr3:uid="{2136A541-C437-4DAB-8E7C-01352457C6D1}" name="Description"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0CAF69-FF2A-408C-8B8E-5F0C5C04CB35}" name="Table2" displayName="Table2" ref="A2:B5" totalsRowShown="0">
  <autoFilter ref="A2:B5" xr:uid="{310F1D57-2DCA-471A-8428-7681EF0D9715}"/>
  <tableColumns count="2">
    <tableColumn id="1" xr3:uid="{00C79900-1FC8-4041-B722-493C12763442}" name="Topic" dataDxfId="1"/>
    <tableColumn id="2" xr3:uid="{9103C453-BFA0-4A40-81D3-089C798EB288}"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2B1A0-9BC1-4E0C-B52D-9BDF1B8BDBE0}">
  <dimension ref="A1:I4"/>
  <sheetViews>
    <sheetView workbookViewId="0">
      <selection activeCell="J6" sqref="J6"/>
    </sheetView>
  </sheetViews>
  <sheetFormatPr defaultRowHeight="14.4" x14ac:dyDescent="0.3"/>
  <cols>
    <col min="1" max="1" width="9.33203125" bestFit="1" customWidth="1"/>
    <col min="2" max="2" width="9.33203125" customWidth="1"/>
  </cols>
  <sheetData>
    <row r="1" spans="1:9" x14ac:dyDescent="0.3">
      <c r="A1">
        <v>5</v>
      </c>
      <c r="C1">
        <v>4</v>
      </c>
      <c r="E1">
        <v>3</v>
      </c>
      <c r="G1">
        <v>2</v>
      </c>
      <c r="I1" t="s">
        <v>0</v>
      </c>
    </row>
    <row r="2" spans="1:9" x14ac:dyDescent="0.3">
      <c r="A2" t="s">
        <v>2</v>
      </c>
      <c r="C2" s="4" t="s">
        <v>3</v>
      </c>
      <c r="E2" t="s">
        <v>10</v>
      </c>
      <c r="G2" t="s">
        <v>4</v>
      </c>
      <c r="I2" t="s">
        <v>1</v>
      </c>
    </row>
    <row r="3" spans="1:9" x14ac:dyDescent="0.3">
      <c r="A3" s="1" t="s">
        <v>5</v>
      </c>
      <c r="C3" t="s">
        <v>11</v>
      </c>
      <c r="G3" t="s">
        <v>7</v>
      </c>
      <c r="I3" t="s">
        <v>12</v>
      </c>
    </row>
    <row r="4" spans="1:9" x14ac:dyDescent="0.3">
      <c r="A4" s="4" t="s">
        <v>6</v>
      </c>
      <c r="G4" t="s">
        <v>8</v>
      </c>
      <c r="I4" t="s">
        <v>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4F184-831F-491F-A076-382CE4A2840A}">
  <dimension ref="A2:B4"/>
  <sheetViews>
    <sheetView workbookViewId="0">
      <selection sqref="A1:B1048576"/>
    </sheetView>
  </sheetViews>
  <sheetFormatPr defaultRowHeight="14.4" x14ac:dyDescent="0.3"/>
  <cols>
    <col min="1" max="1" width="18.88671875" style="3" bestFit="1" customWidth="1"/>
    <col min="2" max="2" width="70.88671875" style="2" customWidth="1"/>
  </cols>
  <sheetData>
    <row r="2" spans="1:2" x14ac:dyDescent="0.3">
      <c r="A2" s="3" t="s">
        <v>14</v>
      </c>
      <c r="B2" s="2" t="s">
        <v>15</v>
      </c>
    </row>
    <row r="3" spans="1:2" ht="57.6" x14ac:dyDescent="0.3">
      <c r="A3" s="3" t="s">
        <v>13</v>
      </c>
      <c r="B3" s="2" t="s">
        <v>16</v>
      </c>
    </row>
    <row r="4" spans="1:2" ht="144" x14ac:dyDescent="0.3">
      <c r="A4" s="3" t="s">
        <v>17</v>
      </c>
      <c r="B4" s="2"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FA70D-72F8-4FFC-8412-C9C6A0844ABF}">
  <dimension ref="A2:B4"/>
  <sheetViews>
    <sheetView topLeftCell="A2" workbookViewId="0">
      <selection activeCell="F6" sqref="F6"/>
    </sheetView>
  </sheetViews>
  <sheetFormatPr defaultRowHeight="14.4" x14ac:dyDescent="0.3"/>
  <cols>
    <col min="1" max="1" width="18.88671875" style="3" bestFit="1" customWidth="1"/>
    <col min="2" max="2" width="70.88671875" style="2" customWidth="1"/>
  </cols>
  <sheetData>
    <row r="2" spans="1:2" x14ac:dyDescent="0.3">
      <c r="A2" s="3" t="s">
        <v>14</v>
      </c>
      <c r="B2" s="2" t="s">
        <v>15</v>
      </c>
    </row>
    <row r="3" spans="1:2" ht="28.8" x14ac:dyDescent="0.3">
      <c r="A3" s="3" t="s">
        <v>13</v>
      </c>
      <c r="B3" s="2" t="s">
        <v>19</v>
      </c>
    </row>
    <row r="4" spans="1:2" ht="57.6" x14ac:dyDescent="0.3">
      <c r="A4" s="5" t="s">
        <v>21</v>
      </c>
      <c r="B4" s="2"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A3B0-9103-490D-869D-AB5DD959DEF3}">
  <dimension ref="A2:I16"/>
  <sheetViews>
    <sheetView workbookViewId="0">
      <selection activeCell="D8" sqref="D8"/>
    </sheetView>
  </sheetViews>
  <sheetFormatPr defaultRowHeight="14.4" x14ac:dyDescent="0.3"/>
  <cols>
    <col min="1" max="1" width="25.88671875" customWidth="1"/>
    <col min="2" max="2" width="66.88671875" bestFit="1" customWidth="1"/>
    <col min="3" max="3" width="14.5546875" customWidth="1"/>
    <col min="4" max="5" width="14.88671875" bestFit="1" customWidth="1"/>
    <col min="6" max="6" width="16.44140625" bestFit="1" customWidth="1"/>
    <col min="7" max="7" width="14.88671875" bestFit="1" customWidth="1"/>
  </cols>
  <sheetData>
    <row r="2" spans="1:9" s="8" customFormat="1" ht="13.8" x14ac:dyDescent="0.3">
      <c r="A2" s="9" t="s">
        <v>22</v>
      </c>
      <c r="B2" s="9" t="s">
        <v>15</v>
      </c>
      <c r="C2" s="9" t="s">
        <v>23</v>
      </c>
      <c r="D2" s="9" t="s">
        <v>31</v>
      </c>
      <c r="E2" s="9" t="s">
        <v>32</v>
      </c>
      <c r="F2" s="9" t="s">
        <v>24</v>
      </c>
      <c r="G2" s="9" t="s">
        <v>25</v>
      </c>
      <c r="I2" s="8" t="s">
        <v>42</v>
      </c>
    </row>
    <row r="3" spans="1:9" x14ac:dyDescent="0.3">
      <c r="A3" s="7" t="s">
        <v>28</v>
      </c>
      <c r="B3" s="7" t="s">
        <v>29</v>
      </c>
      <c r="C3" s="7" t="s">
        <v>30</v>
      </c>
      <c r="D3" s="7" t="s">
        <v>81</v>
      </c>
      <c r="E3" s="7" t="s">
        <v>87</v>
      </c>
      <c r="F3" s="7" t="s">
        <v>33</v>
      </c>
      <c r="G3" s="7" t="s">
        <v>34</v>
      </c>
    </row>
    <row r="4" spans="1:9" x14ac:dyDescent="0.3">
      <c r="A4" s="7" t="s">
        <v>27</v>
      </c>
      <c r="B4" s="7" t="s">
        <v>35</v>
      </c>
      <c r="C4" s="7" t="s">
        <v>37</v>
      </c>
      <c r="D4" s="7" t="s">
        <v>82</v>
      </c>
      <c r="E4" s="7" t="s">
        <v>88</v>
      </c>
      <c r="F4" s="7" t="s">
        <v>34</v>
      </c>
      <c r="G4" s="7" t="s">
        <v>34</v>
      </c>
    </row>
    <row r="5" spans="1:9" x14ac:dyDescent="0.3">
      <c r="A5" s="7" t="s">
        <v>26</v>
      </c>
      <c r="B5" s="7" t="s">
        <v>36</v>
      </c>
      <c r="C5" s="7" t="s">
        <v>37</v>
      </c>
      <c r="D5" s="7" t="s">
        <v>83</v>
      </c>
      <c r="E5" s="7" t="s">
        <v>89</v>
      </c>
      <c r="F5" s="7" t="s">
        <v>34</v>
      </c>
      <c r="G5" s="7" t="s">
        <v>34</v>
      </c>
    </row>
    <row r="6" spans="1:9" ht="30.6" x14ac:dyDescent="0.3">
      <c r="A6" s="7" t="s">
        <v>39</v>
      </c>
      <c r="B6" s="10" t="s">
        <v>41</v>
      </c>
      <c r="C6" s="7" t="s">
        <v>37</v>
      </c>
      <c r="D6" s="7" t="s">
        <v>84</v>
      </c>
      <c r="E6" s="7" t="s">
        <v>90</v>
      </c>
      <c r="F6" s="7" t="s">
        <v>38</v>
      </c>
      <c r="G6" s="7" t="s">
        <v>40</v>
      </c>
    </row>
    <row r="7" spans="1:9" x14ac:dyDescent="0.3">
      <c r="A7" s="7" t="s">
        <v>49</v>
      </c>
      <c r="B7" s="7" t="s">
        <v>50</v>
      </c>
      <c r="C7" s="7" t="s">
        <v>37</v>
      </c>
      <c r="D7" s="7" t="s">
        <v>85</v>
      </c>
      <c r="E7" s="7" t="s">
        <v>91</v>
      </c>
      <c r="F7" s="7" t="s">
        <v>34</v>
      </c>
      <c r="G7" s="7" t="s">
        <v>34</v>
      </c>
    </row>
    <row r="8" spans="1:9" x14ac:dyDescent="0.3">
      <c r="A8" s="7" t="s">
        <v>76</v>
      </c>
      <c r="B8" s="7" t="s">
        <v>77</v>
      </c>
      <c r="C8" s="7" t="s">
        <v>37</v>
      </c>
      <c r="D8" s="7" t="s">
        <v>86</v>
      </c>
      <c r="E8" s="7" t="s">
        <v>92</v>
      </c>
      <c r="F8" s="7" t="s">
        <v>34</v>
      </c>
      <c r="G8" s="7" t="s">
        <v>34</v>
      </c>
    </row>
    <row r="9" spans="1:9" x14ac:dyDescent="0.3">
      <c r="A9" s="7" t="s">
        <v>78</v>
      </c>
      <c r="B9" s="7" t="s">
        <v>79</v>
      </c>
      <c r="C9" s="7" t="s">
        <v>80</v>
      </c>
    </row>
    <row r="11" spans="1:9" x14ac:dyDescent="0.3">
      <c r="A11" s="6"/>
    </row>
    <row r="12" spans="1:9" x14ac:dyDescent="0.3">
      <c r="A12" s="6"/>
    </row>
    <row r="13" spans="1:9" x14ac:dyDescent="0.3">
      <c r="A13" s="6"/>
    </row>
    <row r="14" spans="1:9" x14ac:dyDescent="0.3">
      <c r="A14" s="6"/>
    </row>
    <row r="15" spans="1:9" x14ac:dyDescent="0.3">
      <c r="A15" s="6"/>
    </row>
    <row r="16" spans="1:9" x14ac:dyDescent="0.3">
      <c r="A16" s="6"/>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E0C6B-041A-4D61-B311-4075CADF018B}">
  <dimension ref="A1:J10"/>
  <sheetViews>
    <sheetView topLeftCell="A4" workbookViewId="0">
      <selection activeCell="C14" sqref="C14"/>
    </sheetView>
  </sheetViews>
  <sheetFormatPr defaultRowHeight="14.4" x14ac:dyDescent="0.3"/>
  <cols>
    <col min="1" max="3" width="22.88671875" bestFit="1" customWidth="1"/>
    <col min="4" max="4" width="104.44140625" bestFit="1" customWidth="1"/>
    <col min="5" max="7" width="22.88671875" bestFit="1" customWidth="1"/>
    <col min="9" max="9" width="16.77734375" customWidth="1"/>
    <col min="10" max="10" width="11" bestFit="1" customWidth="1"/>
  </cols>
  <sheetData>
    <row r="1" spans="1:10" x14ac:dyDescent="0.3">
      <c r="A1" t="s">
        <v>43</v>
      </c>
    </row>
    <row r="2" spans="1:10" s="8" customFormat="1" ht="13.8" x14ac:dyDescent="0.3">
      <c r="A2" s="9"/>
      <c r="B2" s="9"/>
      <c r="C2" s="9"/>
      <c r="D2" s="9"/>
      <c r="E2" s="9"/>
      <c r="F2" s="9"/>
      <c r="G2" s="9"/>
      <c r="I2" s="8" t="s">
        <v>56</v>
      </c>
      <c r="J2" s="8" t="s">
        <v>51</v>
      </c>
    </row>
    <row r="3" spans="1:10" x14ac:dyDescent="0.3">
      <c r="A3" s="11" t="str">
        <f>IF(ISBLANK(RendezvousInput!A3),"Empty",RendezvousInput!A$2&amp;" = "&amp;IF(ISNUMBER(SEARCH("date",RendezvousInput!A$2)),CodeSnippets!$C$4&amp;""""&amp;RendezvousInput!A3&amp;""""&amp;CodeSnippets!$D$4,IF(ISNUMBER(RendezvousInput!A3),"","""")&amp;RendezvousInput!A3&amp;IF(ISNUMBER(RendezvousInput!A3),"",""""))&amp;IF(ISBLANK(RendezvousInput!B$2),"", ", "))</f>
        <v xml:space="preserve">Title = "Networking for Nurses", </v>
      </c>
      <c r="B3" s="11" t="str">
        <f>IF(ISBLANK(RendezvousInput!B3),"Empty",RendezvousInput!B$2&amp;" = "&amp;IF(ISNUMBER(SEARCH("date",RendezvousInput!B$2)),CodeSnippets!$C$4&amp;""""&amp;RendezvousInput!B3&amp;""""&amp;CodeSnippets!$D$4,IF(ISNUMBER(RendezvousInput!B3),"","""")&amp;RendezvousInput!B3&amp;IF(ISNUMBER(RendezvousInput!B3),"",""""))&amp;IF(ISBLANK(RendezvousInput!C$2),"", ", "))</f>
        <v xml:space="preserve">Description = "Meeting registered nurses from all over New York who specialize in different units ", </v>
      </c>
      <c r="C3" s="11" t="str">
        <f>IF(ISBLANK(RendezvousInput!C3),"Empty",RendezvousInput!C$2&amp;" = "&amp;IF(ISNUMBER(SEARCH("date",RendezvousInput!C$2)),CodeSnippets!$C$4&amp;""""&amp;RendezvousInput!C3&amp;""""&amp;CodeSnippets!$D$4,IF(ISNUMBER(RendezvousInput!C3),"","""")&amp;RendezvousInput!C3&amp;IF(ISNUMBER(RendezvousInput!C3),"",""""))&amp;IF(ISBLANK(RendezvousInput!D$2),"", ", "))</f>
        <v xml:space="preserve">Category = "Health/Medical", </v>
      </c>
      <c r="D3" s="11" t="str">
        <f>IF(ISBLANK(RendezvousInput!D3),"Empty",RendezvousInput!D$2&amp;" = "&amp;IF(ISNUMBER(SEARCH("date",RendezvousInput!D$2)),CodeSnippets!$C$4&amp;""""&amp;RendezvousInput!D3&amp;""""&amp;CodeSnippets!$D$4,IF(ISNUMBER(RendezvousInput!D3),"","""")&amp;RendezvousInput!D3&amp;IF(ISNUMBER(RendezvousInput!D3),"",""""))&amp;IF(ISBLANK(RendezvousInput!E$2),"", ", "))</f>
        <v xml:space="preserve">StartDate = DateTime.ParseExact("2019-10-02T18:00:00.00 -05:00", "yyyyMMddTHH:mm:ssZ", System.Globalization.CultureInfo.InvariantCulture), </v>
      </c>
      <c r="E3" s="11" t="str">
        <f>IF(ISBLANK(RendezvousInput!E3),"Empty",RendezvousInput!E$2&amp;" = "&amp;IF(ISNUMBER(SEARCH("date",RendezvousInput!E$2)),CodeSnippets!$C$4&amp;""""&amp;RendezvousInput!E3&amp;""""&amp;CodeSnippets!$D$4,IF(ISNUMBER(RendezvousInput!E3),"","""")&amp;RendezvousInput!E3&amp;IF(ISNUMBER(RendezvousInput!E3),"",""""))&amp;IF(ISBLANK(RendezvousInput!F$2),"", ", "))</f>
        <v xml:space="preserve">EndDate = DateTime.ParseExact("2019-10-02T20:00:00.00 -05:00", "yyyyMMddTHH:mm:ssZ", System.Globalization.CultureInfo.InvariantCulture), </v>
      </c>
      <c r="F3" s="11" t="str">
        <f>IF(ISBLANK(RendezvousInput!F3),"Empty",RendezvousInput!F$2&amp;" = "&amp;IF(ISNUMBER(SEARCH("date",RendezvousInput!F$2)),CodeSnippets!$C$4&amp;""""&amp;RendezvousInput!F3&amp;""""&amp;CodeSnippets!$D$4,IF(ISNUMBER(RendezvousInput!F3),"","""")&amp;RendezvousInput!F3&amp;IF(ISNUMBER(RendezvousInput!F3),"",""""))&amp;IF(ISBLANK(RendezvousInput!G$2),"", ", "))</f>
        <v xml:space="preserve">City = "New York, NY", </v>
      </c>
      <c r="G3" s="11" t="str">
        <f>IF(ISBLANK(RendezvousInput!G3),"Empty",RendezvousInput!G$2&amp;" = "&amp;IF(ISNUMBER(SEARCH("date",RendezvousInput!G$2)),CodeSnippets!$C$4&amp;""""&amp;RendezvousInput!G3&amp;""""&amp;CodeSnippets!$D$4,IF(ISNUMBER(RendezvousInput!G3),"","""")&amp;RendezvousInput!G3&amp;IF(ISNUMBER(RendezvousInput!G3),"",""""))&amp;IF(ISBLANK(RendezvousInput!H$2),"", ", "))</f>
        <v>Venue = "TBD"</v>
      </c>
      <c r="I3" s="12" t="str">
        <f>INDEX(CodeSnippets!$A$2:$E$5,MATCH($J$2,CodeSnippets!$B$2:$B$5,FALSE),3)&amp;" {"&amp;A3&amp;B3&amp;C3&amp;D3&amp;E3&amp;F3&amp;G3&amp;IF(A4="Empty","}","},")</f>
        <v>new Activity {Title = "Networking for Nurses", Description = "Meeting registered nurses from all over New York who specialize in different units ", Category = "Health/Medical", StartDate = DateTime.ParseExact("2019-10-02T18:00:00.00 -05:00", "yyyyMMddTHH:mm:ssZ", System.Globalization.CultureInfo.InvariantCulture), EndDate = DateTime.ParseExact("2019-10-02T20:00:00.00 -05:00", "yyyyMMddTHH:mm:ssZ", System.Globalization.CultureInfo.InvariantCulture), City = "New York, NY", Venue = "TBD"},</v>
      </c>
    </row>
    <row r="4" spans="1:10" x14ac:dyDescent="0.3">
      <c r="A4" s="11" t="str">
        <f>IF(ISBLANK(RendezvousInput!A4),"Empty",RendezvousInput!A$2&amp;" = "&amp;IF(ISNUMBER(SEARCH("date",RendezvousInput!A$2)),CodeSnippets!$C$4&amp;""""&amp;RendezvousInput!A4&amp;""""&amp;CodeSnippets!$D$4,IF(ISNUMBER(RendezvousInput!A4),"","""")&amp;RendezvousInput!A4&amp;IF(ISNUMBER(RendezvousInput!A4),"",""""))&amp;IF(ISBLANK(RendezvousInput!B$2),"", ", "))</f>
        <v xml:space="preserve">Title = "Unity Games", </v>
      </c>
      <c r="B4" s="11" t="str">
        <f>IF(ISBLANK(RendezvousInput!B4),"Empty",RendezvousInput!B$2&amp;" = "&amp;IF(ISNUMBER(SEARCH("date",RendezvousInput!B$2)),CodeSnippets!$C$4&amp;""""&amp;RendezvousInput!B4&amp;""""&amp;CodeSnippets!$D$4,IF(ISNUMBER(RendezvousInput!B4),"","""")&amp;RendezvousInput!B4&amp;IF(ISNUMBER(RendezvousInput!B4),"",""""))&amp;IF(ISBLANK(RendezvousInput!C$2),"", ", "))</f>
        <v xml:space="preserve">Description = "Competition to foster the love of the brotherhood", </v>
      </c>
      <c r="C4" s="11" t="str">
        <f>IF(ISBLANK(RendezvousInput!C4),"Empty",RendezvousInput!C$2&amp;" = "&amp;IF(ISNUMBER(SEARCH("date",RendezvousInput!C$2)),CodeSnippets!$C$4&amp;""""&amp;RendezvousInput!C4&amp;""""&amp;CodeSnippets!$D$4,IF(ISNUMBER(RendezvousInput!C4),"","""")&amp;RendezvousInput!C4&amp;IF(ISNUMBER(RendezvousInput!C4),"",""""))&amp;IF(ISBLANK(RendezvousInput!D$2),"", ", "))</f>
        <v xml:space="preserve">Category = "Social", </v>
      </c>
      <c r="D4" s="11" t="str">
        <f>IF(ISBLANK(RendezvousInput!D4),"Empty",RendezvousInput!D$2&amp;" = "&amp;IF(ISNUMBER(SEARCH("date",RendezvousInput!D$2)),CodeSnippets!$C$4&amp;""""&amp;RendezvousInput!D4&amp;""""&amp;CodeSnippets!$D$4,IF(ISNUMBER(RendezvousInput!D4),"","""")&amp;RendezvousInput!D4&amp;IF(ISNUMBER(RendezvousInput!D4),"",""""))&amp;IF(ISBLANK(RendezvousInput!E$2),"", ", "))</f>
        <v xml:space="preserve">StartDate = DateTime.ParseExact("2019-10-14T08:00:00.00 -05:00", "yyyyMMddTHH:mm:ssZ", System.Globalization.CultureInfo.InvariantCulture), </v>
      </c>
      <c r="E4" s="11" t="str">
        <f>IF(ISBLANK(RendezvousInput!E4),"Empty",RendezvousInput!E$2&amp;" = "&amp;IF(ISNUMBER(SEARCH("date",RendezvousInput!E$2)),CodeSnippets!$C$4&amp;""""&amp;RendezvousInput!E4&amp;""""&amp;CodeSnippets!$D$4,IF(ISNUMBER(RendezvousInput!E4),"","""")&amp;RendezvousInput!E4&amp;IF(ISNUMBER(RendezvousInput!E4),"",""""))&amp;IF(ISBLANK(RendezvousInput!F$2),"", ", "))</f>
        <v xml:space="preserve">EndDate = DateTime.ParseExact("2019-10-14T16:00:00.00 -05:00", "yyyyMMddTHH:mm:ssZ", System.Globalization.CultureInfo.InvariantCulture), </v>
      </c>
      <c r="F4" s="11" t="str">
        <f>IF(ISBLANK(RendezvousInput!F4),"Empty",RendezvousInput!F$2&amp;" = "&amp;IF(ISNUMBER(SEARCH("date",RendezvousInput!F$2)),CodeSnippets!$C$4&amp;""""&amp;RendezvousInput!F4&amp;""""&amp;CodeSnippets!$D$4,IF(ISNUMBER(RendezvousInput!F4),"","""")&amp;RendezvousInput!F4&amp;IF(ISNUMBER(RendezvousInput!F4),"",""""))&amp;IF(ISBLANK(RendezvousInput!G$2),"", ", "))</f>
        <v xml:space="preserve">City = "TBD", </v>
      </c>
      <c r="G4" s="11" t="str">
        <f>IF(ISBLANK(RendezvousInput!G4),"Empty",RendezvousInput!G$2&amp;" = "&amp;IF(ISNUMBER(SEARCH("date",RendezvousInput!G$2)),CodeSnippets!$C$4&amp;""""&amp;RendezvousInput!G4&amp;""""&amp;CodeSnippets!$D$4,IF(ISNUMBER(RendezvousInput!G4),"","""")&amp;RendezvousInput!G4&amp;IF(ISNUMBER(RendezvousInput!G4),"",""""))&amp;IF(ISBLANK(RendezvousInput!H$2),"", ", "))</f>
        <v>Venue = "TBD"</v>
      </c>
      <c r="I4" s="12" t="str">
        <f>INDEX(CodeSnippets!$A$2:$E$5,MATCH($J$2,CodeSnippets!$B$2:$B$5,FALSE),3)&amp;" {"&amp;A4&amp;B4&amp;C4&amp;D4&amp;E4&amp;F4&amp;G4&amp;IF(A5="Empty","}","},")</f>
        <v>new Activity {Title = "Unity Games", Description = "Competition to foster the love of the brotherhood", Category = "Social", StartDate = DateTime.ParseExact("2019-10-14T08:00:00.00 -05:00", "yyyyMMddTHH:mm:ssZ", System.Globalization.CultureInfo.InvariantCulture), EndDate = DateTime.ParseExact("2019-10-14T16:00:00.00 -05:00", "yyyyMMddTHH:mm:ssZ", System.Globalization.CultureInfo.InvariantCulture), City = "TBD", Venue = "TBD"},</v>
      </c>
    </row>
    <row r="5" spans="1:10" x14ac:dyDescent="0.3">
      <c r="A5" s="11" t="str">
        <f>IF(ISBLANK(RendezvousInput!A5),"Empty",RendezvousInput!A$2&amp;" = "&amp;IF(ISNUMBER(SEARCH("date",RendezvousInput!A$2)),CodeSnippets!$C$4&amp;""""&amp;RendezvousInput!A5&amp;""""&amp;CodeSnippets!$D$4,IF(ISNUMBER(RendezvousInput!A5),"","""")&amp;RendezvousInput!A5&amp;IF(ISNUMBER(RendezvousInput!A5),"",""""))&amp;IF(ISBLANK(RendezvousInput!B$2),"", ", "))</f>
        <v xml:space="preserve">Title = "Kadiwa Spartan Race", </v>
      </c>
      <c r="B5" s="11" t="str">
        <f>IF(ISBLANK(RendezvousInput!B5),"Empty",RendezvousInput!B$2&amp;" = "&amp;IF(ISNUMBER(SEARCH("date",RendezvousInput!B$2)),CodeSnippets!$C$4&amp;""""&amp;RendezvousInput!B5&amp;""""&amp;CodeSnippets!$D$4,IF(ISNUMBER(RendezvousInput!B5),"","""")&amp;RendezvousInput!B5&amp;IF(ISNUMBER(RendezvousInput!B5),"",""""))&amp;IF(ISBLANK(RendezvousInput!C$2),"", ", "))</f>
        <v xml:space="preserve">Description = "Where challengers are tested. The strong will previal.", </v>
      </c>
      <c r="C5" s="11" t="str">
        <f>IF(ISBLANK(RendezvousInput!C5),"Empty",RendezvousInput!C$2&amp;" = "&amp;IF(ISNUMBER(SEARCH("date",RendezvousInput!C$2)),CodeSnippets!$C$4&amp;""""&amp;RendezvousInput!C5&amp;""""&amp;CodeSnippets!$D$4,IF(ISNUMBER(RendezvousInput!C5),"","""")&amp;RendezvousInput!C5&amp;IF(ISNUMBER(RendezvousInput!C5),"",""""))&amp;IF(ISBLANK(RendezvousInput!D$2),"", ", "))</f>
        <v xml:space="preserve">Category = "Social", </v>
      </c>
      <c r="D5" s="11" t="str">
        <f>IF(ISBLANK(RendezvousInput!D5),"Empty",RendezvousInput!D$2&amp;" = "&amp;IF(ISNUMBER(SEARCH("date",RendezvousInput!D$2)),CodeSnippets!$C$4&amp;""""&amp;RendezvousInput!D5&amp;""""&amp;CodeSnippets!$D$4,IF(ISNUMBER(RendezvousInput!D5),"","""")&amp;RendezvousInput!D5&amp;IF(ISNUMBER(RendezvousInput!D5),"",""""))&amp;IF(ISBLANK(RendezvousInput!E$2),"", ", "))</f>
        <v xml:space="preserve">StartDate = DateTime.ParseExact("2019-11-02T08:00:00.00 -05:00", "yyyyMMddTHH:mm:ssZ", System.Globalization.CultureInfo.InvariantCulture), </v>
      </c>
      <c r="E5" s="11" t="str">
        <f>IF(ISBLANK(RendezvousInput!E5),"Empty",RendezvousInput!E$2&amp;" = "&amp;IF(ISNUMBER(SEARCH("date",RendezvousInput!E$2)),CodeSnippets!$C$4&amp;""""&amp;RendezvousInput!E5&amp;""""&amp;CodeSnippets!$D$4,IF(ISNUMBER(RendezvousInput!E5),"","""")&amp;RendezvousInput!E5&amp;IF(ISNUMBER(RendezvousInput!E5),"",""""))&amp;IF(ISBLANK(RendezvousInput!F$2),"", ", "))</f>
        <v xml:space="preserve">EndDate = DateTime.ParseExact("2019-11-02T16:00:00.00 -05:00", "yyyyMMddTHH:mm:ssZ", System.Globalization.CultureInfo.InvariantCulture), </v>
      </c>
      <c r="F5" s="11" t="str">
        <f>IF(ISBLANK(RendezvousInput!F5),"Empty",RendezvousInput!F$2&amp;" = "&amp;IF(ISNUMBER(SEARCH("date",RendezvousInput!F$2)),CodeSnippets!$C$4&amp;""""&amp;RendezvousInput!F5&amp;""""&amp;CodeSnippets!$D$4,IF(ISNUMBER(RendezvousInput!F5),"","""")&amp;RendezvousInput!F5&amp;IF(ISNUMBER(RendezvousInput!F5),"",""""))&amp;IF(ISBLANK(RendezvousInput!G$2),"", ", "))</f>
        <v xml:space="preserve">City = "TBD", </v>
      </c>
      <c r="G5" s="11" t="str">
        <f>IF(ISBLANK(RendezvousInput!G5),"Empty",RendezvousInput!G$2&amp;" = "&amp;IF(ISNUMBER(SEARCH("date",RendezvousInput!G$2)),CodeSnippets!$C$4&amp;""""&amp;RendezvousInput!G5&amp;""""&amp;CodeSnippets!$D$4,IF(ISNUMBER(RendezvousInput!G5),"","""")&amp;RendezvousInput!G5&amp;IF(ISNUMBER(RendezvousInput!G5),"",""""))&amp;IF(ISBLANK(RendezvousInput!H$2),"", ", "))</f>
        <v>Venue = "TBD"</v>
      </c>
      <c r="I5" s="12" t="str">
        <f>INDEX(CodeSnippets!$A$2:$E$5,MATCH($J$2,CodeSnippets!$B$2:$B$5,FALSE),3)&amp;" {"&amp;A5&amp;B5&amp;C5&amp;D5&amp;E5&amp;F5&amp;G5&amp;IF(A6="Empty","}","},")</f>
        <v>new Activity {Title = "Kadiwa Spartan Race", Description = "Where challengers are tested. The strong will previal.", Category = "Social", StartDate = DateTime.ParseExact("2019-11-02T08:00:00.00 -05:00", "yyyyMMddTHH:mm:ssZ", System.Globalization.CultureInfo.InvariantCulture), EndDate = DateTime.ParseExact("2019-11-02T16:00:00.00 -05:00", "yyyyMMddTHH:mm:ssZ", System.Globalization.CultureInfo.InvariantCulture), City = "TBD", Venue = "TBD"},</v>
      </c>
    </row>
    <row r="6" spans="1:10" x14ac:dyDescent="0.3">
      <c r="A6" s="11" t="str">
        <f>IF(ISBLANK(RendezvousInput!A6),"Empty",RendezvousInput!A$2&amp;" = "&amp;IF(ISNUMBER(SEARCH("date",RendezvousInput!A$2)),CodeSnippets!$C$4&amp;""""&amp;RendezvousInput!A6&amp;""""&amp;CodeSnippets!$D$4,IF(ISNUMBER(RendezvousInput!A6),"","""")&amp;RendezvousInput!A6&amp;IF(ISNUMBER(RendezvousInput!A6),"",""""))&amp;IF(ISBLANK(RendezvousInput!B$2),"", ", "))</f>
        <v xml:space="preserve">Title = "Ice Skating", </v>
      </c>
      <c r="B6" s="11" t="str">
        <f>IF(ISBLANK(RendezvousInput!B6),"Empty",RendezvousInput!B$2&amp;" = "&amp;IF(ISNUMBER(SEARCH("date",RendezvousInput!B$2)),CodeSnippets!$C$4&amp;""""&amp;RendezvousInput!B6&amp;""""&amp;CodeSnippets!$D$4,IF(ISNUMBER(RendezvousInput!B6),"","""")&amp;RendezvousInput!B6&amp;IF(ISNUMBER(RendezvousInput!B6),"",""""))&amp;IF(ISBLANK(RendezvousInput!C$2),"", ", "))</f>
        <v xml:space="preserve">Description = "A world-class ice skating facility, the City Ice Pavilion features a NHL-size ice rink that is open year-round and is sheltered from winter weather by a sky-high Yeadon air dome", </v>
      </c>
      <c r="C6" s="11" t="str">
        <f>IF(ISBLANK(RendezvousInput!C6),"Empty",RendezvousInput!C$2&amp;" = "&amp;IF(ISNUMBER(SEARCH("date",RendezvousInput!C$2)),CodeSnippets!$C$4&amp;""""&amp;RendezvousInput!C6&amp;""""&amp;CodeSnippets!$D$4,IF(ISNUMBER(RendezvousInput!C6),"","""")&amp;RendezvousInput!C6&amp;IF(ISNUMBER(RendezvousInput!C6),"",""""))&amp;IF(ISBLANK(RendezvousInput!D$2),"", ", "))</f>
        <v xml:space="preserve">Category = "Social", </v>
      </c>
      <c r="D6" s="11" t="str">
        <f>IF(ISBLANK(RendezvousInput!D6),"Empty",RendezvousInput!D$2&amp;" = "&amp;IF(ISNUMBER(SEARCH("date",RendezvousInput!D$2)),CodeSnippets!$C$4&amp;""""&amp;RendezvousInput!D6&amp;""""&amp;CodeSnippets!$D$4,IF(ISNUMBER(RendezvousInput!D6),"","""")&amp;RendezvousInput!D6&amp;IF(ISNUMBER(RendezvousInput!D6),"",""""))&amp;IF(ISBLANK(RendezvousInput!E$2),"", ", "))</f>
        <v xml:space="preserve">StartDate = DateTime.ParseExact("2019-12-15T13:00:00.00 -05:00", "yyyyMMddTHH:mm:ssZ", System.Globalization.CultureInfo.InvariantCulture), </v>
      </c>
      <c r="E6" s="11" t="str">
        <f>IF(ISBLANK(RendezvousInput!E6),"Empty",RendezvousInput!E$2&amp;" = "&amp;IF(ISNUMBER(SEARCH("date",RendezvousInput!E$2)),CodeSnippets!$C$4&amp;""""&amp;RendezvousInput!E6&amp;""""&amp;CodeSnippets!$D$4,IF(ISNUMBER(RendezvousInput!E6),"","""")&amp;RendezvousInput!E6&amp;IF(ISNUMBER(RendezvousInput!E6),"",""""))&amp;IF(ISBLANK(RendezvousInput!F$2),"", ", "))</f>
        <v xml:space="preserve">EndDate = DateTime.ParseExact("2019-12-15T15:00:00.00 -05:00", "yyyyMMddTHH:mm:ssZ", System.Globalization.CultureInfo.InvariantCulture), </v>
      </c>
      <c r="F6" s="11" t="str">
        <f>IF(ISBLANK(RendezvousInput!F6),"Empty",RendezvousInput!F$2&amp;" = "&amp;IF(ISNUMBER(SEARCH("date",RendezvousInput!F$2)),CodeSnippets!$C$4&amp;""""&amp;RendezvousInput!F6&amp;""""&amp;CodeSnippets!$D$4,IF(ISNUMBER(RendezvousInput!F6),"","""")&amp;RendezvousInput!F6&amp;IF(ISNUMBER(RendezvousInput!F6),"",""""))&amp;IF(ISBLANK(RendezvousInput!G$2),"", ", "))</f>
        <v xml:space="preserve">City = "Long Island City, NY", </v>
      </c>
      <c r="G6" s="11" t="str">
        <f>IF(ISBLANK(RendezvousInput!G6),"Empty",RendezvousInput!G$2&amp;" = "&amp;IF(ISNUMBER(SEARCH("date",RendezvousInput!G$2)),CodeSnippets!$C$4&amp;""""&amp;RendezvousInput!G6&amp;""""&amp;CodeSnippets!$D$4,IF(ISNUMBER(RendezvousInput!G6),"","""")&amp;RendezvousInput!G6&amp;IF(ISNUMBER(RendezvousInput!G6),"",""""))&amp;IF(ISBLANK(RendezvousInput!H$2),"", ", "))</f>
        <v>Venue = "City Ice Pavillion"</v>
      </c>
      <c r="I6" s="12" t="str">
        <f>INDEX(CodeSnippets!$A$2:$E$5,MATCH($J$2,CodeSnippets!$B$2:$B$5,FALSE),3)&amp;" {"&amp;A6&amp;B6&amp;C6&amp;D6&amp;E6&amp;F6&amp;G6&amp;IF(A7="Empty","}","},")</f>
        <v>new Activity {Title = "Ice Skating", Description = "A world-class ice skating facility, the City Ice Pavilion features a NHL-size ice rink that is open year-round and is sheltered from winter weather by a sky-high Yeadon air dome", Category = "Social", StartDate = DateTime.ParseExact("2019-12-15T13:00:00.00 -05:00", "yyyyMMddTHH:mm:ssZ", System.Globalization.CultureInfo.InvariantCulture), EndDate = DateTime.ParseExact("2019-12-15T15:00:00.00 -05:00", "yyyyMMddTHH:mm:ssZ", System.Globalization.CultureInfo.InvariantCulture), City = "Long Island City, NY", Venue = "City Ice Pavillion"},</v>
      </c>
    </row>
    <row r="7" spans="1:10" x14ac:dyDescent="0.3">
      <c r="A7" s="11" t="str">
        <f>IF(ISBLANK(RendezvousInput!A7),"Empty",RendezvousInput!A$2&amp;" = "&amp;IF(ISNUMBER(SEARCH("date",RendezvousInput!A$2)),CodeSnippets!$C$4&amp;""""&amp;RendezvousInput!A7&amp;""""&amp;CodeSnippets!$D$4,IF(ISNUMBER(RendezvousInput!A7),"","""")&amp;RendezvousInput!A7&amp;IF(ISNUMBER(RendezvousInput!A7),"",""""))&amp;IF(ISBLANK(RendezvousInput!B$2),"", ", "))</f>
        <v xml:space="preserve">Title = "Kadiwa Formal", </v>
      </c>
      <c r="B7" s="11" t="str">
        <f>IF(ISBLANK(RendezvousInput!B7),"Empty",RendezvousInput!B$2&amp;" = "&amp;IF(ISNUMBER(SEARCH("date",RendezvousInput!B$2)),CodeSnippets!$C$4&amp;""""&amp;RendezvousInput!B7&amp;""""&amp;CodeSnippets!$D$4,IF(ISNUMBER(RendezvousInput!B7),"","""")&amp;RendezvousInput!B7&amp;IF(ISNUMBER(RendezvousInput!B7),"",""""))&amp;IF(ISBLANK(RendezvousInput!C$2),"", ", "))</f>
        <v xml:space="preserve">Description = "INC promenade", </v>
      </c>
      <c r="C7" s="11" t="str">
        <f>IF(ISBLANK(RendezvousInput!C7),"Empty",RendezvousInput!C$2&amp;" = "&amp;IF(ISNUMBER(SEARCH("date",RendezvousInput!C$2)),CodeSnippets!$C$4&amp;""""&amp;RendezvousInput!C7&amp;""""&amp;CodeSnippets!$D$4,IF(ISNUMBER(RendezvousInput!C7),"","""")&amp;RendezvousInput!C7&amp;IF(ISNUMBER(RendezvousInput!C7),"",""""))&amp;IF(ISBLANK(RendezvousInput!D$2),"", ", "))</f>
        <v xml:space="preserve">Category = "Social", </v>
      </c>
      <c r="D7" s="11" t="str">
        <f>IF(ISBLANK(RendezvousInput!D7),"Empty",RendezvousInput!D$2&amp;" = "&amp;IF(ISNUMBER(SEARCH("date",RendezvousInput!D$2)),CodeSnippets!$C$4&amp;""""&amp;RendezvousInput!D7&amp;""""&amp;CodeSnippets!$D$4,IF(ISNUMBER(RendezvousInput!D7),"","""")&amp;RendezvousInput!D7&amp;IF(ISNUMBER(RendezvousInput!D7),"",""""))&amp;IF(ISBLANK(RendezvousInput!E$2),"", ", "))</f>
        <v xml:space="preserve">StartDate = DateTime.ParseExact("2020-02-09T10:00:00.00 -05:00", "yyyyMMddTHH:mm:ssZ", System.Globalization.CultureInfo.InvariantCulture), </v>
      </c>
      <c r="E7" s="11" t="str">
        <f>IF(ISBLANK(RendezvousInput!E7),"Empty",RendezvousInput!E$2&amp;" = "&amp;IF(ISNUMBER(SEARCH("date",RendezvousInput!E$2)),CodeSnippets!$C$4&amp;""""&amp;RendezvousInput!E7&amp;""""&amp;CodeSnippets!$D$4,IF(ISNUMBER(RendezvousInput!E7),"","""")&amp;RendezvousInput!E7&amp;IF(ISNUMBER(RendezvousInput!E7),"",""""))&amp;IF(ISBLANK(RendezvousInput!F$2),"", ", "))</f>
        <v xml:space="preserve">EndDate = DateTime.ParseExact("2020-02-09T18:00:00.00 -05:00", "yyyyMMddTHH:mm:ssZ", System.Globalization.CultureInfo.InvariantCulture), </v>
      </c>
      <c r="F7" s="11" t="str">
        <f>IF(ISBLANK(RendezvousInput!F7),"Empty",RendezvousInput!F$2&amp;" = "&amp;IF(ISNUMBER(SEARCH("date",RendezvousInput!F$2)),CodeSnippets!$C$4&amp;""""&amp;RendezvousInput!F7&amp;""""&amp;CodeSnippets!$D$4,IF(ISNUMBER(RendezvousInput!F7),"","""")&amp;RendezvousInput!F7&amp;IF(ISNUMBER(RendezvousInput!F7),"",""""))&amp;IF(ISBLANK(RendezvousInput!G$2),"", ", "))</f>
        <v xml:space="preserve">City = "TBD", </v>
      </c>
      <c r="G7" s="11" t="str">
        <f>IF(ISBLANK(RendezvousInput!G7),"Empty",RendezvousInput!G$2&amp;" = "&amp;IF(ISNUMBER(SEARCH("date",RendezvousInput!G$2)),CodeSnippets!$C$4&amp;""""&amp;RendezvousInput!G7&amp;""""&amp;CodeSnippets!$D$4,IF(ISNUMBER(RendezvousInput!G7),"","""")&amp;RendezvousInput!G7&amp;IF(ISNUMBER(RendezvousInput!G7),"",""""))&amp;IF(ISBLANK(RendezvousInput!H$2),"", ", "))</f>
        <v>Venue = "TBD"</v>
      </c>
      <c r="I7" s="12" t="str">
        <f>INDEX(CodeSnippets!$A$2:$E$5,MATCH($J$2,CodeSnippets!$B$2:$B$5,FALSE),3)&amp;" {"&amp;A7&amp;B7&amp;C7&amp;D7&amp;E7&amp;F7&amp;G7&amp;IF(A8="Empty","}","},")</f>
        <v>new Activity {Title = "Kadiwa Formal", Description = "INC promenade", Category = "Social", StartDate = DateTime.ParseExact("2020-02-09T10:00:00.00 -05:00", "yyyyMMddTHH:mm:ssZ", System.Globalization.CultureInfo.InvariantCulture), EndDate = DateTime.ParseExact("2020-02-09T18:00:00.00 -05:00", "yyyyMMddTHH:mm:ssZ", System.Globalization.CultureInfo.InvariantCulture), City = "TBD", Venue = "TBD"},</v>
      </c>
    </row>
    <row r="8" spans="1:10" x14ac:dyDescent="0.3">
      <c r="A8" s="11" t="str">
        <f>IF(ISBLANK(RendezvousInput!A8),"Empty",RendezvousInput!A$2&amp;" = "&amp;IF(ISNUMBER(SEARCH("date",RendezvousInput!A$2)),CodeSnippets!$C$4&amp;""""&amp;RendezvousInput!A8&amp;""""&amp;CodeSnippets!$D$4,IF(ISNUMBER(RendezvousInput!A8),"","""")&amp;RendezvousInput!A8&amp;IF(ISNUMBER(RendezvousInput!A8),"",""""))&amp;IF(ISBLANK(RendezvousInput!B$2),"", ", "))</f>
        <v xml:space="preserve">Title = "Apple Picking", </v>
      </c>
      <c r="B8" s="11" t="str">
        <f>IF(ISBLANK(RendezvousInput!B8),"Empty",RendezvousInput!B$2&amp;" = "&amp;IF(ISNUMBER(SEARCH("date",RendezvousInput!B$2)),CodeSnippets!$C$4&amp;""""&amp;RendezvousInput!B8&amp;""""&amp;CodeSnippets!$D$4,IF(ISNUMBER(RendezvousInput!B8),"","""")&amp;RendezvousInput!B8&amp;IF(ISNUMBER(RendezvousInput!B8),"",""""))&amp;IF(ISBLANK(RendezvousInput!C$2),"", ", "))</f>
        <v xml:space="preserve">Description = "Picking Apples", </v>
      </c>
      <c r="C8" s="11" t="str">
        <f>IF(ISBLANK(RendezvousInput!C8),"Empty",RendezvousInput!C$2&amp;" = "&amp;IF(ISNUMBER(SEARCH("date",RendezvousInput!C$2)),CodeSnippets!$C$4&amp;""""&amp;RendezvousInput!C8&amp;""""&amp;CodeSnippets!$D$4,IF(ISNUMBER(RendezvousInput!C8),"","""")&amp;RendezvousInput!C8&amp;IF(ISNUMBER(RendezvousInput!C8),"",""""))&amp;IF(ISBLANK(RendezvousInput!D$2),"", ", "))</f>
        <v xml:space="preserve">Category = "Social", </v>
      </c>
      <c r="D8" s="11" t="str">
        <f>IF(ISBLANK(RendezvousInput!D8),"Empty",RendezvousInput!D$2&amp;" = "&amp;IF(ISNUMBER(SEARCH("date",RendezvousInput!D$2)),CodeSnippets!$C$4&amp;""""&amp;RendezvousInput!D8&amp;""""&amp;CodeSnippets!$D$4,IF(ISNUMBER(RendezvousInput!D8),"","""")&amp;RendezvousInput!D8&amp;IF(ISNUMBER(RendezvousInput!D8),"",""""))&amp;IF(ISBLANK(RendezvousInput!E$2),"", ", "))</f>
        <v xml:space="preserve">StartDate = DateTime.ParseExact("2019-10-19T08:00:00.00 -05:00", "yyyyMMddTHH:mm:ssZ", System.Globalization.CultureInfo.InvariantCulture), </v>
      </c>
      <c r="E8" s="11" t="str">
        <f>IF(ISBLANK(RendezvousInput!E8),"Empty",RendezvousInput!E$2&amp;" = "&amp;IF(ISNUMBER(SEARCH("date",RendezvousInput!E$2)),CodeSnippets!$C$4&amp;""""&amp;RendezvousInput!E8&amp;""""&amp;CodeSnippets!$D$4,IF(ISNUMBER(RendezvousInput!E8),"","""")&amp;RendezvousInput!E8&amp;IF(ISNUMBER(RendezvousInput!E8),"",""""))&amp;IF(ISBLANK(RendezvousInput!F$2),"", ", "))</f>
        <v xml:space="preserve">EndDate = DateTime.ParseExact("2019-10-19T15:00:00.00 -05:00", "yyyyMMddTHH:mm:ssZ", System.Globalization.CultureInfo.InvariantCulture), </v>
      </c>
      <c r="F8" s="11" t="str">
        <f>IF(ISBLANK(RendezvousInput!F8),"Empty",RendezvousInput!F$2&amp;" = "&amp;IF(ISNUMBER(SEARCH("date",RendezvousInput!F$2)),CodeSnippets!$C$4&amp;""""&amp;RendezvousInput!F8&amp;""""&amp;CodeSnippets!$D$4,IF(ISNUMBER(RendezvousInput!F8),"","""")&amp;RendezvousInput!F8&amp;IF(ISNUMBER(RendezvousInput!F8),"",""""))&amp;IF(ISBLANK(RendezvousInput!G$2),"", ", "))</f>
        <v xml:space="preserve">City = "TBD", </v>
      </c>
      <c r="G8" s="11" t="str">
        <f>IF(ISBLANK(RendezvousInput!G8),"Empty",RendezvousInput!G$2&amp;" = "&amp;IF(ISNUMBER(SEARCH("date",RendezvousInput!G$2)),CodeSnippets!$C$4&amp;""""&amp;RendezvousInput!G8&amp;""""&amp;CodeSnippets!$D$4,IF(ISNUMBER(RendezvousInput!G8),"","""")&amp;RendezvousInput!G8&amp;IF(ISNUMBER(RendezvousInput!G8),"",""""))&amp;IF(ISBLANK(RendezvousInput!H$2),"", ", "))</f>
        <v>Venue = "TBD"</v>
      </c>
      <c r="I8" s="12" t="str">
        <f>INDEX(CodeSnippets!$A$2:$E$5,MATCH($J$2,CodeSnippets!$B$2:$B$5,FALSE),3)&amp;" {"&amp;A8&amp;B8&amp;C8&amp;D8&amp;E8&amp;F8&amp;G8&amp;IF(A9="Empty","}","},")</f>
        <v>new Activity {Title = "Apple Picking", Description = "Picking Apples", Category = "Social", StartDate = DateTime.ParseExact("2019-10-19T08:00:00.00 -05:00", "yyyyMMddTHH:mm:ssZ", System.Globalization.CultureInfo.InvariantCulture), EndDate = DateTime.ParseExact("2019-10-19T15:00:00.00 -05:00", "yyyyMMddTHH:mm:ssZ", System.Globalization.CultureInfo.InvariantCulture), City = "TBD", Venue = "TBD"},</v>
      </c>
    </row>
    <row r="9" spans="1:10" x14ac:dyDescent="0.3">
      <c r="A9" s="11" t="str">
        <f>IF(ISBLANK(RendezvousInput!A9),"Empty",RendezvousInput!A$2&amp;" = "&amp;IF(ISNUMBER(SEARCH("date",RendezvousInput!A$2)),CodeSnippets!$C$4&amp;""""&amp;RendezvousInput!A9&amp;""""&amp;CodeSnippets!$D$4,IF(ISNUMBER(RendezvousInput!A9),"","""")&amp;RendezvousInput!A9&amp;IF(ISNUMBER(RendezvousInput!A9),"",""""))&amp;IF(ISBLANK(RendezvousInput!B$2),"", ", "))</f>
        <v xml:space="preserve">Title = "Choir MEM", </v>
      </c>
      <c r="B9" s="11" t="str">
        <f>IF(ISBLANK(RendezvousInput!B9),"Empty",RendezvousInput!B$2&amp;" = "&amp;IF(ISNUMBER(SEARCH("date",RendezvousInput!B$2)),CodeSnippets!$C$4&amp;""""&amp;RendezvousInput!B9&amp;""""&amp;CodeSnippets!$D$4,IF(ISNUMBER(RendezvousInput!B9),"","""")&amp;RendezvousInput!B9&amp;IF(ISNUMBER(RendezvousInput!B9),"",""""))&amp;IF(ISBLANK(RendezvousInput!C$2),"", ", "))</f>
        <v xml:space="preserve">Description = "Musical evangelical mission featuring many locales", </v>
      </c>
      <c r="C9" s="11" t="str">
        <f>IF(ISBLANK(RendezvousInput!C9),"Empty",RendezvousInput!C$2&amp;" = "&amp;IF(ISNUMBER(SEARCH("date",RendezvousInput!C$2)),CodeSnippets!$C$4&amp;""""&amp;RendezvousInput!C9&amp;""""&amp;CodeSnippets!$D$4,IF(ISNUMBER(RendezvousInput!C9),"","""")&amp;RendezvousInput!C9&amp;IF(ISNUMBER(RendezvousInput!C9),"",""""))&amp;IF(ISBLANK(RendezvousInput!D$2),"", ", "))</f>
        <v xml:space="preserve">Category = "Formal", </v>
      </c>
      <c r="D9" s="11" t="str">
        <f>IF(ISBLANK(RendezvousInput!D9),"Empty",RendezvousInput!D$2&amp;" = "&amp;IF(ISNUMBER(SEARCH("date",RendezvousInput!D$2)),CodeSnippets!$C$4&amp;""""&amp;RendezvousInput!D9&amp;""""&amp;CodeSnippets!$D$4,IF(ISNUMBER(RendezvousInput!D9),"","""")&amp;RendezvousInput!D9&amp;IF(ISNUMBER(RendezvousInput!D9),"",""""))&amp;IF(ISBLANK(RendezvousInput!E$2),"", ", "))</f>
        <v>Empty</v>
      </c>
      <c r="E9" s="11" t="str">
        <f>IF(ISBLANK(RendezvousInput!E9),"Empty",RendezvousInput!E$2&amp;" = "&amp;IF(ISNUMBER(SEARCH("date",RendezvousInput!E$2)),CodeSnippets!$C$4&amp;""""&amp;RendezvousInput!E9&amp;""""&amp;CodeSnippets!$D$4,IF(ISNUMBER(RendezvousInput!E9),"","""")&amp;RendezvousInput!E9&amp;IF(ISNUMBER(RendezvousInput!E9),"",""""))&amp;IF(ISBLANK(RendezvousInput!F$2),"", ", "))</f>
        <v>Empty</v>
      </c>
      <c r="F9" s="11" t="str">
        <f>IF(ISBLANK(RendezvousInput!F9),"Empty",RendezvousInput!F$2&amp;" = "&amp;IF(ISNUMBER(SEARCH("date",RendezvousInput!F$2)),CodeSnippets!$C$4&amp;""""&amp;RendezvousInput!F9&amp;""""&amp;CodeSnippets!$D$4,IF(ISNUMBER(RendezvousInput!F9),"","""")&amp;RendezvousInput!F9&amp;IF(ISNUMBER(RendezvousInput!F9),"",""""))&amp;IF(ISBLANK(RendezvousInput!G$2),"", ", "))</f>
        <v>Empty</v>
      </c>
      <c r="G9" s="11" t="str">
        <f>IF(ISBLANK(RendezvousInput!G9),"Empty",RendezvousInput!G$2&amp;" = "&amp;IF(ISNUMBER(SEARCH("date",RendezvousInput!G$2)),CodeSnippets!$C$4&amp;""""&amp;RendezvousInput!G9&amp;""""&amp;CodeSnippets!$D$4,IF(ISNUMBER(RendezvousInput!G9),"","""")&amp;RendezvousInput!G9&amp;IF(ISNUMBER(RendezvousInput!G9),"",""""))&amp;IF(ISBLANK(RendezvousInput!H$2),"", ", "))</f>
        <v>Empty</v>
      </c>
      <c r="I9" s="12" t="str">
        <f>INDEX(CodeSnippets!$A$2:$E$5,MATCH($J$2,CodeSnippets!$B$2:$B$5,FALSE),3)&amp;" {"&amp;A9&amp;B9&amp;C9&amp;D9&amp;E9&amp;F9&amp;G9&amp;IF(A10="Empty","}","},")</f>
        <v>new Activity {Title = "Choir MEM", Description = "Musical evangelical mission featuring many locales", Category = "Formal", EmptyEmptyEmptyEmpty}</v>
      </c>
    </row>
    <row r="10" spans="1:10" x14ac:dyDescent="0.3">
      <c r="A10" s="11" t="str">
        <f>IF(ISBLANK(RendezvousInput!A10),"Empty",RendezvousInput!A$2&amp;" = "&amp;IF(ISNUMBER(SEARCH("date",RendezvousInput!A$2)),CodeSnippets!$C$4&amp;""""&amp;RendezvousInput!A10&amp;""""&amp;CodeSnippets!$D$4,IF(ISNUMBER(RendezvousInput!A10),"","""")&amp;RendezvousInput!A10&amp;IF(ISNUMBER(RendezvousInput!A10),"",""""))&amp;IF(ISBLANK(RendezvousInput!B$2),"", ", "))</f>
        <v>Empty</v>
      </c>
      <c r="B10" s="11" t="str">
        <f>IF(ISBLANK(RendezvousInput!B10),"Empty",RendezvousInput!B$2&amp;" = "&amp;IF(ISNUMBER(SEARCH("date",RendezvousInput!B$2)),CodeSnippets!$C$4&amp;""""&amp;RendezvousInput!B10&amp;""""&amp;CodeSnippets!$D$4,IF(ISNUMBER(RendezvousInput!B10),"","""")&amp;RendezvousInput!B10&amp;IF(ISNUMBER(RendezvousInput!B10),"",""""))&amp;IF(ISBLANK(RendezvousInput!C$2),"", ", "))</f>
        <v>Empty</v>
      </c>
      <c r="C10" s="11" t="str">
        <f>IF(ISBLANK(RendezvousInput!C10),"Empty",RendezvousInput!C$2&amp;" = "&amp;IF(ISNUMBER(SEARCH("date",RendezvousInput!C$2)),CodeSnippets!$C$4&amp;""""&amp;RendezvousInput!C10&amp;""""&amp;CodeSnippets!$D$4,IF(ISNUMBER(RendezvousInput!C10),"","""")&amp;RendezvousInput!C10&amp;IF(ISNUMBER(RendezvousInput!C10),"",""""))&amp;IF(ISBLANK(RendezvousInput!D$2),"", ", "))</f>
        <v>Empty</v>
      </c>
      <c r="D10" s="11" t="str">
        <f>IF(ISBLANK(RendezvousInput!D10),"Empty",RendezvousInput!D$2&amp;" = "&amp;IF(ISNUMBER(SEARCH("date",RendezvousInput!D$2)),CodeSnippets!$C$4&amp;""""&amp;RendezvousInput!D10&amp;""""&amp;CodeSnippets!$D$4,IF(ISNUMBER(RendezvousInput!D10),"","""")&amp;RendezvousInput!D10&amp;IF(ISNUMBER(RendezvousInput!D10),"",""""))&amp;IF(ISBLANK(RendezvousInput!E$2),"", ", "))</f>
        <v>Empty</v>
      </c>
      <c r="E10" s="11" t="str">
        <f>IF(ISBLANK(RendezvousInput!E10),"Empty",RendezvousInput!E$2&amp;" = "&amp;IF(ISNUMBER(SEARCH("date",RendezvousInput!E$2)),CodeSnippets!$C$4&amp;""""&amp;RendezvousInput!E10&amp;""""&amp;CodeSnippets!$D$4,IF(ISNUMBER(RendezvousInput!E10),"","""")&amp;RendezvousInput!E10&amp;IF(ISNUMBER(RendezvousInput!E10),"",""""))&amp;IF(ISBLANK(RendezvousInput!F$2),"", ", "))</f>
        <v>Empty</v>
      </c>
      <c r="F10" s="11" t="str">
        <f>IF(ISBLANK(RendezvousInput!F10),"Empty",RendezvousInput!F$2&amp;" = "&amp;IF(ISNUMBER(SEARCH("date",RendezvousInput!F$2)),CodeSnippets!$C$4&amp;""""&amp;RendezvousInput!F10&amp;""""&amp;CodeSnippets!$D$4,IF(ISNUMBER(RendezvousInput!F10),"","""")&amp;RendezvousInput!F10&amp;IF(ISNUMBER(RendezvousInput!F10),"",""""))&amp;IF(ISBLANK(RendezvousInput!G$2),"", ", "))</f>
        <v>Empty</v>
      </c>
      <c r="G10" s="11" t="str">
        <f>IF(ISBLANK(RendezvousInput!G10),"Empty",RendezvousInput!G$2&amp;" = "&amp;IF(ISNUMBER(SEARCH("date",RendezvousInput!G$2)),CodeSnippets!$C$4&amp;""""&amp;RendezvousInput!G10&amp;""""&amp;CodeSnippets!$D$4,IF(ISNUMBER(RendezvousInput!G10),"","""")&amp;RendezvousInput!G10&amp;IF(ISNUMBER(RendezvousInput!G10),"",""""))&amp;IF(ISBLANK(RendezvousInput!H$2),"", ", "))</f>
        <v>Empty</v>
      </c>
      <c r="I10" s="12" t="str">
        <f>INDEX(CodeSnippets!$A$2:$E$5,MATCH($J$2,CodeSnippets!$B$2:$B$5,FALSE),3)&amp;" {"&amp;A10&amp;B10&amp;C10&amp;D10&amp;E10&amp;F10&amp;G10&amp;IF(A11="Empty","}","},")</f>
        <v>new Activity {EmptyEmptyEmptyEmptyEmptyEmptyEmpty},</v>
      </c>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errorTitle="Select from Code Option" xr:uid="{76EAE852-C4D3-4203-80A6-16118A4A8D8F}">
          <x14:formula1>
            <xm:f>CodeSnippets!$J$3:$J$4</xm:f>
          </x14:formula1>
          <xm:sqref>J2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3B8E-A0E4-4B37-9C3C-51084A8C8632}">
  <dimension ref="A4:K8"/>
  <sheetViews>
    <sheetView workbookViewId="0">
      <selection activeCell="H7" sqref="H7:J7"/>
    </sheetView>
  </sheetViews>
  <sheetFormatPr defaultRowHeight="14.4" x14ac:dyDescent="0.3"/>
  <cols>
    <col min="1" max="1" width="12.21875" bestFit="1" customWidth="1"/>
    <col min="2" max="2" width="86.21875" bestFit="1" customWidth="1"/>
    <col min="4" max="4" width="42.6640625" bestFit="1" customWidth="1"/>
    <col min="6" max="6" width="1.6640625" bestFit="1" customWidth="1"/>
    <col min="7" max="7" width="16.33203125" bestFit="1" customWidth="1"/>
    <col min="8" max="8" width="95.21875" bestFit="1" customWidth="1"/>
    <col min="9" max="9" width="13.44140625" bestFit="1" customWidth="1"/>
    <col min="10" max="10" width="49.5546875" bestFit="1" customWidth="1"/>
    <col min="11" max="11" width="2.21875" bestFit="1" customWidth="1"/>
  </cols>
  <sheetData>
    <row r="4" spans="1:11" x14ac:dyDescent="0.3">
      <c r="A4" t="s">
        <v>65</v>
      </c>
      <c r="B4" t="s">
        <v>66</v>
      </c>
      <c r="C4" t="s">
        <v>67</v>
      </c>
      <c r="D4" t="s">
        <v>68</v>
      </c>
    </row>
    <row r="5" spans="1:11" x14ac:dyDescent="0.3">
      <c r="A5" t="s">
        <v>57</v>
      </c>
      <c r="B5" t="s">
        <v>61</v>
      </c>
      <c r="C5">
        <v>34.99</v>
      </c>
      <c r="D5" t="s">
        <v>72</v>
      </c>
      <c r="F5" t="s">
        <v>73</v>
      </c>
      <c r="G5" t="str">
        <f>A$4&amp;": "&amp;A5&amp;", "</f>
        <v xml:space="preserve">"Id": "SPX-25HD", </v>
      </c>
      <c r="H5" t="str">
        <f t="shared" ref="H5:I5" si="0">B$4&amp;": "&amp;B5&amp;", "</f>
        <v xml:space="preserve">"Name": "Sun Joe 25-FT Universal Heavy-Duty Extension Pressure Washer Hose for SPX Series and Others", </v>
      </c>
      <c r="I5" t="str">
        <f t="shared" si="0"/>
        <v xml:space="preserve">"Price": 34.99, </v>
      </c>
      <c r="J5" t="str">
        <f>D$4&amp;": "&amp;D5</f>
        <v>"ImgUrl": "\items\SPX25-HD_Image1_3000x3000.webp"</v>
      </c>
      <c r="K5" t="s">
        <v>74</v>
      </c>
    </row>
    <row r="6" spans="1:11" x14ac:dyDescent="0.3">
      <c r="A6" t="s">
        <v>58</v>
      </c>
      <c r="B6" t="s">
        <v>62</v>
      </c>
      <c r="C6">
        <v>39.99</v>
      </c>
      <c r="D6" t="s">
        <v>70</v>
      </c>
      <c r="F6" t="s">
        <v>73</v>
      </c>
      <c r="G6" t="str">
        <f t="shared" ref="G6:G8" si="1">A$4&amp;": "&amp;A6&amp;", "</f>
        <v xml:space="preserve">"Id": "SPX-FC34", </v>
      </c>
      <c r="H6" t="str">
        <f t="shared" ref="H6:H8" si="2">B$4&amp;": "&amp;B6&amp;", "</f>
        <v xml:space="preserve">"Name": "Sun Joe Foam Cannon for SPX Series Electric Pressure Washers | 34 Oz.", </v>
      </c>
      <c r="I6" t="str">
        <f t="shared" ref="I6:I8" si="3">C$4&amp;": "&amp;C6&amp;", "</f>
        <v xml:space="preserve">"Price": 39.99, </v>
      </c>
      <c r="J6" t="str">
        <f t="shared" ref="J6:J8" si="4">D$4&amp;": "&amp;D6</f>
        <v>"ImgUrl": "\items\SPX-FC34_1_4-11-2016-09-06-55.webp"</v>
      </c>
      <c r="K6" t="s">
        <v>74</v>
      </c>
    </row>
    <row r="7" spans="1:11" x14ac:dyDescent="0.3">
      <c r="A7" t="s">
        <v>59</v>
      </c>
      <c r="B7" t="s">
        <v>63</v>
      </c>
      <c r="C7">
        <v>39.99</v>
      </c>
      <c r="D7" t="s">
        <v>71</v>
      </c>
      <c r="F7" t="s">
        <v>73</v>
      </c>
      <c r="G7" t="str">
        <f t="shared" si="1"/>
        <v xml:space="preserve">"Id": "SPX-PWB1", </v>
      </c>
      <c r="H7" t="str">
        <f t="shared" si="2"/>
        <v xml:space="preserve">"Name": "Sun Joe Power Scrubbing Broom for SPX Series Pressure Washers", </v>
      </c>
      <c r="I7" t="str">
        <f t="shared" si="3"/>
        <v xml:space="preserve">"Price": 39.99, </v>
      </c>
      <c r="J7" t="str">
        <f t="shared" si="4"/>
        <v>"ImgUrl": "\items\SPX-PWB1-1.webp"</v>
      </c>
      <c r="K7" t="s">
        <v>74</v>
      </c>
    </row>
    <row r="8" spans="1:11" x14ac:dyDescent="0.3">
      <c r="A8" t="s">
        <v>60</v>
      </c>
      <c r="B8" t="s">
        <v>64</v>
      </c>
      <c r="C8">
        <v>19.989999999999998</v>
      </c>
      <c r="D8" t="s">
        <v>69</v>
      </c>
      <c r="F8" t="s">
        <v>73</v>
      </c>
      <c r="G8" t="str">
        <f t="shared" si="1"/>
        <v xml:space="preserve">"Id": "SPX-APC1G", </v>
      </c>
      <c r="H8" t="str">
        <f t="shared" si="2"/>
        <v xml:space="preserve">"Name": "Sun Joe All-Purpose Heavy Duty Pressure Washer Rated Cleaner + Degreaser | 1 Gal.", </v>
      </c>
      <c r="I8" t="str">
        <f t="shared" si="3"/>
        <v xml:space="preserve">"Price": 19.99, </v>
      </c>
      <c r="J8" t="str">
        <f t="shared" si="4"/>
        <v>"ImgUrl": "\items\SPX-APC1G-01.webp"</v>
      </c>
      <c r="K8" t="s">
        <v>75</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6076-3C40-49D4-B069-791D0EDFF6E2}">
  <dimension ref="A1:O122"/>
  <sheetViews>
    <sheetView topLeftCell="G1" zoomScale="115" zoomScaleNormal="115" workbookViewId="0">
      <selection activeCell="G1" sqref="G1"/>
    </sheetView>
  </sheetViews>
  <sheetFormatPr defaultRowHeight="14.4" x14ac:dyDescent="0.3"/>
  <cols>
    <col min="1" max="1" width="11.5546875" bestFit="1" customWidth="1"/>
    <col min="3" max="3" width="7.77734375" bestFit="1" customWidth="1"/>
    <col min="4" max="4" width="1.6640625" style="15" customWidth="1"/>
    <col min="5" max="5" width="10.88671875" bestFit="1" customWidth="1"/>
    <col min="6" max="8" width="8.77734375" bestFit="1" customWidth="1"/>
    <col min="11" max="11" width="22" bestFit="1" customWidth="1"/>
    <col min="12" max="12" width="15.109375" bestFit="1" customWidth="1"/>
  </cols>
  <sheetData>
    <row r="1" spans="1:10" x14ac:dyDescent="0.3">
      <c r="A1" t="s">
        <v>96</v>
      </c>
      <c r="B1" t="s">
        <v>95</v>
      </c>
      <c r="C1" t="s">
        <v>97</v>
      </c>
      <c r="D1" s="16" t="s">
        <v>120</v>
      </c>
      <c r="E1" t="s">
        <v>98</v>
      </c>
      <c r="F1" t="s">
        <v>130</v>
      </c>
      <c r="G1" t="s">
        <v>128</v>
      </c>
      <c r="H1" t="s">
        <v>129</v>
      </c>
      <c r="I1" t="s">
        <v>93</v>
      </c>
      <c r="J1" t="s">
        <v>94</v>
      </c>
    </row>
    <row r="2" spans="1:10" x14ac:dyDescent="0.3">
      <c r="A2" s="14">
        <v>43635</v>
      </c>
      <c r="B2">
        <f t="shared" ref="B2:B33" si="0">AVERAGE($I2:$J2)</f>
        <v>176.3</v>
      </c>
      <c r="F2">
        <f>I2-165</f>
        <v>10.599999999999994</v>
      </c>
      <c r="G2">
        <f>I2-155</f>
        <v>20.599999999999994</v>
      </c>
      <c r="H2">
        <f>J2-145</f>
        <v>32</v>
      </c>
      <c r="I2">
        <v>175.6</v>
      </c>
      <c r="J2">
        <v>177</v>
      </c>
    </row>
    <row r="3" spans="1:10" x14ac:dyDescent="0.3">
      <c r="A3" s="14">
        <v>43637</v>
      </c>
      <c r="B3">
        <f t="shared" si="0"/>
        <v>175.5</v>
      </c>
      <c r="F3">
        <f>MAX(IF($I3-165&lt;MIN($F$2:$F2),$I3-165,MIN($F$2:$F2)),0)</f>
        <v>9.1999999999999886</v>
      </c>
      <c r="G3">
        <f>MAX(IF($I3-155&lt;MIN($G$2:$G2),$I3-155,MIN($G$2:$G2)),0)</f>
        <v>19.199999999999989</v>
      </c>
      <c r="H3">
        <f>MAX(IF($I3-145&lt;MIN($H$2:$H2),$I3-145,MIN($H$2:$H2)),0)</f>
        <v>29.199999999999989</v>
      </c>
      <c r="I3">
        <v>174.2</v>
      </c>
      <c r="J3">
        <v>176.8</v>
      </c>
    </row>
    <row r="4" spans="1:10" x14ac:dyDescent="0.3">
      <c r="A4" s="14">
        <v>43639</v>
      </c>
      <c r="B4">
        <f t="shared" si="0"/>
        <v>174</v>
      </c>
      <c r="F4">
        <f>MAX(IF($I4-165&lt;MIN($F$2:$F3),$I4-165,MIN($F$2:$F3)),0)</f>
        <v>8</v>
      </c>
      <c r="G4">
        <f>MAX(IF($I4-155&lt;MIN($G$2:$G3),$I4-155,MIN($G$2:$G3)),0)</f>
        <v>18</v>
      </c>
      <c r="H4">
        <f>MAX(IF($I4-145&lt;MIN($H$2:$H3),$I4-145,MIN($H$2:$H3)),0)</f>
        <v>28</v>
      </c>
      <c r="I4">
        <v>173</v>
      </c>
      <c r="J4">
        <v>175</v>
      </c>
    </row>
    <row r="5" spans="1:10" x14ac:dyDescent="0.3">
      <c r="A5" s="14">
        <v>43644</v>
      </c>
      <c r="B5">
        <f t="shared" si="0"/>
        <v>171.5</v>
      </c>
      <c r="F5">
        <f>MAX(IF($I5-165&lt;MIN($F$2:$F4),$I5-165,MIN($F$2:$F4)),0)</f>
        <v>6</v>
      </c>
      <c r="G5">
        <f>MAX(IF($I5-155&lt;MIN($G$2:$G4),$I5-155,MIN($G$2:$G4)),0)</f>
        <v>16</v>
      </c>
      <c r="H5">
        <f>MAX(IF($I5-145&lt;MIN($H$2:$H4),$I5-145,MIN($H$2:$H4)),0)</f>
        <v>26</v>
      </c>
      <c r="I5">
        <v>171</v>
      </c>
      <c r="J5">
        <v>172</v>
      </c>
    </row>
    <row r="6" spans="1:10" x14ac:dyDescent="0.3">
      <c r="A6" s="14">
        <v>43645</v>
      </c>
      <c r="B6">
        <f t="shared" si="0"/>
        <v>172.4</v>
      </c>
      <c r="F6">
        <f>MAX(IF($I6-165&lt;MIN($F$2:$F5),$I6-165,MIN($F$2:$F5)),0)</f>
        <v>6</v>
      </c>
      <c r="G6">
        <f>MAX(IF($I6-155&lt;MIN($G$2:$G5),$I6-155,MIN($G$2:$G5)),0)</f>
        <v>16</v>
      </c>
      <c r="H6">
        <f>MAX(IF($I6-145&lt;MIN($H$2:$H5),$I6-145,MIN($H$2:$H5)),0)</f>
        <v>26</v>
      </c>
      <c r="I6">
        <v>172.4</v>
      </c>
      <c r="J6">
        <v>172.4</v>
      </c>
    </row>
    <row r="7" spans="1:10" x14ac:dyDescent="0.3">
      <c r="A7" s="14">
        <v>43648</v>
      </c>
      <c r="B7">
        <f t="shared" si="0"/>
        <v>170.4</v>
      </c>
      <c r="F7">
        <f>MAX(IF($I7-165&lt;MIN($F$2:$F6),$I7-165,MIN($F$2:$F6)),0)</f>
        <v>5.4000000000000057</v>
      </c>
      <c r="G7">
        <f>MAX(IF($I7-155&lt;MIN($G$2:$G6),$I7-155,MIN($G$2:$G6)),0)</f>
        <v>15.400000000000006</v>
      </c>
      <c r="H7">
        <f>MAX(IF($I7-145&lt;MIN($H$2:$H6),$I7-145,MIN($H$2:$H6)),0)</f>
        <v>25.400000000000006</v>
      </c>
      <c r="I7">
        <v>170.4</v>
      </c>
      <c r="J7">
        <v>170.4</v>
      </c>
    </row>
    <row r="8" spans="1:10" x14ac:dyDescent="0.3">
      <c r="A8" s="14">
        <v>43649</v>
      </c>
      <c r="B8">
        <f t="shared" si="0"/>
        <v>169.3</v>
      </c>
      <c r="F8">
        <f>MAX(IF($I8-165&lt;MIN($F$2:$F7),$I8-165,MIN($F$2:$F7)),0)</f>
        <v>3.8000000000000114</v>
      </c>
      <c r="G8">
        <f>MAX(IF($I8-155&lt;MIN($G$2:$G7),$I8-155,MIN($G$2:$G7)),0)</f>
        <v>13.800000000000011</v>
      </c>
      <c r="H8">
        <f>MAX(IF($I8-145&lt;MIN($H$2:$H7),$I8-145,MIN($H$2:$H7)),0)</f>
        <v>23.800000000000011</v>
      </c>
      <c r="I8">
        <v>168.8</v>
      </c>
      <c r="J8">
        <v>169.8</v>
      </c>
    </row>
    <row r="9" spans="1:10" x14ac:dyDescent="0.3">
      <c r="A9" s="14">
        <v>43654</v>
      </c>
      <c r="B9">
        <f t="shared" si="0"/>
        <v>168.5</v>
      </c>
      <c r="F9">
        <f>MAX(IF($I9-165&lt;MIN($F$2:$F8),$I9-165,MIN($F$2:$F8)),0)</f>
        <v>3</v>
      </c>
      <c r="G9">
        <f>MAX(IF($I9-155&lt;MIN($G$2:$G8),$I9-155,MIN($G$2:$G8)),0)</f>
        <v>13</v>
      </c>
      <c r="H9">
        <f>MAX(IF($I9-145&lt;MIN($H$2:$H8),$I9-145,MIN($H$2:$H8)),0)</f>
        <v>23</v>
      </c>
      <c r="I9">
        <v>168</v>
      </c>
      <c r="J9">
        <v>169</v>
      </c>
    </row>
    <row r="10" spans="1:10" x14ac:dyDescent="0.3">
      <c r="A10" s="14">
        <v>43656</v>
      </c>
      <c r="B10">
        <f t="shared" si="0"/>
        <v>168.8</v>
      </c>
      <c r="F10">
        <f>MAX(IF($I10-165&lt;MIN($F$2:$F9),$I10-165,MIN($F$2:$F9)),0)</f>
        <v>3</v>
      </c>
      <c r="G10">
        <f>MAX(IF($I10-155&lt;MIN($G$2:$G9),$I10-155,MIN($G$2:$G9)),0)</f>
        <v>13</v>
      </c>
      <c r="H10">
        <f>MAX(IF($I10-145&lt;MIN($H$2:$H9),$I10-145,MIN($H$2:$H9)),0)</f>
        <v>23</v>
      </c>
      <c r="I10">
        <v>168.8</v>
      </c>
      <c r="J10">
        <v>168.8</v>
      </c>
    </row>
    <row r="11" spans="1:10" x14ac:dyDescent="0.3">
      <c r="A11" s="14">
        <v>43657</v>
      </c>
      <c r="B11">
        <f t="shared" si="0"/>
        <v>168.8</v>
      </c>
      <c r="F11">
        <f>MAX(IF($I11-165&lt;MIN($F$2:$F10),$I11-165,MIN($F$2:$F10)),0)</f>
        <v>3</v>
      </c>
      <c r="G11">
        <f>MAX(IF($I11-155&lt;MIN($G$2:$G10),$I11-155,MIN($G$2:$G10)),0)</f>
        <v>13</v>
      </c>
      <c r="H11">
        <f>MAX(IF($I11-145&lt;MIN($H$2:$H10),$I11-145,MIN($H$2:$H10)),0)</f>
        <v>23</v>
      </c>
      <c r="I11">
        <v>168.8</v>
      </c>
      <c r="J11">
        <v>168.8</v>
      </c>
    </row>
    <row r="12" spans="1:10" x14ac:dyDescent="0.3">
      <c r="A12" s="14">
        <v>43658</v>
      </c>
      <c r="B12">
        <f t="shared" si="0"/>
        <v>167.8</v>
      </c>
      <c r="F12">
        <f>MAX(IF($I12-165&lt;MIN($F$2:$F11),$I12-165,MIN($F$2:$F11)),0)</f>
        <v>2.5999999999999943</v>
      </c>
      <c r="G12">
        <f>MAX(IF($I12-155&lt;MIN($G$2:$G11),$I12-155,MIN($G$2:$G11)),0)</f>
        <v>12.599999999999994</v>
      </c>
      <c r="H12">
        <f>MAX(IF($I12-145&lt;MIN($H$2:$H11),$I12-145,MIN($H$2:$H11)),0)</f>
        <v>22.599999999999994</v>
      </c>
      <c r="I12">
        <v>167.6</v>
      </c>
      <c r="J12">
        <v>168</v>
      </c>
    </row>
    <row r="13" spans="1:10" x14ac:dyDescent="0.3">
      <c r="A13" s="14">
        <v>43662</v>
      </c>
      <c r="B13">
        <f t="shared" si="0"/>
        <v>167.6</v>
      </c>
      <c r="F13">
        <f>MAX(IF($I13-165&lt;MIN($F$2:$F12),$I13-165,MIN($F$2:$F12)),0)</f>
        <v>2.5999999999999943</v>
      </c>
      <c r="G13">
        <f>MAX(IF($I13-155&lt;MIN($G$2:$G12),$I13-155,MIN($G$2:$G12)),0)</f>
        <v>12.599999999999994</v>
      </c>
      <c r="H13">
        <f>MAX(IF($I13-145&lt;MIN($H$2:$H12),$I13-145,MIN($H$2:$H12)),0)</f>
        <v>22.599999999999994</v>
      </c>
      <c r="I13">
        <v>167.6</v>
      </c>
      <c r="J13">
        <v>167.6</v>
      </c>
    </row>
    <row r="14" spans="1:10" x14ac:dyDescent="0.3">
      <c r="A14" s="14">
        <v>43663</v>
      </c>
      <c r="B14">
        <f t="shared" si="0"/>
        <v>167.8</v>
      </c>
      <c r="F14">
        <f>MAX(IF($I14-165&lt;MIN($F$2:$F13),$I14-165,MIN($F$2:$F13)),0)</f>
        <v>2.5999999999999943</v>
      </c>
      <c r="G14">
        <f>MAX(IF($I14-155&lt;MIN($G$2:$G13),$I14-155,MIN($G$2:$G13)),0)</f>
        <v>12.599999999999994</v>
      </c>
      <c r="H14">
        <f>MAX(IF($I14-145&lt;MIN($H$2:$H13),$I14-145,MIN($H$2:$H13)),0)</f>
        <v>22.599999999999994</v>
      </c>
      <c r="I14">
        <v>167.6</v>
      </c>
      <c r="J14">
        <v>168</v>
      </c>
    </row>
    <row r="15" spans="1:10" x14ac:dyDescent="0.3">
      <c r="A15" s="14">
        <v>43666</v>
      </c>
      <c r="B15">
        <f t="shared" si="0"/>
        <v>167</v>
      </c>
      <c r="F15">
        <f>MAX(IF($I15-165&lt;MIN($F$2:$F14),$I15-165,MIN($F$2:$F14)),0)</f>
        <v>2</v>
      </c>
      <c r="G15">
        <f>MAX(IF($I15-155&lt;MIN($G$2:$G14),$I15-155,MIN($G$2:$G14)),0)</f>
        <v>12</v>
      </c>
      <c r="H15">
        <f>MAX(IF($I15-145&lt;MIN($H$2:$H14),$I15-145,MIN($H$2:$H14)),0)</f>
        <v>22</v>
      </c>
      <c r="I15">
        <v>167</v>
      </c>
      <c r="J15">
        <v>167</v>
      </c>
    </row>
    <row r="16" spans="1:10" x14ac:dyDescent="0.3">
      <c r="A16" s="14">
        <v>43669</v>
      </c>
      <c r="B16">
        <f t="shared" si="0"/>
        <v>167.4</v>
      </c>
      <c r="F16">
        <f>MAX(IF($I16-165&lt;MIN($F$2:$F15),$I16-165,MIN($F$2:$F15)),0)</f>
        <v>2</v>
      </c>
      <c r="G16">
        <f>MAX(IF($I16-155&lt;MIN($G$2:$G15),$I16-155,MIN($G$2:$G15)),0)</f>
        <v>12</v>
      </c>
      <c r="H16">
        <f>MAX(IF($I16-145&lt;MIN($H$2:$H15),$I16-145,MIN($H$2:$H15)),0)</f>
        <v>22</v>
      </c>
      <c r="I16">
        <v>167.4</v>
      </c>
      <c r="J16">
        <v>167.4</v>
      </c>
    </row>
    <row r="17" spans="1:10" x14ac:dyDescent="0.3">
      <c r="A17" s="14">
        <v>43670</v>
      </c>
      <c r="B17">
        <f t="shared" si="0"/>
        <v>167.3</v>
      </c>
      <c r="F17">
        <f>MAX(IF($I17-165&lt;MIN($F$2:$F16),$I17-165,MIN($F$2:$F16)),0)</f>
        <v>2</v>
      </c>
      <c r="G17">
        <f>MAX(IF($I17-155&lt;MIN($G$2:$G16),$I17-155,MIN($G$2:$G16)),0)</f>
        <v>12</v>
      </c>
      <c r="H17">
        <f>MAX(IF($I17-145&lt;MIN($H$2:$H16),$I17-145,MIN($H$2:$H16)),0)</f>
        <v>22</v>
      </c>
      <c r="I17">
        <v>167.2</v>
      </c>
      <c r="J17">
        <v>167.4</v>
      </c>
    </row>
    <row r="18" spans="1:10" x14ac:dyDescent="0.3">
      <c r="A18" s="14">
        <v>43671</v>
      </c>
      <c r="B18">
        <f t="shared" si="0"/>
        <v>167.2</v>
      </c>
      <c r="F18">
        <f>MAX(IF($I18-165&lt;MIN($F$2:$F17),$I18-165,MIN($F$2:$F17)),0)</f>
        <v>1.8000000000000114</v>
      </c>
      <c r="G18">
        <f>MAX(IF($I18-155&lt;MIN($G$2:$G17),$I18-155,MIN($G$2:$G17)),0)</f>
        <v>11.800000000000011</v>
      </c>
      <c r="H18">
        <f>MAX(IF($I18-145&lt;MIN($H$2:$H17),$I18-145,MIN($H$2:$H17)),0)</f>
        <v>21.800000000000011</v>
      </c>
      <c r="I18">
        <v>166.8</v>
      </c>
      <c r="J18">
        <v>167.6</v>
      </c>
    </row>
    <row r="19" spans="1:10" x14ac:dyDescent="0.3">
      <c r="A19" s="14">
        <v>43672</v>
      </c>
      <c r="B19">
        <f t="shared" si="0"/>
        <v>167.5</v>
      </c>
      <c r="F19">
        <f>MAX(IF($I19-165&lt;MIN($F$2:$F18),$I19-165,MIN($F$2:$F18)),0)</f>
        <v>1.8000000000000114</v>
      </c>
      <c r="G19">
        <f>MAX(IF($I19-155&lt;MIN($G$2:$G18),$I19-155,MIN($G$2:$G18)),0)</f>
        <v>11.800000000000011</v>
      </c>
      <c r="H19">
        <f>MAX(IF($I19-145&lt;MIN($H$2:$H18),$I19-145,MIN($H$2:$H18)),0)</f>
        <v>21.800000000000011</v>
      </c>
      <c r="I19">
        <v>166.8</v>
      </c>
      <c r="J19">
        <v>168.2</v>
      </c>
    </row>
    <row r="20" spans="1:10" x14ac:dyDescent="0.3">
      <c r="A20" s="14">
        <v>43673</v>
      </c>
      <c r="B20">
        <f t="shared" si="0"/>
        <v>167.7</v>
      </c>
      <c r="F20">
        <f>MAX(IF($I20-165&lt;MIN($F$2:$F19),$I20-165,MIN($F$2:$F19)),0)</f>
        <v>1.8000000000000114</v>
      </c>
      <c r="G20">
        <f>MAX(IF($I20-155&lt;MIN($G$2:$G19),$I20-155,MIN($G$2:$G19)),0)</f>
        <v>11.800000000000011</v>
      </c>
      <c r="H20">
        <f>MAX(IF($I20-145&lt;MIN($H$2:$H19),$I20-145,MIN($H$2:$H19)),0)</f>
        <v>21.800000000000011</v>
      </c>
      <c r="I20">
        <v>167.6</v>
      </c>
      <c r="J20">
        <v>167.8</v>
      </c>
    </row>
    <row r="21" spans="1:10" x14ac:dyDescent="0.3">
      <c r="A21" s="14">
        <v>43675</v>
      </c>
      <c r="B21">
        <f t="shared" si="0"/>
        <v>167.6</v>
      </c>
      <c r="F21">
        <f>MAX(IF($I21-165&lt;MIN($F$2:$F20),$I21-165,MIN($F$2:$F20)),0)</f>
        <v>1.8000000000000114</v>
      </c>
      <c r="G21">
        <f>MAX(IF($I21-155&lt;MIN($G$2:$G20),$I21-155,MIN($G$2:$G20)),0)</f>
        <v>11.800000000000011</v>
      </c>
      <c r="H21">
        <f>MAX(IF($I21-145&lt;MIN($H$2:$H20),$I21-145,MIN($H$2:$H20)),0)</f>
        <v>21.800000000000011</v>
      </c>
      <c r="I21">
        <v>167.6</v>
      </c>
      <c r="J21">
        <v>167.6</v>
      </c>
    </row>
    <row r="22" spans="1:10" x14ac:dyDescent="0.3">
      <c r="A22" s="14">
        <v>43676</v>
      </c>
      <c r="B22">
        <f t="shared" si="0"/>
        <v>167.4</v>
      </c>
      <c r="F22">
        <f>MAX(IF($I22-165&lt;MIN($F$2:$F21),$I22-165,MIN($F$2:$F21)),0)</f>
        <v>1.8000000000000114</v>
      </c>
      <c r="G22">
        <f>MAX(IF($I22-155&lt;MIN($G$2:$G21),$I22-155,MIN($G$2:$G21)),0)</f>
        <v>11.800000000000011</v>
      </c>
      <c r="H22">
        <f>MAX(IF($I22-145&lt;MIN($H$2:$H21),$I22-145,MIN($H$2:$H21)),0)</f>
        <v>21.800000000000011</v>
      </c>
      <c r="I22">
        <v>167.4</v>
      </c>
      <c r="J22">
        <v>167.4</v>
      </c>
    </row>
    <row r="23" spans="1:10" x14ac:dyDescent="0.3">
      <c r="A23" s="14">
        <v>43677</v>
      </c>
      <c r="B23">
        <f t="shared" si="0"/>
        <v>166.4</v>
      </c>
      <c r="F23">
        <f>MAX(IF($I23-165&lt;MIN($F$2:$F22),$I23-165,MIN($F$2:$F22)),0)</f>
        <v>1.4000000000000057</v>
      </c>
      <c r="G23">
        <f>MAX(IF($I23-155&lt;MIN($G$2:$G22),$I23-155,MIN($G$2:$G22)),0)</f>
        <v>11.400000000000006</v>
      </c>
      <c r="H23">
        <f>MAX(IF($I23-145&lt;MIN($H$2:$H22),$I23-145,MIN($H$2:$H22)),0)</f>
        <v>21.400000000000006</v>
      </c>
      <c r="I23">
        <v>166.4</v>
      </c>
      <c r="J23">
        <v>166.4</v>
      </c>
    </row>
    <row r="24" spans="1:10" x14ac:dyDescent="0.3">
      <c r="A24" s="14">
        <v>43678</v>
      </c>
      <c r="B24">
        <f t="shared" si="0"/>
        <v>166.4</v>
      </c>
      <c r="F24">
        <f>MAX(IF($I24-165&lt;MIN($F$2:$F23),$I24-165,MIN($F$2:$F23)),0)</f>
        <v>1.4000000000000057</v>
      </c>
      <c r="G24">
        <f>MAX(IF($I24-155&lt;MIN($G$2:$G23),$I24-155,MIN($G$2:$G23)),0)</f>
        <v>11.400000000000006</v>
      </c>
      <c r="H24">
        <f>MAX(IF($I24-145&lt;MIN($H$2:$H23),$I24-145,MIN($H$2:$H23)),0)</f>
        <v>21.400000000000006</v>
      </c>
      <c r="I24">
        <v>166.4</v>
      </c>
      <c r="J24">
        <v>166.4</v>
      </c>
    </row>
    <row r="25" spans="1:10" x14ac:dyDescent="0.3">
      <c r="A25" s="14">
        <v>43679</v>
      </c>
      <c r="B25">
        <f t="shared" si="0"/>
        <v>167.2</v>
      </c>
      <c r="F25">
        <f>MAX(IF($I25-165&lt;MIN($F$2:$F24),$I25-165,MIN($F$2:$F24)),0)</f>
        <v>1.4000000000000057</v>
      </c>
      <c r="G25">
        <f>MAX(IF($I25-155&lt;MIN($G$2:$G24),$I25-155,MIN($G$2:$G24)),0)</f>
        <v>11.400000000000006</v>
      </c>
      <c r="H25">
        <f>MAX(IF($I25-145&lt;MIN($H$2:$H24),$I25-145,MIN($H$2:$H24)),0)</f>
        <v>21.400000000000006</v>
      </c>
      <c r="I25">
        <v>167.2</v>
      </c>
      <c r="J25">
        <v>167.2</v>
      </c>
    </row>
    <row r="26" spans="1:10" x14ac:dyDescent="0.3">
      <c r="A26" s="14">
        <v>43682</v>
      </c>
      <c r="B26">
        <f t="shared" si="0"/>
        <v>167.8</v>
      </c>
      <c r="F26">
        <f>MAX(IF($I26-165&lt;MIN($F$2:$F25),$I26-165,MIN($F$2:$F25)),0)</f>
        <v>1.4000000000000057</v>
      </c>
      <c r="G26">
        <f>MAX(IF($I26-155&lt;MIN($G$2:$G25),$I26-155,MIN($G$2:$G25)),0)</f>
        <v>11.400000000000006</v>
      </c>
      <c r="H26">
        <f>MAX(IF($I26-145&lt;MIN($H$2:$H25),$I26-145,MIN($H$2:$H25)),0)</f>
        <v>21.400000000000006</v>
      </c>
      <c r="I26">
        <v>166.8</v>
      </c>
      <c r="J26">
        <v>168.8</v>
      </c>
    </row>
    <row r="27" spans="1:10" x14ac:dyDescent="0.3">
      <c r="A27" s="14">
        <v>43683</v>
      </c>
      <c r="B27">
        <f t="shared" si="0"/>
        <v>168.2</v>
      </c>
      <c r="F27">
        <f>MAX(IF($I27-165&lt;MIN($F$2:$F26),$I27-165,MIN($F$2:$F26)),0)</f>
        <v>1.4000000000000057</v>
      </c>
      <c r="G27">
        <f>MAX(IF($I27-155&lt;MIN($G$2:$G26),$I27-155,MIN($G$2:$G26)),0)</f>
        <v>11.400000000000006</v>
      </c>
      <c r="H27">
        <f>MAX(IF($I27-145&lt;MIN($H$2:$H26),$I27-145,MIN($H$2:$H26)),0)</f>
        <v>21.400000000000006</v>
      </c>
      <c r="I27">
        <v>168.2</v>
      </c>
      <c r="J27">
        <v>168.2</v>
      </c>
    </row>
    <row r="28" spans="1:10" x14ac:dyDescent="0.3">
      <c r="A28" s="14">
        <v>43684</v>
      </c>
      <c r="B28">
        <f t="shared" si="0"/>
        <v>167.7</v>
      </c>
      <c r="F28">
        <f>MAX(IF($I28-165&lt;MIN($F$2:$F27),$I28-165,MIN($F$2:$F27)),0)</f>
        <v>1.4000000000000057</v>
      </c>
      <c r="G28">
        <f>MAX(IF($I28-155&lt;MIN($G$2:$G27),$I28-155,MIN($G$2:$G27)),0)</f>
        <v>11.400000000000006</v>
      </c>
      <c r="H28">
        <f>MAX(IF($I28-145&lt;MIN($H$2:$H27),$I28-145,MIN($H$2:$H27)),0)</f>
        <v>21.400000000000006</v>
      </c>
      <c r="I28">
        <v>167.4</v>
      </c>
      <c r="J28">
        <v>168</v>
      </c>
    </row>
    <row r="29" spans="1:10" x14ac:dyDescent="0.3">
      <c r="A29" s="14">
        <v>43685</v>
      </c>
      <c r="B29">
        <f t="shared" si="0"/>
        <v>167.6</v>
      </c>
      <c r="F29">
        <f>MAX(IF($I29-165&lt;MIN($F$2:$F28),$I29-165,MIN($F$2:$F28)),0)</f>
        <v>1.4000000000000057</v>
      </c>
      <c r="G29">
        <f>MAX(IF($I29-155&lt;MIN($G$2:$G28),$I29-155,MIN($G$2:$G28)),0)</f>
        <v>11.400000000000006</v>
      </c>
      <c r="H29">
        <f>MAX(IF($I29-145&lt;MIN($H$2:$H28),$I29-145,MIN($H$2:$H28)),0)</f>
        <v>21.400000000000006</v>
      </c>
      <c r="I29">
        <v>167.6</v>
      </c>
      <c r="J29">
        <v>167.6</v>
      </c>
    </row>
    <row r="30" spans="1:10" x14ac:dyDescent="0.3">
      <c r="A30" s="14">
        <v>43686</v>
      </c>
      <c r="B30">
        <f t="shared" si="0"/>
        <v>167.6</v>
      </c>
      <c r="F30">
        <f>MAX(IF($I30-165&lt;MIN($F$2:$F29),$I30-165,MIN($F$2:$F29)),0)</f>
        <v>1.4000000000000057</v>
      </c>
      <c r="G30">
        <f>MAX(IF($I30-155&lt;MIN($G$2:$G29),$I30-155,MIN($G$2:$G29)),0)</f>
        <v>11.400000000000006</v>
      </c>
      <c r="H30">
        <f>MAX(IF($I30-145&lt;MIN($H$2:$H29),$I30-145,MIN($H$2:$H29)),0)</f>
        <v>21.400000000000006</v>
      </c>
      <c r="I30">
        <v>167.6</v>
      </c>
      <c r="J30">
        <v>167.6</v>
      </c>
    </row>
    <row r="31" spans="1:10" x14ac:dyDescent="0.3">
      <c r="A31" s="14">
        <v>43687</v>
      </c>
      <c r="B31">
        <f t="shared" si="0"/>
        <v>166.8</v>
      </c>
      <c r="F31">
        <f>MAX(IF($I31-165&lt;MIN($F$2:$F30),$I31-165,MIN($F$2:$F30)),0)</f>
        <v>1.4000000000000057</v>
      </c>
      <c r="G31">
        <f>MAX(IF($I31-155&lt;MIN($G$2:$G30),$I31-155,MIN($G$2:$G30)),0)</f>
        <v>11.400000000000006</v>
      </c>
      <c r="H31">
        <f>MAX(IF($I31-145&lt;MIN($H$2:$H30),$I31-145,MIN($H$2:$H30)),0)</f>
        <v>21.400000000000006</v>
      </c>
      <c r="I31">
        <v>166.8</v>
      </c>
      <c r="J31">
        <v>166.8</v>
      </c>
    </row>
    <row r="32" spans="1:10" x14ac:dyDescent="0.3">
      <c r="A32" s="14">
        <v>43688</v>
      </c>
      <c r="B32">
        <f t="shared" si="0"/>
        <v>167</v>
      </c>
      <c r="F32">
        <f>MAX(IF($I32-165&lt;MIN($F$2:$F31),$I32-165,MIN($F$2:$F31)),0)</f>
        <v>1.4000000000000057</v>
      </c>
      <c r="G32">
        <f>MAX(IF($I32-155&lt;MIN($G$2:$G31),$I32-155,MIN($G$2:$G31)),0)</f>
        <v>11.400000000000006</v>
      </c>
      <c r="H32">
        <f>MAX(IF($I32-145&lt;MIN($H$2:$H31),$I32-145,MIN($H$2:$H31)),0)</f>
        <v>21.400000000000006</v>
      </c>
      <c r="I32">
        <v>167</v>
      </c>
      <c r="J32">
        <v>167</v>
      </c>
    </row>
    <row r="33" spans="1:10" x14ac:dyDescent="0.3">
      <c r="A33" s="14">
        <v>43689</v>
      </c>
      <c r="B33">
        <f t="shared" si="0"/>
        <v>167</v>
      </c>
      <c r="C33">
        <v>168</v>
      </c>
      <c r="F33">
        <f>MAX(IF($I33-165&lt;MIN($F$2:$F32),$I33-165,MIN($F$2:$F32)),0)</f>
        <v>1.4000000000000057</v>
      </c>
      <c r="G33">
        <f>MAX(IF($I33-155&lt;MIN($G$2:$G32),$I33-155,MIN($G$2:$G32)),0)</f>
        <v>11.400000000000006</v>
      </c>
      <c r="H33">
        <f>MAX(IF($I33-145&lt;MIN($H$2:$H32),$I33-145,MIN($H$2:$H32)),0)</f>
        <v>21.400000000000006</v>
      </c>
      <c r="I33">
        <v>167</v>
      </c>
      <c r="J33">
        <v>167</v>
      </c>
    </row>
    <row r="34" spans="1:10" x14ac:dyDescent="0.3">
      <c r="A34" s="14">
        <v>43690</v>
      </c>
      <c r="B34">
        <f t="shared" ref="B34:B90" si="1">AVERAGE($I34:$J34)</f>
        <v>167.8</v>
      </c>
      <c r="C34">
        <f t="shared" ref="C34:C54" si="2">C33-(A34-A33)*0.1</f>
        <v>167.9</v>
      </c>
      <c r="F34">
        <f>MAX(IF($I34-165&lt;MIN($F$2:$F33),$I34-165,MIN($F$2:$F33)),0)</f>
        <v>1.4000000000000057</v>
      </c>
      <c r="G34">
        <f>MAX(IF($I34-155&lt;MIN($G$2:$G33),$I34-155,MIN($G$2:$G33)),0)</f>
        <v>11.400000000000006</v>
      </c>
      <c r="H34">
        <f>MAX(IF($I34-145&lt;MIN($H$2:$H33),$I34-145,MIN($H$2:$H33)),0)</f>
        <v>21.400000000000006</v>
      </c>
      <c r="I34">
        <v>167.6</v>
      </c>
      <c r="J34">
        <v>168</v>
      </c>
    </row>
    <row r="35" spans="1:10" x14ac:dyDescent="0.3">
      <c r="A35" s="14">
        <v>43693</v>
      </c>
      <c r="B35">
        <f t="shared" si="1"/>
        <v>167.3</v>
      </c>
      <c r="C35">
        <f t="shared" si="2"/>
        <v>167.6</v>
      </c>
      <c r="F35">
        <f>MAX(IF($I35-165&lt;MIN($F$2:$F34),$I35-165,MIN($F$2:$F34)),0)</f>
        <v>1.4000000000000057</v>
      </c>
      <c r="G35">
        <f>MAX(IF($I35-155&lt;MIN($G$2:$G34),$I35-155,MIN($G$2:$G34)),0)</f>
        <v>11.400000000000006</v>
      </c>
      <c r="H35">
        <f>MAX(IF($I35-145&lt;MIN($H$2:$H34),$I35-145,MIN($H$2:$H34)),0)</f>
        <v>21.400000000000006</v>
      </c>
      <c r="I35">
        <v>167</v>
      </c>
      <c r="J35">
        <v>167.6</v>
      </c>
    </row>
    <row r="36" spans="1:10" x14ac:dyDescent="0.3">
      <c r="A36" s="14">
        <v>43700</v>
      </c>
      <c r="B36">
        <f t="shared" si="1"/>
        <v>165</v>
      </c>
      <c r="C36">
        <f t="shared" si="2"/>
        <v>166.9</v>
      </c>
      <c r="F36">
        <f>MAX(IF($I36-165&lt;MIN($F$2:$F35),$I36-165,MIN($F$2:$F35)),0)</f>
        <v>0</v>
      </c>
      <c r="G36">
        <f>MAX(IF($I36-155&lt;MIN($G$2:$G35),$I36-155,MIN($G$2:$G35)),0)</f>
        <v>9</v>
      </c>
      <c r="H36">
        <f>MAX(IF($I36-145&lt;MIN($H$2:$H35),$I36-145,MIN($H$2:$H35)),0)</f>
        <v>19</v>
      </c>
      <c r="I36">
        <v>164</v>
      </c>
      <c r="J36">
        <v>166</v>
      </c>
    </row>
    <row r="37" spans="1:10" x14ac:dyDescent="0.3">
      <c r="A37" s="14">
        <v>43701</v>
      </c>
      <c r="B37">
        <f t="shared" si="1"/>
        <v>165</v>
      </c>
      <c r="C37">
        <f t="shared" si="2"/>
        <v>166.8</v>
      </c>
      <c r="F37">
        <f>MAX(IF($I37-165&lt;MIN($F$2:$F36),$I37-165,MIN($F$2:$F36)),0)</f>
        <v>0</v>
      </c>
      <c r="G37">
        <f>MAX(IF($I37-155&lt;MIN($G$2:$G36),$I37-155,MIN($G$2:$G36)),0)</f>
        <v>9</v>
      </c>
      <c r="H37">
        <f>MAX(IF($I37-145&lt;MIN($H$2:$H36),$I37-145,MIN($H$2:$H36)),0)</f>
        <v>19</v>
      </c>
      <c r="I37">
        <v>165</v>
      </c>
      <c r="J37">
        <v>165</v>
      </c>
    </row>
    <row r="38" spans="1:10" x14ac:dyDescent="0.3">
      <c r="A38" s="14">
        <v>43703</v>
      </c>
      <c r="B38">
        <f t="shared" si="1"/>
        <v>165</v>
      </c>
      <c r="C38">
        <f t="shared" si="2"/>
        <v>166.60000000000002</v>
      </c>
      <c r="F38">
        <f>MAX(IF($I38-165&lt;MIN($F$2:$F37),$I38-165,MIN($F$2:$F37)),0)</f>
        <v>0</v>
      </c>
      <c r="G38">
        <f>MAX(IF($I38-155&lt;MIN($G$2:$G37),$I38-155,MIN($G$2:$G37)),0)</f>
        <v>9</v>
      </c>
      <c r="H38">
        <f>MAX(IF($I38-145&lt;MIN($H$2:$H37),$I38-145,MIN($H$2:$H37)),0)</f>
        <v>19</v>
      </c>
      <c r="I38">
        <v>165</v>
      </c>
      <c r="J38">
        <v>165</v>
      </c>
    </row>
    <row r="39" spans="1:10" x14ac:dyDescent="0.3">
      <c r="A39" s="14">
        <v>43704</v>
      </c>
      <c r="B39">
        <f t="shared" si="1"/>
        <v>164.8</v>
      </c>
      <c r="C39">
        <f t="shared" si="2"/>
        <v>166.50000000000003</v>
      </c>
      <c r="F39">
        <f>MAX(IF($I39-165&lt;MIN($F$2:$F38),$I39-165,MIN($F$2:$F38)),0)</f>
        <v>0</v>
      </c>
      <c r="G39">
        <f>MAX(IF($I39-155&lt;MIN($G$2:$G38),$I39-155,MIN($G$2:$G38)),0)</f>
        <v>9</v>
      </c>
      <c r="H39">
        <f>MAX(IF($I39-145&lt;MIN($H$2:$H38),$I39-145,MIN($H$2:$H38)),0)</f>
        <v>19</v>
      </c>
      <c r="I39">
        <v>164.2</v>
      </c>
      <c r="J39">
        <v>165.4</v>
      </c>
    </row>
    <row r="40" spans="1:10" x14ac:dyDescent="0.3">
      <c r="A40" s="14">
        <v>43705</v>
      </c>
      <c r="B40">
        <f t="shared" si="1"/>
        <v>163.80000000000001</v>
      </c>
      <c r="C40">
        <f t="shared" si="2"/>
        <v>166.40000000000003</v>
      </c>
      <c r="F40">
        <f>MAX(IF($I40-165&lt;MIN($F$2:$F39),$I40-165,MIN($F$2:$F39)),0)</f>
        <v>0</v>
      </c>
      <c r="G40">
        <f>MAX(IF($I40-155&lt;MIN($G$2:$G39),$I40-155,MIN($G$2:$G39)),0)</f>
        <v>8.8000000000000114</v>
      </c>
      <c r="H40">
        <f>MAX(IF($I40-145&lt;MIN($H$2:$H39),$I40-145,MIN($H$2:$H39)),0)</f>
        <v>18.800000000000011</v>
      </c>
      <c r="I40">
        <v>163.80000000000001</v>
      </c>
      <c r="J40">
        <v>163.80000000000001</v>
      </c>
    </row>
    <row r="41" spans="1:10" x14ac:dyDescent="0.3">
      <c r="A41" s="14">
        <v>43706</v>
      </c>
      <c r="B41">
        <f t="shared" si="1"/>
        <v>165.89999999999998</v>
      </c>
      <c r="C41">
        <f t="shared" si="2"/>
        <v>166.30000000000004</v>
      </c>
      <c r="F41">
        <f>MAX(IF($I41-165&lt;MIN($F$2:$F40),$I41-165,MIN($F$2:$F40)),0)</f>
        <v>0</v>
      </c>
      <c r="G41">
        <f>MAX(IF($I41-155&lt;MIN($G$2:$G40),$I41-155,MIN($G$2:$G40)),0)</f>
        <v>8.8000000000000114</v>
      </c>
      <c r="H41">
        <f>MAX(IF($I41-145&lt;MIN($H$2:$H40),$I41-145,MIN($H$2:$H40)),0)</f>
        <v>18.800000000000011</v>
      </c>
      <c r="I41">
        <v>164.6</v>
      </c>
      <c r="J41">
        <v>167.2</v>
      </c>
    </row>
    <row r="42" spans="1:10" x14ac:dyDescent="0.3">
      <c r="A42" s="14">
        <v>43707</v>
      </c>
      <c r="B42">
        <f t="shared" si="1"/>
        <v>165.2</v>
      </c>
      <c r="C42">
        <f t="shared" si="2"/>
        <v>166.20000000000005</v>
      </c>
      <c r="F42">
        <f>MAX(IF($I42-165&lt;MIN($F$2:$F41),$I42-165,MIN($F$2:$F41)),0)</f>
        <v>0</v>
      </c>
      <c r="G42">
        <f>MAX(IF($I42-155&lt;MIN($G$2:$G41),$I42-155,MIN($G$2:$G41)),0)</f>
        <v>8.8000000000000114</v>
      </c>
      <c r="H42">
        <f>MAX(IF($I42-145&lt;MIN($H$2:$H41),$I42-145,MIN($H$2:$H41)),0)</f>
        <v>18.800000000000011</v>
      </c>
      <c r="I42">
        <v>165.2</v>
      </c>
      <c r="J42">
        <v>165.2</v>
      </c>
    </row>
    <row r="43" spans="1:10" x14ac:dyDescent="0.3">
      <c r="A43" s="14">
        <v>43710</v>
      </c>
      <c r="B43">
        <f t="shared" si="1"/>
        <v>165</v>
      </c>
      <c r="C43">
        <f t="shared" si="2"/>
        <v>165.90000000000003</v>
      </c>
      <c r="F43">
        <f>MAX(IF($I43-165&lt;MIN($F$2:$F42),$I43-165,MIN($F$2:$F42)),0)</f>
        <v>0</v>
      </c>
      <c r="G43">
        <f>MAX(IF($I43-155&lt;MIN($G$2:$G42),$I43-155,MIN($G$2:$G42)),0)</f>
        <v>8.8000000000000114</v>
      </c>
      <c r="H43">
        <f>MAX(IF($I43-145&lt;MIN($H$2:$H42),$I43-145,MIN($H$2:$H42)),0)</f>
        <v>18.800000000000011</v>
      </c>
      <c r="I43">
        <v>165</v>
      </c>
      <c r="J43">
        <v>165</v>
      </c>
    </row>
    <row r="44" spans="1:10" x14ac:dyDescent="0.3">
      <c r="A44" s="14">
        <v>43711</v>
      </c>
      <c r="B44">
        <f t="shared" si="1"/>
        <v>163.6</v>
      </c>
      <c r="C44">
        <f t="shared" si="2"/>
        <v>165.80000000000004</v>
      </c>
      <c r="F44">
        <f>MAX(IF($I44-165&lt;MIN($F$2:$F43),$I44-165,MIN($F$2:$F43)),0)</f>
        <v>0</v>
      </c>
      <c r="G44">
        <f>MAX(IF($I44-155&lt;MIN($G$2:$G43),$I44-155,MIN($G$2:$G43)),0)</f>
        <v>8.5999999999999943</v>
      </c>
      <c r="H44">
        <f>MAX(IF($I44-145&lt;MIN($H$2:$H43),$I44-145,MIN($H$2:$H43)),0)</f>
        <v>18.599999999999994</v>
      </c>
      <c r="I44">
        <v>163.6</v>
      </c>
      <c r="J44">
        <v>163.6</v>
      </c>
    </row>
    <row r="45" spans="1:10" x14ac:dyDescent="0.3">
      <c r="A45" s="14">
        <v>43712</v>
      </c>
      <c r="B45">
        <f t="shared" si="1"/>
        <v>163.9</v>
      </c>
      <c r="C45">
        <f t="shared" si="2"/>
        <v>165.70000000000005</v>
      </c>
      <c r="F45">
        <f>MAX(IF($I45-165&lt;MIN($F$2:$F44),$I45-165,MIN($F$2:$F44)),0)</f>
        <v>0</v>
      </c>
      <c r="G45">
        <f>MAX(IF($I45-155&lt;MIN($G$2:$G44),$I45-155,MIN($G$2:$G44)),0)</f>
        <v>8.5999999999999943</v>
      </c>
      <c r="H45">
        <f>MAX(IF($I45-145&lt;MIN($H$2:$H44),$I45-145,MIN($H$2:$H44)),0)</f>
        <v>18.599999999999994</v>
      </c>
      <c r="I45">
        <v>163.80000000000001</v>
      </c>
      <c r="J45">
        <v>164</v>
      </c>
    </row>
    <row r="46" spans="1:10" x14ac:dyDescent="0.3">
      <c r="A46" s="14">
        <v>43713</v>
      </c>
      <c r="B46">
        <f t="shared" si="1"/>
        <v>165.3</v>
      </c>
      <c r="C46">
        <f t="shared" si="2"/>
        <v>165.60000000000005</v>
      </c>
      <c r="F46">
        <f>MAX(IF($I46-165&lt;MIN($F$2:$F45),$I46-165,MIN($F$2:$F45)),0)</f>
        <v>0</v>
      </c>
      <c r="G46">
        <f>MAX(IF($I46-155&lt;MIN($G$2:$G45),$I46-155,MIN($G$2:$G45)),0)</f>
        <v>8.5999999999999943</v>
      </c>
      <c r="H46">
        <f>MAX(IF($I46-145&lt;MIN($H$2:$H45),$I46-145,MIN($H$2:$H45)),0)</f>
        <v>18.599999999999994</v>
      </c>
      <c r="I46">
        <v>164</v>
      </c>
      <c r="J46">
        <v>166.6</v>
      </c>
    </row>
    <row r="47" spans="1:10" x14ac:dyDescent="0.3">
      <c r="A47" s="14">
        <v>43718</v>
      </c>
      <c r="B47">
        <f t="shared" si="1"/>
        <v>163.4</v>
      </c>
      <c r="C47">
        <f t="shared" si="2"/>
        <v>165.10000000000005</v>
      </c>
      <c r="F47">
        <f>MAX(IF($I47-165&lt;MIN($F$2:$F46),$I47-165,MIN($F$2:$F46)),0)</f>
        <v>0</v>
      </c>
      <c r="G47">
        <f>MAX(IF($I47-155&lt;MIN($G$2:$G46),$I47-155,MIN($G$2:$G46)),0)</f>
        <v>8.4000000000000057</v>
      </c>
      <c r="H47">
        <f>MAX(IF($I47-145&lt;MIN($H$2:$H46),$I47-145,MIN($H$2:$H46)),0)</f>
        <v>18.400000000000006</v>
      </c>
      <c r="I47">
        <v>163.4</v>
      </c>
      <c r="J47">
        <v>163.4</v>
      </c>
    </row>
    <row r="48" spans="1:10" x14ac:dyDescent="0.3">
      <c r="A48" s="14">
        <v>43720</v>
      </c>
      <c r="B48">
        <f t="shared" si="1"/>
        <v>164.4</v>
      </c>
      <c r="C48">
        <f t="shared" si="2"/>
        <v>164.90000000000006</v>
      </c>
      <c r="F48">
        <f>MAX(IF($I48-165&lt;MIN($F$2:$F47),$I48-165,MIN($F$2:$F47)),0)</f>
        <v>0</v>
      </c>
      <c r="G48">
        <f>MAX(IF($I48-155&lt;MIN($G$2:$G47),$I48-155,MIN($G$2:$G47)),0)</f>
        <v>8.4000000000000057</v>
      </c>
      <c r="H48">
        <f>MAX(IF($I48-145&lt;MIN($H$2:$H47),$I48-145,MIN($H$2:$H47)),0)</f>
        <v>18.400000000000006</v>
      </c>
      <c r="I48">
        <v>164.4</v>
      </c>
      <c r="J48">
        <v>164.4</v>
      </c>
    </row>
    <row r="49" spans="1:15" x14ac:dyDescent="0.3">
      <c r="A49" s="14">
        <v>43721</v>
      </c>
      <c r="B49">
        <f t="shared" si="1"/>
        <v>163.6</v>
      </c>
      <c r="C49">
        <f t="shared" si="2"/>
        <v>164.80000000000007</v>
      </c>
      <c r="F49">
        <f>MAX(IF($I49-165&lt;MIN($F$2:$F48),$I49-165,MIN($F$2:$F48)),0)</f>
        <v>0</v>
      </c>
      <c r="G49">
        <f>MAX(IF($I49-155&lt;MIN($G$2:$G48),$I49-155,MIN($G$2:$G48)),0)</f>
        <v>8.4000000000000057</v>
      </c>
      <c r="H49">
        <f>MAX(IF($I49-145&lt;MIN($H$2:$H48),$I49-145,MIN($H$2:$H48)),0)</f>
        <v>18.400000000000006</v>
      </c>
      <c r="I49">
        <v>163.6</v>
      </c>
      <c r="J49">
        <v>163.6</v>
      </c>
    </row>
    <row r="50" spans="1:15" x14ac:dyDescent="0.3">
      <c r="A50" s="14">
        <v>43723</v>
      </c>
      <c r="B50">
        <f t="shared" si="1"/>
        <v>164.6</v>
      </c>
      <c r="C50">
        <f t="shared" si="2"/>
        <v>164.60000000000008</v>
      </c>
      <c r="F50">
        <f>MAX(IF($I50-165&lt;MIN($F$2:$F49),$I50-165,MIN($F$2:$F49)),0)</f>
        <v>0</v>
      </c>
      <c r="G50">
        <f>MAX(IF($I50-155&lt;MIN($G$2:$G49),$I50-155,MIN($G$2:$G49)),0)</f>
        <v>8.4000000000000057</v>
      </c>
      <c r="H50">
        <f>MAX(IF($I50-145&lt;MIN($H$2:$H49),$I50-145,MIN($H$2:$H49)),0)</f>
        <v>18.400000000000006</v>
      </c>
      <c r="I50">
        <v>164.6</v>
      </c>
      <c r="J50">
        <v>164.6</v>
      </c>
    </row>
    <row r="51" spans="1:15" x14ac:dyDescent="0.3">
      <c r="A51" s="14">
        <v>43725</v>
      </c>
      <c r="B51">
        <f t="shared" si="1"/>
        <v>164</v>
      </c>
      <c r="C51">
        <f t="shared" si="2"/>
        <v>164.40000000000009</v>
      </c>
      <c r="F51">
        <f>MAX(IF($I51-165&lt;MIN($F$2:$F50),$I51-165,MIN($F$2:$F50)),0)</f>
        <v>0</v>
      </c>
      <c r="G51">
        <f>MAX(IF($I51-155&lt;MIN($G$2:$G50),$I51-155,MIN($G$2:$G50)),0)</f>
        <v>8.4000000000000057</v>
      </c>
      <c r="H51">
        <f>MAX(IF($I51-145&lt;MIN($H$2:$H50),$I51-145,MIN($H$2:$H50)),0)</f>
        <v>18.400000000000006</v>
      </c>
      <c r="I51">
        <v>164</v>
      </c>
      <c r="J51">
        <v>164</v>
      </c>
    </row>
    <row r="52" spans="1:15" x14ac:dyDescent="0.3">
      <c r="A52" s="14">
        <v>43727</v>
      </c>
      <c r="B52">
        <f t="shared" si="1"/>
        <v>163.80000000000001</v>
      </c>
      <c r="C52">
        <f t="shared" si="2"/>
        <v>164.2000000000001</v>
      </c>
      <c r="F52">
        <f>MAX(IF($I52-165&lt;MIN($F$2:$F51),$I52-165,MIN($F$2:$F51)),0)</f>
        <v>0</v>
      </c>
      <c r="G52">
        <f>MAX(IF($I52-155&lt;MIN($G$2:$G51),$I52-155,MIN($G$2:$G51)),0)</f>
        <v>8.1999999999999886</v>
      </c>
      <c r="H52">
        <f>MAX(IF($I52-145&lt;MIN($H$2:$H51),$I52-145,MIN($H$2:$H51)),0)</f>
        <v>18.199999999999989</v>
      </c>
      <c r="I52">
        <v>163.19999999999999</v>
      </c>
      <c r="J52">
        <v>164.4</v>
      </c>
    </row>
    <row r="53" spans="1:15" x14ac:dyDescent="0.3">
      <c r="A53" s="14">
        <v>43729</v>
      </c>
      <c r="B53">
        <f t="shared" si="1"/>
        <v>164.8</v>
      </c>
      <c r="C53">
        <f t="shared" si="2"/>
        <v>164.00000000000011</v>
      </c>
      <c r="F53">
        <f>MAX(IF($I53-165&lt;MIN($F$2:$F52),$I53-165,MIN($F$2:$F52)),0)</f>
        <v>0</v>
      </c>
      <c r="G53">
        <f>MAX(IF($I53-155&lt;MIN($G$2:$G52),$I53-155,MIN($G$2:$G52)),0)</f>
        <v>8.1999999999999886</v>
      </c>
      <c r="H53">
        <f>MAX(IF($I53-145&lt;MIN($H$2:$H52),$I53-145,MIN($H$2:$H52)),0)</f>
        <v>18.199999999999989</v>
      </c>
      <c r="I53">
        <v>164.8</v>
      </c>
      <c r="J53">
        <v>164.8</v>
      </c>
    </row>
    <row r="54" spans="1:15" x14ac:dyDescent="0.3">
      <c r="A54" s="14">
        <v>43730</v>
      </c>
      <c r="B54">
        <f t="shared" si="1"/>
        <v>164.3</v>
      </c>
      <c r="C54">
        <f t="shared" si="2"/>
        <v>163.90000000000012</v>
      </c>
      <c r="F54">
        <f>MAX(IF($I54-165&lt;MIN($F$2:$F53),$I54-165,MIN($F$2:$F53)),0)</f>
        <v>0</v>
      </c>
      <c r="G54">
        <f>MAX(IF($I54-155&lt;MIN($G$2:$G53),$I54-155,MIN($G$2:$G53)),0)</f>
        <v>8</v>
      </c>
      <c r="H54">
        <f>MAX(IF($I54-145&lt;MIN($H$2:$H53),$I54-145,MIN($H$2:$H53)),0)</f>
        <v>18</v>
      </c>
      <c r="I54">
        <v>163</v>
      </c>
      <c r="J54">
        <v>165.6</v>
      </c>
    </row>
    <row r="55" spans="1:15" x14ac:dyDescent="0.3">
      <c r="A55" s="14">
        <v>43732</v>
      </c>
      <c r="B55">
        <f t="shared" si="1"/>
        <v>163.5</v>
      </c>
      <c r="C55">
        <f>C54-(A55-A54)*0.1</f>
        <v>163.70000000000013</v>
      </c>
      <c r="F55">
        <f>MAX(IF($I55-165&lt;MIN($F$2:$F54),$I55-165,MIN($F$2:$F54)),0)</f>
        <v>0</v>
      </c>
      <c r="G55">
        <f>MAX(IF($I55-155&lt;MIN($G$2:$G54),$I55-155,MIN($G$2:$G54)),0)</f>
        <v>8</v>
      </c>
      <c r="H55">
        <f>MAX(IF($I55-145&lt;MIN($H$2:$H54),$I55-145,MIN($H$2:$H54)),0)</f>
        <v>18</v>
      </c>
      <c r="I55">
        <v>163</v>
      </c>
      <c r="J55">
        <v>164</v>
      </c>
    </row>
    <row r="56" spans="1:15" x14ac:dyDescent="0.3">
      <c r="A56" s="14">
        <v>43733</v>
      </c>
      <c r="B56">
        <f t="shared" si="1"/>
        <v>163.4</v>
      </c>
      <c r="C56">
        <f t="shared" ref="C56:C70" si="3">C55-(A56-A55)*0.1</f>
        <v>163.60000000000014</v>
      </c>
      <c r="F56">
        <f>MAX(IF($I56-165&lt;MIN($F$2:$F55),$I56-165,MIN($F$2:$F55)),0)</f>
        <v>0</v>
      </c>
      <c r="G56">
        <f>MAX(IF($I56-155&lt;MIN($G$2:$G55),$I56-155,MIN($G$2:$G55)),0)</f>
        <v>7.8000000000000114</v>
      </c>
      <c r="H56">
        <f>MAX(IF($I56-145&lt;MIN($H$2:$H55),$I56-145,MIN($H$2:$H55)),0)</f>
        <v>17.800000000000011</v>
      </c>
      <c r="I56">
        <v>162.80000000000001</v>
      </c>
      <c r="J56">
        <v>164</v>
      </c>
    </row>
    <row r="57" spans="1:15" x14ac:dyDescent="0.3">
      <c r="A57" s="14">
        <v>43735</v>
      </c>
      <c r="B57">
        <f t="shared" si="1"/>
        <v>163.4</v>
      </c>
      <c r="C57">
        <f t="shared" si="3"/>
        <v>163.40000000000015</v>
      </c>
      <c r="F57">
        <f>MAX(IF($I57-165&lt;MIN($F$2:$F56),$I57-165,MIN($F$2:$F56)),0)</f>
        <v>0</v>
      </c>
      <c r="G57">
        <f>MAX(IF($I57-155&lt;MIN($G$2:$G56),$I57-155,MIN($G$2:$G56)),0)</f>
        <v>7.8000000000000114</v>
      </c>
      <c r="H57">
        <f>MAX(IF($I57-145&lt;MIN($H$2:$H56),$I57-145,MIN($H$2:$H56)),0)</f>
        <v>17.800000000000011</v>
      </c>
      <c r="I57">
        <v>163.4</v>
      </c>
      <c r="J57">
        <v>163.4</v>
      </c>
    </row>
    <row r="58" spans="1:15" x14ac:dyDescent="0.3">
      <c r="A58" s="14">
        <v>43737</v>
      </c>
      <c r="B58">
        <f t="shared" si="1"/>
        <v>162.6</v>
      </c>
      <c r="C58">
        <f t="shared" si="3"/>
        <v>163.20000000000016</v>
      </c>
      <c r="F58">
        <f>MAX(IF($I58-165&lt;MIN($F$2:$F57),$I58-165,MIN($F$2:$F57)),0)</f>
        <v>0</v>
      </c>
      <c r="G58">
        <f>MAX(IF($I58-155&lt;MIN($G$2:$G57),$I58-155,MIN($G$2:$G57)),0)</f>
        <v>7.5999999999999943</v>
      </c>
      <c r="H58">
        <f>MAX(IF($I58-145&lt;MIN($H$2:$H57),$I58-145,MIN($H$2:$H57)),0)</f>
        <v>17.599999999999994</v>
      </c>
      <c r="I58">
        <v>162.6</v>
      </c>
      <c r="J58">
        <v>162.6</v>
      </c>
    </row>
    <row r="59" spans="1:15" x14ac:dyDescent="0.3">
      <c r="A59" s="14">
        <v>43738</v>
      </c>
      <c r="B59">
        <f t="shared" si="1"/>
        <v>162.80000000000001</v>
      </c>
      <c r="C59">
        <f t="shared" si="3"/>
        <v>163.10000000000016</v>
      </c>
      <c r="F59">
        <f>MAX(IF($I59-165&lt;MIN($F$2:$F58),$I59-165,MIN($F$2:$F58)),0)</f>
        <v>0</v>
      </c>
      <c r="G59">
        <f>MAX(IF($I59-155&lt;MIN($G$2:$G58),$I59-155,MIN($G$2:$G58)),0)</f>
        <v>7.4000000000000057</v>
      </c>
      <c r="H59">
        <f>MAX(IF($I59-145&lt;MIN($H$2:$H58),$I59-145,MIN($H$2:$H58)),0)</f>
        <v>17.400000000000006</v>
      </c>
      <c r="I59">
        <v>162.4</v>
      </c>
      <c r="J59">
        <v>163.19999999999999</v>
      </c>
      <c r="K59" t="s">
        <v>101</v>
      </c>
      <c r="L59" t="s">
        <v>102</v>
      </c>
      <c r="M59" t="s">
        <v>103</v>
      </c>
      <c r="N59" t="s">
        <v>109</v>
      </c>
      <c r="O59" t="s">
        <v>117</v>
      </c>
    </row>
    <row r="60" spans="1:15" x14ac:dyDescent="0.3">
      <c r="A60" s="14">
        <v>43739</v>
      </c>
      <c r="B60">
        <f t="shared" si="1"/>
        <v>162.94999999999999</v>
      </c>
      <c r="C60">
        <f t="shared" si="3"/>
        <v>163.00000000000017</v>
      </c>
      <c r="E60">
        <v>0</v>
      </c>
      <c r="F60">
        <f>MAX(IF($I60-165&lt;MIN($F$2:$F59),$I60-165,MIN($F$2:$F59)),0)</f>
        <v>0</v>
      </c>
      <c r="G60">
        <f>MAX(IF($I60-155&lt;MIN($G$2:$G59),$I60-155,MIN($G$2:$G59)),0)</f>
        <v>7.4000000000000057</v>
      </c>
      <c r="H60">
        <f>MAX(IF($I60-145&lt;MIN($H$2:$H59),$I60-145,MIN($H$2:$H59)),0)</f>
        <v>17.400000000000006</v>
      </c>
      <c r="I60">
        <v>162.5</v>
      </c>
      <c r="J60">
        <v>163.4</v>
      </c>
      <c r="K60" t="s">
        <v>100</v>
      </c>
    </row>
    <row r="61" spans="1:15" x14ac:dyDescent="0.3">
      <c r="A61" s="14">
        <v>43740</v>
      </c>
      <c r="B61">
        <f t="shared" si="1"/>
        <v>163.19999999999999</v>
      </c>
      <c r="C61">
        <f t="shared" si="3"/>
        <v>162.90000000000018</v>
      </c>
      <c r="E61">
        <f t="shared" ref="E61:E89" si="4">E60+1-IF(ISBLANK(K61),0,1)-IF(ISBLANK(L61),0,1)-IF(ISBLANK(M61),0,1)</f>
        <v>0</v>
      </c>
      <c r="F61">
        <f>MAX(IF($I61-165&lt;MIN($F$2:$F60),$I61-165,MIN($F$2:$F60)),0)</f>
        <v>0</v>
      </c>
      <c r="G61">
        <f>MAX(IF($I61-155&lt;MIN($G$2:$G60),$I61-155,MIN($G$2:$G60)),0)</f>
        <v>7.4000000000000057</v>
      </c>
      <c r="H61">
        <f>MAX(IF($I61-145&lt;MIN($H$2:$H60),$I61-145,MIN($H$2:$H60)),0)</f>
        <v>17.400000000000006</v>
      </c>
      <c r="I61">
        <v>163</v>
      </c>
      <c r="J61">
        <v>163.4</v>
      </c>
      <c r="K61" t="s">
        <v>104</v>
      </c>
    </row>
    <row r="62" spans="1:15" x14ac:dyDescent="0.3">
      <c r="A62" s="14">
        <v>43741</v>
      </c>
      <c r="B62">
        <f t="shared" si="1"/>
        <v>162.85</v>
      </c>
      <c r="C62">
        <f t="shared" si="3"/>
        <v>162.80000000000018</v>
      </c>
      <c r="E62">
        <f t="shared" si="4"/>
        <v>0</v>
      </c>
      <c r="F62">
        <f>MAX(IF($I62-165&lt;MIN($F$2:$F61),$I62-165,MIN($F$2:$F61)),0)</f>
        <v>0</v>
      </c>
      <c r="G62">
        <f>MAX(IF($I62-155&lt;MIN($G$2:$G61),$I62-155,MIN($G$2:$G61)),0)</f>
        <v>7.1999999999999886</v>
      </c>
      <c r="H62">
        <f>MAX(IF($I62-145&lt;MIN($H$2:$H61),$I62-145,MIN($H$2:$H61)),0)</f>
        <v>17.199999999999989</v>
      </c>
      <c r="I62">
        <v>162.19999999999999</v>
      </c>
      <c r="J62">
        <v>163.5</v>
      </c>
      <c r="K62" t="s">
        <v>99</v>
      </c>
    </row>
    <row r="63" spans="1:15" x14ac:dyDescent="0.3">
      <c r="A63" s="14">
        <v>43742</v>
      </c>
      <c r="B63">
        <f t="shared" si="1"/>
        <v>162.5</v>
      </c>
      <c r="C63">
        <f t="shared" si="3"/>
        <v>162.70000000000019</v>
      </c>
      <c r="E63">
        <f t="shared" si="4"/>
        <v>0</v>
      </c>
      <c r="F63">
        <f>MAX(IF($I63-165&lt;MIN($F$2:$F62),$I63-165,MIN($F$2:$F62)),0)</f>
        <v>0</v>
      </c>
      <c r="G63">
        <f>MAX(IF($I63-155&lt;MIN($G$2:$G62),$I63-155,MIN($G$2:$G62)),0)</f>
        <v>7</v>
      </c>
      <c r="H63">
        <f>MAX(IF($I63-145&lt;MIN($H$2:$H62),$I63-145,MIN($H$2:$H62)),0)</f>
        <v>17</v>
      </c>
      <c r="I63">
        <v>162</v>
      </c>
      <c r="J63">
        <v>163</v>
      </c>
      <c r="K63" t="s">
        <v>105</v>
      </c>
    </row>
    <row r="64" spans="1:15" x14ac:dyDescent="0.3">
      <c r="A64" s="14">
        <v>43743</v>
      </c>
      <c r="B64">
        <f t="shared" si="1"/>
        <v>163.30000000000001</v>
      </c>
      <c r="C64">
        <f t="shared" si="3"/>
        <v>162.60000000000019</v>
      </c>
      <c r="E64">
        <f t="shared" si="4"/>
        <v>0</v>
      </c>
      <c r="F64">
        <f>MAX(IF($I64-165&lt;MIN($F$2:$F63),$I64-165,MIN($F$2:$F63)),0)</f>
        <v>0</v>
      </c>
      <c r="G64">
        <f>MAX(IF($I64-155&lt;MIN($G$2:$G63),$I64-155,MIN($G$2:$G63)),0)</f>
        <v>7</v>
      </c>
      <c r="H64">
        <f>MAX(IF($I64-145&lt;MIN($H$2:$H63),$I64-145,MIN($H$2:$H63)),0)</f>
        <v>17</v>
      </c>
      <c r="I64">
        <v>163</v>
      </c>
      <c r="J64">
        <v>163.6</v>
      </c>
      <c r="K64" t="s">
        <v>106</v>
      </c>
    </row>
    <row r="65" spans="1:15" x14ac:dyDescent="0.3">
      <c r="A65" s="14">
        <v>43744</v>
      </c>
      <c r="B65">
        <f t="shared" si="1"/>
        <v>162.1</v>
      </c>
      <c r="C65">
        <f t="shared" si="3"/>
        <v>162.5000000000002</v>
      </c>
      <c r="E65">
        <f t="shared" si="4"/>
        <v>-1</v>
      </c>
      <c r="F65">
        <f>MAX(IF($I65-165&lt;MIN($F$2:$F64),$I65-165,MIN($F$2:$F64)),0)</f>
        <v>0</v>
      </c>
      <c r="G65">
        <f>MAX(IF($I65-155&lt;MIN($G$2:$G64),$I65-155,MIN($G$2:$G64)),0)</f>
        <v>6.5999999999999943</v>
      </c>
      <c r="H65">
        <f>MAX(IF($I65-145&lt;MIN($H$2:$H64),$I65-145,MIN($H$2:$H64)),0)</f>
        <v>16.599999999999994</v>
      </c>
      <c r="I65">
        <v>161.6</v>
      </c>
      <c r="J65">
        <v>162.6</v>
      </c>
      <c r="K65" t="s">
        <v>107</v>
      </c>
      <c r="L65" t="s">
        <v>107</v>
      </c>
    </row>
    <row r="66" spans="1:15" x14ac:dyDescent="0.3">
      <c r="A66" s="14">
        <v>43745</v>
      </c>
      <c r="B66">
        <f t="shared" si="1"/>
        <v>162.4</v>
      </c>
      <c r="C66">
        <f t="shared" si="3"/>
        <v>162.4000000000002</v>
      </c>
      <c r="E66">
        <f t="shared" si="4"/>
        <v>-1</v>
      </c>
      <c r="F66">
        <f>MAX(IF($I66-165&lt;MIN($F$2:$F65),$I66-165,MIN($F$2:$F65)),0)</f>
        <v>0</v>
      </c>
      <c r="G66">
        <f>MAX(IF($I66-155&lt;MIN($G$2:$G65),$I66-155,MIN($G$2:$G65)),0)</f>
        <v>6.5999999999999943</v>
      </c>
      <c r="H66">
        <f>MAX(IF($I66-145&lt;MIN($H$2:$H65),$I66-145,MIN($H$2:$H65)),0)</f>
        <v>16.599999999999994</v>
      </c>
      <c r="I66">
        <v>161.80000000000001</v>
      </c>
      <c r="J66">
        <v>163</v>
      </c>
      <c r="K66" t="s">
        <v>108</v>
      </c>
    </row>
    <row r="67" spans="1:15" x14ac:dyDescent="0.3">
      <c r="A67" s="14">
        <v>43746</v>
      </c>
      <c r="B67">
        <f t="shared" si="1"/>
        <v>162.4</v>
      </c>
      <c r="C67">
        <f t="shared" si="3"/>
        <v>162.30000000000021</v>
      </c>
      <c r="E67">
        <f t="shared" si="4"/>
        <v>-1</v>
      </c>
      <c r="F67">
        <f>MAX(IF($I67-165&lt;MIN($F$2:$F66),$I67-165,MIN($F$2:$F66)),0)</f>
        <v>0</v>
      </c>
      <c r="G67">
        <f>MAX(IF($I67-155&lt;MIN($G$2:$G66),$I67-155,MIN($G$2:$G66)),0)</f>
        <v>6.5999999999999943</v>
      </c>
      <c r="H67">
        <f>MAX(IF($I67-145&lt;MIN($H$2:$H66),$I67-145,MIN($H$2:$H66)),0)</f>
        <v>16.599999999999994</v>
      </c>
      <c r="I67">
        <v>162.4</v>
      </c>
      <c r="J67">
        <v>162.4</v>
      </c>
      <c r="K67" t="s">
        <v>110</v>
      </c>
    </row>
    <row r="68" spans="1:15" x14ac:dyDescent="0.3">
      <c r="A68" s="14">
        <v>43747</v>
      </c>
      <c r="B68">
        <f t="shared" si="1"/>
        <v>162.6</v>
      </c>
      <c r="C68">
        <f t="shared" si="3"/>
        <v>162.20000000000022</v>
      </c>
      <c r="E68">
        <f t="shared" si="4"/>
        <v>-1</v>
      </c>
      <c r="F68">
        <f>MAX(IF($I68-165&lt;MIN($F$2:$F67),$I68-165,MIN($F$2:$F67)),0)</f>
        <v>0</v>
      </c>
      <c r="G68">
        <f>MAX(IF($I68-155&lt;MIN($G$2:$G67),$I68-155,MIN($G$2:$G67)),0)</f>
        <v>6.5999999999999943</v>
      </c>
      <c r="H68">
        <f>MAX(IF($I68-145&lt;MIN($H$2:$H67),$I68-145,MIN($H$2:$H67)),0)</f>
        <v>16.599999999999994</v>
      </c>
      <c r="I68">
        <v>162</v>
      </c>
      <c r="J68">
        <v>163.19999999999999</v>
      </c>
      <c r="K68" t="s">
        <v>111</v>
      </c>
    </row>
    <row r="69" spans="1:15" x14ac:dyDescent="0.3">
      <c r="A69" s="14">
        <v>43748</v>
      </c>
      <c r="B69">
        <f t="shared" si="1"/>
        <v>162.1</v>
      </c>
      <c r="C69">
        <f t="shared" si="3"/>
        <v>162.10000000000022</v>
      </c>
      <c r="E69">
        <f t="shared" si="4"/>
        <v>-1</v>
      </c>
      <c r="F69">
        <f>MAX(IF($I69-165&lt;MIN($F$2:$F68),$I69-165,MIN($F$2:$F68)),0)</f>
        <v>0</v>
      </c>
      <c r="G69">
        <f>MAX(IF($I69-155&lt;MIN($G$2:$G68),$I69-155,MIN($G$2:$G68)),0)</f>
        <v>6.5999999999999943</v>
      </c>
      <c r="H69">
        <f>MAX(IF($I69-145&lt;MIN($H$2:$H68),$I69-145,MIN($H$2:$H68)),0)</f>
        <v>16.599999999999994</v>
      </c>
      <c r="I69">
        <v>161.6</v>
      </c>
      <c r="J69">
        <v>162.6</v>
      </c>
      <c r="K69" t="s">
        <v>113</v>
      </c>
    </row>
    <row r="70" spans="1:15" x14ac:dyDescent="0.3">
      <c r="A70" s="14">
        <v>43749</v>
      </c>
      <c r="B70">
        <f t="shared" si="1"/>
        <v>162</v>
      </c>
      <c r="C70">
        <f t="shared" si="3"/>
        <v>162.00000000000023</v>
      </c>
      <c r="E70">
        <f t="shared" si="4"/>
        <v>-1</v>
      </c>
      <c r="F70">
        <f>MAX(IF($I70-165&lt;MIN($F$2:$F69),$I70-165,MIN($F$2:$F69)),0)</f>
        <v>0</v>
      </c>
      <c r="G70">
        <f>MAX(IF($I70-155&lt;MIN($G$2:$G69),$I70-155,MIN($G$2:$G69)),0)</f>
        <v>6.4000000000000057</v>
      </c>
      <c r="H70">
        <f>MAX(IF($I70-145&lt;MIN($H$2:$H69),$I70-145,MIN($H$2:$H69)),0)</f>
        <v>16.400000000000006</v>
      </c>
      <c r="I70">
        <v>161.4</v>
      </c>
      <c r="J70">
        <v>162.6</v>
      </c>
      <c r="K70" t="s">
        <v>112</v>
      </c>
    </row>
    <row r="71" spans="1:15" x14ac:dyDescent="0.3">
      <c r="A71" s="14">
        <v>43750</v>
      </c>
      <c r="B71">
        <f t="shared" si="1"/>
        <v>162.30000000000001</v>
      </c>
      <c r="C71">
        <f t="shared" ref="C71:C72" si="5">C70-(A71-A70)*0.1</f>
        <v>161.90000000000023</v>
      </c>
      <c r="E71">
        <f t="shared" si="4"/>
        <v>-1</v>
      </c>
      <c r="F71">
        <f>MAX(IF($I71-165&lt;MIN($F$2:$F70),$I71-165,MIN($F$2:$F70)),0)</f>
        <v>0</v>
      </c>
      <c r="G71">
        <f>MAX(IF($I71-155&lt;MIN($G$2:$G70),$I71-155,MIN($G$2:$G70)),0)</f>
        <v>5.8000000000000114</v>
      </c>
      <c r="H71">
        <f>MAX(IF($I71-145&lt;MIN($H$2:$H70),$I71-145,MIN($H$2:$H70)),0)</f>
        <v>15.800000000000011</v>
      </c>
      <c r="I71">
        <v>160.80000000000001</v>
      </c>
      <c r="J71">
        <v>163.80000000000001</v>
      </c>
      <c r="K71" t="s">
        <v>115</v>
      </c>
    </row>
    <row r="72" spans="1:15" x14ac:dyDescent="0.3">
      <c r="A72" s="14">
        <v>43751</v>
      </c>
      <c r="B72">
        <f t="shared" si="1"/>
        <v>161.69999999999999</v>
      </c>
      <c r="C72">
        <f t="shared" si="5"/>
        <v>161.80000000000024</v>
      </c>
      <c r="E72">
        <f t="shared" si="4"/>
        <v>-1</v>
      </c>
      <c r="F72">
        <f>MAX(IF($I72-165&lt;MIN($F$2:$F71),$I72-165,MIN($F$2:$F71)),0)</f>
        <v>0</v>
      </c>
      <c r="G72">
        <f>MAX(IF($I72-155&lt;MIN($G$2:$G71),$I72-155,MIN($G$2:$G71)),0)</f>
        <v>5.8000000000000114</v>
      </c>
      <c r="H72">
        <f>MAX(IF($I72-145&lt;MIN($H$2:$H71),$I72-145,MIN($H$2:$H71)),0)</f>
        <v>15.800000000000011</v>
      </c>
      <c r="I72">
        <v>161</v>
      </c>
      <c r="J72">
        <v>162.4</v>
      </c>
      <c r="K72" t="s">
        <v>114</v>
      </c>
    </row>
    <row r="73" spans="1:15" x14ac:dyDescent="0.3">
      <c r="A73" s="14">
        <v>43752</v>
      </c>
      <c r="B73">
        <f t="shared" si="1"/>
        <v>162.19999999999999</v>
      </c>
      <c r="C73">
        <f t="shared" ref="C73:C75" si="6">C72-(A73-A72)*0.1</f>
        <v>161.70000000000024</v>
      </c>
      <c r="E73">
        <f t="shared" si="4"/>
        <v>-2</v>
      </c>
      <c r="F73">
        <f>MAX(IF($I73-165&lt;MIN($F$2:$F72),$I73-165,MIN($F$2:$F72)),0)</f>
        <v>0</v>
      </c>
      <c r="G73">
        <f>MAX(IF($I73-155&lt;MIN($G$2:$G72),$I73-155,MIN($G$2:$G72)),0)</f>
        <v>5.4000000000000057</v>
      </c>
      <c r="H73">
        <f>MAX(IF($I73-145&lt;MIN($H$2:$H72),$I73-145,MIN($H$2:$H72)),0)</f>
        <v>15.400000000000006</v>
      </c>
      <c r="I73">
        <v>160.4</v>
      </c>
      <c r="J73">
        <v>164</v>
      </c>
      <c r="K73" t="s">
        <v>116</v>
      </c>
      <c r="L73" t="s">
        <v>119</v>
      </c>
    </row>
    <row r="74" spans="1:15" x14ac:dyDescent="0.3">
      <c r="A74" s="14">
        <v>43753</v>
      </c>
      <c r="B74">
        <f t="shared" si="1"/>
        <v>162.30000000000001</v>
      </c>
      <c r="C74">
        <f t="shared" si="6"/>
        <v>161.60000000000025</v>
      </c>
      <c r="E74">
        <f t="shared" si="4"/>
        <v>-1</v>
      </c>
      <c r="F74">
        <f>MAX(IF($I74-165&lt;MIN($F$2:$F73),$I74-165,MIN($F$2:$F73)),0)</f>
        <v>0</v>
      </c>
      <c r="G74">
        <f>MAX(IF($I74-155&lt;MIN($G$2:$G73),$I74-155,MIN($G$2:$G73)),0)</f>
        <v>5.4000000000000057</v>
      </c>
      <c r="H74">
        <f>MAX(IF($I74-145&lt;MIN($H$2:$H73),$I74-145,MIN($H$2:$H73)),0)</f>
        <v>15.400000000000006</v>
      </c>
      <c r="I74">
        <v>161.4</v>
      </c>
      <c r="J74">
        <v>163.19999999999999</v>
      </c>
    </row>
    <row r="75" spans="1:15" x14ac:dyDescent="0.3">
      <c r="A75" s="14">
        <v>43754</v>
      </c>
      <c r="B75">
        <f t="shared" si="1"/>
        <v>161.60000000000002</v>
      </c>
      <c r="C75">
        <f t="shared" si="6"/>
        <v>161.50000000000026</v>
      </c>
      <c r="E75">
        <f t="shared" si="4"/>
        <v>0</v>
      </c>
      <c r="F75">
        <f>MAX(IF($I75-165&lt;MIN($F$2:$F74),$I75-165,MIN($F$2:$F74)),0)</f>
        <v>0</v>
      </c>
      <c r="G75">
        <f>MAX(IF($I75-155&lt;MIN($G$2:$G74),$I75-155,MIN($G$2:$G74)),0)</f>
        <v>4.8000000000000114</v>
      </c>
      <c r="H75">
        <f>MAX(IF($I75-145&lt;MIN($H$2:$H74),$I75-145,MIN($H$2:$H74)),0)</f>
        <v>14.800000000000011</v>
      </c>
      <c r="I75">
        <v>159.80000000000001</v>
      </c>
      <c r="J75">
        <v>163.4</v>
      </c>
      <c r="O75" t="s">
        <v>118</v>
      </c>
    </row>
    <row r="76" spans="1:15" x14ac:dyDescent="0.3">
      <c r="A76" s="14">
        <v>43755</v>
      </c>
      <c r="B76">
        <f t="shared" si="1"/>
        <v>161.80000000000001</v>
      </c>
      <c r="C76">
        <f t="shared" ref="C76:C88" si="7">C75-(A76-A75)*0.1</f>
        <v>161.40000000000026</v>
      </c>
      <c r="E76">
        <f t="shared" si="4"/>
        <v>0</v>
      </c>
      <c r="F76">
        <f>MAX(IF($I76-165&lt;MIN($F$2:$F75),$I76-165,MIN($F$2:$F75)),0)</f>
        <v>0</v>
      </c>
      <c r="G76">
        <f>MAX(IF($I76-155&lt;MIN($G$2:$G75),$I76-155,MIN($G$2:$G75)),0)</f>
        <v>4.8000000000000114</v>
      </c>
      <c r="H76">
        <f>MAX(IF($I76-145&lt;MIN($H$2:$H75),$I76-145,MIN($H$2:$H75)),0)</f>
        <v>14.800000000000011</v>
      </c>
      <c r="I76">
        <v>160.4</v>
      </c>
      <c r="J76">
        <v>163.19999999999999</v>
      </c>
      <c r="K76" t="s">
        <v>121</v>
      </c>
    </row>
    <row r="77" spans="1:15" x14ac:dyDescent="0.3">
      <c r="A77" s="14">
        <v>43756</v>
      </c>
      <c r="B77">
        <f t="shared" si="1"/>
        <v>161.80000000000001</v>
      </c>
      <c r="C77">
        <f t="shared" si="7"/>
        <v>161.30000000000027</v>
      </c>
      <c r="E77">
        <f t="shared" si="4"/>
        <v>1</v>
      </c>
      <c r="F77">
        <f>MAX(IF($I77-165&lt;MIN($F$2:$F76),$I77-165,MIN($F$2:$F76)),0)</f>
        <v>0</v>
      </c>
      <c r="G77">
        <f>MAX(IF($I77-155&lt;MIN($G$2:$G76),$I77-155,MIN($G$2:$G76)),0)</f>
        <v>4.8000000000000114</v>
      </c>
      <c r="H77">
        <f>MAX(IF($I77-145&lt;MIN($H$2:$H76),$I77-145,MIN($H$2:$H76)),0)</f>
        <v>14.800000000000011</v>
      </c>
      <c r="I77">
        <v>160</v>
      </c>
      <c r="J77">
        <v>163.6</v>
      </c>
    </row>
    <row r="78" spans="1:15" x14ac:dyDescent="0.3">
      <c r="A78" s="14">
        <v>43757</v>
      </c>
      <c r="B78">
        <f t="shared" si="1"/>
        <v>161.80000000000001</v>
      </c>
      <c r="C78">
        <f t="shared" si="7"/>
        <v>161.20000000000027</v>
      </c>
      <c r="E78">
        <f t="shared" si="4"/>
        <v>2</v>
      </c>
      <c r="F78">
        <f>MAX(IF($I78-165&lt;MIN($F$2:$F77),$I78-165,MIN($F$2:$F77)),0)</f>
        <v>0</v>
      </c>
      <c r="G78">
        <f>MAX(IF($I78-155&lt;MIN($G$2:$G77),$I78-155,MIN($G$2:$G77)),0)</f>
        <v>4.8000000000000114</v>
      </c>
      <c r="H78">
        <f>MAX(IF($I78-145&lt;MIN($H$2:$H77),$I78-145,MIN($H$2:$H77)),0)</f>
        <v>14.800000000000011</v>
      </c>
      <c r="I78">
        <v>160.6</v>
      </c>
      <c r="J78">
        <v>163</v>
      </c>
    </row>
    <row r="79" spans="1:15" x14ac:dyDescent="0.3">
      <c r="A79" s="14">
        <v>43758</v>
      </c>
      <c r="B79">
        <f t="shared" si="1"/>
        <v>162.89999999999998</v>
      </c>
      <c r="C79">
        <f t="shared" si="7"/>
        <v>161.10000000000028</v>
      </c>
      <c r="E79">
        <f t="shared" si="4"/>
        <v>0</v>
      </c>
      <c r="F79">
        <f>MAX(IF($I79-165&lt;MIN($F$2:$F78),$I79-165,MIN($F$2:$F78)),0)</f>
        <v>0</v>
      </c>
      <c r="G79">
        <f>MAX(IF($I79-155&lt;MIN($G$2:$G78),$I79-155,MIN($G$2:$G78)),0)</f>
        <v>4.8000000000000114</v>
      </c>
      <c r="H79">
        <f>MAX(IF($I79-145&lt;MIN($H$2:$H78),$I79-145,MIN($H$2:$H78)),0)</f>
        <v>14.800000000000011</v>
      </c>
      <c r="I79">
        <v>160.19999999999999</v>
      </c>
      <c r="J79">
        <v>165.6</v>
      </c>
      <c r="K79" t="s">
        <v>122</v>
      </c>
      <c r="L79" t="s">
        <v>123</v>
      </c>
      <c r="M79" t="s">
        <v>123</v>
      </c>
    </row>
    <row r="80" spans="1:15" x14ac:dyDescent="0.3">
      <c r="A80" s="14">
        <v>43759</v>
      </c>
      <c r="B80">
        <f t="shared" si="1"/>
        <v>163.19999999999999</v>
      </c>
      <c r="C80">
        <f t="shared" si="7"/>
        <v>161.00000000000028</v>
      </c>
      <c r="E80">
        <f t="shared" si="4"/>
        <v>0</v>
      </c>
      <c r="F80">
        <f>MAX(IF($I80-165&lt;MIN($F$2:$F79),$I80-165,MIN($F$2:$F79)),0)</f>
        <v>0</v>
      </c>
      <c r="G80">
        <f>MAX(IF($I80-155&lt;MIN($G$2:$G79),$I80-155,MIN($G$2:$G79)),0)</f>
        <v>4.8000000000000114</v>
      </c>
      <c r="H80">
        <f>MAX(IF($I80-145&lt;MIN($H$2:$H79),$I80-145,MIN($H$2:$H79)),0)</f>
        <v>14.800000000000011</v>
      </c>
      <c r="I80">
        <v>163</v>
      </c>
      <c r="J80">
        <v>163.4</v>
      </c>
      <c r="K80" t="s">
        <v>124</v>
      </c>
    </row>
    <row r="81" spans="1:15" x14ac:dyDescent="0.3">
      <c r="A81" s="14">
        <v>43760</v>
      </c>
      <c r="B81">
        <f t="shared" si="1"/>
        <v>161.69999999999999</v>
      </c>
      <c r="C81">
        <f t="shared" si="7"/>
        <v>160.90000000000029</v>
      </c>
      <c r="E81">
        <f t="shared" si="4"/>
        <v>1</v>
      </c>
      <c r="F81">
        <f>MAX(IF($I81-165&lt;MIN($F$2:$F80),$I81-165,MIN($F$2:$F80)),0)</f>
        <v>0</v>
      </c>
      <c r="G81">
        <f>MAX(IF($I81-155&lt;MIN($G$2:$G80),$I81-155,MIN($G$2:$G80)),0)</f>
        <v>4.8000000000000114</v>
      </c>
      <c r="H81">
        <f>MAX(IF($I81-145&lt;MIN($H$2:$H80),$I81-145,MIN($H$2:$H80)),0)</f>
        <v>14.800000000000011</v>
      </c>
      <c r="I81">
        <v>160.4</v>
      </c>
      <c r="J81">
        <v>163</v>
      </c>
    </row>
    <row r="82" spans="1:15" x14ac:dyDescent="0.3">
      <c r="A82" s="14">
        <v>43761</v>
      </c>
      <c r="B82">
        <f t="shared" si="1"/>
        <v>162</v>
      </c>
      <c r="C82">
        <f t="shared" si="7"/>
        <v>160.8000000000003</v>
      </c>
      <c r="E82">
        <f t="shared" si="4"/>
        <v>1</v>
      </c>
      <c r="F82">
        <f>MAX(IF($I82-165&lt;MIN($F$2:$F81),$I82-165,MIN($F$2:$F81)),0)</f>
        <v>0</v>
      </c>
      <c r="G82">
        <f>MAX(IF($I82-155&lt;MIN($G$2:$G81),$I82-155,MIN($G$2:$G81)),0)</f>
        <v>4.8000000000000114</v>
      </c>
      <c r="H82">
        <f>MAX(IF($I82-145&lt;MIN($H$2:$H81),$I82-145,MIN($H$2:$H81)),0)</f>
        <v>14.800000000000011</v>
      </c>
      <c r="I82">
        <v>161</v>
      </c>
      <c r="J82">
        <v>163</v>
      </c>
      <c r="K82" t="s">
        <v>111</v>
      </c>
    </row>
    <row r="83" spans="1:15" x14ac:dyDescent="0.3">
      <c r="A83" s="14">
        <v>43762</v>
      </c>
      <c r="B83">
        <f t="shared" si="1"/>
        <v>160.30000000000001</v>
      </c>
      <c r="C83">
        <f t="shared" si="7"/>
        <v>160.7000000000003</v>
      </c>
      <c r="E83">
        <f t="shared" si="4"/>
        <v>1</v>
      </c>
      <c r="F83">
        <f>MAX(IF($I83-165&lt;MIN($F$2:$F82),$I83-165,MIN($F$2:$F82)),0)</f>
        <v>0</v>
      </c>
      <c r="G83">
        <f>MAX(IF($I83-155&lt;MIN($G$2:$G82),$I83-155,MIN($G$2:$G82)),0)</f>
        <v>4.4000000000000057</v>
      </c>
      <c r="H83">
        <f>MAX(IF($I83-145&lt;MIN($H$2:$H82),$I83-145,MIN($H$2:$H82)),0)</f>
        <v>14.400000000000006</v>
      </c>
      <c r="I83">
        <v>159.4</v>
      </c>
      <c r="J83">
        <v>161.19999999999999</v>
      </c>
      <c r="K83" t="s">
        <v>125</v>
      </c>
    </row>
    <row r="84" spans="1:15" x14ac:dyDescent="0.3">
      <c r="A84" s="14">
        <v>43763</v>
      </c>
      <c r="B84">
        <f t="shared" si="1"/>
        <v>160.80000000000001</v>
      </c>
      <c r="C84">
        <f t="shared" si="7"/>
        <v>160.60000000000031</v>
      </c>
      <c r="E84">
        <f t="shared" si="4"/>
        <v>2</v>
      </c>
      <c r="F84">
        <f>MAX(IF($I84-165&lt;MIN($F$2:$F83),$I84-165,MIN($F$2:$F83)),0)</f>
        <v>0</v>
      </c>
      <c r="G84">
        <f>MAX(IF($I84-155&lt;MIN($G$2:$G83),$I84-155,MIN($G$2:$G83)),0)</f>
        <v>4.4000000000000057</v>
      </c>
      <c r="H84">
        <f>MAX(IF($I84-145&lt;MIN($H$2:$H83),$I84-145,MIN($H$2:$H83)),0)</f>
        <v>14.400000000000006</v>
      </c>
      <c r="I84">
        <v>160.80000000000001</v>
      </c>
      <c r="J84">
        <v>160.80000000000001</v>
      </c>
    </row>
    <row r="85" spans="1:15" x14ac:dyDescent="0.3">
      <c r="A85" s="14">
        <v>43766</v>
      </c>
      <c r="B85">
        <f t="shared" si="1"/>
        <v>160.30000000000001</v>
      </c>
      <c r="C85">
        <f t="shared" si="7"/>
        <v>160.3000000000003</v>
      </c>
      <c r="E85">
        <f t="shared" si="4"/>
        <v>0</v>
      </c>
      <c r="F85">
        <f>MAX(IF($I85-165&lt;MIN($F$2:$F84),$I85-165,MIN($F$2:$F84)),0)</f>
        <v>0</v>
      </c>
      <c r="G85">
        <f>MAX(IF($I85-155&lt;MIN($G$2:$G84),$I85-155,MIN($G$2:$G84)),0)</f>
        <v>4.1999999999999886</v>
      </c>
      <c r="H85">
        <f>MAX(IF($I85-145&lt;MIN($H$2:$H84),$I85-145,MIN($H$2:$H84)),0)</f>
        <v>14.199999999999989</v>
      </c>
      <c r="I85">
        <v>159.19999999999999</v>
      </c>
      <c r="J85">
        <v>161.4</v>
      </c>
      <c r="K85" t="s">
        <v>126</v>
      </c>
      <c r="L85" t="s">
        <v>126</v>
      </c>
      <c r="M85" t="s">
        <v>127</v>
      </c>
    </row>
    <row r="86" spans="1:15" x14ac:dyDescent="0.3">
      <c r="A86" s="14">
        <v>43767</v>
      </c>
      <c r="B86">
        <f t="shared" si="1"/>
        <v>160</v>
      </c>
      <c r="C86">
        <f t="shared" si="7"/>
        <v>160.2000000000003</v>
      </c>
      <c r="E86">
        <f t="shared" si="4"/>
        <v>1</v>
      </c>
      <c r="F86">
        <f>MAX(IF($I86-165&lt;MIN($F$2:$F85),$I86-165,MIN($F$2:$F85)),0)</f>
        <v>0</v>
      </c>
      <c r="G86">
        <f>MAX(IF($I86-155&lt;MIN($G$2:$G85),$I86-155,MIN($G$2:$G85)),0)</f>
        <v>3.8000000000000114</v>
      </c>
      <c r="H86">
        <f>MAX(IF($I86-145&lt;MIN($H$2:$H85),$I86-145,MIN($H$2:$H85)),0)</f>
        <v>13.800000000000011</v>
      </c>
      <c r="I86">
        <v>158.80000000000001</v>
      </c>
      <c r="J86">
        <v>161.19999999999999</v>
      </c>
      <c r="O86" t="s">
        <v>131</v>
      </c>
    </row>
    <row r="87" spans="1:15" x14ac:dyDescent="0.3">
      <c r="A87" s="14">
        <v>43768</v>
      </c>
      <c r="B87">
        <f t="shared" si="1"/>
        <v>160.1</v>
      </c>
      <c r="C87">
        <f t="shared" si="7"/>
        <v>160.10000000000031</v>
      </c>
      <c r="E87">
        <f t="shared" si="4"/>
        <v>2</v>
      </c>
      <c r="F87">
        <f>MAX(IF($I87-165&lt;MIN($F$2:$F86),$I87-165,MIN($F$2:$F86)),0)</f>
        <v>0</v>
      </c>
      <c r="G87">
        <v>3.8000000000000114</v>
      </c>
      <c r="H87">
        <v>13.800000000000011</v>
      </c>
      <c r="I87">
        <v>159.19999999999999</v>
      </c>
      <c r="J87">
        <v>161</v>
      </c>
    </row>
    <row r="88" spans="1:15" x14ac:dyDescent="0.3">
      <c r="A88" s="14">
        <v>43769</v>
      </c>
      <c r="B88">
        <f t="shared" si="1"/>
        <v>161.69999999999999</v>
      </c>
      <c r="C88">
        <f t="shared" si="7"/>
        <v>160.00000000000031</v>
      </c>
      <c r="E88">
        <f t="shared" si="4"/>
        <v>1</v>
      </c>
      <c r="F88">
        <f>MAX(IF($I88-165&lt;MIN($F$2:$F87),$I88-165,MIN($F$2:$F87)),0)</f>
        <v>0</v>
      </c>
      <c r="G88">
        <v>3.8000000000000114</v>
      </c>
      <c r="H88">
        <v>13.800000000000011</v>
      </c>
      <c r="I88">
        <v>159.4</v>
      </c>
      <c r="J88">
        <v>164</v>
      </c>
      <c r="K88" t="s">
        <v>132</v>
      </c>
      <c r="L88" t="s">
        <v>132</v>
      </c>
    </row>
    <row r="89" spans="1:15" x14ac:dyDescent="0.3">
      <c r="A89" s="14">
        <v>43770</v>
      </c>
      <c r="B89">
        <f t="shared" si="1"/>
        <v>160.30000000000001</v>
      </c>
      <c r="C89">
        <f>C88-(A89-A88)*0.08</f>
        <v>159.9200000000003</v>
      </c>
      <c r="E89">
        <f t="shared" si="4"/>
        <v>2</v>
      </c>
      <c r="F89">
        <f>MAX(IF($I89-165&lt;MIN($F$2:$F88),$I89-165,MIN($F$2:$F88)),0)</f>
        <v>0</v>
      </c>
      <c r="G89">
        <v>3.8000000000000114</v>
      </c>
      <c r="H89">
        <v>13.800000000000011</v>
      </c>
      <c r="I89">
        <v>159.19999999999999</v>
      </c>
      <c r="J89">
        <v>161.4</v>
      </c>
    </row>
    <row r="90" spans="1:15" x14ac:dyDescent="0.3">
      <c r="A90" s="14">
        <v>43771</v>
      </c>
      <c r="B90">
        <f t="shared" si="1"/>
        <v>162.69999999999999</v>
      </c>
      <c r="C90">
        <f t="shared" ref="C90:C105" si="8">C89-(A90-A89)*0.08</f>
        <v>159.84000000000029</v>
      </c>
      <c r="E90">
        <f t="shared" ref="E90" si="9">E89+1-IF(ISBLANK(K90),0,1)-IF(ISBLANK(L90),0,1)-IF(ISBLANK(M90),0,1)</f>
        <v>1</v>
      </c>
      <c r="F90">
        <f>MAX(IF($I90-165&lt;MIN($F$2:$F89),$I90-165,MIN($F$2:$F89)),0)</f>
        <v>0</v>
      </c>
      <c r="G90">
        <v>3.8000000000000114</v>
      </c>
      <c r="H90">
        <v>13.800000000000011</v>
      </c>
      <c r="I90">
        <v>159.4</v>
      </c>
      <c r="J90">
        <v>166</v>
      </c>
      <c r="K90" t="s">
        <v>133</v>
      </c>
      <c r="L90" t="s">
        <v>133</v>
      </c>
    </row>
    <row r="91" spans="1:15" x14ac:dyDescent="0.3">
      <c r="A91" s="14">
        <v>43772</v>
      </c>
      <c r="C91">
        <f t="shared" si="8"/>
        <v>159.76000000000028</v>
      </c>
    </row>
    <row r="92" spans="1:15" x14ac:dyDescent="0.3">
      <c r="A92" s="14">
        <v>43773</v>
      </c>
      <c r="C92">
        <f t="shared" si="8"/>
        <v>159.68000000000026</v>
      </c>
    </row>
    <row r="93" spans="1:15" x14ac:dyDescent="0.3">
      <c r="A93" s="14">
        <v>43774</v>
      </c>
      <c r="C93">
        <f t="shared" si="8"/>
        <v>159.60000000000025</v>
      </c>
    </row>
    <row r="94" spans="1:15" x14ac:dyDescent="0.3">
      <c r="A94" s="14">
        <v>43775</v>
      </c>
      <c r="C94">
        <f t="shared" si="8"/>
        <v>159.52000000000024</v>
      </c>
    </row>
    <row r="95" spans="1:15" x14ac:dyDescent="0.3">
      <c r="A95" s="14">
        <v>43776</v>
      </c>
      <c r="C95">
        <f t="shared" si="8"/>
        <v>159.44000000000023</v>
      </c>
    </row>
    <row r="96" spans="1:15" x14ac:dyDescent="0.3">
      <c r="A96" s="14">
        <v>43777</v>
      </c>
      <c r="C96">
        <f t="shared" si="8"/>
        <v>159.36000000000021</v>
      </c>
    </row>
    <row r="97" spans="1:3" x14ac:dyDescent="0.3">
      <c r="A97" s="14">
        <v>43778</v>
      </c>
      <c r="C97">
        <f t="shared" si="8"/>
        <v>159.2800000000002</v>
      </c>
    </row>
    <row r="98" spans="1:3" x14ac:dyDescent="0.3">
      <c r="A98" s="14">
        <v>43779</v>
      </c>
      <c r="C98">
        <f t="shared" si="8"/>
        <v>159.20000000000019</v>
      </c>
    </row>
    <row r="99" spans="1:3" x14ac:dyDescent="0.3">
      <c r="A99" s="14">
        <v>43780</v>
      </c>
      <c r="C99">
        <f t="shared" si="8"/>
        <v>159.12000000000018</v>
      </c>
    </row>
    <row r="100" spans="1:3" x14ac:dyDescent="0.3">
      <c r="A100" s="14">
        <v>43781</v>
      </c>
      <c r="C100">
        <f t="shared" si="8"/>
        <v>159.04000000000016</v>
      </c>
    </row>
    <row r="101" spans="1:3" x14ac:dyDescent="0.3">
      <c r="A101" s="14">
        <v>43782</v>
      </c>
      <c r="C101">
        <f t="shared" si="8"/>
        <v>158.96000000000015</v>
      </c>
    </row>
    <row r="102" spans="1:3" x14ac:dyDescent="0.3">
      <c r="A102" s="14">
        <v>43783</v>
      </c>
      <c r="C102">
        <f t="shared" si="8"/>
        <v>158.88000000000014</v>
      </c>
    </row>
    <row r="103" spans="1:3" x14ac:dyDescent="0.3">
      <c r="A103" s="14">
        <v>43784</v>
      </c>
      <c r="C103">
        <f t="shared" si="8"/>
        <v>158.80000000000013</v>
      </c>
    </row>
    <row r="104" spans="1:3" x14ac:dyDescent="0.3">
      <c r="A104" s="14">
        <v>43785</v>
      </c>
      <c r="C104">
        <f t="shared" si="8"/>
        <v>158.72000000000011</v>
      </c>
    </row>
    <row r="105" spans="1:3" x14ac:dyDescent="0.3">
      <c r="A105" s="14">
        <v>43786</v>
      </c>
      <c r="C105">
        <f t="shared" si="8"/>
        <v>158.6400000000001</v>
      </c>
    </row>
    <row r="106" spans="1:3" x14ac:dyDescent="0.3">
      <c r="A106" s="14">
        <v>43787</v>
      </c>
      <c r="C106">
        <f>C105-(A106-A105)*0.05</f>
        <v>158.59000000000009</v>
      </c>
    </row>
    <row r="107" spans="1:3" x14ac:dyDescent="0.3">
      <c r="A107" s="14">
        <v>43788</v>
      </c>
      <c r="C107">
        <f t="shared" ref="C107:C121" si="10">C106-(A107-A106)*0.05</f>
        <v>158.54000000000008</v>
      </c>
    </row>
    <row r="108" spans="1:3" x14ac:dyDescent="0.3">
      <c r="A108" s="14">
        <v>43789</v>
      </c>
      <c r="C108">
        <f t="shared" si="10"/>
        <v>158.49000000000007</v>
      </c>
    </row>
    <row r="109" spans="1:3" x14ac:dyDescent="0.3">
      <c r="A109" s="14">
        <v>43790</v>
      </c>
      <c r="C109">
        <f t="shared" si="10"/>
        <v>158.44000000000005</v>
      </c>
    </row>
    <row r="110" spans="1:3" x14ac:dyDescent="0.3">
      <c r="A110" s="14">
        <v>43791</v>
      </c>
      <c r="C110">
        <f t="shared" si="10"/>
        <v>158.39000000000004</v>
      </c>
    </row>
    <row r="111" spans="1:3" x14ac:dyDescent="0.3">
      <c r="A111" s="14">
        <v>43792</v>
      </c>
      <c r="C111">
        <f t="shared" si="10"/>
        <v>158.34000000000003</v>
      </c>
    </row>
    <row r="112" spans="1:3" x14ac:dyDescent="0.3">
      <c r="A112" s="14">
        <v>43793</v>
      </c>
      <c r="C112">
        <f t="shared" si="10"/>
        <v>158.29000000000002</v>
      </c>
    </row>
    <row r="113" spans="1:3" x14ac:dyDescent="0.3">
      <c r="A113" s="14">
        <v>43794</v>
      </c>
      <c r="C113">
        <f t="shared" si="10"/>
        <v>158.24</v>
      </c>
    </row>
    <row r="114" spans="1:3" x14ac:dyDescent="0.3">
      <c r="A114" s="14">
        <v>43795</v>
      </c>
      <c r="C114">
        <f t="shared" si="10"/>
        <v>158.19</v>
      </c>
    </row>
    <row r="115" spans="1:3" x14ac:dyDescent="0.3">
      <c r="A115" s="14">
        <v>43796</v>
      </c>
      <c r="C115">
        <f t="shared" si="10"/>
        <v>158.13999999999999</v>
      </c>
    </row>
    <row r="116" spans="1:3" x14ac:dyDescent="0.3">
      <c r="A116" s="14">
        <v>43797</v>
      </c>
      <c r="C116">
        <f t="shared" si="10"/>
        <v>158.08999999999997</v>
      </c>
    </row>
    <row r="117" spans="1:3" x14ac:dyDescent="0.3">
      <c r="A117" s="14">
        <v>43798</v>
      </c>
      <c r="C117">
        <f>C116-(A117-A116)*0.05</f>
        <v>158.03999999999996</v>
      </c>
    </row>
    <row r="118" spans="1:3" x14ac:dyDescent="0.3">
      <c r="A118" s="14">
        <v>43799</v>
      </c>
      <c r="C118">
        <f t="shared" si="10"/>
        <v>157.98999999999995</v>
      </c>
    </row>
    <row r="119" spans="1:3" x14ac:dyDescent="0.3">
      <c r="A119" s="14">
        <v>43800</v>
      </c>
      <c r="C119">
        <f t="shared" si="10"/>
        <v>157.93999999999994</v>
      </c>
    </row>
    <row r="120" spans="1:3" x14ac:dyDescent="0.3">
      <c r="A120" s="14">
        <v>43801</v>
      </c>
      <c r="C120">
        <f t="shared" si="10"/>
        <v>157.88999999999993</v>
      </c>
    </row>
    <row r="121" spans="1:3" x14ac:dyDescent="0.3">
      <c r="A121" s="14">
        <v>43802</v>
      </c>
      <c r="C121">
        <f t="shared" si="10"/>
        <v>157.83999999999992</v>
      </c>
    </row>
    <row r="122" spans="1:3" x14ac:dyDescent="0.3">
      <c r="A122" s="14">
        <v>43803</v>
      </c>
      <c r="C122">
        <f t="shared" ref="C122" si="11">C121-(A122-A121)*0.05</f>
        <v>157.78999999999991</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34A19-5CFA-41E5-9178-89AB934F9AA7}">
  <dimension ref="B2"/>
  <sheetViews>
    <sheetView tabSelected="1" workbookViewId="0">
      <selection activeCell="B3" sqref="B3"/>
    </sheetView>
  </sheetViews>
  <sheetFormatPr defaultRowHeight="14.4" x14ac:dyDescent="0.3"/>
  <sheetData>
    <row r="2" spans="2:2" x14ac:dyDescent="0.3">
      <c r="B2" t="s">
        <v>134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0CF2-33BD-4599-9820-30DA60B2D099}">
  <dimension ref="A2:J5"/>
  <sheetViews>
    <sheetView workbookViewId="0">
      <selection activeCell="D16" sqref="D16"/>
    </sheetView>
  </sheetViews>
  <sheetFormatPr defaultRowHeight="14.4" x14ac:dyDescent="0.3"/>
  <cols>
    <col min="2" max="2" width="13.88671875" bestFit="1" customWidth="1"/>
    <col min="3" max="3" width="16.44140625" bestFit="1" customWidth="1"/>
    <col min="4" max="4" width="60.44140625" bestFit="1" customWidth="1"/>
  </cols>
  <sheetData>
    <row r="2" spans="1:10" x14ac:dyDescent="0.3">
      <c r="B2" t="s">
        <v>15</v>
      </c>
      <c r="C2" t="s">
        <v>47</v>
      </c>
      <c r="D2" t="s">
        <v>45</v>
      </c>
      <c r="E2" t="s">
        <v>53</v>
      </c>
      <c r="J2" t="s">
        <v>55</v>
      </c>
    </row>
    <row r="3" spans="1:10" x14ac:dyDescent="0.3">
      <c r="A3">
        <v>1</v>
      </c>
      <c r="B3" t="s">
        <v>51</v>
      </c>
      <c r="C3" t="s">
        <v>43</v>
      </c>
      <c r="E3" t="s">
        <v>42</v>
      </c>
      <c r="J3" t="s">
        <v>51</v>
      </c>
    </row>
    <row r="4" spans="1:10" x14ac:dyDescent="0.3">
      <c r="A4">
        <v>2</v>
      </c>
      <c r="B4" t="s">
        <v>46</v>
      </c>
      <c r="C4" s="13" t="s">
        <v>44</v>
      </c>
      <c r="D4" s="13" t="s">
        <v>48</v>
      </c>
      <c r="E4" t="s">
        <v>54</v>
      </c>
      <c r="J4" t="s">
        <v>52</v>
      </c>
    </row>
    <row r="5" spans="1:10" x14ac:dyDescent="0.3">
      <c r="A5">
        <v>3</v>
      </c>
      <c r="B5" t="s">
        <v>52</v>
      </c>
      <c r="E5"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Company Preference</vt:lpstr>
      <vt:lpstr>DiveBook</vt:lpstr>
      <vt:lpstr>Sally</vt:lpstr>
      <vt:lpstr>RendezvousInput</vt:lpstr>
      <vt:lpstr>RendezvousCode</vt:lpstr>
      <vt:lpstr>Sheet1</vt:lpstr>
      <vt:lpstr>Weight Loss</vt:lpstr>
      <vt:lpstr>Sheet3</vt:lpstr>
      <vt:lpstr>CodeSnippets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Lester Palabasan</dc:creator>
  <cp:lastModifiedBy>Roger Lester Palabasan</cp:lastModifiedBy>
  <dcterms:created xsi:type="dcterms:W3CDTF">2019-09-04T14:46:10Z</dcterms:created>
  <dcterms:modified xsi:type="dcterms:W3CDTF">2019-11-03T03:50:21Z</dcterms:modified>
</cp:coreProperties>
</file>