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publishItems="1"/>
  <mc:AlternateContent xmlns:mc="http://schemas.openxmlformats.org/markup-compatibility/2006">
    <mc:Choice Requires="x15">
      <x15ac:absPath xmlns:x15ac="http://schemas.microsoft.com/office/spreadsheetml/2010/11/ac" url="C:\Users\a50038695\Documents\ExcelDashboardDatasets-211110-193440\"/>
    </mc:Choice>
  </mc:AlternateContent>
  <xr:revisionPtr revIDLastSave="0" documentId="13_ncr:1_{62694F04-ACAF-420B-8B9A-DCEF75C1CE51}" xr6:coauthVersionLast="47" xr6:coauthVersionMax="47" xr10:uidLastSave="{00000000-0000-0000-0000-000000000000}"/>
  <workbookProtection lockStructure="1"/>
  <bookViews>
    <workbookView xWindow="-120" yWindow="-120" windowWidth="24240" windowHeight="13140" activeTab="2" xr2:uid="{DB438AB8-0F60-4224-9C67-97043B861F24}"/>
  </bookViews>
  <sheets>
    <sheet name="Data" sheetId="1" r:id="rId1"/>
    <sheet name="Data prep" sheetId="2" r:id="rId2"/>
    <sheet name="Labour dashboard" sheetId="3" r:id="rId3"/>
  </sheets>
  <definedNames>
    <definedName name="_xlnm._FilterDatabase" localSheetId="0" hidden="1">Data!$A$1:$F$1919</definedName>
    <definedName name="_xlnm._FilterDatabase" localSheetId="1" hidden="1">'Data prep'!$E$1:$F$11</definedName>
    <definedName name="_xlchart.v5.0" hidden="1">'Data prep'!$U$2</definedName>
    <definedName name="_xlchart.v5.1" hidden="1">'Data prep'!$U$3:$U$50</definedName>
    <definedName name="_xlchart.v5.2" hidden="1">'Data prep'!$Z$2</definedName>
    <definedName name="_xlchart.v5.3" hidden="1">'Data prep'!$Z$3:$Z$50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4" i="2"/>
  <c r="B21" i="2" l="1"/>
  <c r="Z2" i="2" s="1"/>
  <c r="B3" i="2"/>
  <c r="L9" i="2"/>
  <c r="L7" i="2"/>
  <c r="L3" i="2"/>
  <c r="L11" i="2"/>
  <c r="L8" i="2"/>
  <c r="L5" i="2"/>
  <c r="L4" i="2"/>
  <c r="L6" i="2"/>
  <c r="L10" i="2"/>
  <c r="L12" i="2"/>
  <c r="F11" i="2"/>
  <c r="F7" i="2"/>
  <c r="F6" i="2"/>
  <c r="F10" i="2"/>
  <c r="F3" i="2"/>
  <c r="F12" i="2"/>
  <c r="F9" i="2"/>
  <c r="F8" i="2"/>
  <c r="Y7" i="2" l="1"/>
  <c r="G4" i="2"/>
  <c r="G8" i="2"/>
  <c r="G12" i="2"/>
  <c r="G11" i="2"/>
  <c r="G5" i="2"/>
  <c r="G9" i="2"/>
  <c r="G3" i="2"/>
  <c r="G6" i="2"/>
  <c r="G10" i="2"/>
  <c r="G7" i="2"/>
  <c r="V43" i="2"/>
  <c r="X43" i="2" s="1"/>
  <c r="V27" i="2"/>
  <c r="X27" i="2" s="1"/>
  <c r="V14" i="2"/>
  <c r="X14" i="2" s="1"/>
  <c r="Y38" i="2"/>
  <c r="K17" i="2"/>
  <c r="V42" i="2"/>
  <c r="X42" i="2" s="1"/>
  <c r="V26" i="2"/>
  <c r="X26" i="2" s="1"/>
  <c r="Z26" i="2" s="1"/>
  <c r="V6" i="2"/>
  <c r="X6" i="2" s="1"/>
  <c r="Y33" i="2"/>
  <c r="R6" i="2"/>
  <c r="V37" i="2"/>
  <c r="X37" i="2" s="1"/>
  <c r="V19" i="2"/>
  <c r="X19" i="2" s="1"/>
  <c r="V5" i="2"/>
  <c r="X5" i="2" s="1"/>
  <c r="Y17" i="2"/>
  <c r="V3" i="2"/>
  <c r="X3" i="2" s="1"/>
  <c r="V33" i="2"/>
  <c r="X33" i="2" s="1"/>
  <c r="Z33" i="2" s="1"/>
  <c r="V15" i="2"/>
  <c r="X15" i="2" s="1"/>
  <c r="Z15" i="2" s="1"/>
  <c r="Y46" i="2"/>
  <c r="Y14" i="2"/>
  <c r="Z14" i="2" s="1"/>
  <c r="Y27" i="2"/>
  <c r="Z27" i="2" s="1"/>
  <c r="V47" i="2"/>
  <c r="X47" i="2" s="1"/>
  <c r="V35" i="2"/>
  <c r="X35" i="2" s="1"/>
  <c r="V22" i="2"/>
  <c r="X22" i="2" s="1"/>
  <c r="V9" i="2"/>
  <c r="X9" i="2" s="1"/>
  <c r="Y42" i="2"/>
  <c r="Z42" i="2" s="1"/>
  <c r="Y26" i="2"/>
  <c r="Y47" i="2"/>
  <c r="Y35" i="2"/>
  <c r="Y25" i="2"/>
  <c r="L17" i="2"/>
  <c r="V49" i="2"/>
  <c r="X49" i="2" s="1"/>
  <c r="V41" i="2"/>
  <c r="X41" i="2" s="1"/>
  <c r="V30" i="2"/>
  <c r="X30" i="2" s="1"/>
  <c r="V21" i="2"/>
  <c r="X21" i="2" s="1"/>
  <c r="V11" i="2"/>
  <c r="X11" i="2" s="1"/>
  <c r="Y49" i="2"/>
  <c r="Y41" i="2"/>
  <c r="Y31" i="2"/>
  <c r="Y19" i="2"/>
  <c r="R5" i="2"/>
  <c r="V46" i="2"/>
  <c r="X46" i="2" s="1"/>
  <c r="V38" i="2"/>
  <c r="X38" i="2" s="1"/>
  <c r="V31" i="2"/>
  <c r="X31" i="2" s="1"/>
  <c r="V25" i="2"/>
  <c r="X25" i="2" s="1"/>
  <c r="V17" i="2"/>
  <c r="X17" i="2" s="1"/>
  <c r="V10" i="2"/>
  <c r="X10" i="2" s="1"/>
  <c r="Y3" i="2"/>
  <c r="Y43" i="2"/>
  <c r="Z43" i="2" s="1"/>
  <c r="Y37" i="2"/>
  <c r="Y30" i="2"/>
  <c r="Y21" i="2"/>
  <c r="Y9" i="2"/>
  <c r="Y22" i="2"/>
  <c r="Y15" i="2"/>
  <c r="Y11" i="2"/>
  <c r="Y10" i="2"/>
  <c r="R3" i="2"/>
  <c r="V50" i="2"/>
  <c r="X50" i="2" s="1"/>
  <c r="V45" i="2"/>
  <c r="X45" i="2" s="1"/>
  <c r="V39" i="2"/>
  <c r="X39" i="2" s="1"/>
  <c r="V34" i="2"/>
  <c r="X34" i="2" s="1"/>
  <c r="V29" i="2"/>
  <c r="X29" i="2" s="1"/>
  <c r="V23" i="2"/>
  <c r="X23" i="2" s="1"/>
  <c r="V18" i="2"/>
  <c r="X18" i="2" s="1"/>
  <c r="V13" i="2"/>
  <c r="X13" i="2" s="1"/>
  <c r="V7" i="2"/>
  <c r="X7" i="2" s="1"/>
  <c r="Z7" i="2" s="1"/>
  <c r="Y50" i="2"/>
  <c r="Y45" i="2"/>
  <c r="Y39" i="2"/>
  <c r="Y34" i="2"/>
  <c r="Y29" i="2"/>
  <c r="Y23" i="2"/>
  <c r="Y18" i="2"/>
  <c r="Y13" i="2"/>
  <c r="Y6" i="2"/>
  <c r="Z6" i="2" s="1"/>
  <c r="Q3" i="2" a="1"/>
  <c r="Q3" i="2" s="1"/>
  <c r="R4" i="2"/>
  <c r="V48" i="2"/>
  <c r="X48" i="2" s="1"/>
  <c r="V44" i="2"/>
  <c r="X44" i="2" s="1"/>
  <c r="V40" i="2"/>
  <c r="X40" i="2" s="1"/>
  <c r="V36" i="2"/>
  <c r="X36" i="2" s="1"/>
  <c r="V32" i="2"/>
  <c r="X32" i="2" s="1"/>
  <c r="V28" i="2"/>
  <c r="X28" i="2" s="1"/>
  <c r="V24" i="2"/>
  <c r="X24" i="2" s="1"/>
  <c r="V20" i="2"/>
  <c r="X20" i="2" s="1"/>
  <c r="V16" i="2"/>
  <c r="X16" i="2" s="1"/>
  <c r="V12" i="2"/>
  <c r="X12" i="2" s="1"/>
  <c r="V8" i="2"/>
  <c r="X8" i="2" s="1"/>
  <c r="V4" i="2"/>
  <c r="X4" i="2" s="1"/>
  <c r="Y48" i="2"/>
  <c r="Z48" i="2" s="1"/>
  <c r="Y44" i="2"/>
  <c r="Z44" i="2" s="1"/>
  <c r="Y40" i="2"/>
  <c r="Z40" i="2" s="1"/>
  <c r="Y36" i="2"/>
  <c r="Z36" i="2" s="1"/>
  <c r="Y32" i="2"/>
  <c r="Z32" i="2" s="1"/>
  <c r="Y28" i="2"/>
  <c r="Z28" i="2" s="1"/>
  <c r="Y24" i="2"/>
  <c r="Z24" i="2" s="1"/>
  <c r="Y20" i="2"/>
  <c r="Z20" i="2" s="1"/>
  <c r="Y16" i="2"/>
  <c r="Z16" i="2" s="1"/>
  <c r="Y12" i="2"/>
  <c r="Z12" i="2" s="1"/>
  <c r="Y8" i="2"/>
  <c r="Z8" i="2" s="1"/>
  <c r="Y5" i="2"/>
  <c r="Z5" i="2" s="1"/>
  <c r="Y4" i="2"/>
  <c r="Z49" i="2" l="1"/>
  <c r="Z38" i="2"/>
  <c r="Z17" i="2"/>
  <c r="Z46" i="2"/>
  <c r="Z30" i="2"/>
  <c r="Z50" i="2"/>
  <c r="Z19" i="2"/>
  <c r="Z21" i="2"/>
  <c r="Z23" i="2"/>
  <c r="Z31" i="2"/>
  <c r="Z11" i="2"/>
  <c r="Z3" i="2"/>
  <c r="Z10" i="2"/>
  <c r="Z35" i="2"/>
  <c r="Z47" i="2"/>
  <c r="Z9" i="2"/>
  <c r="Z45" i="2"/>
  <c r="Z4" i="2"/>
  <c r="Z18" i="2"/>
  <c r="Z39" i="2"/>
  <c r="Z22" i="2"/>
  <c r="Z37" i="2"/>
  <c r="Z41" i="2"/>
  <c r="Z25" i="2"/>
  <c r="Z29" i="2"/>
  <c r="Z13" i="2"/>
  <c r="Z34" i="2"/>
  <c r="L18" i="2"/>
  <c r="L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<sst xmlns="http://schemas.openxmlformats.org/spreadsheetml/2006/main" count="4003" uniqueCount="87">
  <si>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</si>
  <si>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</si>
  <si>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</si>
  <si>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</si>
  <si>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</si>
  <si>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</si>
  <si>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</si>
  <si>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</si>
  <si>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</si>
  <si>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</si>
  <si>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</si>
  <si>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</si>
  <si>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</si>
  <si>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</si>
  <si>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</si>
  <si>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</si>
  <si>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</si>
  <si>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</si>
  <si>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</si>
  <si>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</si>
  <si>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</si>
  <si>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</si>
  <si>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</si>
  <si>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</si>
  <si>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</si>
  <si>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</si>
  <si>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</si>
  <si>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</si>
  <si>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</si>
  <si>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</si>
  <si>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</si>
  <si>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</si>
  <si>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</si>
  <si>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</si>
  <si>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</si>
  <si>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</si>
  <si>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</si>
  <si>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</si>
  <si>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</si>
  <si>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</si>
  <si>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</si>
  <si>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</si>
  <si>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</si>
  <si>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</si>
  <si>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</si>
  <si>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</si>
  <si>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</si>
  <si>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</si>
  <si>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</si>
  <si>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</si>
  <si>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</si>
  <si>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</si>
  <si>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</si>
  <si>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</si>
  <si>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</si>
  <si>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</si>
  <si>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</si>
  <si>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</si>
  <si>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</si>
  <si>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</si>
  <si>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</si>
  <si>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</si>
  <si>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</si>
  <si>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</si>
  <si>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</si>
  <si>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 xml:space="preserve">Industry </t>
  </si>
  <si>
    <t>selection</t>
  </si>
  <si>
    <t>DATE FILTER</t>
  </si>
  <si>
    <t>Current year:</t>
  </si>
  <si>
    <t>AVG WAGE BY INDUSTRY</t>
  </si>
  <si>
    <t>Indusrtry</t>
  </si>
  <si>
    <t>average wage</t>
  </si>
  <si>
    <t>EMPLOYEE BY INDUSTRY</t>
  </si>
  <si>
    <t>EMPLOYUYE BY INDUSTRY CLEANED</t>
  </si>
  <si>
    <t>others</t>
  </si>
  <si>
    <t>WAGE AND EMPLOYEE TRENDS</t>
  </si>
  <si>
    <t>Average wage</t>
  </si>
  <si>
    <t>COMPARISMS BY STATE</t>
  </si>
  <si>
    <t>employees</t>
  </si>
  <si>
    <t>Population</t>
  </si>
  <si>
    <t>Employees per 1000 states</t>
  </si>
  <si>
    <t>MAP FILTER</t>
  </si>
  <si>
    <t>METRIC</t>
  </si>
  <si>
    <t>Wage and Employee Trends</t>
  </si>
  <si>
    <t>percentage</t>
  </si>
  <si>
    <r>
      <t xml:space="preserve">Average annual </t>
    </r>
    <r>
      <rPr>
        <b/>
        <sz val="14"/>
        <color rgb="FF269999"/>
        <rFont val="Calibri"/>
        <family val="2"/>
        <scheme val="minor"/>
      </rPr>
      <t>wage</t>
    </r>
  </si>
  <si>
    <r>
      <t xml:space="preserve">Total </t>
    </r>
    <r>
      <rPr>
        <b/>
        <sz val="14"/>
        <color rgb="FFFF0000"/>
        <rFont val="Calibri"/>
        <family val="2"/>
        <scheme val="minor"/>
      </rPr>
      <t>employees</t>
    </r>
    <r>
      <rPr>
        <b/>
        <sz val="14"/>
        <color theme="1"/>
        <rFont val="Calibri"/>
        <family val="2"/>
        <scheme val="minor"/>
      </rPr>
      <t xml:space="preserve"> per industry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</si>
</sst>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&quot;$&quot;#,##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6999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1" fontId="1" fillId="2" borderId="0" xfId="0" applyNumberFormat="1" applyFont="1" applyFill="1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0" fontId="1" fillId="6" borderId="0" xfId="0" applyFont="1" applyFill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0" fontId="2" fillId="7" borderId="0" xfId="0" applyFont="1" applyFill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0000"/>
      <color rgb="FF269999"/>
      <color rgb="FFB2DBD5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2845658278729"/>
          <c:y val="0.10191089617392793"/>
          <c:w val="0.44638657929996511"/>
          <c:h val="0.81316335701446552"/>
        </c:manualLayout>
      </c:layout>
      <c:doughnutChart>
        <c:varyColors val="1"/>
        <c:ser>
          <c:idx val="0"/>
          <c:order val="0"/>
          <c:tx>
            <c:strRef>
              <c:f>'Data prep'!$L$16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9-45BB-8B30-F0AF035322E7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79-45BB-8B30-F0AF035322E7}"/>
              </c:ext>
            </c:extLst>
          </c:dPt>
          <c:cat>
            <c:strRef>
              <c:f>'Data prep'!$K$17:$K$18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prep'!$L$17:$L$18</c:f>
              <c:numCache>
                <c:formatCode>#,##0.00</c:formatCode>
                <c:ptCount val="2"/>
                <c:pt idx="0" formatCode="0.00">
                  <c:v>2677815</c:v>
                </c:pt>
                <c:pt idx="1">
                  <c:v>112208651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79-45BB-8B30-F0AF0353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633449963414828"/>
          <c:y val="0.11651422761747503"/>
          <c:w val="0.75517043443203269"/>
          <c:h val="0.812967227038925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prep'!$F$2</c:f>
              <c:strCache>
                <c:ptCount val="1"/>
                <c:pt idx="0">
                  <c:v>average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F-413D-934A-4C7C81013B75}"/>
            </c:ext>
          </c:extLst>
        </c:ser>
        <c:ser>
          <c:idx val="1"/>
          <c:order val="1"/>
          <c:tx>
            <c:strRef>
              <c:f>'Data prep'!$G$2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prep'!$G$3:$G$12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B-4DDD-847C-49D007534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100"/>
        <c:axId val="1646248272"/>
        <c:axId val="1646262416"/>
      </c:barChart>
      <c:catAx>
        <c:axId val="164624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62416"/>
        <c:crosses val="autoZero"/>
        <c:auto val="1"/>
        <c:lblAlgn val="ctr"/>
        <c:lblOffset val="100"/>
        <c:noMultiLvlLbl val="0"/>
      </c:catAx>
      <c:valAx>
        <c:axId val="1646262416"/>
        <c:scaling>
          <c:orientation val="minMax"/>
        </c:scaling>
        <c:delete val="0"/>
        <c:axPos val="b"/>
        <c:numFmt formatCode="&quot;$&quot;#,##0,\K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4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1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436765092076476E-2"/>
          <c:y val="0.13819703564640215"/>
          <c:w val="0.78650823391944003"/>
          <c:h val="0.7059878895989292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'Data prep'!$R$2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prep'!$P$3:$P$6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prep'!$R$3:$R$6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B-4B2E-A87F-DCBCE73243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97836720"/>
        <c:axId val="1397832560"/>
      </c:barChart>
      <c:catAx>
        <c:axId val="13978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832560"/>
        <c:crosses val="autoZero"/>
        <c:auto val="1"/>
        <c:lblAlgn val="ctr"/>
        <c:lblOffset val="100"/>
        <c:noMultiLvlLbl val="0"/>
      </c:catAx>
      <c:valAx>
        <c:axId val="139783256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Number</a:t>
                </a:r>
                <a:r>
                  <a:rPr lang="en-US" sz="800" b="1" baseline="0"/>
                  <a:t> of </a:t>
                </a:r>
                <a:r>
                  <a:rPr lang="en-US" sz="800" b="1"/>
                  <a:t> employees</a:t>
                </a:r>
              </a:p>
            </c:rich>
          </c:tx>
          <c:layout>
            <c:manualLayout>
              <c:xMode val="edge"/>
              <c:yMode val="edge"/>
              <c:x val="3.4355881988135828E-2"/>
              <c:y val="0.28335621571122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83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31501382071501"/>
          <c:y val="0.24779304754301165"/>
          <c:w val="0.78650823391944003"/>
          <c:h val="0.70598788959892922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prep'!$Q$2</c:f>
              <c:strCache>
                <c:ptCount val="1"/>
                <c:pt idx="0">
                  <c:v>Average wage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softEdge rad="0"/>
            </a:effectLst>
          </c:spPr>
          <c:marker>
            <c:symbol val="diamond"/>
            <c:size val="8"/>
            <c:spPr>
              <a:solidFill>
                <a:srgbClr val="269999"/>
              </a:solidFill>
              <a:ln w="53975" cap="rnd">
                <a:solidFill>
                  <a:srgbClr val="269999">
                    <a:alpha val="22000"/>
                  </a:srgbClr>
                </a:solidFill>
                <a:bevel/>
                <a:headEnd type="oval"/>
              </a:ln>
              <a:effectLst>
                <a:softEdge rad="0"/>
              </a:effectLst>
            </c:spPr>
          </c:marker>
          <c:dPt>
            <c:idx val="1"/>
            <c:marker>
              <c:symbol val="diamond"/>
              <c:size val="8"/>
              <c:spPr>
                <a:solidFill>
                  <a:srgbClr val="269999"/>
                </a:solidFill>
                <a:ln w="53975" cap="rnd">
                  <a:solidFill>
                    <a:srgbClr val="269999">
                      <a:alpha val="22000"/>
                    </a:srgbClr>
                  </a:solidFill>
                  <a:bevel/>
                  <a:headEnd type="oval"/>
                </a:ln>
                <a:effectLst>
                  <a:softEdge rad="0"/>
                </a:effectLst>
              </c:spPr>
            </c:marker>
            <c:bubble3D val="0"/>
            <c:spPr>
              <a:ln w="28575" cap="rnd">
                <a:solidFill>
                  <a:srgbClr val="269999"/>
                </a:solidFill>
                <a:round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D838-46DA-8A0F-192C14D9CB18}"/>
              </c:ext>
            </c:extLst>
          </c:dPt>
          <c:dPt>
            <c:idx val="2"/>
            <c:marker>
              <c:symbol val="diamond"/>
              <c:size val="8"/>
              <c:spPr>
                <a:solidFill>
                  <a:srgbClr val="269999"/>
                </a:solidFill>
                <a:ln w="53975" cap="rnd">
                  <a:solidFill>
                    <a:srgbClr val="269999">
                      <a:alpha val="22000"/>
                    </a:srgbClr>
                  </a:solidFill>
                  <a:bevel/>
                  <a:headEnd type="oval"/>
                </a:ln>
                <a:effectLst>
                  <a:softEdge rad="0"/>
                </a:effectLst>
              </c:spPr>
            </c:marker>
            <c:bubble3D val="0"/>
            <c:spPr>
              <a:ln w="28575" cap="rnd">
                <a:solidFill>
                  <a:srgbClr val="269999"/>
                </a:solidFill>
                <a:round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D838-46DA-8A0F-192C14D9CB18}"/>
              </c:ext>
            </c:extLst>
          </c:dPt>
          <c:dPt>
            <c:idx val="3"/>
            <c:marker>
              <c:symbol val="diamond"/>
              <c:size val="8"/>
              <c:spPr>
                <a:solidFill>
                  <a:srgbClr val="269999"/>
                </a:solidFill>
                <a:ln w="53975" cap="rnd">
                  <a:solidFill>
                    <a:srgbClr val="269999">
                      <a:alpha val="22000"/>
                    </a:srgbClr>
                  </a:solidFill>
                  <a:bevel/>
                  <a:headEnd type="oval"/>
                </a:ln>
                <a:effectLst>
                  <a:softEdge rad="0"/>
                </a:effectLst>
              </c:spPr>
            </c:marker>
            <c:bubble3D val="0"/>
            <c:spPr>
              <a:ln w="28575" cap="rnd">
                <a:solidFill>
                  <a:srgbClr val="269999"/>
                </a:solidFill>
                <a:round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D838-46DA-8A0F-192C14D9CB18}"/>
              </c:ext>
            </c:extLst>
          </c:dPt>
          <c:dLbls>
            <c:numFmt formatCode="&quot;$&quot;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prep'!$P$3:$P$6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prep'!$Q$3:$Q$6</c:f>
              <c:numCache>
                <c:formatCode>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38-46DA-8A0F-192C14D9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836720"/>
        <c:axId val="1397832560"/>
      </c:lineChart>
      <c:catAx>
        <c:axId val="1397836720"/>
        <c:scaling>
          <c:orientation val="minMax"/>
        </c:scaling>
        <c:delete val="1"/>
        <c:axPos val="b"/>
        <c:numFmt formatCode=";;;" sourceLinked="0"/>
        <c:majorTickMark val="out"/>
        <c:minorTickMark val="none"/>
        <c:tickLblPos val="nextTo"/>
        <c:crossAx val="1397832560"/>
        <c:crosses val="autoZero"/>
        <c:auto val="1"/>
        <c:lblAlgn val="ctr"/>
        <c:lblOffset val="100"/>
        <c:noMultiLvlLbl val="0"/>
      </c:catAx>
      <c:valAx>
        <c:axId val="1397832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 baseline="0"/>
                  <a:t>Average wage</a:t>
                </a:r>
              </a:p>
              <a:p>
                <a:pPr>
                  <a:defRPr sz="800"/>
                </a:pPr>
                <a:endParaRPr lang="en-US" sz="800" b="1"/>
              </a:p>
            </c:rich>
          </c:tx>
          <c:layout>
            <c:manualLayout>
              <c:xMode val="edge"/>
              <c:yMode val="edge"/>
              <c:x val="2.4181612715077287E-2"/>
              <c:y val="0.165913460548411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83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E483DD78-B296-4583-A173-9A9B6A666F13}">
          <cx:tx>
            <cx:txData>
              <cx:f>_xlchart.v5.2</cx:f>
              <cx:v>Employees per 1000 states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7H1pb9vItu1fCfL50V1kTeTB6QM0Kcl2PCV2ps4XQrHdnFlkceavv4uWnUhsJXHj+OJCwFMHLdhU
mcVatfdee6itf9/2/7pN79f6VZ+lefWv2/7312FdF//67bfqNrzP1tVRFt1qVam/6qNblf2m/vor
ur3/7U6vuygPfrOIyX67Dde6vu9f/+ff+GvBvTpXt+s6Uvm75l4P1/dVk9bVT67tvfRqfZdF+SKq
ah3d1ubvr1ep0tHd+vWr+7yO6uH9UNz//nrnQ69f/Tb/U3+77asUM6ubO4y17CPucG5a1Hn9KlV5
8Ph7w7aOmC0ps2xKHl706aaX6wwDnzGTh3ms7+70fVXhSR7etwbuTBu/P3/96lY1eT2tVoCF+/31
hzyq7+9e3dTr+r56/SqqlLf5gKemuX+4eXjY33bX+z//nv0Cjz/7zRYk87X61aW/IeIpQLK+U0+r
899DQu0jx7E5J8zarLy5i4xJ+BFn0qZiBslzprIfk+8jZ6B4VwcJyo1q6vDVYp2o+gVlhbEjRoXJ
uJTOw0vOgSFHFiXMMQV72g4bYXnufPajszt6htDN4iAR+iNdf11nLwgOtY6kEMwSxPmmr3b0mTiy
GaHUItYGPOi7jRLdQPSMCe1H59vAGTB/HKY++0NHo8pfEhh2ZDnUsmyT7Zca0zwCcNwRXDwgB3W3
A8yvJ/QDYJ4GzoH5chASc/tTW7ht/3c++Q/tP3WOOKFcEi52lZnjHBHTpgzW5hts27DMbPOP57Mf
nNnwnUc4DMN/hkdubpPhabe+gOGXR9yS1GLC3sXC5keWLSVhTGywmJmX50xlPwzfR86E5OzPgxCS
nVmDH/+hk3VerUEWtzfkzqf+qYCwIxt0jFDzUQ5m2DjgydQxOef2xu7wp3s/2pVnzGg/Nt+fZWf+
eMjrg8TGU3l+f1tHt039tET/vcww84hLbnJK+V6yLEELqA3jY81weeZs9kOzM3iGjvf+INH5UK/D
l4MFZoVaVEIkvluPbTZmTkZf2pZlCdidHbvyi3nsB2Qz+xkSHw4TiUul4bx4a63S6EWJGNxG6lDp
mNaueZHOkWlzaguxIWBkBsnzJ7QfnPn4GUyX3kEKjLdOo7+UzqOX5MryyOJMCMd8dGLAhXfFxjkS
prSkycwNE9gVnufNaT9K22NnCHl/HCRCH+91pvKXNDbsiEhu4T9EXrZxgZURwhKOsOkGlpmxecZM
9oPybeAMkY+HqdouIlCA6mWDMuKIIuICDvbIv2Yi47Aj00EMEx7orqw8ay77UdkaOsPl4vIgJeU0
v4vWL2prnCPoMEc6ZCMPzjy6LODRmDYRziNtY7vgPGNC+6H5NnAGzOlhArO4T9fdWt8/rc5/T5jB
zAixpbDoIzObISP5EfxPwagJt2d6zVTZc2a0H5rvI2fYLJYHKTTH90oHL2r9YUUYfBVbPoYoZ/Fl
mx4xxqhk5FHVzeL/z5jQfmS+DZwBc3yYdv/0bh2+YD4GYX9qO0RaT5xrFgEwTXYkOIg1EjZPcrrx
/X85kf1wPA6bgXG6OEgpOU3hxajoBSMyjByZwIIhQ7bRUDM8bLgzzBaU29813LaH+ZwZ/QCYb88y
x+YwY/2nqls/7dj/3rIwC+yYCS4Z25uBcShCzYQIkzxen7mZv5rNDzB5eIY5HoepuC6i2zAK1vkL
YoLopWTSkfajvziXFY7wGAFPm9ja9Jph8pwZ7cfl+8gZNhenB6nHzl46rmyjvoLB0iOu//Ca+y02
rA4yMEjObJABGdjWYr+ez35cnsbNUDm7OUhUPt1X9auPEXjYy8ZhbDAxi0NqfsDECMIwVFKHmN9U
3TY4z57Wfoxmw2dQffp4kFBd3nev/lQ6edrGL2JwHOpYbErqP7zmURl+JHCFo2RjI0Iz5facGe0H
6PvIGTaXh5k2u0CY7EX9fyaPUGvBTQfOyj5oTIJAJkPZmaAzz/8ZU9mPybeBM0guDjNUdq6aqHrh
oAw5cmwoLMT6d8OXjokcp4lsjP3IqGeYPGsu+1HZGjrD5fwwOdommfHipWUSrr2gxDYfA8izqAxQ
Q1hmKqN55Gm4vm1wnjur/SDtjp7hdHmYfufFOspfMGzGOMLMU5nSFh3bzgAI58gyYWjgAW1szUyE
fjmd/cg8DptBcnGYAbNP6ypEuXStXtLBgeCYJgqY7B/UZFrkiHOE1QgqmaYXaPa24DxvTvvB2R47
Q+jTYSq36xCF1a9Oq3Sd3z2t0wvwNOT6Ldty+GNE2Zk5oRI1HKaNZACKAB9eME/bGD13VvtR2h09
w+n6MJ3Ri7UeXhajqeh8Kj7jM8MjxZEk8IKo86jXZtg8Zyb7cfk+cobJxaEanKpa34ZNdV/X1dMG
fgHhsY6Q8EfQH3GaJwW2bXggPIKghJPaswDBxfqZ8/kRPDvD5xgdpn67iKpq+lcU0cshNFWeW0ip
fQs3z0QI8WiUNlvIDjy6qTM39JmT+gFM2080B+nmIAMF03qoRr8kQoilCYkCzUcOQGYFUFMNp5Q4
T/NkofYg9KsZ/Riezcg5Nod5sOby/qteV8n65aRnKuBEPROV8rH4bI6NcwSfdcqI7q+vfc6M9mPz
feQMm8vDpNfv76fimur+Bb0eynFoBktPwM4eXjNw7Kn4hqJk7enQzSwB+qwp7Udna+gMnveHWcpx
ed+uX/Lk5lRiC8cGtU/7iYFpCtgdVHzidOcTcdhm1b+ez35gnsbNULk83Kj0yTor4Jm+ZJUNo0fC
RuDZeSpLB22esTacIhQW6qO+CdYuON2rZ03rRxjtDJ9DdXKQvOBTVN2qvIpeMnqAyg0E3DjFqcHN
axcmUDecx4EEOfsPQT9rSvsh2ho6g+fT6UHCM+VE3tzr6n54QXKAUg8k2QDQRoXNiZsEfuDdOH//
CN8s6va8Oe0HaHvsDKHLNweL0MV9H92+YHEUxZloC+zNZI/0baboTCKOTIKyaIS2n/bFpjhqWt9f
z+bH2DyNnWNzcZDYXIXRC6KCEimGI2kojH4sLpihguYOksA22T9IJ/xqNvtR2Yya4XF1mMbmKklR
RPiiB9Rx/AbnaVEgtbH4UyR6mxI4OP0JQSHkqbsAwgjblOA5M/oBLt+eZY7N2WHKir4PXjSHQI8c
nH5CyeDj8Vqs/DYy5kMOwUaaYabCrn45kR8A8jhuDsf1QcLxFn5nNaTt+kVLcKDCbEcg9jxlrKfX
TIVJeWRT257Kpza2H0mFbXF57qz2I7Q7eobT2z8OEqebh6Yo/wvnCiE+BPkBy9yPlD0hiZp1nPnc
IDWLrj1/Xvuxmo+foXXjHSRa7+/7Fz3GbqJ+gNoMKGzEaW59EE1AHRXE6bHibSZOv5zOfmweh80g
ef/5ICH5X6gzhM1Hco1M8vHwmis51CECEps9tYLiu0ruOTPaD8z3kTNsPh6mcvs0KHRKC56W50Xy
btBWONT5g74PiEmjsMBkDHRuo9ae7r1xb54xof3IfBs4A+bTn/83QvPj3mnf+sot1vV6+dCQbqt9
2s+vPjw7uuTNhj6a8L3wbaz76R2a1jGE1rb6eEx/5HHkZvF3idnWkPt1Vf/+2phio1MvFWRWnSnv
Y0HbdSglni5Z7IhDU9o2Z0g54FOvX+XTifzfXzMcWkTIDuMkkWgIMrWUQKbq4ZKJnm3OlETC0Tkc
giDOtz6Ab1U6gK5+W47Hn1/lTfZWRXld/f6aWjCJxeZz02Q54Qyx3emoMcE5PZtYBNdv19fY4fi4
+f+SqhmTrnGit3Hi0NjxEB/pS1cHibhy/IKxd0yUujpWKcn1yvdR3c/dro2El/it6vrLEn3MClcm
ZeJWdZTU9Dq0UyPtP3G7NRLiiURnbtHmyUkw5qR7W6cluctI0ZHOlVUe2Z42Q5u4VmOqIHRVaCV2
e6wcFiyzsIzfZHFu/kWDPFSuU5X2V8NKIq8XdvBGJqx0lQpGr69les3tzj8ORjUuqJOSqySJVOvl
VDSNW1o6S9wxLTR3R8qMD5IYX+1ehIuMG7GbU0deirCNTqNxjM/7hEWnsuXNly5urCUjhSNcnYvw
Wks7CReV6oe3bTP6zqKwukwvaYEndu1mrO1lVabFwiFheFb6ySpoo8Crg058jbq2/lC1IowvudUb
C2SO5VWkCevcIerDyEvFwL1ahmHo+k7vtG5F6mi4kbyu8wWQGD77g8pdgzht4w69H9xIRn3HrdTg
J96A6Z9Gwg/Pxq7vP7MoMvmxYD05DXLaLh2RVLlHzDgzV7IWYeDKiBafBt1rLwjKuPJs2WZvjCon
yjW4XTRe5o/2lZ10snFpyrAl4jGyYlf2YTUuYl5VeiFSOfxZN0Mp3uJJLOJZSZv1CycN+0VEGrqs
iBZuZsThX1KnbBkGUXJSRaxZdQEVC15GzaJRoXxXjqwP3DxMgoU11OpdIjL9ZlDMd0lWmu8M7nTL
vM3EG5/JwXC15uKuKxxz0UNoLqVljoUbQm2HiRsMKExdlblRnLOAxMMFyRsiizdWwjq78ByeV7a9
xEKwwsvaMC/esqQM1emYRyZzCY2GIHdDOxLabbKKnXd+kpuRG+YoK0rcAqfD2SIbsXrvmioAVqPZ
ypusyKNuIY3eKT6mupWly1VFFkPoCN/VBN6/R/teVgthBZV6EytfO+eiCMK7rJRD4cWpTKSb2kNm
nLc8CirPt3t1WRl2dN7mdXgm/LxbW1koCjepumY5FHk2nPbBEHKvUlauXSMVJDwZ4tRSJw5hqenW
5lCbXjcGRn1CdCZX6MgZvY36wRy9sGzD2FXazyDZvi19lxZDVC90rJrOK/yibc/HMWrKhWUw6qkQ
aC6KNmtNj+SGHt3YyJ3grchJVHk6azJ50Y9Zd5lWnBzrRDaLMKDBgB3HjNaLZWEvUkNGl4ZSabtq
fT8NXeSShF5kqd19ttCP87h2+jJ4w0h1PfZ1PL5zGuPWGJ0cMmUI1Xs2jwd+WStajau6DLN6FTSD
+tz7ijDXHprw/TjaljpmfqHzY/wyDlzHyOv6BJpouGGl06tTi4u69KI0tcRxSkKrO5WxT0+pKvRf
ncE+8EbY5zTi1XjTJlZbnHRJaKpT7Q/9wi4M84xWFbkY/dh6x/IO8ugzJ86WcQBtxhuSu8lQxsdj
T+03sWEPycLujL4/781OnUla5eMCd0qObduvlqkZ+IYXASu1CooxXlgjo++MYiDtijZhuhBObJ0p
kTtLaseGszSiIgsXLOzN98XIogWhqQWcExbEX3Up43VMauMD1Wn7Z0X6Vi+1Ygyyxvp2YcQjXWam
MOpTHQTMS2kTV0sRVoE+wwdY45pGYaQut0QxBK6wxyx8wyqDW5k3MMkL4sZDytpF34jQsypBApcL
HVA3b4v2xCg1VUu/zrqgdhXPGoYi+qKxXTv30/fmENCPbTd+YtjCtRtVfQJscmKdCLuT7wSPzEVQ
+8OitsLyVDq5JMt8rK1lanA/8FTf9de5X7HLNLOa1s20zMyLTit1MdajiI/tUtHPZd1/Dvq+ddxa
RKO5MCM/tb22JXXlNm3cNxdZkZmX42BW11msYu0p2K/gndm3vrbcmKXDOJxkVNaSxx4z/MB/U1bQ
GpfMTszVA0l4ZDA7hvhWFYOOgvCxJ++3H//zXmX499Ax9vsvp5a+33/C0bZNL+CffgqHqicyUs0/
NM3m29/63pt24jDfGtXOWNGme/APKNNPLz6PT5kOA5X51jf4b3Rq1hNyoiibIU90Cqc5cKjzId5M
J0oMN+aJTuFwNDo/okRNmhZOUQtUCDzSKYozItMo20ajqOnKdzpFTbSPQs0ByJkN/m3a/4RNWRYo
2w6bQjddSdEFxEaiCNOjE9vaYlNQ5xU2t+jOzahI+1K4dlejEbSLDK4iZ6pobchTXMp6bI4TK0sz
8qlG+11zmeRFVr23MlaP2kW3RILNr2NddLEn27ws7JtI5EUlaq+JYaoar+h6lq8Y7fLMy3NnOImN
rjNCL+eWlbWnukmzqq3csW7yurjI0yHOF20b2ZXr2EV+zv24f6OMrCWncSSGi4H5/vuYlsWb3BCf
jUq1x51qZeCR3lk4PC7O46yKjjPIkelynljvQ0hZ7kVh0xmuk3WQaFu3zrKjZdktUj0GyhWp6K/H
pOVrUlh+4oKithcRCX29tMK6a1zdNtHoOjQg6XHet+kxtFZqL7ijolORBaW8dJy6jb1qINFxacB8
uFBP9XGtE7AgAzzTCzOWnBS+7lbxqOXoSiPHH85Z7Pcw8H57ZXE//7PuBvO6E2EOalnH9SKsqjZw
g2Kweq8KhtGtkkyD1pTt51qz4aM/Kik8HZRFf9oru09cX3M8KPNJY33207g877iZHleW0EtmJu1S
BEVpupWpzzulzGKBMstuSQQNCzdKOn4q/Ep+dOKhP7fqzqmOo5iV9SqsNEndFlt9YdBmIO9KkSyt
2sizY1qnvicU70e3jWsJrRnHhsdhhKUL10CrBWkYdwvRZiel8sNFH7SNvbK6rlt2day8LLDaYDVY
NcFCB0XBPbNKu7+kH5H1yM1glXD0NV0lfqSXJGfDOkNUzVo5OuPHjeqLGzPX4Vki6vSzIrFwfdKa
IAdGUJ+kbRiQhaXlVZYNetFYob/UoZKlV4Qwa7D7vdkugyAtV0Mb9MtQaueq52VxXPq68ZqSBW9C
x++lq2iW3IiU8sLlYZPekdhQpzXs62mdyWyBM+D+F0iDbt08Np2vPihI5A5V3SbHQV1a7/00ak67
id5YaStDWBW/urFZe0s6bizawR4Xvq2HzIUERKdKFhT2LICV8AJhm+eZSNmbJOT2n4jZW8dtFYKx
wfqb5oK3VuBWVmbQReWX7zlL9WVpk/FrWmf+oimD4WMDg3zijz5E0AAxj93CgJVtC6O6GlSfX5Y8
jju3VnEcuVYb+R6vEnthhr76IIKydjvDyU9zJwo+1WWa9a5d++l1wgrLq8akOG7r7LhWNvah9GGg
OUvIOx6WjTfUPXVWKmdWB83im/5ZUdix2/C6uNKZ76xgntP73EyG09JBq/MejpTb9oPj5n59G5OI
LejQdR63I3YSp47jKWat+274xFPNvTwJHND41pI6WZSUA8fOLcqwaMTbroJhxG0TLppBu//fKm51
z7/d7rP7FMPZhAxQTfBjozjrYLsdnZiqEDaBBiGOYMMoBAL2Al2qptZ6G8uI0MNT7I9y9HyzEYJ4
NIwo6aZo8P4Ql9gOMpio0UexHeTdRMWkgzZw/8QsUhjlLas43RGJLQfnmC2Jk2XoO7NrFVMz1rnZ
JfzeNv26cZZWwcA1PVK00fiR86ZI1szQvFrl5VANDDSw52HvGconX4Ncs9zwlNUn8o0T8qFZJKD1
5UnnZGl1kfKsMAZXJT0vvvKkjnu1MIRIY+oFUjLzXvZqaK7hksp0jUhM4d/SjJbiMhBRWVA3M6MK
U2EF19lVaJK6yxdBynVSuKrjWXZuyqHElIMsM4czK6N5/JdRtQpjtiB9JITbkRjU0O+sEWpPLOag
zM6ZmvKhhnt3jaSZRU0oQvveh1sRlyd1xlJ2AsZdaXkyVkEddd4IUhH9lRI/svwNId18YcGe20+d
GXfvj4jS1BGYooICjTOc6foWcxljakNriOguNhOKEAscLU6hTx3LKOOV7rtAwz8M64CFrsGMscjf
dowOleWZbBQdfYOwQl4lCMiUVJuXOKJT4trP12hiT99jVQyRMErRb8WZWuMj0CRnc0SYxLBCTY07
YeiWWItglIEsV6nNakrcXNdCfEk48evTn993hs10X4aQmzUFydDhbX7fAn6mVAa174IBe064LSnS
6nPIfCsP3C6Omugq9/E1H7UbhgqNSDdq8YfY7JLK6bElsino1wTyjKOzckYqA95GBulDemfIVJbU
4x0RfA1BgjOnxkiml5FhKvOCJuXQ3CQVIWPoogwxxaL8fCHAk3cBgPvH8IUR9nTMwOJ0BgAcK4RU
kty/9Z0x5/pYlUXmD0sDcQRnOB5s3QOVn9/y7w+P8w4CtQzg6FPubxafDGUItjUQfcdEBylfDaYY
zWTFdddUbBnZPhNfdINVL91KoBDyiyJDq51lGykEGX+xEcyZJkPzcgRPICUQVHRqQtuMXSkJnDHm
TlEbX1HkKTPjpK/DSSCyXoWws00Xs5F5UVYNVuH2jkUxKw7C2yBEJOLByw1T5zdOFmY6X5Rcaes6
a6O8+vrzNZv06bacoH4AHbwJTr2jYTGkZaZLmg6Uh5Rj/7XXtcYmIE1CsFik7yg33F7T1rgprKSc
hKbu1PQWFUHzTxcLsW8EqCla79kIi0G17S6WXVpVPVRCfc1TbkCHx9BeY+e2A6kHfkZ9Dr1fBQ3a
Wmcxz6FRdZFpk5/YRmy0iYsYD33Q/EOIUXk0pu0Z65MC0bSfL5c532NIF+PUhjW1CZ7a009N0bd1
Xw8nqnDykX6tfEsYCOfUVZE2b8uxjorc68qhxOQMmbW4poYyU8PCTsbBuOmKwj+tHJ3GgZeNIxnO
ELPOa9/N4YX68NU4MdJrkTnBmHn4YpweKtEy4sHM35DRmdyXJPK7svyFmE4L+x1/zuDjmnRKEYAJ
wO1ls+fphrGP9MiTE4lgXcI9mWWSfhE6CbHtfr52f78VvuoCbeQEqvclxGuGceZb2dAEIjjZqKOW
J9N26q0yw9vPb2Ui8bL1WNC/Ap0C0foUD8cFvktopgchb3nZItz0RXLFY+4V6D8AAfP9xnG0Z47S
gMHyh41NSBuGa82DkixM38alvqupKFdNR3+tptjcNqG/BNKriCDgC44m9ThbiKRPqswPVfGl0NAN
5ZKC6rMLywzpgKAhguSl6/htOn7Mwn4YpNuEuitDD2asE9dBOfrGic5YPH7URlOJS0SgJ9rTszZL
neOk4dOmUxV1IBhDK3l7Xeg4GT+OqUi6xCVpOpniCHsK207lTohfUsSlxo921vfYkRThU7xVIwlq
e1HwilYrIZtpRyZ9EIE2lQ+3d+zAGOBWqD7Gn1CgRJh5ZOQT46kLniXrvhIISKycVpvtDaNqrM+1
TnztpmmmEd4wAj/rTxBU7II/c8T/2McWniNER9oB2FNb5grE6+d7Y26YsPrIlMnpaySkQA3vbGtQ
f8gD0ynSL6OZVTrABkTQv3I7Fav0lDZlB/X38zvOdaw1NR+zTLARxJycv90RfnsVdhnt/qRjM23G
rmGTUrcqhPLLlWhLLr74MR2xCTurqavgQkJdYp/+fBozagI2AnPMcG6WO1KYf1NdYQ07BZ1o3YRK
CdxLBkFv3OhO8fSyNNik/dMWmb3QbaMSNPwfiT/SllMv76nQcDr7gfvPdr1uemV0lRQ3vRNU+Osx
JBKzKMEgUhyu+ebzvN2or22CPFPSsCFIhRLcC0E//F9MW2CLoHZ2Utp+aOY3jIAHXRKS9Ep5ZeEz
doW2ZJMxc0RY4K2J4sa4UUwz4BL45Qij9/O57G435OFRKoZwIR4eOhZ61tqdi99S5Kn8OLhBVxpb
fIkQTQHoVYWvOVuOKvn1Ov/9hiiWEXDqbAeJYXyDze4NobiJiWChf132OUhukFROfSqHBHwHsZLp
2X/+gOZEZLZMCJ4QkrQJpVpoozcPZPZpzIK8TsU10jQGdm0XjpMKHQQdOF/1rLLbVVz4o34HdTrE
i6zJsRCMalALoxrZL5fc3N3pU+0DuD8CtGgrzxH4nVOvwSFGJwdaXqcI1UwzUuVEavom8aHUI7uN
AEHIEESzFg7tJtBLI5wmEhe0bEavLRvtr3hGFYeFgqM8eKIsSnwc8uGbl9GALxoovW7DmYoiBtf7
hbROgeatZYWnjW+OsiTIM04SWAye+i6OI22b0nBE9jFjeVZTxIYabtyrMizBiEIkac2l9qWK3raV
HYD1FCFXwTKwa6tVLr64pUtbt7aC8iz1bQgdcj324FadKdrr2jZI5JV87NUZVD4J3ZgwPyoQsxTm
RDhCAquh2hBCferHST2xjxbCdoXvTpDF4NJE0749/sVGmomtjePiZPruBevha+QQl9h94gQ56bwr
K/mhbXICR5prbcGRbsfJyjA4euwkNLseRqYHDHgL6gfv2hDFZICQpuos/8bvxWSArDIaM30SFRad
aFo5VgTJ3rQtEJoe+ZDARvpdNvn15mBnsKXSLGH0fv5I1oyH2Nh8Nqg7VBAQRJXbjF6VNM9GFefW
B7sOKSxhXQTTBGpEcCdD+2B1cUB7wNz8sJ8MMpjNRAB0UYLsGqGJUILZ8+lXqkxwCDZ1YslOog4p
AyjPoVPi0i97fCoK6fSIQ5CJapUYUtNVgTA7rbwBnBWP+4tH2xUytAkEgcE3MZowbOCN8Dl30ar7
xJRpo4YPNGgnXlHrEltrTMdI3dbETqzcRYK+HD9KK584emYoE4D0IkuDYTlmwqyDlUONpvsAT1lj
OToZU+w+2o6w/XlkONhirEuLiYs0IDknkVV0ICE1vCLcMKp9gp8Q5zGxFFnAsBQ1yiKM2uNpE0Mk
QseK8dNmfSbiMp0h/pmhmcmoDZcFHp60uI3QF/mbu212I1SDKI33bSYR0l5tXGwrtPs28RDdCoP8
V2phRh6nW6IMByUSIJFoTjIP/hBUBDBR9PJ91ZjYIfWAxg9IeIw11ofFBVN86XeG6iukVOiABU9b
P4fbBIqCVep0n9ZvpahsP175NbOhDCCQ7bVG7Tn4WmZA8Os+B618hC0ouxxL2ad2DlmBFE1wBEk/
AWHEkYk3Z4id9pqoTGEmHNU040ekAqZY2c9Xmzl0Vyfi4SfKBiWBjBk8sXl0BS5pZQSkH96H4SBS
362bhBae3xE/vhTIiethWYZaFLbrICEXh6j/KKPyDUkb2iP/AY/LONNBZrALPwsl9cpO9cEtiVJy
0vkNE4tE5iq9Y3E66utMobZk3Y1m2l2xFrVO48KOc4cXXgkftkJpSodygUtdhn6PZFNGMvMc6QfT
WeS5dkwv7mtYEVf1djnGKAtpNeu9oE9aCEM76m5I3d7gMYtXjmU2DKmNemBTFs1suua4cLrQ9OFD
+kF9WocoQ0o9OabdOCK0hq1YnPbJ4KNgqSpisWodGdAFz4x+fN8JZUUfG5YG/oKy2jK9ATEyNbgi
qCtk6CKrS7yAp8EJWnzUi1KRbjzzkWMnx2ZnhtYqMCo7JMsiURn7MPA2SIwPjiJ9/75HNqG+MKo6
N65hMWRzx7UQ+sMo2yBXboF0Vli9c/oxTY79CBHW1aiYnaEeC76eFXpSj1NhlpnFdn4XWoVq+wW2
ylDeO03ddcRL0q4y45Paz8ELF4hF8FQc+5mRiEvUzRlJctyKwqrS8D60c1pjlXuT2ppdjFS12NKj
qasifEcFqQUKA3JWFPK0cfwoTM9z3idlsIzboO5a5OR8FLmsDMVUBOpSa61ORczCwF5hrwiKCp52
JCAPaWVHneMGBqrbkA309RgPp11QGWF03EUZrI2XOB2Dgm2LqOGfldEIXp1ic3SG73UUToZ52RTw
kVBuMICCi6sU/jHe6s0vjShKcW0iNbjdqCpWfh2b0rHaN7HQRWCdmL1hSOkNMU8aedwjvZWh/IK1
k10k3EDB2HlAOYzKuvcHlAF6MQ8dHlwNXdEV8m3sG3GXrmRCDas4TRrUPbVXIqY8ctzScSY+KnXN
w+SjDHzfGM8YSyuslDGUUNkX0NplyM8M6muZIltdRmb6Ftmq2PaXXQxFECxVhBOT2oPKmqY0tEaK
pDQJwiEqF6QAybUXeU0Mnn+2AivH/bIplfShCeyy9DRicVhZy24iWBDPFOH0RzB/UBa3RC0OaBcL
Kzw9UoYmyvRWcdhNK0bTOsGbqsLauMkzOal81taBLT2nqxU2wJiDb/wPc1+2HTeObflF7AXOxCuH
iNAsWZbS8guWZTsJEBxAgCABfn1vWr7VmVXdVX1Xv3Q+pJaliGCQxHDOngi5kB7wOvVxqnxJd1y+
uQNGkWMvMQxH63mIahTyreP2hCrhUfpH2LvjOo+Q7QDPDmygcSuCURY8+TnPgB/mkxYClVa1FaEH
oSkKntoAdzCxs31dutGKEdcr4Pt05nZPQndXdPnxlQXutNqfM4wsHCHGn+Z3FrhjgGU6OO586gP8
rqfDcWnWNcRLscUW84bvsMKPjHP8fT5ax/H8DtCf43epU1P2LNOE0bhKNgoQulQ5D3Etfo8ethuK
j8y74Dg5tvhfF8Ni1GhodX51pDTd0+NfsUnlXUyEDp5/X+rg4+X/dZE/Xge0MpJ3eaQGfIFwDPj6
LkWmhD6LMfY46Tna8Yjrso3iVpBngIDtRMv040ZN+7pgqAH9s7q9GkPqWVqGkq8eotLBTrhKazT0
eEkEFR++FaBWBuGOJP4oetshjfDLPm/J/E4/ruCkMIOwrn2cE48EEJVKTWO2hRdviwMhJB+39mN4
ZExCEddkicA7mjTvj5N3mecYp22oj8PwhGf4pUcfkfOXPYAwcYH6gcfH5f0YSLv1IHobnOTxKaHQ
Bu9DRBzYU6hd+fHVPy5osG87/jH18ZTkTUDSUXZXO3J/nTq3BKg6aTZhJ8xp2rUH+mqgk3gXax7N
72HWjhg+JkXFipPXK4rdBwM+7fjAaD1+JGtb4Ec/kmM6DHt6fP/RZi3fXmzf9q2Aug9622c+x2Eb
X6TxebjcxB9jRXToFvPz70tOu1Xj6zgRS3wIdoAJB++UkNjn13DeM/KCyq0r1lrNwTKKipiW4eBp
x/GMqnrpFfiVHqAlmk7cJm6v8qk9prPF/orfSW+zrjhJFIvOX8fU9G66LMlEhqHqadIPa8kMRIlX
IQ0tXs+X2eAHikZAFsNs8X8/bGhsU7KFRxMHPrG/X+XC0H9uusPRQ95O62s2MocugPn9GPsbxVLe
nVwMsW8PKQrvbdH0A7bYoXHByKi5AoSid/dGMtdhvWn7aZLy8pvS6pae6+4E2R3Qqe8+McgCvqiO
43Kc419zZp6KHhfMsE2y/TXmxbQtL3O88S27LB+n/hsEiZXbJc5ItptJm2yH7hbSXp0cly906hg1
wMyPIf4BmhZGbrgCoY2O812EiPBDY4Dj9bMA/hOUot/R9sMZJUdaAmD02XAXq1DjFZkPD8QJemWD
cfUBie4hiHx2suOsWXT1GwLZP+B/hhYbzMUMOQE4GxaCyf8KFYecxmrpASOmN4PMjvm0JJsAEdjK
YsFSGWfMY88zHitNd0Jne1w8K+ID2ItsIcEHdv3Y4u0IlMNZvm0oz1hwvTGjtbiHtvwgSiaL7e4u
lyzOlqcEULpnjWNd4Pkp21TamxpAI2CmMgdkCzyhhTZ+LrEZHgjWHiQ7ziqD9hUXdEjZMdx0pEMM
vo8r2S0ToKFYEBGv14AABpY/yR0KpWeNYhpowa5mmn3FeovxFWxqxxXogK4dw0hB+DSf0F4emHIv
UK+isqbDtKmvGfV8Dt8T1wPVygAaeHZKoskswZ+bCDvHGuxocZ+WpgcHF1RFH+b6FYjWJpfPBPrq
tq1Y6mPuPm05apv5B13FOkdvhhUAEqGYtetAqyDajXzdExslU2mxOzg0+2E4oabM85Ta0GKUDx2N
qhW/DPK1zDew467+fSYf93L+AC7g2fbHaf1abvp+PdY/6ttjNUH1f0xeYYbjFeMvBvE3ivQb7fGt
P17IYqATQ4PO/eBXRc8UpnKLapHd74sPVdNhoh6zkg7HX34PWdSUWIkoUknwpw9O7lhOg7bSzus4
L8NIk+LR8rzdpnKD9Ag32kNOH11t83jM8jbYD/DegKvGjwRl2XI17wTj+zf2h/uG7yUFQJyvvw+U
aootbcZQAfT365RG0e25LDvoUJMn+bFgyQ9aYAa+h9EQ9PNBGRid6QSy7naAjqrkcwb00Ir0gBKX
DUqC9VpE7VHG8cThGPnaH1/L/ppwwSSxj5QstcckV9EhdajHzR1jMmc7zArQNZlxGBre9ZiNkOYc
JCW4qGPRkx9QVmLCoLvhUdznRfPv26u/N7OwdxyoYQzBJHwsYYinMf29ocdMnhf4DdZ7buRxrlBp
4/DKpKN98kFhEzxv5P++ef44XkoAHR7/HY95/Pvxcof1DeHP9v73RHLtoT0iE+7VVGqDZ1L8944H
yP8I9AQUCz978i8AdLwxYFur6O4/Bjq23QP/y2UPJHY08zEE//0B/4mFQvkIhQYFGX/ktNAMqPff
z3AkC4d2UtHvpANE9BvyjDJ5LNM6hujusm7FCkkYGRId5SWsD6jAyh7bgKmWeHT5S7cRDLH/8L0+
JCJ/wWyBH/x6nhMghEMwAJv5378ZIWBWcsHNWe8R4aaJUneoJCzyAu30p9lHEO3VZFrgLbSEvwMV
ZLmk7RION5jBsFJAai0VusHbKEE/Qh4HBu3XdPFYL9LpnjkhQ+crFoE0ejPzPKA00l2UjHMz9HaP
lopMJDNDXegU7fdt7MIpzh7pByMnMxQo8QPEcuHs7mTLVwopj10zEaJP6iAhuaD4yMUAq0AHCX/9
e9HKA7yNl/JjqcGuXWDyZb+g74/yQ/66mhsfIsxAlIvH0rCtUYBNboL0t78fI4vLjWU3s/l9bPpj
gQ+6X6i5AmmL+0ZUEe4C3oplCPdyNJqOos5U3ne2/K82aF4g5ix/L26/VlVwYxuu7z4Xx8TO5zWG
eJ2grY0aVUw45CBRaazXBAgmfEC9GxAYeQbG13f9S4ytkMb3mV9ooq66jARHg2BWDezFf9RmdPMm
nmsu7QAoBl1ZDuSx7PhSTKwK7NRuZChnGMzS6JHOVEFw2s6IvoVY0dN1nz4Dgzw4KewLJMrup8UA
WPwsFBCotsY4h8zhxPUchl01hNiI/vQoR01xnWZui76GqfMLxO/DxtTTSGkno6YbTQC9qsLUd0sF
Kxs4/macPO5tvblo174kAbqVtcJyHaZF5RPPtltJzWL2EjT5JlBh00KD2RScmHNC+mV7z8ggPa8Z
rBvjWA75OOgvI7qxwJbFB2n2ezWZwdO32W0xAOvvTiPvs8hiZ/219gIMO/YOP0JQzX9Xpv2vHWLM
e4kyTlModVS5apINIdaidsrxNSIpo3KTwUo/A/ifimc10qA/DSJt05K37facepF2tRewl4lkjS+C
xPvVoN16QXczfcp1FlWOpvw+F0tPgCOt+jPDoL4kLWxAJWYff4eSu//SEjHVjoYM9WkfL2cUwGgz
ozG9KRT5OklMx3FT2W22iUM/zDnuLgn0qctd0nSTsA971y+kwchdmsLD/oERmw3fIcx8jsJE3egk
aG+G1SxNagBLQSDTXtbJ0prTrXjKFZ+hN1DihzAzq3uu2tIn41injM7XxR4NJ89G8LijgtgVe5Mf
q6Qb89OGj7wqUKO9azfZc+Q5+zFT2Z+lC/u99LRLT7wj07NKgNeVPdo2Uwbx1L5sbi++9cGYory3
w+etiERDIEiGzYdyUU5BEN8maN1PejFIHOxy9gRAQUBHtcT0Rwj4FzVOqMJPa9RxcVJ+DJrQDMsn
syZoQrAU1MY7ex0b7WWZDltRsZwyXnwRa0T9FTQE9ruJki5sJqsWlD5i4B5667T4WSwpBMYBC/T1
QCEoqJNw6Z7cGssqBdt+k5olnGHE4tM30hl16/AAihuThccIZenBq7Trdu1Agd6RXK5XQMSCayFj
HtUFVr8f4bbFYwlPUshRSqvgbVPz9hMidldFIty/GdNNETQBCrLGfTcYubxXfQkll7a12jfprjPb
zm1JQiXufZhjIUaZVa1b3MfXiCHv1bV2sz5FykY36aEfBvrzmm7+O7GM3Schps9q7FIDbiCibB2U
43Xqp7hJ8mW8VzzRb1458HgEBHULl4yEikFWuWihxg5snHwDWzWVcdTDT4XmoYzIsDy5cJRPhvtF
VnJZ2peZ+/mLdmqIytlZV7FQq67s8P3AwhTowzHxHN+rxBXbI40M76txX2FWGtReAvgdXvFQt7lU
ag2fKIDFKxXporKasOtEjMk3U2TutgMGuAKKTCwOypaS2WCGjtu2t1kRTKLsQ0m/6QBlSV2A0+vK
tDPzY7Zl8oSFPssqKvb8soQTf4R+COqMjeuXCBal82pdeO7Umn3TMXvZQPq97POwF+dZJb7s5qH9
6XFBznzJrW1AHfrnRdMUvr5kBosj4XcifF2vMgrF9gzuMizb3NAXOi70PXYq/txpNr2v+7r/tBjg
9ZpP0V0CacCZYKeoZzcvz+AkgzLdxvU20EZ+3ck0nuM+ZFCMAWK6554k2MscViTSiQI9YiqzC54S
yCplxu4sU6tfoDmL8f3X6DokY3zqsti8oVefH+nI9SX0PX0eBr3ftKabG5djyUVpPIj7MSHLtbbJ
9jgapj/roki+x3LF4hDNfr1P/IDJgz73IYwXe+N0vl2JzcUTerliPLNsSGqUzFB+ohWiV3ug2S1j
XD/tUcFfCrRTb/NeLJ+x4bcXTLb8bg+DBdqqTJx6ytJbsF5hXC0D7eti92OM8a7HE2yL06MELPfY
uknNFbQd5KS3bn5Ti01aFNz7fqtpYm8goILtMximz2280wFr9uCaOJfFJQQPUK2wyj0UaxsDrdPB
j4BF0Mbd+jTZBa384FCt1rkFzFXcyjRe86UheLRQv5Q9Vex2C1T7iM6rvw8SP772i/6G98AXsIjw
1QyoYDqbd/eOdpCFpioU13RS0VcbMPgoe76RO4h17IuI1nU+86iPk4ryML9J2KSLEyXDSK8HXqga
3E4Cowc4sLqg+5DDbrvABDzEbLyfAnCANz6Yc1zrjGyLvp3pCvA3dDrcrsZkHh5ilwRPObwEqsoc
rBgNp0p/6lqxDg1oIM9vBiEnUQd6TKHUZCwMzvlqzP7JF6O2/HyUHqSms5v6SeKqTVsrryV0HLqv
whyVSwVXH1vv0EHBLhzbsP285fvkq4n02S1khCystxAl4s0C8cbymgooBjTWEa2WNEPh1I4QBl3W
Jcuv4YAmY/d5jz2LVpiZZ0LtdYTFjlwVCVDC89z7Udd8Nal9pkErO2ho2p7qUsN90MsqSKh7FjGY
9DLiSf80+TDYzxvECV1F8jkitxvt3FhFGtjeXd5jOa0h3IP7Et3udRctosLDz+X1EnhnuofeBxnd
Y1z+kbihRu82yENnpaJ0eFiWpCuW2mdd1kcA3cyE+VCA8qhs6KMB7h/b81vJwdiUwwjop9oXN49l
PHiAwbnt5GUUSTo1LciDOykAndSdE+4St0lY1FlBeI42udPhlWy1AkVh09yX0QZGLFui5R72Z5dX
Q8cSU+aJjAFZoo9/DVWgf6ywZtWxho/pPE0sjJt25ZGNKpRwPJgq8HUQk8Foz7NPPkimHIWZLbzo
K6ykC14wkUAgxg+L0FxkDVc9bDjtHDrayCEPc96oyE1pehcGa2ZfQPAM7NLNRfKtXdev+87bl5ar
ry1VaVeiTRieN/C9DSuYPhNsHgSLRKYBief7Te+j/l7Hwp5WrmmlZgXXdg75qCqHIR2e9dhntdaZ
Ly1sKVhfYX/5vrRsP+VTD2i/dewOrENBqtCZba53bDbJIzU8hklea12LFfogjAcMmBKKtu1HOCn5
pGY4vhuT5+2tmcbp2c5maRsLsxS7ApLU5mUwOHo1TB3MzuPcn+TM0udRkrChC59uJEuDu0i65CZS
IDKm1oDQomiL6ihiSKqyuYXfN4r6Eg9074ca/vzZNCrM4N+WcP9dKb0xRBdsxFWzbOEszcyqShoO
MP9OkDTaK5Ph5BoP4Ot5Z1r8YODC5nMHzL3WmJRbuXup77HLY/MXmexr0aG+wFdgn7DriJPNaVbZ
UfHXTrThV6i13AlEPoUJmg6nXOXdY9ARXcFBz7+QcXjpO6hDWjRupzxi3du0RctUpvE0vcWE6Wsb
xczB8Oa6AlZpm1wzBXO/bAlQL+HWClLQ+KFDW3K9bqH4Lnmcf5WsDb/IMN5uV7A5darm6SoGjPQK
QC6CDZruTpVxR+a7jLEYdSsWx2MQJt8TeUhF/Tgcu7aLzPu0FoFo+kyAHAHANGVXYzqKqTJauAX4
8z5BI5FvXVjFPdaRMgtEl971ykTvSE9YZAknWDiWMNXzopL43AqSKYwJ7lV6NWQ2ymu08GsP0zy2
7+tBTcsfCl0br6SKY/IVG++mYR0vNviaF5nVi+qCi5jT6OXgEk/hvkpbCh+ohzR13btdC4XtAZ3n
abIMComJpfEt4Hx9ozyI5sN8F+lbZ6x6l9HiRGUgTVtLsfbu+7J4zBVMSvRpVkH59mMFkr2WQOnX
ZuzW+BrAVQsZhXA7inkIP38mEIGy05Dz5Sbx6N/KAOXIUvdsDtImmAdokcm+pq+L6fu3XK2ukiY2
dU+CmdzbLQ+fgbgXFEoB1HBltmy8P28oqq6x+o1b42aObIDZUZSeYHaD6T7mWxhUlh3qHD+QVDUa
gR5tCZYag6hK+MC7RK5Iu8gArw6y6iSKNN0cbexaMT+LCDV1PLL9y2jsKB+iKdxMja6CSSxpNJt2
VenQtr0/ByTqxuQhszErShnOIv7WQ/gZjNUaFK5jJ4Do0pE7yadsohW6bZeo0u58MLbKseGmvubA
tIu+tFCZJ74eV88GeeMLBkinMhYNmHrsV2in49JBfk7tSVs1iy9tK5OprTdMFUCrcAnFyFVY3Txl
iBpArTZeWW6D4U8zG7emDYcmYhibdAb+/sxIBDz2rCCeQFyH9klAusfOKon7kASQUFjY8yxwwRXy
e5z+zyGgMLlrZbrR11Rxl35JdRrx5w+BX6AOEHLpKZDUIAqZUzdIhTnoPHCIBzaKebjnP1r4UV12
hjJ6x3ybQ0PFm1UbD3g5FpCBB+hsWbdl2CKwHC+vlgNQKG4XFJTunnSU+KSyrbGzPO9AvHG3sOXB
G/8eFxaBG3XaL9aPN7HF6e2lmMC8mgpEeDyw53hJlciaDOI1EV8Ta2c/QZsgFtQ46B3a+fTLlBhB
ujPVEsqEuwgCD5TuimLF9FSgiCqSs1jywXsF5d4K9Z2AlxnW5S1p2tElom/UBhaeAjsYp+J2R+lX
NAxZFwzI+MqoQmxBMtOkyf0eJ2dwAcOrKmz/EoBxX8poQiBWmVjMnQYM9PCDjBJVFlT5XMtmygzl
9arBXbtyj2YQEjtMjb/U/9cwZa6PgDvXC7SD4nYiLK5klNm7LvR+aGAjhYBjpSCHVNA/d9Rt+RXS
Ava8jEflk9KNmxzPeiFQNrlCbSNMQ6v8oXYCHzTTycDKDPuorZd495+MCDaHAiHoG1Sg6BBZp9L0
rLNkGWo2FO492JnzqgzbbQ4/FVLItN7EOH7XcLbr0nQrWoNxD1Z0I7oLeYNyQpuL5alcf7SBOxAX
VNTRWO2Styf4x1YWnAYbFiDso5mOFSPJNDWJJ+YSmil/69c+AWCZs6idKgCKIkWHmntzPxQZsXVE
Urt8AR0KKrXUCsqbCjzvDJuuDSNoDQBu3bfovIcymVGH3zmA8K7cYpk3ucz66wBBKBCj2xSmD+ht
1AA6N/LW1MWYUsiYg4Wf4afAjcldG5Qx9DaXWfVzV1kAZu87SEyMDUafbEAmnOeuTsghco8eN7tO
KCto04Fv/RlA0ADwsFPtbYBl2HxFc7nxp7xDiASqrjgSF1Qw2bVGxoV4xxIZ+3O8Jt2naYvZHaRT
7Y9Wh7jyxbY7SFiYBTKCaBRXKkG2l8Kl9nHTPccpwF4HxigfJqym+QC7gUzppxDwYV7TbtquQoAW
ot7Al/+xxUjxqFJpkguc6h0kSzp9nlk7nZZoJF8ybcKS5tAmcd3v0Nib3ZfwZfl7eD0jUUfWrDCb
9QgEKKlY6XrVZhqKFeSLQCLWsg1W4g0xPKBL0Q1Xasx9dIKqGNwLwqaEqds1XrH0BnAsiHJROSRH
cWtmFAWjN3exVfa2jcK1qEnaqvwEclR93ly+QIm4jDhLMIT510Tzoi0HFOAPc3BUvAahgGOJmtqL
MpOMgqKWs+A1NvQOagzAJY/7AASg3DOlskauEN3UMRlEs88O72lTSGxAJQ+qXmP152b42ETMuGpb
Uv+WY7VYb9wyalX381p8MqleLA6XpjMaAgEUaIimu7hn0U3Be5lDOsBg/NYhozdBwKN33wt57QJl
HqHf6SroQqJvcOvYEUxBTn2F2BekguRbInxtN9+ZstewZDeWi6LH+qvj/qYLI5+elmxLXwPGlbsH
ciVjgAHT4MseASNvgoIFLQeQs/cTWGfS5Fvq0RTQCL6EmZF0QA5Lxz/L1Omtwr6Jqg71ec1jPRfH
dcsetngDDB1HE7sv+gHRJmBe23K1/VtshumLXpCDgOffAXuEygriiXbFkO/1WxtsiGWRxgVVgMrj
TlvYjgxwl69ja4Mr3WFS11rI/GGxy3S9pDPcGjqXt8AF8kvASPEKxFjkGAZt9q4imNndEcizah9d
STMtUdWtxXZUa2QAnT4C4smNKS4m5mNW7zRA4TQI6s5IoVj7T3DxiloD3Ko1hnpSzXFqG5Qv4c3o
Jw690BZ+4YjW+ULZEpbKWAJLZyqboejZn5AakjpJk+WlQLl/DhMWvk9QpX5BfoRPy8DhwkEG/AWu
meLOgfg7q3XBrCvsN4gWl0dliWew1E8kxDzYH2kbIKNCh8lwxn6gR7QZJq6LHIQ13n27zZH+owPY
URcOjcqMQLW9dAj/eQ2KPnnueJwMVQJU/0qpMQSZBfWVjOPv3gL9141UwIP0OzYoOaw1JNbwIX1B
RzsN6pNOzJSkD0vHZ6zyyJ869Ap6hlocxKHz3TCDa4BIfXpIPOh1f94i6LejOp6IW/gVsXzo9iuI
O/3ywoTb0u/pmEzy0k3FsCQVSzRZgrpY02TTWLwkGG44vsCZdjQUGakhxgl3lI0F8aLSMtPEXVnv
gGKWWeTSU4Ioo+JrNiIraSlnJXvXYx1LOUmR+TSCu6wDn7UtSO4EugtIFFHGQ2nh4dHGpIG0FTEU
fuVq+knmwB8xV4D1c+h/1OblkZElWgkFgWrZISzFGJxBg7Rdu5P5aY2LBS2MiF2m9euEDLe1q8Hc
F+j7YPoRrrvvusnYqTYbcpXDhqjYmvndyn0NfYlPUcLDC5CgJCt3pE/M6wWZTCmS7IBYH2eSZC2h
/Zm3DsFcf9ig3aO0FKyQ+Bv0sXnmboLFoGG+6bxhfVY5QpGGdvr39NzfeViwhkhjy+CdxQMGQNKB
k/k7NydSD1tAK/IfclKHC2j4MOUMkva44cEEWuo/EJV/l3IfR4SNG2Tl4R0GOZr8kzUH4FyxEGiV
fw4fR1w/GO04HTWob5PzxEKAshIXQG4tOpCCH6f838o4+j9FE/01mej/KQjp/8eMI0Igcf4Haf6v
GUf9t/dv/yvv/VfG0a+3/E5yKJBjBG0IbGUg7EPMFTDMvzOOigKPDwvxjD48QhkAFZjvf0Q54AFK
CHRPcyRJwh6VwfH0j8jImPyPCMZ+PH0EhDwe4EfD/06awzFu/sIyH9bnwxsUwsByMM3/PJK7UEWJ
QYjihQZB0pWi8/vF0sR8/ss1+d/Yvf4+YZCIicPkqEgojkbgev+nCbOHoHQAmgcXmInCz1Ato1Sw
pHgYNrhw/8NUOSj7fzol+DZh8ocFFxbWI1Tqr9Yy3Aso5NaYXXw40QeS6fUOxD9Ilp24R5UN4j+J
COLwX08vP3IWUgKPBR5qcUT0//WQTpp0hkiIXYTXDHD2PC23IH4QmoRQpinFpr7RVwJ5SHQiFuUa
WjHY4M8ZsJrxPKetRRLQmmyldSM2vk7oC51cgGgcqsn76MQBERuKuJ2WnrddI7kp81EFxdx4jWJi
eOolbKV9oJeXcMnGa5g51Qk2fnHP/CLukSiXjvWRunn2M7Z6RBJChL+Y4Ql5gPtPEKn7K5eJfs1V
e0esF82W92NlAdJf9iiWd4gZzoqKd7F9iowd/tzjfXrY4617iYhA4iZh/Smd+YgibFgrO43bhUwM
HtR9js7FihRKDRtME3KgRv0Sm5s8XKZ7tAqQpWHb/Ub6Nrj02QED6mC7zB77TZk4yjIs+9H03RSI
7sj2wYFS2rktybyhVtVFciIm0m9CBnSTteM6N2g2/Aal3htNo9SbW2RCdqd8RApdtTGM8wr5jcAo
STyM71bn6q2DwvmPjsroE8XOwquNGPqjKyDZLyHty0EPRn6SUBgId9JrgYqMgJF+l7wv0gqMVv9A
ekBGFVj46TaHLeDGAxl4LfwOQxbCmAAsHgRft4OSSwBtPUBk94k7QSrmOv+JQ8HWmJDoN9hT1tPk
yHIq1ixISwdvww89DPzMR/7d607VLeyjNy0twHuHe8qHxuDicGTy3c39gDy+OAqeYljrb8kOKVpp
XCiBiq4kqKXoGCmDCZqrTKRXDKYVCFtG08ReyFvStfZHiziydxkidLLZ2z0bm2AR9BqXwEBRn32f
l77aAKXdjz0B7JEj3Cl2Gyrc5IYFiyulbF+oQd02M9WfA1WgUgAWi4J1GyF8TUgFiX9W5mq56QKd
AK1ZECmZkaL7Bncgw4vzrzFDMCWgIA9GK5s/sa2PbhFq+Ji6bQvLosgTDG3MHod6FPkYCSQM4frT
DXlwSnWw3MHQtL8viIipcGfTdwX+8wEFPCyB+7J8miG/r6An+AR5n2hsun8JrI7vo51HTeR3cx/k
+95sNNueEcFmqzak68kPydO4DX/kMZuiiwAGvCblAlzefx8zAbGBpekK2SacbxAa+0IhVXVHA1/L
dpCQi0bWI8+1n7P9tth67656SpA7UnHQI6RkAQqYV2k2SILhcrZma3Ehprm2fjXd5wTC3XbpS4gS
i3X7nPuFNzQ0eQviF5hHFTAIscp0JllJl2Icz9sKzc0XFySwSMBPGgEhLTZkl4o+8MXJdEbMCQTZ
C/SyElmin1aZHmYKJdb2HsHAFpJOSEy2xxYIaxGXKpsNv6EsWEHKQiqbvkUKvBsUYCMLeAOnEo1e
Owgy0xMQxjT/gTxZ3Ci+QO1/LT1CKPSzHKARQsFPjXwLUiWf6TqIsyYjluFpyNPLSpb+NWc+OBSK
EfPlZrP4GmKniZTbviL+LQ04PadLDPQ0YvNt6Fx6QZIXydGUe3R3w07DzxGf2q408/HrnGXs2Xu7
fc+iEcjjGI7qBK4l/p/sndmSnEjWrV/lvABlODOXJyDmzMh50g2WUkrMs4MDT/9/pKq6q9R/d5++
Pm1WJrMyKTIiA3D3vfda3zrWBUqVzWDRpsuHwjo2vV6dOIT7W1kOAPDKNqKjQ7O4PreWxVTIHV2x
E05fA8FL6Q82vgyqXvemDQoK6i0Yyl+Y0JVBC+btYemxOW3sShsoekdV3k2m1Xy3OEle8UFSIG2I
Qekj++USovcukm2HPfDIdN2/KezUeS9KSmxcEyNmw94t7zSVu0zm0ZJXAR5K/s7WZPmDqWfxbOpy
ui3yzMH0tJT1Q1wm6BjWjFTB4pE7YFuj4qel8D86Bf7/SLo0THBXfzry/MMx8B9TqT5RYD9f9jfc
pbmSK7HH+Tgo/nIUFCsJc42Ts356/1caxp9xl/jSfUKXKAOov/5+FFxxlz7SYROjnY4o6D/iXdq/
nAV1Ws4WMi4s+eggfTgEfz3FtEBTFwXU4aozhnR+tyhze7w1rgQ2wxwOrbqpGNrPh9Ss+1I71kYC
aAsKs1sdapXqe0fr54/OjAceDB1CIRvcuJzxuLvf265wwxTvYLe0h0rGIKydDVay2cJgzmx5WDsi
htH0H4VbIfnHO0Ixv6U5lyUc4lJNuneIn0aGoo0jGZE+0M/Hi+uoUepvhamKdN4sloaCjHk5Y7ET
ygoVTJ6rbYyxpGeDrIBuxJRcOT8JnInBwBsgJ9s5Tijxk9WJvBhwZ89UV2y9zDIL/SX9yfesmk/a
Z8+QXz+nIs2HLRXvt0TrO8SCzXxrI6xxg2VmlLX1nFlbvjSV7qbEjlFc/PcB/Dfoftv28aL/8zIs
eIeVxrQoRXH8d6Tez1f98fiBlBUmpmh9pV1xn/MDf6/EVni/RRr66tb9ZIBwgP8D3m/8pguktGsI
NHi0zyKNJXSF9xPgbZv8QNfTf7Jo/6NK7Bcp8qfYGqc2bQ/XpOgzVrTun4sIiT+yaYdhulTKhHil
aEgC1MSNFuSuGu84E86nbIK9v4WWId9kbY1PudUDc+/9qn3507f3vxRs/wBo+JSa+ysFiLPgWp/+
9dOwQza5nwzjxWgrcYnzpYo2g1szV51GiTlsVNbw5kLHTDdd6YHhhkdCRw7vmmtR77jVhy8l4H4/
SZgvFIV4guHgif3s2NF3gXVu+tmg+KdcNePX5Wv9xCwgMDVYcSgyf1m+rJQJMd4OecEcGsehg8X1
aVyhJzvpzrUNqWoSWZi6HAgW16FDPee6uS9phwom87X8SKa+F0GqNXaIIqhmKFUmnHXdzs5xjdVZ
cpsPCHyYM/Uh2jT/uU/aM2uYPW1TqObXaZeM5f5fX4e/9n3Wm4JWk+5yIRzuDZzsf70MAPKZIzVF
f4FD5T/XsSeMjZWz8G6aaphu1dT5D00kitd//ba/FLQ6ahD6ERS1TFHXP9aP9Sc8C5qD2Gr6uLpU
3iIumP2GCzpq7JNR8vyv32mt/P9UrX++k49XfkWrsIutaY9/fqcGVO3SsmRfUM1a77i9u2IfSW82
NnmTbPUWH1pg6rNXB+ghVfnvbpr1pvjr23OjGDYNFdosrA6/vD37bUpXjUrZbXMbctlgv+fF+hlw
oEJUh0q+mXUu/V4VrUITmdfudwa5mIf92bqaHEaxAYUwIqsMofMT4h2DEsab5++NNjahrqH+CiAg
W92B7X8Z/k2v49fOA18fLhCWDdhgUA5oEP7169Odwa5sO9KuxRCV7ynzi3gjtFxW1sacwSidVJLm
X/EbInldWnxZ9FbTgGmQ+0NS7tTBnMQunfBs/J52pvsx2k3iEmP6t5X4f1lLIGr8+i0DROAmWmPy
8LHb7i8tGafzUr1DBXwNJrmJfC+UfrLsV6u6v5PjwJ6NauxuLGd7ALqYuOgHqj2lfbMvLPi5edGW
9w1w0GnjFip+UVlZH8EGy00DhfgJuaIXRpiNaD2scF6G1kyooqyvLmql97YrxzemnMs2DF7xchhj
Uh6QtRX3RhbfxsgUp00xuO1FggaWlBZm6Ky8YJHOBmuDNSzLRldedlWsbGGg0dYpWXnDC11on45B
wjCBmy49ap9wYrVyioWCWLxk07emRxI6QDligFdKl3N9OxyBTRqPLagUTPiuBgR5SfLoK8dGdLFp
1WpfCGEow6bpmdSgaz2K1i8+0rEhMoJhdf6QfuKWx5W83EUwmGe+B4Yqhn+DbGvaMjpod0JMYJsL
2wXhPCp83MG4kp3L3oTx3Pg3SYReN8SRJg9sNYYK8KOCOCd95XUq9eRsdH7zYCMM2A9+phl4ncrl
3XPqbtvrU7bsxtyLdxqzjXcUTuoHThSOfPhGAFRXn7Bqgh9qHg4I1nM8ArPuVq41/Z/yUPFP4Tut
2GuA1yP6yE8cthspirdPSLa18rJNaqqSuXm+ja0Vp61MyNppv0K2s0/gtilX+PZkutOVw1GxiOAX
tbIsSWFZNYcfSZQYxvLWK21aZ7h+x1JefzPmMpMmkSByGBr9InOJtQONQLvscbHICDtASiWVGUX9
oIOhO2azaa6cax+eBR00nzl2gsQ0rKKI/ZAWlmq3gNtiPegKKaKbhIocgXc+uyoJ56nw5ZXTS5M7
SkW16FUwsBfuHC3JopuRR8eJg9ZraGkJE+7crirSzt8w+2DyvZ3WdB7tZ1LPHGGvw/MTYb5NfMCQ
O1W4BW2giFPBzq7icgm8xWbFrEhIIfUl6TR45P0c97eIErCt1XHq/dCG0U31UK8NiQfCG7yL/ZmP
UP2ellBNfUt4Qq+zuqEZjBMX52E/Lu3O78j42c2FU84Hve/LJrAN5rCBO9lzse/gDmgBl9V40ZqS
0AZUOTnU77zUtRtUahqidFlVL1lZ+uXR7HxZbHOYZ/fLQHG/gxVuiHOikp6um5sYidxH3dhUD2zG
5okBk5HvhoZPsK1lES9bT0wLc6FsbtR16WFj2Go8Kh0GGTGcOuDJRRhHFCOhi6UMbrvbcz6pQOMu
32k6+g4yNonEDwILMRUCjPaBiU7ukHsDSzNM6zQKlyHKGU6qrvFBNKjMCky4awvz4GzRzrQ9rZ1o
IoTcbuK7zVbAtqyPSSpUvM19K4H4xL+jj0gTitsnhkc1qRTtDbIx7UvH2JT8m5TnyLgIImvwLHmj
pZmPc6GM4eI0/lyHFePFa3ugJtrHOM94gY+WydzByxDVG4K0Kjm1MASmXa/sJT2D7JGPVmbY7/YU
oUvxBDcv3mHsRtveWQD0oxPJsGWZsIoCJnRbipn2raDDRmxGnI0PTM/U16ZLTARqKo62HhBepLJe
xM+xixpiSNWNRG+ghrfuemmLRyERem0U5Z8XSDgL03Y0yiw9dCgpUTS7SEduUs31nyu9XW/OLGv7
vVv0tPam2ZJeQEOXa5Ooig9WI30XZ3Yw/5kZJ3d3ySrZhZ5YE19k70fGbdZhbrg3vMq3jpOVqeFa
TnI9fCbzdGvnmjNta1Xy1nW9LDQrjVIu6PPd9ZdfP7pifeJzMd+/WHbFbzG0mIs3SV7nS+DnI49O
U8R5eleB00C7OnAqiPk71lRDVslNK6yZkbPZJDqXmzbYcF1qCfINcpJa1Jqg78ztPLYUo/w/XSR+
IxYQtGrrOVlW5TPqNf8E5CwlUwVVD/cFIuB3VSHFQlJGX9iUk96fY465GUETGCEfPHaLPZFO4tL6
cfsGztBpV+pBapxqL/aHM7xKpANz57ZoTGGr7RuDr3VVUM/f8iK3b6ehR13TQtTNXxSBDP0B1Wr5
A8f9uoakbZGE1AGeuU0xBfU7RiX+i6ZH5a5UTUxj3WKZmzuV3KeYz85IAzM7tI3OwApc2Ja7Qazs
P3eZNsbbwqh4TBYtMv2jVdWi/V6yIM8nT3BLbTEccI9kNjq3Hcq3ccsmo9qz6AbDCSK/kCM7rTnq
HL3b7Evn4+bSZo7pp8WXnfjAXTT3sL6FS0qWMvhRUylWT4oCXXpsuCwq0JibQ7YZR3k9zS6arpHR
gOf2B6tktnxY1Oo1QxbcL/umyOv6unIm60qT6Ka2SVuV4zkGzZKQU9SXySMnkf5Dx0aI4cxN+3GT
J71CraNGr2UXmNuHAp11+irqxfTGDZ6IfH5qJJJ2fhg+DCITkCuctKhRX8laIEWpcHsnP6agX++m
XouWfYeUOd2myxqhkRoyM2+nvFjsS+k0q166GXXn2hIJRrCZ002/Vci7cUZ6VboKO92StaPvi62Y
zKkLx4IO4X6BasRHJY3LDecILVgQNaiTX1CwiMcsIVuAxyH1n7nXy/628okY2A0wPAACkOwDUGp4
i+fO1gw4VaK4txFUq1BhMbVwvBRwqdoIWi6bO3f0tklNriaFA5kYqSlzhiFdk5i3mAMK5wh+Cdlf
Ok1afJ13WqPCskdlueE0NsjromBWtelALOz6ZA1lU5OuH+fW4rmfmY6mUO8S97+dlJ+Nj3/TSWHU
uxLJ/naA/4dWJlP+Lv5rH+X31/wx0iaYF4wCDPXPniNSk781Ujz7NzA0FuUcWn/nl5H23/uWOkEF
wKTBjEJlg4L+n0ywIYf/tbpAFIGHmx+mr1OWFeT31xrIx/nlRfA8DqYXvxHxNW1QcdVbQqJfoUA8
ALE8ACtsX71SvBKUIZDYzztUvyc549BftNY4mooEtr7gHq04uB/9AT9kN+sYN7UWksboY6eNRick
384La6/X0R8WzRfw0/q9ZuDXWDQ5hCbsr6DxYFZFWjVth9i9zwjpuVVLGsLdKM+VgvtPwQNQCCH4
ttcMI5yV1Z103IztWN6A/QWCJi2J4H06dr273Nl9ZIe1qwD3zGp4NFIfNBiRgZwz6AJYmrhTi2nv
8UG8OBaPEZExBRriIrmWeirOGfDMQGfccssUo9vaYDFuPdPdIsd9HibsGSaRNIT+2YfSHd+ZHZAt
Yo6KqqeZvqbkwp1zhcrW9BfgYcyxsBYppM5W5+4Vy3CgrGLaFqb5AUrM3EG7iMI0d6wN5LF3Y5xZ
iSWQLD9nF0lZPjLOOftFVvGWq7pRiVvdl22/k8XMaq3dROv4ETfgdGhMFIeTW4t7vzGKV0lh+mKP
2a701d0iZHmPKty7SguvG7AnujgdEXNed40Zq63BzDloqzZ/HZY6vcPFaR1NsBMBInBmlk08dg+t
qUUPBv3ws5XPy+obsbtDLJ32imIovXR1oV6BWPQfSBv856k0c6wA9aBCp3a9K+zubJkqt440KLw7
V+FaQz/HGaQw2F6k6TVvbpqROpQBmHiucmzBdsEYSzcKDh3VwpSKs1tNqKTedFdui2+NFVTw5fkG
85tkQJ3fG0116vqIkdJCS/tEHTtglvCgc4HvyAkwEoTbXnQEhAjiTUFakJt9cY1Rc0IiJZlWGWn0
/FnGoGADnFOm9YPIa3ExHbCilsr8KzLWsi9wz2nj+QKv6C7NF4GWT5u2kgHv7UxcwWXgcIXCDgg0
xwTUXgs5mQdqL6zPdjrOqN/wELU4mJ8Zx+lfu8E1jxolUxbEveRb7SCv0RubbvkCtYDoGvY4X9fF
41jb1Wla6Ygug9Ih1BFb3hoxt6Y9RHN+wMbGL9/iPLl3cTykmxIR3T2jrfrc17YDwJFRGvZ8SPQb
IQnGIWaLKd1MJyGcZNm8JTx/+9Tx11nhNNAlmFLmDpgtiudGVBhxW6v/oPAb99CLmu+IOKfbCKTV
zecnyxBue7txEPz4wjDcu3hJyPhD2u8EJr7kO1yw3pW1TuSKMrFOOFuGxz6z8MLAnHSCdP3FqXfn
+3mw5ZM7lfzDYo1DskcWkdAz63mr+/24z5SVwT7hTstsybst8RoMiiPNPn9OJz3ogDeqoZmKIzJD
LrK0xbPlK+NFVVpaM7203LvOjq1jnUfTvZhUjfsKhacRD7BI4eSx6jH2PGnlwlUzItXsCtoRH8A4
MY3qtXODeGkm5lQY95GeefeqBbyQcEcStYoj5QuCV/TQNjNGYofQnWijxzu6M4VnEScrpaUd98T3
1Q9t3GJWKqS//bxapWI2mcYztUGfR5UMhBy9oM745mbXsq8EQnvk8x6q6xAEVrpBrBsHbjFx1y/8
kXrEOZHiFRioOIM+Wy59lVzGdr4dtP5xbBHZjHb9hexZJttQgH3v2pDDja7i22TUQXXI5FBm3Q9b
+WffrAs0xj71sXs/9ebOHJO9dJbnuOuJMNUn78oBfbZpIkZPPZOjZq4Dz0CbK9nHho0B52EvUuHc
W032BAZRXGgUoS8QHg1n4qgwV1Khp+V8SUlaU1NG2lR9Mis3uqVImm7EZHC6quMZD6TnJCiAcEN6
/mgRApqXqCPa7jCORRNIANkJ/k7xUcVIilvje1uNDKUZ8Z6zZei3lVGKI1jbb52Qh8qz79gmVwTw
YN4YWIzetNh4JXIURWtdbpaKtgJSTbkp52rcaqU5h1kPAnLD8R2biONgpWPyGBAkunyUox2giqg2
9rKWAXJ6qDC/nHw335uZTDDUL1zg1BG7qR0ipLNzfpU74smZOdG5fnvMp7k8UrqYB8UiHOoIVrZT
lRMAizO0iVH3k/321tJHw1lR49/NdffUcePvM9iIoT1Gb7rA6aWVgHnE/MOcm/sGnt731HDTA2WI
/sV1tDoUef4oRZ+9z7NmguQZqcDMlnJyqHqwZL480UEhVnhcFtYDcywOMcGZJN4x7IEBGBp+9NCW
/QdGlojQNG++oCFSzRZcbsqYXxr6TMOgY9I3GtVVLRwiUVV+x21FxpoTiVtzma0ttXpFPtugZYe8
ypvQ6jXyfoXRfO9tI98upXGcSyREZtO8D0WNSdyD8Yly5VWPlhHKCru9b7T2XgNvoFv6W5vgJp9b
/OtiBTlju9rYJpUc81jturPsJ/j4RDHzGG4ykp9faYH0iBLMUEI3vlLMUrccErwPTBDjPUYI8USO
6XqGQKEX9OBwTxjEFAMRI/LAnY7ZU+YO+QZKGrGUkZt9l11XoPzBt0yudITiXxt37Olql/e8Ni4p
bhepX9woq+9oX00hWCBOVjDfNqrpvEszNojU9bn4oih8Lw68uIDe/bzpSBkMC54iVnKZDm6QVMj9
o7z0/A0ct/hqpI4Xp96IxLRJ+sW5GH477Ly4LXUeifhZOpN24wiQArlpTC0XsUZI1cXadsyz4Qrr
qMUdU6HBq1u7YVSyKLbBaagvNaXnyaLM30YU+/Sz2ujZb1N5r/IlzbY4gEFBSL/SLtAp7SMnhXwv
9LrdphOdSIY8NZHH3fSjKg3jBpaFfFJdqg50y9sXp8VxSXwyYVPLKiFz8cNpVgNsz12OeckprBxH
7aTXLGAAldoDnsI+aDqZBVkEfQxXCUaoFpvobBVf3b7woFhF6iZ3NP26i4jqhkSIr9BIUNfhAQs4
M1xPdbazNG0fG7ETFN7ylsFHbcKsGgu6TC2YUpGLDQAh8CdAAQJ88NaeQO1rFDDzvgPAvTFwAdLS
6cfbZXVS5WPds3ONHlTStnhos14dPDPX3kzpX5DQ9N+VC9uhhXKz8xsn3g0wxECDrNZCOqbh0C08
4uCYN+jk7tlB6xvMWMMGixhYcx2TBSy9/URMa9iby8NMCsRlStfQW8/L9nMl9rBS+qAQ3bYe6/g7
NpK9KdnyxrbGSkUOwHaC2HNKR6xM+NYjCGPRVRq391Zk2wC6vOw4L0i/o8xLfBniuc3F1jGXe2gO
eSnO7qA56bjN1ljDZg+DKIvh0GIV5hFepVf8wqsQCyksqiyStFFo5T/lWu6ndmv61HHZn5qu7FPf
Na9SLxxhqL7snxIw+akHKz+1Yf2nTiz5KRpzPhVk7IYvE5oyAgbHHbwAZGbWoB6iVXomVhEaWs16
hwHMuoak8touJn6axrlP/ZrInVXGlqyCtgJN/E3rInLrV7lbtgrfRC/ktVrFcCmquC6eja1ahXLe
KplzV/EcIR7IsyCY3fqrtE6tIrt4ldsZq/AOBt0XQCTRpi2H7F2t8rz0U6lHm/tUaoj34kzHOdwS
Pk72KLa2VeRHvDRBn9JK97rnPxJiNW1sNIHLKg5E5PrhGmrcwDToLo7Ig6K2viWF0YfRKi6ED4rO
MPvUHNJpkF91S8kPN7ezK7WKEw0PS5W5Cha7zH/Qx8HX107Igp5xlPlx+VQ5Los1X1kQUO9oiCwv
BdOB6z4pv1GAxjS8jRa1pJKLfZ4rJKkpWsp2FVVKvLUf7qfSUkVS0iFNxx3wQXw3qyTTMMzpnpEr
6droNc1VuGl+ajjFKufULb8NcSnypK1iT2eVfbaNWV2RaoQWtJ1lcZNXrcs8ZBWLVm2PbjRaJaQ0
qtgKsH7S46Y0rDkHFL734X1qT8fYFvfpKkiVqzR1WUWqy6dedfzUrjqfOtZBV9VjxaF/a4vFO0e1
rHc9CyMN8eWYAv3ZYFBM2aCX/JLGg3oTkl6807oAk+2KcPoOMnC9MXjzmxY34Q3Ok4TCN/XlIxrx
jpYvUHgClHDFsA8uM3QnhHh5aPY4tLq2H38kfVkeXFPS4m1Vc4DI+T2faF/3c0Qb0Oyv8m4oqbM6
7x7o9ngbJ7K5NzN/CRmVcLrNLAApce1tu8hMw8z3ohMf7InCLwpdP6l3WlZ6xwIV4n9DKf9fo5pt
Rtv/vOnzfwHRV/17/2f1jABv87dESs//DS29A8oU9OpnIvPfmj6+9ZuDYAwIPSeKVVdDe+kP8Zrz
G20Z1AsWM36OAi69mT/UM4jhsETYPjhgxG1rjuQfSdW/z5QJuf6n6o+1afSXST7JDfwHG9EVggwd
+9fwGiDyBrPiwTrahQdxyIaS2FWSmoTUhhPtWZq+Wk1qW63U/AHKy71inWLr8oRQ9xSmJM30jfbO
QA0/Oo6GC4oX89FhoEyAeuOwt/eWe0mKsb+feS4ey96GmTWM6bGMHfGlbiIItZmbnRDTbElKa78i
4c14NryOkXSGUmPTD83yDdg2NWQUwxmLptx4AKOYnzDfVefINYv9YPb4Y2V1XVO9B0wc8WtlpLeL
sWdkkZaM/krNMUNDi90TgF0gU1Ex3dQUwXSyPf9qZtfJQHFMxt2kDT4cs1y/FnMKvAaG6LgZa7Pd
Ga4o9qI24td1OHWhX30rJvzQkSEeMepytHZwkVYtHATU9o3JEXxe59czinwxVkbQlZ2EBSgsxMlM
lgiMw6vaEd+7twu9+VCKNzE7Vpw2ZXJVDXX+1FoZE4upsLJ9U07ZwWeAHypLQdlwZ8HgyBheai+N
sDMm6k6yfn3zZzW/YiE372IAZgeAMGwjZjbd2Q5fjo57dgffYzhjm2+/luYwhZAM3F0zFuPepdMR
Cvob6GWq4jBWn/INa/jQfHOTdvYcmH5zJvORYTzdjoGEAZDVdRX2dnRd5k3JNF874jzNQ4x/qOvH
rt237Wj/iDEAY9KWKXAcS+1piEZHgxTAW0LLFiKXtSw/JbjPtK25ZMMZ8lT2HM+p/+a2DjkngLdh
cKAyb0bVPlKgpNeL7ujXCLUBCiBJT1+IfeivskEvHhBhNns8kQbNMmIADvZUuBnCSdO8W2bUhXFs
LbvZdZkRoLl37xlRCGzbsvUYlJvjSp/Tb/2Oe6WmuRVxhLCKbwNcz0tEruoB3Jp5diRbeNk40AY8
N31tQbhfqrix73BuLoeJodqFkYV5NjgEH0hnjG840PePlFJ+AAWxOJbacGyqaCWjVLaHYqwx3ip0
q9dtbDHkEEVzyLIC93gJKWSnrMS+KRp1NhJlcTtS8mq6xJcby/dkwNYIQ4hzm9FE7jukqu92O5XH
eG7gJ82lfazbyNq5jMvD2a2MZ9PKv1F6NHGgxZbx5nrVYz2ay3PfNzOe80q/qxPHqTB/gi+2YS8h
A2CueElGYYtA0Q59Z0CT3bpx3mIvNE3/G3bCZF+NvChe0uIJ7UoZjKZGzTfm5TmLuYjKNMk0H2Dc
eDCwH1y2RigL+G421C+Psq6OTBidU43VtSJKKUCWX1Y07bL8jgwaZilRcXBmJU9OtFRHXKY4Ihtq
sIHFEmWfnx5dSpUdzA3OGT1nqqiasnvU6tb3BYZFYOZZEiwJmLyssfNXOJXTk1s1nIGMsg64oC4s
5SSn1sRHf6t1E0oBpz23OFiywPd3tszKfUQn9xr/agGh6W6MovFVI66WtAdT3GU64PGKXBnO40of
aRGN3TdTYuGPLD0Ef+PuwX4w6C3EoDHeMr1XVHYt8hR9KVIMp3MNi3iOb5a+zvfaJDkdzLONsmec
nNXNyQkkJmx0qJYeC3k90Jzz/fEppqLONkXuYwsnsJ1lrk9xdg7lcq6xpV9ziAPdLrTXzMg7Oj4x
0p608GnvOS0Wk66iFtLSF47c+rHQ8WsTdt5ujCyvvxZwsDktJf6dDfXg2Pf2RGcEdvldKrU8dN0q
sCly3p3MnfaZbnu3OpIXGTQQbS6jR6HpReVC1eQVzhbGm//ss2tcFtCOL3iR0qtyGb/4pLwc2BGX
AMf5eOljDsbVqLKrPnMYJMyaf1UOVncrs6i9znTVYjxPC+BCZbNFGhLvhA+1ZEHgt7X71nzJmWMf
HLShHJW8epdMmfGdnNzhWpFc+m6Z7bq5QJV7TcoifSJJZCw21B7+jtNWvIekAhljjunCiyi5FQID
AUAaSv+4nR70ga++SuwlnGfZbPvJ8M40GmFQTUWd3JhuprjRSIn3NcuG6acPy36OzWFfge455v7S
PBUDGE3RZFuCTpbbHDHLthkJ1CVXSF+gO2jo0Ox42jltPV7EGBsnX8T5F9VCEVKG421GwXab8oif
SetsDkyUCGrJ285/yx0nDctK6a9FhLOOlSk5RpJ5ieHYt8uQad8aBlSnhqSsHeCn/kakVXG0LQ2m
uBX3d8WsvKdYedFO6K3+kIwp9JDRhdNEt8jZmYnbXbq5/VqBY/imLwPL/9DJBUzAZMVoipQIGeaC
Sey1s13pBjCOCmYRHamaNii992qAw1jmqX6Hgrxj78+y+HGwOYhssgHmWVCZvryjG1oc6oRHejM1
jClwB3UKfUvktT9ImMiPY5HQp5iUdpXCH4PfVt6OyHkO0h7e6DRjhKtXloNHjfE1l84bKLZ3PRp+
uMXyRq7jfSXAApBY0PB+bXnswENsuzZ9pAvYnGhPuI9jkxvPeaaqb6heppcu4oVjhVrj3Uln2eW0
5Pgt6My1fTvKfeFM8PxIlUBQ5IBSIeEFRUCNC8Cp0+RqMmwXoALd9NtWtrPz2jvRD/wCpkeOkeLC
YYwx6PAx1w+iWt/T12+WfYmh/DptWq1+a1hAOXv5YyimKN+1OXlYJ09j1turzIDXZuZnEc/VaehS
981G2vZFd6M4u42mpDi7iS26RxAhSbQvFkbkVTD1CkAMUWN29uEh4tWe7DaabPyG5CrhwASVd2zd
1AwrTafz4dfVbnT6F3xUatNNcRES7gU4I7ZecE+rg5M2BLmUcrjwL6edD8Y7AAp3SjvravANZFq6
hpw4B1D4DCZIO3AWeaqWpNgmjuGe2EFIbtDSGMZoIYK4EvNlxO516biap0XieUxS9b7y+k+d72ib
3tJoKlfM4iryTWmgLMZAtorZndP0mEc7YgEJrqkjeYAza1F/e+m+xxkczJF1V9KiDbNWi4+LRQoR
qNDo1JVGepI6NE1RkMvuiuYKBx/Qu9htvwymUwSATuZ92o4pMJDe36IDjLZdWtRbFTH2Iyc0ZyND
LEBYyeAdBp1OmiyMck8at/7DGmAXBE3ewJrbIK8WH45XOd5LT9vV7b8N1iqlfYpa8EsyQFWSYoz7
LE3+a4L4N6N70zHWeLp/XsW9fO/l/3lOGd//YoT4/ZW/D/Bd9zfXwD3uc9aw17LsTwN84zfHJhYd
uzpSXZwSFGx/OCH03xxTh0KAk9sxsSlQgf1Ry7m/CR9SkI7EV0dl6vj/SS3neL/IzwniW7UDlo0I
XRAx9iuVPZ7JlKuyODn2pTucayhC5qYymv6MWM8KC0vyuPvZUt6bQJ/nMsYvxM0IFE2oA+maGtDC
aHB3HbFCD74n0MyZhf+cehJyxAoUhFvo1+d6sskPZovPgylP7GMfLW63G7IhWgJbsxSuSs8mB8Ii
VCMc/TkPbQqXA+fPU+VR+W26mf5EXHrxk6gQpjGH6iL0j9mrr9Sz6IvIQbjSz0+LHFd1EjPudNT0
EATlcEdagjhxUGRHJstNbSUgrDFAMdXe2zDWrniJaMJOXzlktXaXRk2GEXfK1KEz2/p6UTNn2t7U
X5auG5ny6/Nj1Mzmbu765Nbw0flsfHRIG7+ocjppNCRDwi2KncNQoEJqN5cPcUL4J32uJsh6/trV
W3GGMfJU5yxvpFTSOrRm3MiFDIDN1XCGarqjfWrJh5wMiFu0rOZdhH2BFcPpLLGrCYvZWIWnLaE/
RD56KwZbRjMKCO9tEfKZP5tIQOZq0K4w1lyIKeYLYr7mwNHkyrVQUoghuYk9ModCY9atInSRlQWW
TalQofq0rqRGps6mrxy58ZwFAlkpD76q5JPVz1kGyGkRW200iNlBtgswqK9sroc9XC2ecZCZ/pYi
jgwHfpdtHsnnqJr1k6+6pzkHn+bPevVl9bidRNK4FBxeEtr5vI2FtENyweP73qrMKgT7W5AUVbYX
9JdMqVDQwf1syKO7iWF03uaoC0Itccc3zi7GHSld2daOnelqXprv0jBhClW0qv+HvTPZjhtJtu0X
IRcccHRTRB/BNkhRJCdYlCiiBxx98/V3g8qsFJX3STffuAZVgypJiEAA7m5m5+xD0z8Ob+YhaY6j
B1oQzO8Kj8J4QQ504GcU4euu0IJbYbaPILY4oLZOeohsIAOnocV4fktITVm91GHYPHOY7N7iBPCy
nSuLOqUy75jaJGtCvboLq2kqG+1Jzi0bSGa/7Az9eRhld6UpQ9sYg/5NFvkzSgaGALlVVIc+kR3R
KaZ+jR9fQPirJyaxYdTdz+DqV0kfZBu7CrJuNeddl+912VkkFtplkZFtNAzPUYhsYS2AeHG41ODs
Qe6qBS49OtOW0+abuGh6ZP/lYpUn0PRCVR6Jf6OYgtteGTeDJZ7mxnvSkXjU2FQ2tQNNau+xQXsr
6URVvUPbbOz00LA/W4F7Hwbqm85QA9IzlFhEKi4Fc9Yz0IjwERDj7sarhE16H7LmnPkXQp/KLbpq
qviEdWg4QMPOGx7mhecFSW8wLhuvmcOdG4x1CMVaPeXYg7pzjXKIj9SgWe6CGxJVFsJBqsADm/26
6e1x2+kewxwzOqSgbapbA35yvu8CkVP7dFNySk09SbENqYKIQb20LhvLDDaOWUaHKA/EplIcFGxH
09ZCsbfKGm+E384nLIUaMpUm2qVuRk/ZNvC+BxOISX0atuDHFjR4lj6OFiPePKmGkxs7W1m0tGOD
SYDgb2Tqp3Vi3UZlnmKmZLpoE7ewcvtUriBkV8ckNWHroo3f9bKJVz3TrsuhtwbuQDLP91WmWwer
dRlBQSp6GMJ11GWnTk/DNSmh9KPipbM7amZOpvDJBghlkIG1LslCOIxzMG+YOKlTZunlpciABPqc
2WmOVWVlMPvtLNM5pAyhWKnq6pbMOvPetdxoZduU/Bz+EHdOaibrSAtKUuSyNH2aE6/jCO0MJwv4
B5Di/jlLXQId+w4xGJQVsOokqvjj3F9lczi9cXzs+X8dZxuhmSCQJ1bdbgyar6Trgm9CzZ36kV2I
dWno3SHIJxC7ZVAjN+qe2Vjs7dBm/b6YK1oeWVAuim41DPYqz+P2q1Gw22wc6TQXMg+8bR+KuxDf
2p6UW6yjugMes2DglTmgT6K53jfKJS+KDXZTOAxzyGfr90Zd6Aed3C/0sGl0sAe0NzZGRJo1g+6z
Y2PnV7px0TnCw2HrxBs4V+fAplvvNCHaLOU1LmjCeDmad5iYHFciWwcwNVAiEqlsVIcKbO2M5jsl
AXA0b2pRrkglNSbUJXK6JFAgvoqRRGC/Ueyyc+qh9o3FcWorjAdddULOUm10IHW0U2sGybkaNkmW
qQvU/HAMOhkd6tn7gsye/o1Vv6Jb7jZdOnzJc9ltdDGJTdex3Yg6OrgkOOy7ITPXeeBe9SI4o/I1
r4DAFZQ+vXU7yDjf1hoDsik5d6QH3Q5RcgMnwj1y1jd4G7Or0Mnn7WinHltjHJILbfeNvbWouNYc
t5EwWWAzV7Ucp0+Ivt5JA4M8Q4QM7eOckG93OTGoKTcGO2ftG/FoKh8V1BRGvhzKiQA67HD6JgJV
Od/lse5pj0NDLhqmQgfLD8Q5Y0WPqHBgjaWcvSFZtkJM+0qEdynOsWQNN56jTJNmkgw0AYy7hExD
ewIq1kJKz79NJVHCPpV2BVfV0KK1Sur5s6m68fOipjk6bSJOHRTkXTVpQwsF2BntlZjS/qhjQWHp
zwruQR+15AvozBRzVkwXSfzLlLioUcgpOfbIMEzfMpz87KI3PhKL2qxN09ogEBi2ExXOK9J1DUnh
YN00k1ttB7cStHPJSwSKzfKKQYIblE7puI30MHwgFwSpZJK3PhUtuhksCkQB17Ps1/qMbmZAVzj4
7G4zGXVSmadadXm0adFVi8Y3ps5zaZH3+tZq2Nt8zBy0qRqnwxeVUnlNjShoirhN3x30aOpOWZRq
B62qbA5+2LEYqBHMeS0QNzLnbucq3qZW5W1KQMWAx4n7A8dR6U8NqXdiPSZ6cuuC2j0nHkpqfEiA
1EqGIbsmDoC8uLq9n2HV9Lj9RkToOpJ6wLb11H4mEdNbIywRF8Sj5haisHF6ZEQrt3ZjMasO0OfF
c8u428XEy9+Pg1VTmj3OEo0xqBYTxGkScweH305A8mtOla1yxi0HGUv9M6R9JHNKD6JV2JluuoU9
WqAlSVsdLVnbPrJ4zxuTm3QqPRLMlnbC5FjkxvCLBuScpQtj06tT2Bxtl6C36CyIpQic1EraUX7N
INIVKxs756a1oktlIQPzkIFdDJ1jHezIVUvXAjFRk2Gx2JArle1kYdcbUm3Mo9vRH1hnODZfR1qk
zx5n7k/GZDunQEY03mLo+BeNztFsDT869C6hC5twQJ3HNjebz1OAPNIOLbnNtDlcwarTDzXglRpR
V2I/mUr2w6pxFYngpsM6kBneJZSk6ZuBO2nVkmn6wnoaH8kEExuEe/YjMb3NtEoRqgRbDXAGvkJ9
NmgE5PWW5Bjz3BFZtMHOQhdgctJNKmNv5415hySk70+z0w9XjEuGc+NQ8CYAfYllhelCblL0AgCd
Zo9Rlnh8MDzYvhKq3lT0gVZ5SeVrBm210ezI3hq97rwahTFeqCaer1Ddqzs1CKa/rOfJW4lE6d4r
dCJjBKQj2C2Jd6QpFxxjZk1HnVQHgl+t6qRXoX1r0iFYDboqDwZ8gY02E2gkHKk2U+EIzv66vcHv
2a1Kp41whmd5sR1sZe0SglkOyOZBmXrZcI+F1dxqtKVaVSXXcVgTIJ/k/RXRbcaJRaJf8wLysjg9
oSs9Kx958fEq0ioFKz6xN5MUNJLTfqqgtDS867VMTihUg02W6xUHqDb7GqW2Ne8d2N+buOrsN3zh
w6udj4C6VeaNlyjjkAQP0DS/u3b/W///pv6HMvDLIe76W/YyvNTffhzifv87fxX+YOWkR0UGtEDY
i2z+P0Ncx/qDwt62OOf+VPeb3h/U43T1PKZ4OJfED3U/BDtJDwGaiWUQ3wcq76eZ7a9muOKn8HCG
qgjmmQljLoCZ5zH0+qjkTxP0h4IA0P1Etutjm7SFAqZpwgAaIdysRqfO261C+omMbl4iOZDPYZ6H
hKYrRDNxgWbUnMVjEPN0+0WBmw+LzfBtbO0FqcnqiosNSWjY3hSutsRyZs9SI/rYpEYhdBUz6WTq
5KCNbAo+NzHeB7ll3SXtUFyMDDGuMvS5AycSnQcfZw+8TtjDR1vo6borEeRpvA40+NDK0mutT2MF
LcnOyXbSRivZDXw4wzeJPz84cxwcSq1uz2jsJTLv+DlxKu0xznLtPqwKCmng4VhvjRALJrnuym3U
NYctd52PzW3PJm1pKV8SWLNPJPitNKZ063FYXE+WqXGsK1oqo/RNMVAc2CDgdhf6TJgUFfLWqFq1
rWauHvXGrW2OBEI67SW6D9PvDOMWQdp90HeX0HZpFozFHbINcTEOUNGylC3JgIPFf+UX5ZRfSFc9
UoUbKM7aEe5T+OzZxDHQ8veXOSXHhOcK6T7O3vJuTLT5KSX6dq3MKMIVoTpqpalfxTHVrePdjywx
aBCBwwT28hFIh7P4p4kyMXfO7OjXCNI0TOMpwKPGyx7oOcgHXE9E7BToZpG+mrCj3ZEZaIs/Tofw
PqsbwB8zJFHt2BJT+lJKWsjKa6kBYpx4K1NlOKkMQPKDtQ/cGVOe1VbXUFDrR5m693YTl7tyhLsn
mom2agD3enY8sfcqGw1L5n7KZqWRbWkOn4C4h0eZoy9Y4XsEsecF3VdNJ/115VS6eduiH7rCCsFB
ZDCi0aXZWs2bLCruTJgYG7Muamx4pXluUFBvGzeA3GdG2OKWAiaJ+3gdZfjH+nxEZV1XJhOEUAli
iuIJvQ5mG9R0PXEVhhi7U8h0q2MF1qxPuPfik8xt/VnyxdcNYMBVTiskRm6L/20rXIzkKA8m/TSg
Fm0PJSMw37I4Fr8R+TVrOxcYQvA2ec5wmRk1tNuwkOkmo7Fe+yILmZMl4u6/jd6ijdvpNwv9Yp76
VZ8XmkBZv7yWPy703//Onws9oTas9EycmROAtTAWrsVfrJt31BSoFASJsFIsh+bvXx1egSTHMAGp
/N38/avDa/8Bu4HGMP1BKnB4Vf9mpX9HSf2I3XAdly6yB++Dy7Ej8Rl+pH7ojIN0Yuy1E0TuKvG2
oHfcqXuse08W9THR80VomqIaipId828kgBcmPTYiEXPGl07rW+UkFS8abPjUvCw0g4PR5MOZD/UE
vDs2kGbXpUk7BjRKYiuOL6xw6JmjzfyvQbcP8Hx48hORAKxsoQ+yqgMNJf4kRQ0LNipaAFIk5TCR
OxLRiYE3/Y6ZghHX60/GO3+KOIlaTXcJyyNoKleGg0NtMXZAq+K45RjuYZX0c9fQ8hUubjLkMmSy
2gSmEnrfikxBnP//HY/8n5yNIJndXzobP8fN17Jo4uLH9+bPv/Xni+Paf1DfGRZzEbyJyxnkPy+O
Z/zhYoIxEMAt0Cdyr/5+cZw/wIQZC/zVlTCTTD7Gny+ONP5gguHomHewRS4o4H/z4nCJH3A1vK/A
UyxTB1fDvybeV4kf3xtD6AT1WJF9ou1b7+tc4HcXRb2fpwnrels31ssP68r/wm753y7IrAhPJ6c8
F4Plxxc15VsrQ+XWyeQAuBb9gPvLAzxkZ0Q4YOoRV7++3sfJz/cviDOU++Uhw/kHxMmDZtgscsKT
g2znJfG4gJkk4r7Bh/YbtNKyxvy9Br1fip+a39pC1ki83k9frYY0EXapkCeE4NZL7CQgepCpKDDq
obhq59l7cFIcPnVgjed//S15kiyeBhcfLUfxj3d1qCisdLTVp8ZI5KFwMQX4dOk52vXAiFa/vphg
rf/5i/IECtZ6Dj42iX8fr0YGHGO0MZanobS5kKOIj/GHRAfc0bcOfYjCRBJ/zEcOl6upjvrmUYoS
GsCYwfPQ6Wf+q1jp5c4zKnSJk8ZzYTvyZxo0iSZ4NcNAntyBmcPKA3q5I/uH//r/uxYkAAtEohQ8
OD+VFCGTsSyaJnkym0FcdVJrXhk9jOcuMdTTr2/0ch8/PlD2AoAGn+igDtIt6qQfX864VbVml508
9UH01hgM1jtYQr/5Nf/5gnARWGDLPVymtz/9mDpTGYczJAp7IhxOCUUN251Ng1bMKQbJX38j8RGP
9f2XMhGDAucHpP0Ov/vxK1EtCeT2wjxxUATlYvZcUwQaHsqsbtSTu0CzMBTxkpITcZ5APB2IYjMP
v/kY/3yCIWOy7OnLqyqNnx8YVKkGqB1sBaPbGkesuAw2KzhSF+CdeEIrD7QNyb+17U9zB87t/eW1
6MbsWEHq/a8/zf/2C0hpehxb+KUBvX38mUFt2yP6UF7eHqulruuDPyBwPUlVe5t/fymbWbslAKNh
5vvpiRoVZ+7aqcxTTGrg2fNCXlktG1nqXZC0p19f7ONSz/ItpY4R1sNDz+X+8fiqqC2zqlLaEVQE
8A6NrMenwszwIQzueNNj9nZ/8yyLj0vwckkHr7nOFszTLM1lR/3x8VLpDFlcON6RoLp4R94MpqSm
bsazPWjjOV5AR7Q75/GGfrBxD7ccT+nYlicSxEBIuLFd7eeK7e99BWllCoJlmg38s0Gk4XmIBc7o
X98kjs8f3nI4JvRN0LHjxcXKZLM1fvzMhTsmEju4PDaZnm/1OZrxb9naNhRNSr64nk/klOJ8gXaF
y1VN9ga9un1bg2JC3pWQbMfIOuCHJI69fcXj0b4SW82jCxKN98qoNFZendgnXH+Qb4BChR7u6sgd
z0g46z2w7va11m3zQA7QIppKDPMwGEn11DKVPrmhNI91wg2Eb5hMN5ipUa5CFvQeWtzLCeCooBKk
QgE19MmNqEFxeBFWao7MRPmFXWzau6youIbLnbabaLqpKhcrlOzJvvZplIirJip5QpQU6mmiETnv
IJh49nEg9eQEiCAH2wHBLTrSvG9f0ySrSK5Dv3HMIaqdiUkYbzSjRYs+qzSMnwXxYbPvzNCiyJ0F
SfRQZSXPHml9Lylpc2gnFp7RBEP6tSE+mR2674H1Abj+qubA2PeVU51ru0WgNDgwm+OQzD3WX0JE
Bs9ih2HUJO4xqvGSvju2AyT45ii5owEO+Uka8Q66UfNaN627XjBU9y26N5xgQ+CcmwY3mNFbzavy
JL9Tbg8eHYe6eU3z0ACOYmJ1nhvyOlfuVHsPnZr4U6QVmQcvKPhX8gTeytxy3ySDq+r7jooq2N2C
YyF0BwBVnexx14P6RsrNky0jm7jiHImAc4yWg4mGJvUGF6QHq93AAV9O+H1wxOP0p0cPEuid3sNQ
2Xpx7JS7iRRCMR0ql9jvXg8c+7hw9y60nq7VrpF9le2M0eDDAOpICZVt2RftMuL9K+GTh5t8dsVV
pOUZP6WVg2gCsAG+wZkk+02bBhQ1JEPyLPeJ5j2AveafdVtEvMx9SVkQhD76LWKFEVoY+7LfkiFk
rqAzzJczysVwiQqwXhB/Wy92RJMLQUdNZjBkmvoOYZ2xn0ERO2u8jfK5QA95787xdAkTLVsjJChp
hWiZcOnM6/UR4RqZWdnEZZpsJGCqQE+81hsaSFk2L80varjUd6xkugLlqp9yGZXklKaet6REoThA
7bOakCvfY/ezNl0ZKXVklhJzMmJY4s/MNG5b1ZCHRe2YfyvJqnpz5VweGKIhE7Sp7FYTeYaoBlJW
ptWcsXDRxEec22qTerSztG62jTXZX8fZEesGDNpF2eC12pLJ4Qy+16l4LRKCovsSs6qHigMe39xE
z+HiqnXKFnEBs4ZdVUzBSUytU+1cMnSeVExHdCrU/GyjKDoSa4S0ZITY8VxkVcqowJhXDRNfAFqB
1a/SdCieE8Q7LUmKKAdT0hF3y2GUAddYNca6rnNtA48TnwiHly2FK+bkCF8nPu3g3DHcOxADpg5J
jTUcXOP0jZyzYYPeUbudvDJ/jMFnrWA9wWYslshPqEY+05UXKNK8HzHevQCvxKrrazATTDmS2tWu
5BjpLP84JBH/0lrCruZgeW0RO6IIsfANOy4ZrfzyarjgpOvuAXZP1hrP3oDEKuBCkvjptezQjLkl
wsUMicSaQGOULXnZfVKpTXRaXzTbDjnPqoj0rxCYykcviw0/9oDRAmEy18g89R3xVfktuxLE6Jnl
/cKWALVUqPOLOqGRXJSESdzobUe7sEHKs9JsTmQvU9CKK81IeCUaiC0QyFQLu8seg2XQh6OnYqDJ
ahiCvocWuSDrJ33pButtDzXL6cZw43bMxDZpTMPVpxWr43hwAoBphoVsNhAS3PtYaStnyuo9uk32
Y7ezAvLSF6o8E5/lXxOjanZp3LIEsRpzMFMlq+1IHUVE/ULjQ1eGInhh25MnWO0lALVxb4lUPSkM
lHw0BxswDpMiezLKKuQ8F3WDL8zSgJ0gokblz4xRXfWGI0P6Te/gnc+cFiIB4Itv5A1UIVl4mvWZ
JrB3qCOv2ZNYzQi9GMMYQRFpaV+avn3BuMBsTsZhSKgoy8djhqxIu4tnVZp714hQAdQJyc7EvG2i
Yaj2iWZjdXEL9Wn2QrzpHi3NT0ju8rMdqjcjmx9HeC7XaWu0e9ZVaAiGh3dfdsp4DWkMvc5xPNyF
RPyqG974ZFP1aej5MnQGsrrBpE5+lTXO0bZicP/jQP7bqrFZx1dpx5Bw33qjfpJVOV1WwBzP9gzE
D/ZxCq7F5lcgC5h+woNW9GOxGUWbXY51La8h7mXXlZDdOY9BcNaI/L/KnmhI5tTml9Kze1xEiqml
FRhYbBvXjFdIGNHpd/Pg+XmVsVyQrL7GESmP09B/CZQ23GHPTW9F1+mXNUqH53Sw0wXDFiGMSgp4
otVkhleenOLLGinQkYAUz/ajPmxejHhQpxz076aIsU4JW9cCX5IGU+8ES95W4zCLp1kQiOzHMnAY
8WcFRrhUKUxU+LZJIQgu9Kmbb1v4d77Xh8NTl7UVko6mkfGRNOyRyBvCqKGJBoObXtmjPqgdNOlm
T5WrXSSQ1z/pcW14cNo6jDEMwvV03/HwXA3s8G+ir5rLTql+N7IRnoqkybM19JMAcZagvIhY3HYp
GXL46TlZkIbZO/0t0FGG7kUSWMQgsOQ9pWNLmN+UWRfYzFlGEUkS34CDuBjWRl53+PqL0rjEuDKT
eeZVuPDdzJEsiGL4Vhp2F2DmquZtqEJ5kLIyNmZmz/umc+Jzk4vqUyem5sHNgED045yuwL3GPnJt
6Us9iha9UeKsTYVrfiWCOXrV85Z9qF3GHWRqxNmaAGZO1jN1SpGhPV1ZZRBfA9caP+n1oF1akGzD
BWlhbl3NrMExqIKojcaxIMwYMdOqjmf3Lcii8bNyzfbrYAXO62DTL93qyu6aVZMJK1slZebUfgBu
5m1e1BHAeOap2zuteiP1Lbxpkpx2/hw37dEcxojUorKoEJvGFUGVTl0vWZT1tZYNycaAe9GuvZAz
O1adcfTJ04Fsa3VgHE8pkxxfk07/GNlTSYJvOCfXaPcxIwUI3a4LLwNBwqBcu400k18to4Ek9+iG
srF7AN8zBvJ7BfvfUfFvJgjsfwuy/f8tFV8CK55gPvzYCv3zL/01LBZ/UHgadEElJZhN3MJ/WqGO
94dj04XEz4B424Lk9ncrlBHzEiIBS9+hG/qjSlzqtEI9xguCAfSST2r9m1boxzLcIiCVngR9HdMC
kr40kz7WYaK3q15HrXUgYDxlzSxCLPr1oK7mbHDXP9ya33ZBv1/L9aCnsIIz7/45Ja1v4HhXrigO
Dragq7mn4ZF0pvcwcQcuqmr+Xd3/U128fDe59DkcsOjGYkf8+N1qjZ4MokCulxNq7nOShNWYjKDY
21GaB1jwNp7b0RX3gx0b97/+sj8h55eLWwj5IePz67k0tD5enAQdDthNXRwYD7eveZYv3R7Rg2sS
83geqfTAl+q/+8o/l9XLVblbYNgZjLuoUD5etW3apGbsgoFpaWq/F459kVPJeDFMrpCV+ze9lX9c
cMlrI42FK1LJU4J/vCA44lEZTe3tI4Skp++G0miBVrmmRhJVb/+mO/hzooLkBaLT4RokWXBz6X18
vCBLnT6Hwdjvu3KssHraAVjceV6Oed/7oAilBRGxhaSyT8UZq3HxACnbGVbU5zNuVKdxzu1kYA+q
ewv/gVJRQxySNz4i2vvNU0Ani8/zdzuTh96xhODExCNIX8j4uT9e5J4bIunr9pZjhvJeyw0rODVh
pldbNOf0qqtQDEdRRhNC5HcOMO/gdNY8TqeGjun2GHOaOeSTgp5rNhxIIzvjWcLoV57e60tINDjb
e5h4+eadKZwby+GYpiLNm85oCHTSag7ow2TMFMvWyAm7dmhndI5OjJI2jWcB+OImAIee+TMhDtYX
tzfVtCZmZuwhF1ccwUFBM69glbDXMSJnb5/ovfY54awUnKvaqHnkgqRiMuc0kwb8C/SVEN94StGQ
goCPk/GylSC6bsdiGi4KPaJ3Y1vJ4DNAlDCTl4WgnnLe07FvOGsP7XjjYWF0V2NQqaf3RvOMfv1g
9ylVAMozGqe52WMvbUq639XM8jWS3w4JpbZe3Fofz98P83kfqCczasezVmni3lrqayjRoJ1JtysO
xeSNTzY5vh3pc4JD+1J3nHGX8k1VKgcfOTYXBFsbPOCApVfUuUw6so77iMGC+4Zp477z+NFmt/Ie
mIRSjUNPPr932vBeW/hJypjq3xs16v73huf3ZzVKMILCRomH7jJOkQBnCUY7X1qGejKmnhqkGXpK
F60mNBZ0WBDnh7SCudIyXiHBbtPSTPoc9bRSXMV6um7TDpBvPi0dFsyJ8qVECvgUhaSAv/c9vKW1
QoFCNSVh3iYobGl6yxCQYU00METNpdDpuon2SW8b3FLebvU0jgk1zXd4c98tCSVeJMxDFyW0kQa1
fNdBYr2gvKz37/efNoy1MjsX3FPqEPbtalEDTNLTr97/DKHhxITRIWXdmKO9xne9jRwUFUOIr7oD
jgObfXk97DYFjULRFVCw43Og/GyGbp1Wo+udTVx5tYlUw4SW32aunly1ld0oy3fz1Bjv4E3QHPCD
cgz6Lej0yQ8woHO4zWKhHwbROv2I80ijx9aAR9d2k94lwxqcyxScFafEzI9Ki3NwEQG0vzBmb3qy
PWN47Set6lcYTub4ZpiwO35uuP0RYOmi3zVGVMCO1tOSCLReW5V6GjOXAgeHofZegTzcjDEciKDw
pi0i91XFke0A6kFulZuYV5bLoa/vh33gTeOpDcvx3s6xikSKIhWnwgRuG0kWdbB4bHSjWqtosn1M
5eIaISUorqgivqINeuuZZq4neb6awVyFCE1PvYMqXoLOy/1OX0pRvURqScbmKx0GMHwEXR8xU9lX
Si+wYnVI2C8EyX384KNGOv2chJyy1dy+ejHJzetG68J4zcPtHWXQjsXak33jIbV0ggezoEGzFpr8
RNkIrKOuXgrhkF2M80Huq8FkyRYkAuLYQe4d0milORiJZazGujye2eZ4lo0Aps2eApJdesnsnJpW
PVmi9R7yKeqQQ4WLhJjgz/E8Qyfg/MvZ4ntPtVnijPt0eBlBe4OEtFkwSyO9TzQ9+YwgnBfLQ+V1
CHRKh9gh2M5V3kI2oOG4Zhst720YZ3DNoFnwNXCVm7lrHUkG0L3Pc6PEc15r2nyYiQ12DyaB4eaw
EqoZEXkLDMG2YZpf5rC37E1dpMfMU8EFMTThTd0k0YE0kXsniqqHrK1fpnxcVv9YPDS5162Tjvs0
ehjKfEuJ+OiVynjutKBb1HrgBpQ3OHcYv1PSwPrhYJmd1q+B4YoV76VzksHibIBwVVyPnTF2WwYE
DzndhnU5on32+zyiOzoZFcDWTFo0SMyAkBpHk18yYfLnFTtW/cmKPIM4DXeI8ZWQOFJuZ7eEI2CE
aYeDtkm1C+zyHbcuh2A2t1b4iEGi3MeycK+dyNShI7ZASVH8kt5Iav1TOdK78lVruRcmCP9VKnp+
1ooYefADjWSxkFmIodxtpgOAbvdKGye2hbyEaK9lNvTwDNqqFVgsb6k989BUHU9KE+ruOhy15VHq
CGiFpLf0bAyPtbSyDdb0xOPf6Q0+jd1G3gWeJNNkvOCxDoLpWvrm7jT4sZL8D1EKpsEfzdC7sDM6
g+vQYD6X1X29n6KedbC3wqbZIVVwLzyVARRzS66csJnkK9NhyvPeMrIt8G+79y5TWXNhM5jlyzwR
/7p6XwKdqANp7mjh8ugPjFdvkEfSG+3UIFGSdzpsfwuDzXtTuTBTdg5h1jwRxky718nYHxviqxk8
WPHSX4butuSCWDSpsZELe/f9Y4nCAh1TRQknCYIy2b6cmtW+yup6j2J5vGl7zr70DLyNmDPg8sZg
2IAfOzyi46WwQ3pzOm7vpwEgSXRtgJXkx8oV35WcTC6JnX9yziTSZLicSJWTkDIznNopgemujjto
FY7SPtL0TCqMzNZ0F2D8frIjwcI64TK9GFS9VPwZMDq2DBHeD3Q2QAyBPL+Qs+lCz3QdcZeVGqCC
LtLe2hrVHv00IkT4zMuIaolFMMaBxwLREjt55bXi3sTAr/ywBpq5rR3JBCQc4+WOgkAFRWthwVl1
yqXLmDOyKO4QB7oXSWLyM3X5Eu7Q8BRpoqJqaJGR1/iqYBvFGzJrA/1BaJO04CROHC3vSGXXujss
a5mtVjGSiMg9Y57yiI9MlTfjgIG+SFtoSmMtFJ8Sl9MyeIShpSstOG5kmNc2sS4RMwVZHq/bgcSE
gXjiXa55nEEcI9KPhAtHeHlaZJ5aNG34T7UepeUds2RWl/z81bl0WVnSPtIeR82Lj1ob4qdtIrae
CeccDj8BFga2XdYNFt+jslGzBpHPPPMkYe2sqhxIkMuSbtZhB/IhJLhnFvg/x7E6lH2LxqvNxLmQ
LDEQ7lr0/j3teZFyImntPH3TYmlhdi2DPajrnMZ91UMILUlrYVV4K+rqTcuma2+Uw4FhCQeDrtKv
vVbp11Y+9eseSIzdTPl+BAGx4Wwc3I12N20TNlEM+mjkRymvpd7KyxFg6C2/NvtyMWZHdr58J/NU
88maaVdubm9CL7vsyHbzTW7VtT6p8JOCDvpUl4Z5Vfb5kqsT6hwgx2qX4fClq3tj5uLMya/YGNqg
v1l2YIEi6GUMo8LwEr3wC2eQgcsoaf5mVTY/iOx4hbfI/UipyYENlRy0tV6tNHZgBqmgrVhBIlJO
fPYrVkPifLAeGdrBNqdKXeJi4iHNI1ab2K55ImccoQGO3gzA4JQONG97jt2/KcWXKulDVYJwkILD
orFAa/If41dIrInHjqf2yno/9Pcj0Nn/g0TnH9WPi9iLRoWwKPslhdvHas0LIhw0jF32GaQMoMRY
1e+rZsnTkaNgLiqX0uV9Ofx19f2P0p/roilYwt0B7lIpfrwuJXlmJuUIVC/J7JdWg7SdNyPxLoMT
sX6VDAXPto2naVX1yyn311enb/Pz3UUTSlXMC86H+FmYBM6S7omwyz2dRKYJs1sb9+6y6ibv6Tlt
yMDWZ65FWbKcvFHEsbi/f4T/dux+07FzgOD98GP9I5ZhVRbFt69t/LVrf+zZff9rf7fsFs0i1g7D
ZKRPGODfLTsT5gPCJJ19/L2f90PLDq0w5b7h2gD66Pos8pq/1Iv6HxgxbMulQYIKiB7Yv2nZyfee
wYe3l7Moz9eilKQbgqDn49Nt4RbzoMj0+7JggTaiGGjKXHj42tvHyU6/sO1i4S+xKZBu6K0IN278
cZxSgmNStdJb997t3fSoZW16OXbZRe+ySDoanOCK6oiBOFV8QiYbpoARlwZWSGnmOnURBoqIGner
OFmBaOi8FZmLtwoh71qPoMQk0k03onKoqgTXhIjSrxKYt/hLKk6DafPYZx50n5jNQ5XG0gD4YmtK
X2c5fzwVwG7K3qkPqq8fBS/FarZ6009wb23ywHlgST4npvjS11zettRjVhJnGrbEoJdMBxzbuBUR
ke1Gwfex1dhu9Lp6tEXi+e2CCh3ei78Qf+lI/uy615xDXbsHPB4tKGNuTU9UGL43kzonfTNSbfRt
m1tZ4qtd6xX/aNZzCyQh7XwFboPuHvK4gcNa86fwr7FWKwnIKzA4QEX/w96ZLMeNZFn0V9p6jzLM
w6I3gUBMnCdR0gZGiiLm0eGO4ev7gFlVLVFq0bLXvZFJqRQRAbg73N+791yzOeR23+6aEjqO27n8
bWHfQJYeovVf5rxH6JpyhlnYcW2SmVvQlhbeksFYbpKmvAnmkug5wSVhNhB9YOMrwRFpRrLjA1m4
zjGGJg+FYCNEUgTsr6Z+neuOeCKrN0Mc7fChipnEtKBMvsWlBiS4D+4JDRiiN5+H0HOkLBUxdDQe
MFHoCiYhYq/72I+Lcwiucdhq5bJraeEeRp/BYQkuOjreER7I/dsgob0BRM7uxLb1GAcEZd1UCkRA
rwf3o28oksD4BRPjjaJXFSY5cQ+cwlGr51JsOYlixw0GM1LtOooG/l898C4zYRTbrhFmBLkiD93Y
JS6OkKKNLMlLw010yXh+nYIC36/JRy/H7JlCN89+4U80ryagWFq9HQdfhPRi+TcVd4m2mL+lKrxc
6J0Iwl70n9+ed5Ww81Ylw4qdF62qlCHjBbiOmg61u3T98qQbySuTnFGNDoK8KUYnhVZr06xzIemG
+aFM+aPr58+WwQdh5kHKaguCH7hdGNnvUdWhZe+YJ543xqeRPPKL1GN2BJ747LHBD11UaqtRG5o9
s/HtZnDYptJA4MAF8OXnqhnNKNa97gT+14nYL7ZhWYj4NEMKvK1E3oZmO4LD7emOWUPb7gCnm1Ff
gJCoeptbqis+Q5KKM19o0x5+pnFudXFGoNZiRoXHpIQDeJ6NmJSR4zHKSFyHhF0XF1h79K2lsxAg
lyRzbk7KCPzCKwCN7EalzuXb9ILvuxx0Q5rs1EofOxcmIuzSGLMrHrcNE+DEbqjeTwCqImWs07Ag
lvTt2UKqt5D81IRLYwJLDIZADc0iZGvVct7k+S1egVAMieAeJlwRkdgW7FwrLbejhm3pbQCsI5wp
fpPZC26mmWUsUMxvewmWw9tjHiT9zaFnGAEOHSKVG/FTmznawUn5qgslurCWhkb5xWL1crJnjlM8
AqN4xeNvAcFh9tCVxfiDZCk0ayM+wdaoz0kDnC6dydn7Y/6s4STCxobhLS7A10O/ysgr1KFOOMzT
ZnEMchvSYOe5DLK6AnqsiYCr1yxfWMChzLI4EGdH2pNNz7cU4LImfpgxqtAWlht6g26hMyFbvKP+
fhxdLG1ezUZxyir9wHHCirQyYVEEuhIRVKFvNa8I9rE0b1Ir8PeLUc/7dmAxwTGsQqfja8eKjzDK
1Uzutc0B2Qq/sJP6a20yg4mE73XSEqaoAEXisDOG9BrtgL7tHfvGnPN578aav3GAL/LaGRlM3dTu
4OLw/JpS36adjgXQtadL6RWvAYWsCJULV17vNeFExZaTRHotDZ4rlukioo4IBd53WAJXep5XavG1
CauNABlO137cvaJa23gc4qO3jnWSsZ7YWpntjL7/5uuaE9Ua0Z1N532qGmLJCi2luCwvEQPlG2v0
k9OcTWuJvKTLu+WsoUdmMTbQISbOCluOl18Lp6zAe7AjcCM4SDjzl6XPn002mFuofYETZrp57yRF
uRU+5r6LORESg7XOI7T0mCMYRm5YDbneQdOgWHadJrYLXR+yGJxVlJoqD2fs6RHVjl5EsBBb/OVd
pyE3k08akOoXZHjf7Exv5CaxpuLV7yxt4bCrLQvt6WBCV1H3zY40uSloN73WoRLLObBWOSoJjh8m
hzDDjy+CsVk4/Vn1KC4L1CHekfQ/UR2GeRm0zzOKvzCViSqJ7wksOAQ99Jywm4suu3SoB4PwMetY
u60l24fUc+9/2Ipd/7WD+Y9aVtdNVg/iv/7zl107lg90ughZPcRk0DN+3teUgWYudtPTU89mEHNL
+oqcBFtp7d/LvgG2QEs+tOmHbP983V+aWOt1bcPnIOTrnqW/20+RQWwiaWjlwRjfFjvmoJUVL/Wo
FZupLV7/fLVfWq7r1TwX+bltBHrwvi2JIk+zs6WWh3JmgKw7gaCAcptAVf3re/3/IeCDQ8CKsGbs
/O9t+x3Gv+wFE8//hNz/89/8y8Ck/4MfwdENgwVhaDRw/30E8D0AbqZL/9HAKPTWf/+X88/C+YcT
ZWWt6ZZu8pz/fQQw7X8gzXRXqwrP3mQp+ztHgPcTBXKcQ9Y2kmcaaJyu302UZJz0xW8beaCLCR4Q
0CtlSVpBwblNH403iNPXhMnIjIJ8+mHx4N0AdtaDB6ci7g9FBPcXH0HXkc+hlmnYj9JUkTdTajEy
s4QknFWHHx7Lb1aE314KPhz+cxvOlLveiB8S1HsLCadROcPeNqj9lyb8E1BTZMv4RvfBIvC7S3Er
gzdoHme4d6WKxaAVNts25M5pyiCXLt2Wzn0RDpMnj3/+Vu/qA283EMEFKTT4vSwS1n7+VpMaSMZz
uIFBBt9NzSYRqZAfJqLxkjrOQ6/Beo4/sghbkjQ/KE4wBn8sTvzz4myF1lEMj+Xd9yTfK46tdhj2
WmO7GyOf0qg27O5vmZMcruKYjEsMqshbEN++u4pIfEuoLpb7PrBdKHImzaCNM3XeGhxSUTz+8x19
V2d6uxyCEh3tjckwed9ld6jioHcd5J5T1EAFv//uWeYrhaUKU3V15hJBtvnzFX+9jY5pmrjBOITb
xi+QhThle4MUTK6MYxAl5K3ysIIm+vNV1tv0w0n/7XuZiFcCqlnshqx10P4w/oGEGgiFC7m3SIij
jqmd85q4QqPNEVan7/Xnq/3uLv54tXcPDTVN0iVOKfe+Gg3aplDQFIXdNi9ajjkB+4GieP7zJc2f
TUl/DRQEQa6DyilgQL5bymbwJ/44Mu2M1KWy29jlp0SXgA+aBWZqk0CE6G49NfthV5Iy5w66f0Lz
epDk4e2VDFQkJxMC7ei136bJ0o4zshGi2Ybubuln8oRSVPJFt3ywML1ZNt89GUu3PapEOFzNX0ac
Lzg6NQPTiN49LDhbG4s1Hc8hF0yz4EAIowtbvxm3FncvMsEhf9UX7AfS8NtLzB40ZNsE2pJvJR/M
Bec3QxNpmGGtMxx513tzWx7APVycciBQJqV/mjrbrAfF1/nuEIkuEQ9TZuWhPrpYBRrQv6epzvtz
bEKkk2AMov1KnZu6+ZoZWOsby2jjbVxDV6vNZD5LpNlfmu6iHRf2yVtYx+QPeA7QCE5enyRtvU9E
00HwtDKEurbm7cgyysgz6X08AdNpQMRPJQbg4RA7AUkGzllqFw9y9NmS2jNGDmuhXwNLhEPdcNUE
3nLoMmBgpDpR6KE4fq6ns/6o9R2JfzUelNiZX4vZuh38oUDPnEB9phtwxU+ud38erb9OEHR6bAyY
9RSVf5FXTYLTmzOuDx3eIaLbNMx8/Whk071c4jaC32j87SnJFVe7FPo8b11vfl4Agn5S4LeKYd/H
8dEQdlQaybegts97i4g84pk///kb/voW9OGD0E4LVm8kmqWfrydITMQ+Jod9PpftxlT0aXAm4Mk3
+/mDF+6vwxTioOmidQ3eTGDr3/+wtiUSmsmoGt6CvnLg0nfGsRml98EN/O1VqMSzTSHQnXv481Uq
AAnVMHIDNbfX6WN7gXYgRN6//vN9M35dx/g29DpQpnkGNeJ316GvtxguuMD9RGNjiz4932FwJM9Q
gLWEX+uxpWDgc/xITr3/2JvJvrGL7KNlyeLr/LwsrZpQRHm+gdMUBtHPX7frGnvJlCf2NhEXFJuC
cheP+bAjEirzKZAs9hFINhBQvfleNqN3Wwz5uE8cXV1Uy2KdnKKJP3gC5m8/E3Z+jNpWwJ713Wsl
IV9NixGh7OtE1ke9d6JAxwyxkK9xGRPYEKaYCb6U2B3CstPmK1w8c+hypkY2VDdUNcrvpTGpy8Kf
thiavkKtN0NC59q7uQZu1w6Zc3CSdDzVc3lJCMZHm4vff4GAPhbENJv5vz77H0ZqbPQBDNuRm5rO
t0nvtTs52slDyioWth1AwhhVYlh57sAbq69Oc7o8AQy9R60XHGUbx+Hk9ypC5x/cNIvX3ON6+r44
cX2yiFjbjW0yU6fNNd4VQ7nrM0w2H4zO9bH/Mix++AbvRiegTT5wMwNm0vLkhPi0Pg0Och2kMNsh
61nkJeCPPNePhKmqULTEjPz5I1i/HQWcdmnK+SaO9XfT3Z9ZS7A6iX2ukWNFHdd3ntlWXXu2AOcR
6C9NqaZH+pXpN9GHg1QJinsTuJGVUppNxM7UMZT02IQ2Y2aMxHyasg1TLrgHCoVvJE+M78TfGSyV
3h0xXZGj583W1YJHZFX9wVAOedOOUR6IO3yiVH3nzlwosQ0ZtmMgnA/u+a9bN5/mH3F17BAwmb8v
ZmDb9YqYWvq+y8vHOt57Ki+32oK+iOqf9cE+8TfLNm1ch5On7fGDV775jyNUlIVL/ccQ+zapX4PM
j3lrU0W2p78rqmZHyteihWUiy6RM835j38WJbD2CF/dzn9wXhpWgAV3DcNEcIlaaCyJ0dFcDJ+oa
6QdD6Ddv39W37tL94sXExvvnLzkkhFPFub76NeYv8eDDLe1u0Uy8Ypx65sjrbv88ZN/2nu9mjYuD
m5oezn2U1e9mTaA0MWUZQ5ZjeH0rLfY9M/62uYaYZqnlux5X9wiiSO6cWzY3NjVeJZKeJKblg6/+
28GEnJ03C5CcXzp+mSS5O1XMX1Rpw1ZvPcBmKcINUovxiaX565+/+W9emmSU0foMiBbTOeT/fKfd
IC+SSk485LmnSdAacbhIP/3gjPjb+2tQyWAkcXthPvx8mVwYSWPYrdhzRu5BJ08pyVN5QLeHzKhR
WMxOZcutBvacTIWkgpZtlNGktLNlQWfz5+/866Hcx47IbhnKqUdB+d3DHme5BvUWfBhFJTZNvGQn
+gUYNTnKSWVoYSuqeo9IdSVbSv2DCWz8bgazG+Jms2/3Ufj+fC8GgA+mhVx1Pxt2+tx6vYbtuk+G
K3SZToUWqCEKu5H8gI02r8I2nBuls4XTBGqz6jwwlqM2jxcqtSg4m8MgjdBJUFT++S795mPS5AIR
xNRnn/Ne2pBqfjY7tdvtsWRC+bcXFWGCDADvO9kHt+Q3l6IJb3vQFCjDYeT++Y5kuSEIcva6/bDE
1attzd7NAia+pwGn/x++1mpfIKphLan9sqq1q6S19e1uD5u5vyHRzwXD78VneT88/fkG/mYR40qU
RdgiehS13o15cyGDBbpJtwcJnxDgWbd3VYInjrfbstEJNSWpJp0/WD5+eys5X5NHAXwIMtnPtzJJ
9HoI8KnuZ6KN6J6SKprlFT5l3RQfXAo0Gj/s3arJTgP0kAeYjFbnu5HsF3Yjk8VgiNg9LgeXWKQ+
zFJ7XLakcYG1d3ss0i57cqTPlhq1HSdHOUXL5FkVaWkOkyvD4h4cSX0oP5nk0KVbBLS+3LZl6aIp
i7v0ifgg7aIA+iHo1pY0cASGTeyxfCULJUDj0w1Xzmjs0Blb85mjpcE+g0G8RA0yunyTFKlx70oT
9WBpg77e5UY1uZEVtKlJ0gHG+u9uTrEk2bScYNKzKe2teNtnRZ8+iLIx5mNZr7TjNDMqO9L01jhV
yzTBe5aFEpdORY/kwgZiHN+4wijrHX/Wxl019siSN9IOinpbF8pOLnyvXrOAHIsoYukQGaw0Gu+n
vtaaAzLiOt7MSW/2SO6zT7iILOK+pd3kR4J3EnrQsmmKVVe44gbaue7Pc8VxEn1EgCFwL8QYFNtJ
OfNEAvUcY9vXRKxTd6hac9tWzrq5ylCzPHkEuAFUQ8VN3CpdmLvWQVa5bwYB/wKCg7qrM7sfIqTv
gXerNwR2RHJWiTyyiZ12nT8FGT27xG03MOUWDPMiD/Y1Uo0mKuO1/KdrJkT4Tjj+Q56CbJ7Kqlmj
tFMFiKBtHRqO8oY6704qp32MW7P8XGq+fjvU7gjtA4O1BvkjsrrgSpICAoZ5N9E/v409iqh2mkTY
e7K9aRfjtgiKapdIdbLUPNISF085IQ4YLE2yIHJ4upVlvdiWNkYrkYXPgIHfJcgNRHPm7m20iygK
UErnYEXPBGk+z96A3N0mdAAFoHpaOtc5KGtCS03iEALcTzj5Ilwf3bUTVH1k6HVGfMW4hMRbGWd+
VaYX1sjz4LRAwCtWkmmxnL2jGTdZhviLdMD4GAc2GSp5IdlUAL4seUtshfCWm6Kcjt1AwHm2kF9A
Iu1VQXVpGu3+VEyTucVr0EXT0CNCTmPwBLAozkYrRRue+dexb99WWjpFxuinOzqXhKrBswQggLp0
Yet6Gydl+5XGs35epx5aDjwU20kf+ldX62p0jKrd+hSs95BHyRAuA9TSpKYfLT0zjwLFd0SR4gQp
c4cc2YAZPn+udNl9xjBz8Bz7LpPzZ2eKa1AOAYU6GX+u3iJpEwLLj0p65EitibWIfABHkGEr1jRb
d00/0HMSbksMNRt7Tb1N1/xbIorVdZf0/q2QJM+NxOQOa15uuSbnzkToijVLFxtvdsjWfN268tWr
Lcjcnf/K3y3UWxqv/Gc4LzvNNau3WXN7i7cIX5PB84iHikR27y3u11yTf/NEjnAiSAPu1lzgfE0I
9gvjqMsEKe6aHuyuOcL8pokmJkQUw8abxTm68mQUX+YU/Hm3QQVvj8V2EWb/BSDUDgwNSViayWfe
e5rZfJsAJrQHqyhNua383lMbWPYeyBGg7CRWej5+lnJWDnyhJtOB4DRdduh77hQ8kZp0GL9S9ylV
/WuzBPYTV3WRHccc+LgTZN2lMZo+oB2FV58AxOmUZkJ/dleyCa4H0uu8RS/PWl6y3wbhJy7N+YSM
ktHJrHO4Zu6drYr4NaC4L0n5wy1CHAaqnWX2pwf6TNVr3/ZImeZKGF9rOMNbjmjOFUaE9ksWYBcX
qZj3AzuWe5+Awi9K8HNmUEzY+M3utJCmHmYTzj3IfeKRKtxK4BWggQYFcmyDbqH7nCZ+961r7WJX
TFr32evM7JD38VAeoUMUuwwIxyM4yJnzIRm1WwS81bCVi2BylKbmEJGCCiZxXYfQeJA/skNzADbC
RE49kHBRcG6q8FJjHdsMWaI+dfGYLJHvwPLdBMnaH250G01KRWuQuM60XMegNp6SIE/vIHKCfvF6
ae4Et1P7RHedr+i1RZCeJebCRyUpBCPCJMeLJI6TK2gGyEF0BEkNCqxzO8WY2lpttrf1zL1Tg+ks
K3W9O7ltml7lo2i/UrojkxyX3lWCXtiN6oa8hkVOxW5sJrvae56XXBEgobywdQgJZRJ1TCqeLkX4
7lTA/sSdkbbPvUr6G3vp4QJm3O8sL8j6nJGF+Ck3FbDefKYxNG9ap2+fsRzVfVgDwVe4r3KMFOz4
Ds5E4qKrYSMwers7tUjtzhcl2udhbvvPKuW+Lp7XfWuMBJjzIlNua1dX8SmhGgGWeRAvwSicK3vp
NKyATZBcTXBGMZW5VTW/LIjx0Q+15miRL4JrOMaOxGu53Y5YN0INMWIHQDfFoeNLGaOFaXTjvgVq
cpVBAXho3TS5hCvTwHVBt0Yk7pKCSVhiY6MI5XxxJPqXZPC709zr8TbRpDrryX072AH0AF/LWReT
ODu8Se1aXUuuJLDiBRGkww68RvJ8RXhkeewLYFSbIaCIs80KtF1pNfA/oKfxCdccy2GLQh/tBlEn
LWWsWjyS4jm/+p6Co5fYThjHc3k0+mEd5TJtJT0X07nLqlR9sptBeuEIOOhE2ktx6w99+2QRwHOn
BQthq209plezW9XGhlSl/nPZQfoCbCY/6e1U3Gbr4zaJvTx3EDrddrbiQoWG8wwom7lhk5Fe2YK7
hnNgvtaxvr3qS5Pttcl2aiDbfnxroiI5dnqKLssa+YnNUtyyZZ8eSDETL8uoIEJjzRJppFXp/Oq1
lPnCWKZYBKi3iH6D9nusQ1dr0GDaBI5hBtPc+NZOOXJtWim6+Vgp5aZ8d0bSonU9S69rM9JYs9Kr
ssgbI6yMpbnWrJwirppLnrUu/FShoifYLAzE8NrAIieTU69ybAwjRoMmNz7ZyepkBIfxHSGnxFdn
Tt0Nq8Xy2kCZ6UPXrOcCzaMjv5u+BGARK3DlWttyW1ze5GKvj0SMbOC9Q58yS+02GHRWM89V3wHL
dTdDXFP478z2clAzTkkSSW+MwU+uyMDJ9kOwmk1XAy/rGC6n2V+N51oyPHaguvWbXvMFa3xTrJG8
c8PNw/R2wZk43rXYg1jEgAdQNx0sSUPY8r8uwh8u46pN9qokPMd2Kx4Nr81zC3Wf3Dhekl27tmh3
LRrYh74l5GvV0eAi5D+Jtm23sWqtZydInJ3d4oBrbXKqTWuCG65glhncrw0dTXtbDD3zcLCq+dao
MI+zCRk3RCPhgi0T4ERacweW94Is0NV3q2ecZfp+O8ogv+yo/+gyVae8ansuW7hX+lhBwvIq1g1r
ob2uZ9rFhPT3qp6d+M7FzHwMpkziW8xI0zFqmo0dzvMj8I6TmucSi49UF3oy9ud14tVoCOt5w1af
LSCGTDyoyVPgpN2x8OoV7KWsF1Xapy7TDZY0n18s0UW1ayD6GwAgQp97ZL+tb2Z9ap6Dce0zNcMu
pbJ87EhEoluWsiFVeTM/+tOY3Op1Ou48DAUueL9tMJJMuckQ2vrj8kT9r/pSVHDVeedwk0y8giz0
nHCADIH6CnENi2Oh6dZGxZp+VVQ2mjgpnbMqJmzbJhPyht94FOVj7V52EF+sMUhupeAioIm8a6kD
kKcwTaizF9tPQRa4n1wxlIcs8z5NgJ73lEshNSE2oxK3MswbTEgXmU/hpjHMYwwx/xkPyrjDwK3v
BxR0cP+ktR0Vk1EALdyMBaXCZJ7dMzYX9mNuO/vamZod04kFuMHquklcbFcB6S2vqpDm44TL8jKo
ggXVQmXft+mU49UO7J3D2sVXE+Unw/G8G+K8xM7B1E1AB/tCDG19EpEo3n5faDWZYZsM2WWXMwyI
nk2wyk418Vdti0XWrrCETSjZQhoIJPGBsJeey4beTvKnnIDrUzLWh4HM6Xzj2BocfVLNF918HDKN
3CwiQTLCw9moOZi8UEhfVrYTP5RFwzbDVmSCejpCeX/Ibn29X7ZFZflnYoahH+tplDolGV9W71wR
BNfgvx0DYtdAzBznuVEXLvCjmj0aoe9gwmviX6f8qswtwC8d/g/mXV9zLC211SNND01dgMTKP1fw
QPaOQQGe0lrDG2tpKWnITMPuHlvd+Uwxe1UWK2hcsicDPSB7/NbxCDeAXneICU5RviguSp7ymahH
j1W/wVtEgwdtuBigbxNZ44r8YGABA82FXt3SnvqmlmFFSnHYtYg3c69OUSerwfg8YRY/Nqb3bCzu
97hvuq/sWMuv0G7BigliYLEhajtLySQaPFndzC47lhIyIU3vYFg9dTHS0UqfDsqsFJ4zqxntrfJ0
4R28wsD/Uttuc6WNq9Gxnr3mivIN+krTz8EEyBK4HGPUyb9WVV7fmJ0PNiyjjrzJCHDc5+k4vJTC
1J9rTLMvXayTwmMCiL3qUAGcnD5v7pDv+ePnnh0Pzy3jkFOBSOAtoUF3LFv8mEswtV94W1I7W8B7
SYr+/BWUIIyP5DoOm6JK7VOyGvCrohlehBQUEcQsq9cCm3y6EcsQf9VFbjwDleJN39gz7ktAO19h
R3IIt+NMC0IoiuJFc1oCyUy46KQbFE59V3bA6jYincZm5yWDanZ2MFLRgJTO8EhNuQqk67K5S11Z
OOwxm/irYzj8m6CdMHZ6eVA4W7vWGUa1NQ/FVgk+ZZSTJ+Jva1Ra3sYGBlSRa2DX4ixbHFIWhV4r
Iw3HdsySHZtXfvKi+VNztEfKj9vUDmZtr83rFoDMTL4Sh6ngPE91GxtcX7FpJXeTp6QtvOpCwELx
V9WrNN2AtlzdBolTvZpSclXZWYAHRtsKvv51Mx2lJXJj0Z5Ezyx0lGkeyJMGB6Tb7K3ASUILk34R
Ugvi1luGXd856MfqfZnllHtQFsC6q4upOLQGVaArswNZsRscHBBzPzR3zoiigkdIvzUc1+hH5rFD
PaRv9SI/E6gY1J6sOS+9QPitXhVBdEwl02nTC1cz0vtiVua+lnX9WBmBd1N4QYfNAVDMPTJzMR+Q
JxvxlS350gdT6XxGduV86qyOeXgk8dUa/b8GIhTPhLlL7T+FlQE0EK+lBoKFRcIULxmnF1L5RnbE
s1Die5aLvNwHsofxKANCI/ZwAcwpLDFgst/lcS6HmvrfacyEpm8Yh+zonNRu86Pu9hRRenor6Oi7
DG4ic4oDNy9h3l8hrsO42NQYdarQXCZIaamy9LBbt5ClV8MeLNEGPhi5bkYwQfUTPen+MFYSp0bi
T2h9i+zTsqTjw2giAH6rd/6/BvUjDaoNuOmH0vAvTrTjy1P6U/QEpe71X/xTgWoYiEnReKLytEld
YMz9W4FqGN4/8KcbDsIwCvEUe/+VPBGgP4Uys+qYV57UKiwUjRzS//pP2yB5gsIvWyIHrgm04L+l
P7XflbERo6Bw5WOtydQ2xKF3OoPCiDtsLbF7yQjVjklcT90Zmelkkmo+xy8PjItZFRbaIj1wyzuA
8E7wjF7we0r38872CssJiRW7d11jeiw8LTujLzIxUk2fV2dbu37F+14EzVazlnm4ZaOQEESTgDB8
0Osu1jY16DerOiuCTOyVIjf+EpN00G1w3fs7DiP1sQIeG3q57CCNGMm2rkp7i4DD2VGzxRSTB/IG
c/bqYdbH+Ly02vZcSHPYz67qTlAPx5fFINkIbuuLHQj9Szk23l6HnPsVXqEe2k7lcvwQTxaYYb4v
qwA4CrNPz5Y5nQ56S+YZD0q7rHMt5kDjKWL+fINw4544ItVTFpBGpUjrK6lOmVhurrQ0NR/VPK0y
3naLrqgNRZbqtzMiktuBwMItvanH0smCh8mZ5qupJs+nNYPHafLdSOlzGFuqurFzDSSl7M3Lvqr6
owQJGuo56R2VaqBFuGl2EWjlUzB0pArS+4gcrGRnHSjXPSZ79SwKLz7OMdwaGOHldyAPfbTkPjgf
1Jdd6Iu+OQRm9l0iBYvYn0yfHcMnHi7JwCd0rZ9wACv9r6ZJ+p3j5WQz+81jlVWPncal666l05GO
pPoO2DMsq24ilDBe6LQeFEM8MwqjXaUcAxV+UN15C/yADTuy9riOyIdOEUfJzpb3MgD84oAOgPjT
1POQ7uIeJJ9eKWuvc5qZaRhMo9y4hZHc2oVRXM+zWK7iMdXDdEHzmlqmJjb4dhyuYjURZ2J7b+cl
hfBKs7I7XDXluUNZ/RzEinWBPAtVTxqP12Pf9btaiOnb4NtlvUEPPkCt1drXgLI3Jo3RNvaVl4/n
/UL9YHJqypRkIjWbyR2Tl5SDZFiuJW9EqzX8B3rqZwZoxmaTDZ5+ORKnvHH7YAFoUUNzCjtXBYRJ
c6gnWwjtDO9ck1pV0c2cvbwMwm+qdkQ8U9/SKg3bGm71M1gVU74ZWpvjuOqanpDC6Tzr+FBe57Yn
scziIcEXWQFJMdPXRi5N5PtlgP2icM97R3txF+I/SZgiEZr0QI4lvTaaABlpxVpUqXZeDgkFZWqx
Ub131sYUvSufDViJoOhZYW/ZEXXqfiu6eDktU6XIn1Xgd9copU1vDOPnoLGta62IPXrmfryT+IaS
sC7G+awZNRsbvx83J59IznZbxVoazTRsrikqN9HSBZQUXDQsw2RRh2YjBkXBwX1VjvITda+GynpN
Jy0HU42XL8nOtJYDlAOQi5jegK/kNkjON2YZENXsjZSnejUDwVA5wsl4jrLRXx7U1OEkHAnuTB0g
IymWTA4wdnyR+nV/7ZJza8R+f58VmnsbWPLQw/a8GqUOWnLyTvQbMhI7Cbg8ZnE1clp0m2sabxrF
eIMkZ7/157tClO1FJZR5b5pd/pUja7fV1uRqOfbj0Z8BhR5rPJGkfnVEeBEsbU2tflF5WqTXzXiT
2F1/PoMjDlk89UsOljWBqHUaAn6zWBS6YJtYo35cOuPFGB3YPnZXH2kEmsdKSHeTGaIKOXOZxfqQ
9z2K0W2ctfea1870nkxruFuCdP5e6S2GXM2bD3Ne2Tfe3FUZTzGFPGOZKShqp9hTSW235H/S7DGX
4SxL5fRQl7q969o6CV1fuRc6+yfQmCxEAZqtbUzx4ovV6OkB5lQZalOJOM0eZg14jON+4SW4UI0L
tO9G3mmbaUytEIWvfM2hiABCyppb0bkGZYzqDfb7lCxVEnXExkKdUAols9D6kHDI9Iu5JMN5X5W3
omnkKQ3cOrT6vj2jnDFcL7XT7MbJX651IwuuRNoX3WYgwz6yE7ffV3aThVRJ/K0ofFIfvdT+nsy1
ikZv+gbveGVCAxnexMWYhj1Hw/NUs7tNQzboY0tjLLSNdrlF6RxsB6txvyCmYG5Ybkvbw6cgB/zr
AsiUxoKVUM1wMvtrUZIw73s4r4y4rveL3hhPgJjsLQF6D7FkSTchuh2wZbUkl2ox5cLMmLYtzpBj
FZS3i24c1zb+huxnw40AcfOAa7h6Wy9TNyMIgkfS9NBUSMK6Z7dOr/NSzPVG65Lxk85Z/xRYnXdK
sGH7rKBxcGDdpFgw6OcCxMbtsshr4E/UaUp6BlR2i9Bh7N3ns1mtzYkNUwJWVGBQNlwASoMAuy3m
gKE29g3GOIs4UtqF/iGbXLlL/KGMaAdUoe7H52zwi31DDRM2U+5v6oXy0thS6mJCpTtZUZ9MAEts
zKmk8eXH1Xni9CzfYzw+pZne7jWlu2cUor1vhleWz6RsaJeO6G+EVTl3tDcf9NlGbgzE/3wcicoG
srPsfaDGUed46kFUqTxR1XnKCTQ+pjlaEFJoV735DGB3KWmXTFoiTpkZg0YGlP/f7J3JduRG2mRf
pR+goeMAHFOfPr2IOYJzkEkmucFhJpWYAXfMwNP3BSmVUqwq6a99LZQ1iEwGEQiHu31m10AQldXt
vAwTGMA4PVa6O6Q06xnhc7jkYN/HnHTC/gkSnnHI5965LFSSnqzE2VU2YBwsPzdMKB9HY5ArwbyQ
Wnc7hG7V5w8QBNW+Q6W+Qaow12OjGBzp8Fc/i1gCozje+03AESJu8kODofsylnK4UFQTfO2DBRze
wGBRM7qVpGr0ByPmh7goS4LZqXefhbyE1szaNa8P4SC1r3pW1a2KzZewQY8mNcngQVWXOf4SNLvx
cgKi/QUuennS6PNbqh/7PQ7zYJeMWfhSd9OI+zSpX0aD/sUo6KgQ7q3+6A1ptwPi9DJQTU/TemHu
IvoPMxkV27yLX43OmTb1hHne89P5FARMo7MovxhbaoywKmOMKPprmeN4wvWHHiO8/As46/KeTVV2
UWqfR71jMgtMBnrLbyoqY/fYwdU1euWucG2190dRXzFLYPQ+OsY+TiXdE7EVXXoMere1lXaHKEwT
VGRGZrfaUeMRIpW5G/0OwlKaOutBDi+EyFMA37Wj9sNgzjdq8NJ15tTmqZrrcuf4w/ja+aFPC4dm
3hBmjeuAN4p0uXInLTdONY/fS/LeLy5eS8E297WI4K7zQn4UXaF3aVEG1Xoqjfo4NcJfF2lGcHiu
ob55mmLZlSmz8kpReLG2M0KpqHg6XqM6vqHBWmgF88AjDZrMygnAIGZZesO+d90mIt8NHLB3IlQ8
QYfQPC3dEWsewmoT+744wMcTjCV8B55c3q+6Foc/5WzRFj9EvWLrUW/xGt45TCkp4KYn+SIMG46a
pcUplbf6BQ9idLDGMNx6ZaeaFeVWGbWcQJSj2Gg2esg7iQk79L7qWCwQACqTmWiLO0/xQFoNU5Qy
pGzN76Pycoo6RxaE3srXNjHqXVhCqDLv/THsUiIJvR9X35Ou6JnsF2UeFA/eGGeZPIWOn2QXLYjA
6mGYeq4aos5o0BcXlOyUV2nNrBYmdG56/brk6L1hOApLbYqjcgO3J20xnE7jr4qh29sQ8ArZIzhf
+Z7qxWAGSLt3r47w1kc6G3tcyYwiklPX+/pKK766atzq2eaTZ2dTveMn4lQJAr1hVGxBS3NUtYrU
WL7VoTCvqmT0j8TwZz7BHOauvc59mBnPrXTtuG+SppOQ2PusLkhLDFtnDupzveTkU5fKVKNQxZ0Y
6ABlDjJF1GAO3UHmrb+sBtOGXZ+1qSRbGGtoCkZRSXZw66VRPXesC1E2qIoCaFaCtgy0Ox43jjsB
MfAMfp7IVEVUpJdPsBjgKTSJghffmIa10iLP1oIrdx5w4KyTvJ2eYd3cRClxlpWgtvh+RMHe9OAC
w3VL8P0K+pK1TltgGbUNf3+FC8Tt0JGUf+PzFAafMeoOwZEpz6qBLnYaizR9iPy8fW7ZenJmavpr
2iWi+8KZGxBTXGxKW9O9AeorWjnUIVwbYT/UiGlAS91OieOUNvo+DAvRbpKKL+3mwDlmQHnPbRTU
q0ib+rGOa/OrySTna1lFj2HhiUsJQoHO9JK0vm0phnFgKzEs9+LCCwp1z1SzKTchLG7vChFP3pWx
fvXmGrVYzSOIfiMWVAvhdkjWyRxB7xJoaTdZPuVPqVDpFz8dwr1vBcTSp8609hyF2i9Z3cGVxBMA
cVPiOSkiteEVlbu0TvkQjnU5ryhncagj18yFKPLW1oZsz/BtZtfHjt8ABVBX43SrPZ/6Wijhybmm
YXolaKjVNIyAZGh8Sr8tD2vVQIv3MZ7n9BJfaXIsbJgb6LwcYEeXm0kY33K/mr8QVA+dFa4yfjl7
YtEQFD88ZSwVFnf+IIC1e/ONMVXzJsfozmShz8/lsk+yZ+6resa0YmqB5fydJcrOl4raoDqAlzcZ
i+D/5Py5bGRNp750bDbXTMUWtXOOtgHd4UDRG5xq+mvVgsu4MbO0sTEluBzGNKgXwci4oSi7i92G
AikkkfnNmEox3JqBkR7cmPxfUvbG9NSWoxof5sFIeb4aLQfelqlKY3vAVDrP8hRch3ocLrgktY9F
ItK0xdqNWXXZ6n8XEoaabI3xeo7GfUjfPJUoxfj4k/xz++GQ+zn9/rnHic4UMqFAvz12Zag7n123
So9DmtvmcE3Gz9kYAT1BptXzjhRHAztbGL1Yhb3v06W7y9kZst45sbn1vfBKdfO2qcD99MY+mFMG
9H9X8/fJQfjx2lwinUt0PQg+Z8oKs9eQ4qzhWqn62lPsFcND0v9HtYWcn7gAGOax3wpKrL3PF4CW
3JFDL3XyiUWCjn9cI9/R/r77ryT5P+nDJX5uoeP9+1j80wSSr4x+jsX/9j2/i5JCArkCm447nHvh
3dv5eyHuolcu0THQVAyxvZ9UyYVlj+7oE82QLraYn1RJwFj4RE1B7ycRb3z2/4kq+cm1/tvtwwTB
BLNNFGK5h3+O6XS4Np1QD9dd8RY1ORXP3366Gv/iE/pZ9Py4P//4AZ9stPVoAx8a+QE+zdoxCmUX
vPIhSAIYSn/ns15csj+5aBECfUzo9AjbMnAIHX0SWCcT06hD6dNV6uRwkkEE/tbOG/hWpp2XJh0j
/3tchX4rECWtxmCMBtMyKU8otzoq3ipd+TiBok7GqAf7sI7EnuKX7lcyi35SXHa1bAx5IehNOeZN
kIY1HhAxXbjSqMKHSbc76gqdE0h58zbVFb7FiYlq2YK8wRXrMxhtV1aPtYM4Z28H7QZMio6ze/2h
brqypEkNhpNPhDgBZdkAFLJONdVjX6Yx7y5yJGQP3OGUY4v9EHO91kk3zujCJGbLMbwYlQD0akQI
DX5r1WvWDGnfkClV80WKo9m4HwTEyXJr91EYGGrdfpQVe+/Nxf9dNf4nqwYqxBJ2/PerxjX42vh/
rRkh50mJG/4PpsZv3/rb4uE5vxBroKmUsDdRVlwR/5ho+PIXGxClXPJSSw5kWSJ+m2nY7i9LrpJt
pC8I3lou3/XbTMO2f+FLTbJIfCQFZuv/aKZBu+ifP3IyMCUfN7bzLnQLCH+Lsf2n9YOaNV3UOZPz
sUX0WJlBFntYNSOMv1ZfB+MWJyxVPSBkYveIfZY6GxDLgb925wbNzRrcFPQzOme2rRx2EAcDnzgb
UkUFg0DxphqvSEAfT2Esj4rT6TVDRHlsJZtAdDa6B3PFXLpPTJQktgJQMt9NN8WMv4fanuq5XGju
KDwgLPuU/TiVmaZ/acaWfP0g/wfAzEEg4m9cdZXlq73FHJQzW2Ys32LTBAmWKZluLd2S1SZAypEL
Xxue+oZmxGh0gscCFelcp3gjw6xgpGkrjJw3cH+y6kRlW+Wf3MCjQpBO3oe8XID9Zkx3kFkutZq4
icbbKR+ZH2fdQhb9KPuzrIjKRdM2H4Q0gRdbFPZUldEd0EXsL/PAjL60Qcc3tsAS4WIfvY6WCseV
8qLwMXVz/moNzBeySYAnYQ9St3lL62QZicvKekiQUJ/tELgZ3OaaL3unixaVQ99htECAu4gX4LwX
QQ45P03YkfWQhuwP153txjP+rpHfWmb8TKrQSaNiqkGkeCcwd4Owr12ZFBf4oyHwZjCL/R4PYc3o
4yoNk57UZJAdywWEzdlpuZ4fjWXFWNAiwH3N//PxhuYiAsHMqSh4tLrlHX5nMPOWNs1X2n4Y/Qwq
ZJ4OmgwCseCwndzRGcGvgLeFv0XB9mUxbBbXBKQGrsuQGjCN49FYiMGTxOLqGbjA9rotnP4ANC4W
T7XbSHuXF7NRIW3MP2gOXgikfRk8svqe27lxqL+LXWxdS5XjbDXpnddT3Yqtmqo0ZRbWQwny9/md
rl45eIKw30Kn2HGs42+iPpI/Qavy2uLlJmpxT9/GLjapldf23A1W3fDOBnbr2Wzsga6D1+zkVc7U
Bk5CRFlpZFi4IsLe4qPnDap98/BJRFuxND7Gg+ZD6FEdhldOLYcPP4hAYWepglhNZGyprqEWqdhi
i+XcYfKxvKwUAfeDl9J0ZaQ9hg7AdrzuZO6gPxcZrbMkcEhXgLfnjgnNrnkb4RJH23ImJAsNkPuE
bgi6JxZMNo5y+1g4BJUhgPGXtVokMMCtYOthEdlPfR9AUjPVM2fZ8PH9FiY+wfVdCoYXKeo6XW7S
0AVUP9gdl2Swoul2xAh1W8wWnZq4WDMGhjJ4/CCXt5UCUq5yf6mcWKo6Phi67x+JDjD5HpsMF++d
KqxJ8x0TM9HPswfYG+Wq4BTXueaDHKrw0UhFb6wUDpqKLkGmN3m9qNVuRR8Mx0fIOhwkabNOCn4d
kchj0oy8ofq9EoKELTeYYfMhb7Ke6/NeeNEvMPWP7j0s9NSoxlVwOVQ5/l/t8ha2eHjQI3AEg9o2
fHo8Oq+JbXYSPY2URt1MrKfYOzYiV97BdWqx+4C765EcNEozclOVcf/YYx0Nuxk3Trxl/sYnzKoL
XhBg8PFcWNUQMx4d1VWUIjS+e4ZsGrXOWcDy7IOHoIvGBOy4erdKZhk0pLRlyRCCRgHOgUyHF9L5
mX0dX2TFmX7O6OE8BAhZ+7CNrQdvaStysxzdx4+pDbhvmLRLCNUskfbMLzxmS1co5zXeKDzm5gMm
pVmdosrDdWYzdo5PBariPhU4Hzu5VLGiU9SHPMHL16AhkxcJmbOsiWpwg0/uzNtaN7nzKgZO8cxm
8J5qGpkfUmcapk2GP6dcFaLifjEbynZQPNTzEDAXXRWuNq9hk5oPBaVHNX13inRDHyz0Zc+kQvAk
ybTptRXhVYoyhPQkdri7F3urvdx7deKY6YVUXX3oTI/81vs9Ly3JN4mW33lt6eX+x4dHEXjSB4+O
Y9LTwP6eHwE3Rrd3PTr4uBP4WBiWNZTB5rG93I/BRNmi0ku/nz3zRn4saWg+ILKVN/AwchimoQL5
DbMeTWC83irTMG8l489tDuYqXXcDlxcFaff+iYM0Kh+Hsh2RxbVTx7v3lbWqYvj3A+7wRzOxy/Jx
iKIpe3IGm3Uil8sqhXiBxz5undcgB32PSaCAHdtZsPnLtzIe6VxUoE9XvoZytJrCiBU4ADV/PcwO
C1nO/gGOf+Ur+uniuDTjG2uKpwPLj10MGzNCrscrVZUYlyHZBBcFXies515Iz0PdJEF+N6f5r6lI
IENSs2lEjzxK60PZOgVvUblUR2cdDTMVn8kau1YJMpfZq5Ninqrdt6osHqvIrE9BODJsXEEnGNmH
2PUD7K4jzBSubuOW+QOxMHXBM8a/NUtPhHx2e3tXa5tiBNNsr9H9cBFSI4+pMIq/JJ6m82QqwxcN
kZU8ir5sBHzDuvXYe6d8BlYgTgoD3GA7HZu4UxfY03DE3YoYUBURkqdSUx+hGr0zXC+4VVQIp4V3
Di2OOE8TfQoGz4mqcIGZmFXBqsqxAlyeu5npcCGQRkfXBmbIXK49ypBAJGqZrkEFFwfT1GhriVQ+
Sne2WBMsZuJegprdjcOJNs0sW0PcnCgtLqlE2U0uJrBDwG1JjrjpUDAtiJsXLRCMG39svRP5NB5z
yagZQRmqXRWD+UWafXVlCLe8Ierjnzwr5O41F5xw7FfbyE8VtHyU91Waed0FwSdxBdEDZ29jOONr
Ti7vy+QVX2Tq6fwy142801lcbrGFDf6arEWAcmn3P5qpDr7FzLxW5PMghHOTLZOnZOPXKMZAGoKD
6HW/mca2oEtLjfFayhQbm92kVz75xemK6+W+pa1fkv2g7HnKE7GNkuFLEKRqh52i3nvh8AJIde0k
qfct0uN0jp2JRpZcWzs78xiftQ4jMcFldYPS3RLmGL8jEz7QkxyuzKFprvwknu8KUmfMO7qCTKwh
92HQe5cqSOQ20s2DDjpUw9plZ7RtCl1dkdZlicoK9icDpLaIfcOpKxiOWHDfDw7z62MWdPKysmex
5qKV257zLJh/WmtHrf0tRk0ab1mxVtwh2a3U6cZj12nMmXnDQ2Biy9eXDAwN95jX9gQp2V7bpV0e
8HLUe395QiBVUr7JPOLgZLxhTTIZz0046g2W/+BqTp27LiH+Sn+wOGd16mMcztsvVDkbl1Ohck1x
j8f3EbBzv7Ugq9mXWNZ8ouBG79Okrb4yD6MLgWFNn3B/0ymzJCwOHkmga+FqsebJ620yX+4Ybyzt
BVlxHAhUvxpZQTPD0o3BXJImkZpCY8PjtsHYPeBGn0GYYeaL1w6tW2sW/4gBcc6DKIrbY186bwpF
dmu19BqbSuTLamUic9f2a1gLpTdh1Yxf2RFv2V3X7AQTUW6mTGTbVkv3IdSsKKz8dbFNKupNjcTy
DqLBQ0Ruado01jTxpuXmcMko2jNXyu4wSbGQAK/Xm9YR537IcnMLI6ye2IuTNEnPSWiOHRy5QuYH
b2766I3FP8JKTzMR9dcEDowewmsUhzPafGQjEruxwcJUJ+7Bz7rh0cgay+exF1pMIjqTsK9qOYHE
egsdt7oiC5lsErsdHhUc5uPsYgwPKMQiy9jO2y6GqBGkXrJzrVx8GaLR5xa3mVoaJ6C+bPxYSIsk
+E6nYnQZ6eI67tvmiThwd1HU/pWblRgq2A3cF50lSP42LnZszi7tKdNUdjw1rurEscjcoD3BKJqt
jnRhGuzswO70QNuYwc4p4uAW3oQkgNjN9hXHEJwJ/nOoqaw+hGk6KGjAwyToVHJMeoL2XppihFtb
ucTrGWH4HKAMOKKzn/244Klrdenk0vTMPGUHLNopLrRY0tSAnAkjCkJtPncPJrUtI/FgS9Utuy38
32xE3F7ybEooZJlOAuftebIGets9CHWFHtiWB0sL2U8n/n+hjC1Z/J/UquXo7HCwJw+NOMgxevn3
Px2dyfrQYtEm6SGsAjzLRVXZ49Ms5675Kifa+XayCNiNVFRqZS5ZAx6+f/0CPrMkllewWBH5DyIy
vIpPufohds1qttro4MDdpvOrbGgx6QIztK5NoyEcTBWKInSfxNFFq8KZCbfbhNew34k+iY5W+Spj
V/nXr+pfXBbkTtsRbNtRPz9H4Uu7C5k7kQYp8VHv8YtTTz0mFXtSSPM5A1mLnU9XzGyOjD5Sz3/9
099hDJ/eFX68u/zDFvyfYFCY7bOu7GeuyZRzFEpNPZGsaLDYp7wh8eRAMrYH337Au2IczaVbqZS5
TC96qZV1IxlPZ1j1sjaKD+1yglY6KtMf7wV5Q2mz0P7NC/4kevLuEQjhn6XdAOrD5+vV49Ki0dbP
D1itmTfTf8bgmNpGxaYJV6tel7Ajt+7Y6NdCZtNZt2gVOuYsn1RjfS5K/eFe/j7+n+jX6l/c14sB
99ONDXkNFy72bc82eQz/+cY2HG3MHfuGQ50abBtJeI/nFknqsUHiaQAwL8ffwcLvDbuF6GbP+aIc
SI/uTSqTE0LwajmDcWX/+lJ9xilxqRDQFpSD69Pg4nwGcXi9UHVR6/ig3IgdKgGTKu9WwTDUQPI9
8pzlvYqJkB8nHCHoCXbFIL6XVn/uJK4QWqyH4FGIidOyfN8XY0Qk9ZdwiMJaz/Y9iRr23CGZ3FW9
aD0MQflkExVALcm8euyuJoTBt49DaVIMdCbOiwpQTmo8Q1In3NCnRBGXfdxrUmbcW4TXsoyMmuIE
9NeXY5ljfH6fmNLBt0A3kIAuPi1AsWnoZOo9Y2/HDmugVYEKOeHa4NRSjrx6Fn58+JbfG/eltTS/
jYRhXpMp6eb7McAQfx/ZJqcTZyaDnEKaZHmVFn+OHhno7bs8ZFtLb8tQEzy67Aa8T4cqQgFbJ57q
STT1uj7M01K26uCsgVBO0IA7hAPBx2zgv5b6v7XUM5j46b74Z0s9OmAJG+FnDZrHwvJNv2nQwJuJ
7jKLMp3AXOqY+Ve/DbAC8xcYi66/YOrAujKM+ocGLS3+Ff223FuLfC0WN/zvGrT7ywKCBE8ToBoH
jMX+kwkWiven+5gRGKsf455gaWWGoPLn9SZxE+zHZhOfRm16iIaqotyQrcCF0h5WZUoeJRSKNLhX
7E6IqBPCxtvd+w4Qqqat9KE2C3hzfpW7p3n2ZLjN+2oeVq0Q411HRkXuzdSbjDvO0vWTJprlrAmE
RgDoQ7rLVr3V9Di9Cl+v8pCtBec9MUswA517GaSuhzljqKk8NOdWUhJfoR/lno22vICEKWqo4Dc0
oepX0jf0tyCdvO/4SvpNi2C3jWaBcBGrvG3Wk+9YDgflQVqXgdXGmyYo3KtBkmYq+u7cIKTsvAa+
2AojElUHjmsm9ypNp7sxFu11HVnFuUjJCm69sTLIWPpj5KxKR0S4FVN1zh167/nrNY7eajpE0E5P
lqqTC2wDe4rsa5LWVVLtnNJx11YTsyVvB6pKNiMjROpQPOspD0ArJXad35sWaJggli8RGd8bB9ls
U862fdtZaX3sq0luYtNC75ybDVgEb2tMCQ5B9INb2zPya3D7Z0fgyXLynAA8gnr8nd2u2ktIz2sc
2NmFWRRkXN1Rn/saUwLtMUl0hW1KXg9xafPaurm7FMNWW1V1HbL0/0h7N9hRKDPtGge0Y1R7zdly
g+9OGFaYkkl+ukasSQLyB7m/p0BS/1LjsEdSdE79gPTtAWW4T+vGPtvUH1/YaDC3SSNI/GfxNyYA
8atTucMG08MF1upp4xBIXLkgLDjvKeOur8biPq+zAsd23lxbdBSuW64IbQ7ZXZ2nLfWNGTtRPrFf
snEOV7KxxusJLMdGjQ5dEg6v1CBduxF9GD3MvkecjFI6AnppWeEULdO03uI6Ni/sWIvTJLq3nK9f
Rpo5+nSJXgw3JTh7gEfu2JwiClJCTHwE/My1NLDkpwpHREbGdz8bXXkWFne053btpZVJeTHl1krV
ttxhPWuuKpjfz/jYAVkZbRsjlMXmBtAEx8GlAm6js2zYYzyLdobuLlw46yf6ma/6vqFHc0ZsgT7g
p2s/HfENlXmf4XFajqECFkUXGi1jovbRwNEQN/MZjJbYhd4Fz2KcVbr8Og1dehvb9Y3RkptFHtgE
uTzjncm3pa++N8rzjjTWPU4LDpHyl5fCq3PO+VY7rYvEohwI93S5vFPTm8FWd1WZUBbnTjzJLhjX
/RSEBzX0xtXgB8E27FS0SYV8ZjFsbixVjDsOz9U6zyLnOCFbPEoGu8BovAbjPXxIutT5WBknD8vR
iuDkM7lvve28ot7nMDgwbp3mNrlsae9YUSWDhpRclyEWOB7W1E/LArJwWmyHQSU7Su3GtcTKc/ZD
O7+jgTE6AkeEjoKr8AiWdrwrxnzel22GIoThZM9+xL2SdU9m1h6O9UTvzQYD/XA3yPaxMyfjYOiJ
AhrJKIoPWNXIQdwTu5F5sNEmvs7bKRzsAn3auebQ943RuLN13Tl4SJEKdtDJM+b5SXg72X5y48TN
aykVbmNdkApIzFdX9Qy741q0Lw27rj2cD8UpNbculg3ADjIjt7SI8nXPKRh/UpzfTiy7zEJY7+gi
ID3sldPL3AVIpCHrc99xDybTOL2wxyXlXSRC3+t6vC+RDwh6lMVNRSYVrlGAr+o2okfuaCs8fXtl
ScxKudMLUqlpdVRZD2chKVtYzqoMzm3q/VAV+YPIIjWJBsquEFhsgqbhYgukErmoQko0wPth/Owc
wioqcY2dOcNZ8a222E0xBxUWd+z4Y/eIMNCY8jD1ZXuiNCteVE9Df2cGVk2rWKbAuhgKWfjbanqL
V3Si+Iesw8B7OaKe3I08sO/tOuQjkg3cejite+crim99iucCEQEStvOt5e5P1maHwrc2jdCT8D+U
d9YMDjC5maI+VZQRnPQUGrs2SMvoEOr2OEEJu4kZgt1D6rC9VU2h1z6mS2NYB/MQPytqzba9JdEO
kyh+pTJQBKvCr4GFRlMrLyO7RgTxpMLOPQ8wx3uFU3Ow+75n6jAbd5zkpx9lJhFYIVIOV23f0Mk4
WnSZeeRA6xUlOhxNgEfYIyPHuXsSRLhfdS2SZ57JEY1jRXfVoHXf0MYc/BBj3IExykP7bJBSfTKy
fL4uBO1QGOx+LQrbfXPKwElWSWzrjuh/n28jiFRHp+qPBavtumH/MG2mvF7icSFXEaN57D92/eRc
Yq3O35j0pOEJKQO7hauS4S5E+HnkOcJ0itzOriOiRyW156kQLLoZR8c6GcfvGa48yWLEtBUwWX87
epj2YHrGxm2Sug0kaOqNn4EeZdd2riKmY2ErvbUVFPORCs/sjfFAdlZDeQ/SwyddxW15InBVbMws
5sOKXKZvZk3T1LoZGn9aWTCwiu1kBZQZU2n87AzT8Gvox/rFlyTzE0Zg9SoM8EUjCk4GtpG0v4WT
xqnQRkf8LsUEB5+EPWIfDI1D5wGcOXjGoF6CaCz99TSH3VGZrT1s0iTVWH+9In3SfiLlyq/s9kz9
WpcDG7D1tduqnFnRkslFA1LTepI4VHnlwdb2avEcBm0ot2UiMgp/esPZd7lMzmGgxJ4glkddVFcC
S/dlumd5JrDgABHCmm15l9PQ6pMZt+7GVVJspp76pBx/FU1GikOIX8utFhxsgdpQ/BbDC1qZjbpj
GNluGscJLnOj78CAhGA/Ry9Vx8aTNcOfvKyfUS5bzO5R15hrYJ3VV6reVLltyXZrADJ6/hXynH0V
CtJTtuV+k1EcfPHisnitoqbaUZvV5xuW+LBYcdCvjDWoOFZEgoXimMB/vApm6b309AcfVKzAYFqR
QyPVZE/2N28g59iGpv0YtHHMRLqwR4zdNSeesqI2ilwx/zWbu8w/wESYzn4W6n49WrH52gfUzNGu
rl5wl7Z3TtAS5UpHSzx3MxvIbSSGjntJNN3KLz3zLdDkorZh4UbGya/S8CusrvILWqnb7GxmNRdd
0034Ig0DBEbdEPeE/ntMo+xWMOv9qkvvOqJbtoqLnjGHsR18wO3l1AZ3sqWQvvNktImCApXRCZA9
YAcYK9+MvD2VfXQUO3Uvv0GhR52UlWJQIyePWFkxEI4wDduc1maTCMAYUXTdUBS8HYA8Hq007/ez
dNrNrOx81wnRXZok2NyuLn5FHO1gInauB2SQ6MSqb2itzty2/hKRqv3myirc9RUVaSveTSqeVC27
q9gas2PENotpdehgSU7qKJWQDGX6pkRAXAjzZLlSRpyztNjDVUXs6SkPR8ZAjoj3Aj2U80HYXdZk
kkgRUL1wwTAxWEeCPWIxRCcfOE+zo6YXkTMJqL7D6pV9bXwPBA65R1IsceK04VYpy92S6psvMsNU
p4H48iW/YX5pUZX7PZyTdlckbQtIS/e7KLDLo84je8Po80lNRDLXpmXWr5GtvVtba8JdIqk/Slb+
e0r+m1OyBc8SZ9Nf+LV+7V//3H3027f8bvI0MXnSmgsHlVMtquEfPi3T4rz6e9icvlPh2R4EIumY
oGAB6v5+KMbxuRylsXVKy/IXcer//d8/aW7Np//9J1+09UmEEwxLlh9jBTZ1R9Y/+YLjVo59WSv7
yoOj/zgNkj2qbeIQcGY65aa40HozqupE3Y022fjqfksvZrMdmBewojeaynimi1+dGHxfhTkwvtBj
b8u1hefa2WCEnB7Z4fdf24xhaxtN7NzUBJsh6P0eAGibsvi6cdnvu2EyzwzhsGL1YX/DPI/5mm+U
JI+yGbgokKZ62CWIkwevTjEX1VnfrTw1tXskJHIfKk7HbA39TKZwjTHJyGny3F08+kN0CKQ5d1h/
UvEt7QjjrfIpy944+OubJHJ6SHNDMd5wvmvwZkQhvzvxD8K36Uh65VhNtQQEZxLB3DcTw5CNzQHE
OnU+PhMdO3o6RkaJwRKy2shKygvEdRLOHLoqzebjDr9YdRfAUT9Tf9rfaKa9KvWAlw0xsM912FQU
bqAvHogXorSmskJaTsZ2vK3hQ5KckfXYqiuee19apVoyK5shFDz5D6HpJN2+CK3I9va+U2YMNepE
zILHT1GXYp2V/nhtezMUs3U79cZRfljv1bsPP8UzWJbZNvFxTI1PjUKfs899xq69xr1IuToqSD9e
Z1gGaHBd8uoBzKKoLmiOJ47O2BSFF1C2EadMaTgv7Ng0c34gsUgDIhez672WUbfRx5sIL41XMRaD
NndBmj8PNzS/9suNQxMJEy9n3hljOsAGKtwh709t2xE2uTanIm3tmul+g8WqYLtrDY35NQpjRofP
Y0LPYf3WDtiyipWTzRCC7t4/xf9d8P5uwRPSRyb79wve1StS+2uJyvqTNfXjm/6wpiLqecJ1BR5U
Fr4/ljwvQDEUDpocIHR213/42u2ALmi6ZX2wyg4RZ5Aa/1gAvV/oH7dpOWAqxk7pP6Nt8MP/rG2D
NVjWUsgeJC/+qWqoFF1aF3E2H+jyBJgX9rK8jMZo+lKYY89aQv/UT5fnX0w9llnZn+ZG7ws7bneL
V06B1ycxvWXgTR7WBYUzpvUdnwq6Od2/Hdl9Aq5zVYW/aLFSMsgAuPHJ4d46DRYHB1IGLrZkP1ij
vsuqukdOl4qC1YEZeVPD3NWpcW7IWX/5618Swfeffk0mJ9D9YUhavJrP3TpdN/mwC7z2gFiKoYhs
+bzDLisOvcSly1a1Po3pCAIQvizFPiq0QyJWKqHvt+EZfF/x5MPiFvrTVTPEGIQiE0qlPw/wmK2M
r8VuheHWzheDJhQzyKgOSGtn3frT9EO3U3a2Ux8aLLHzA4gh8FUesevCdfTXkFrlPUMwZk4qYmlh
iWajhPjGGiQY4z+4TCOua9iED9bYj7cto0a2YY169QvEhDVr9fQjXtipyGT9Y96B9SQysDTIMuCo
Q9BwMCWt8jJmhX6JE9CFZiT4xmFMgkvQVshzLoxGvB7wU/sG4/ORS8W0IwLWbi5WNWnvwZjwawpv
qWmeE+sBAysttCPsREfP5WUlA9SYPLIWIy9cdRo+0HN7b0CYaz0fY0E8X832mBxCgWvKDlEFIMvp
u6Zow9PceeP+/7N3XktyG+nWfSIo4M1tedPVls02N4hmk4S3CZf59GdlUTq/pPlHE+d+bmZGoyC7
GgUkPrP32sjZStjHZBNbzjB9RZULkjVX/hPfDmxRAdIIT3uJ4GLpPiWUtXUSgDjP5lo+pwOK1RHR
HV7KtjYP/kwEMI1LfHIG9KG+ZWQH4p3lz3ls5bPZ80ek2YsXDQ+/YVULWTFhOzyWSrzkA1G+S4PG
saowNGyiHGHSyq1IZl75+BtRapftVrRsdeGXoL/obPphP41Wo4V7Mbeb/tMlVJVqnZwZUrChERyM
haTR2h27T5KlJLzRQSLqHMtjE/LlygB05TLmTDmFU/f11qTBP7aCfOtBaWqtS4CzYcXFY0I48c6n
eb5lfO6tyyiZfhQmCBGCzYtdVZomh4bVvCN1mr7GUaMuUQcGtKUv27eVDhpe+I2BGra3caEfdqPz
7q7h7S6t2taHvrzCbYFepSi4FScqoR8WxPG9zGz3LnH5Jq6oU7du5QZwCtO+sh25rkXSfgQlArJl
RgQBqcMgkbIhgPAR5nD3iTtZXeo5lc/2DBmybngYyr4rdkZRD9/NHPlq5mbzJk3I5GYuVK6x2ZsH
aiMutb5FS6yePzSKbqeuMeed4puANif3rsX9T/GFkjsJ4lMpirfZEGAfsr66S8Kf5hiZ0yozKqij
JJ/Zx1R476Ytu1c7jsevic29CcixgCduNuHGdQEBwUD/wdSjvW3x5Bz5+fSzKV+UHxjDjjlLe9dW
jnsXDbN3B/edlWkmUA97Pq7hwdUkXMKrwWs0707lyXPuGMieQhm2KyMPo3XI3vgjCQNRrzNHGquo
h9x+/eXClIdANMJ4XGRbU4tmuWKOK8VLK4ziUaIuBuZHQbi2BtKol5LK05/N7IDQNUAZGS/Z3luy
/rMtfTPkri0w3kjkka+AJ6C+mRJVtm8zCRl8Owntl7CIaA7fpqaeh8+sH923zNJS/8PkqNo9ANA2
8NyY9OkXTJqxd5oTZ3QfsTvLVecu8tkK5bBu/JFZteUt/abrlL/jPgQnM1Dn16sGisVuGuvbsUH/
NnCHnVxIioMpjIfGLB8Nb7x1qW6R3Abeg+ph0XrB4tz2XvIUe/FtRcTxhpyV5ABWOT0iwXoWnmtt
xxIiw+jKb1lYgWaYxu9FauOfrJNPiREKy6vPitoa2xtgAvOWOeqyFnEyfLcyAKFJJsANdPGunBGs
LaqINoziQbEHHiOCNsluCdCSFyNqJ7mG7HPyc4RpBcKrrOww6LYAJY7IoYGPwM9dM0PzGO0WU8PA
pvyZEDIB+MKrgz0DObmO3PpR1kG2tSsjOudp0l6En88Qhnhgu7yyzhkW8+2InuWoJF+kbU3m0YRv
RCp3I9ft4IRbODkMUxzmgVNt5XugCJqPWJnnGUoUKYnWEzoNQtLdQNyAVXXKrc21Z58wz/7a6yID
LTxY4niVlMN0sNss2PnW/F43cX8DBpGdgm2OxwT25Ya6wGd9D9h2I2PxCeeRvE0v4Z3HCzwEP8Rr
jhnFsM0JCHkk8cVaWUNBPsM0pguhnOgEo3B5D8l9WyE5WM71kkyrsCyKt8gAurr2F1+SiTplMwkO
LQEOXpiu8SE4VIhO90B1Fu5cghIC3DOdTefHIcK6oWgZdrY8Vxe3FO15VlBbmBfbR3tpCbBPU54q
sU1Ib2c2xR0oB8s7tX6/4DwhCJE+bYJpVR/mcuNMRnOyel99tGy8jras1JcWsR8ZkiI6LMqLjtUY
y/uscNRmikeN025dKMKI+RrQ3tDqk2KL2QI+jiAWssHLAQ2qJ67KbMNdZ0wV+sZSrWbMzhs8jPlr
4MM8DU0579wY7epI6tCuS0vQmEn1UFoG7/LMnI9Z5iygPKcJSnUSfS3DxAKYyB2P8T89kp0Ta/yJ
e2lAKsFemY3HCgDCrdUpeZKkj5UrxCQp00bojj/cpLtFjxfcRMtg+2t3JmmGnQIL2cpNi0srlHWE
Ah905Hb4/ZmAJ+dtZG3srgIP2AU0gVKcU5kU4ToHK/ijrfT60g1qHxYCXgNYQyDS28ro9yM2xjeo
D1m2UUWW37hDIj4rJ/fNiyVcxEnQTorce4Pdpg5zWrAyQthO9iSr3WIXpN70DY5zsybBTNcFbfew
LOw6/G4CGxZOVXY2FpThq1gGecDtV6XH3pn6m6gTjbvuFyHwUjWgyhkKx2KdZ3DTofBnB5XW7Teb
ib9Y9y1qQr4bViq6RMpzh/dQaalD7oma7XTscTjjSGFDNKNknG0SN0xEi4wGOIV/1mUZblppxI9t
EehnoKBMCGKT2EzyIimI0qy68oTvFPSXR6Np27doyhxINkVWhJvEhKFQUeSlAFqW9tuCnbsFP8uX
ZCneznKkKvxVfHWZjQvAkuI7nXkebmx2VdTJFamY0Dmg71GG+k8LwC3IshSM9dae4N3nAMeOTuDX
N2Wv4CnR3KLRQ3A69Dk6HaJACGBIPcHLPaoa8t2Rzn7NbNYrSUWlwYq8vU3U9VNE3atjaDdB3HX6
UGaJ83PIqUkyXGHlMeo6655jsP7utH4zbYwE2qygTDz5iRaMVXisNlK0co9kh+0SSJICQoABw9us
erlPKl+ezSnn9x+neXPFxDcUW2+twLZC2gTlbwRdIxiW8mgLfgUncVHwVQs4dYkphj1zs63zLFpZ
2cwIBbw0diGsNOWxsKPuV8/9l1nVX2ZT/78eAlEIog1EIMhK/qYPQ4FZNEliDAfsS90J+jHxZ4EI
ILblXf9Q6opGOQBzJ76Yd1TfWh0GvnAzDt5/amj+zg+ghfn1STBfE/6KuuWv2pGxcZqKsf9wcDMq
f9bNo3cX+Aj5kwEkvXQpCFPE4SghTWRZZCNvQWw5BzU07wAcuTFr4gGEM8lzPbfd6zi67t2U2cvz
TMW9++fu61+FdXzY0EKpCaoygijwtw8bAqkIJsMRB4MgJD3/9p9ky4NmWnl6BwqInRGkFMqHiTu+
wJ64MXlPnYp6aT7ylro5gCR/+ecPdW05/9r46oRQhKR8qMD9l8Y3YZNlRwjfDozDOgc/A5E/Ihy7
G8AR077vx3TD0ay20nF48cQjFVTe0rzifOMxJRzjEbxEd3JKXx3G2Gu+t/g7HkI/abfAFtUhNvqm
Yz/uGZt//uQMXP+lmQ3Ia2N4QVPt+MHfEwC90XAQ/M79Yel4pxHF3uZbNG9yh6eQ0ykjfSNKneDn
ZMvpcJUVG5b9Eebty1wnzjbzKJcMDy3G2FbNZept921q2/qSKac4m2blvNtukS6XNmlrQhLSNDwS
8VdsTBcHRrbwQFccJYckyrw700L43+N9fFxKZHcUkGoHqVLicaOaZ7kwbxp9wtjuaDwSQuE/GV4g
fzJkND3MGy6LFUastDSuT92LsPE4jhxgOGCp2WmWp7XL0gPxKhoqlh5JxUl8rdWXWnUPdYnqGveu
LtsLCvqogoxyjdNwHR3FvMRkMGArvsH0Qw1qMXJIJoIWEmXghMDSV773zlj4J1ICgulGB4BwkTK2
9MYihmXrER2Fwr914hKhh5OP5NR59mAId8MvVNtfm9gli6Fz2uIY+KpMjgUlzSZW+v+IKejjjcke
11/HGXLGaeVRcZ+vUQpBCdmPtzE1fW/qUIs4TvmNE2hQ24VDOMWOSSkfLBaCDEmRTzttHui+OWLZ
db+QJoOWqba8tfCMpl9XEbkiS0/jFsIR/ibzkWDlDN/eOFFdmcXMHakGGoq09sevQ1a+B8hf1mqx
cDnOJTE8vYRvcL12UTHDOFKKi89Lx/jlELZ4cTwUzpTt8Sxw6IUeOSyDFzYfizSaD1da1IZ2acMA
x8y3c4awv6cTxQLdmeVqnGn6/ZI0jBolAAxTyzmaC6fRoHu7OkWwnlbDNOObKRd8cYAdkSkk1bHH
uXOT14GzonYKHiqnJ+zCgm8DmaD58ESf7U2XDqu16J6JDlOacs289wVx0kwvUhLWEGSwZWKX04QE
B3A1YBRC/hnh17rxFM+IMEcAzIvFvxxMRYSJNtmFFUhOQXdI5hNgQiyz3alrO6Zy9swrZ4n0KzSt
OC49GWiKqd29zkQk3VgzYxZA+9FNYrX9KZMBWLyEC9fzAt3XKEjW5FhMX0OXyJBhltk+1BMgkprb
26pgPhRktMlAVtXPkKdUMQtX7VvhV/fTEhC3Mg6026aX3FnkPuBkgl5jufyltaELZ/2pFzdiiBVm
DTdGU+rvwJkhD+pHddHnu4m8CUocrymvW8bd0ldALiDjAsiZMiYjunnNyG2oN+nidg8mhnMglzml
yPVdDN8RLy2zHnkmlY1blaKXuY7jc6n0UKIpA3lWiS8vhJGFN9fbEIUKhURSd+ZhGYHLXcM6HCG7
h+vEp3a4fao5IDHOYnLS4ePUoWvZge07FlYSA2/GGP3idTxgJAaXwdVICQaOXHo9yFNZKHdFy0AI
RNbPPlTyonjc6vUiE4qRGdM0FhqmV2a7FI+kCi0VsO8iok+hJBvJgbhnNcBwDl8e+QezWR4XxW9k
QlphiKN4BBuy4r7Ysba8JoXprdvRAESIN32PNMSatzVeVRj5lXdnF773RMFDgInwJ/Ey5DorSblF
96ocl0GZx3bgM8GxshXmIJ9rg8c8tvvyaOgcGdILOdbo6GMiAZjUGCHvc9JDdCqPyvibKpthT0d8
1NYhRG1/nd9cX5KLtlvUTeoesab/wM2ry+XA4OsrK4qlTpjF7tetCThv1+qEGHyL8aNJbN0N3rti
03lueBMOAg6TRZmONZaZGjlq9c1cOekdSmnOrcQcONwNpPC4gJv3JaHYwbKCKxij0A6fLpeQLVT/
adYOX0hRjNZW0D5tweMxqsh5pvX93PX6GBYsuc6lwNS2jrKAmrfo+eO8ROU5cyj4Uj31pi7RbwEa
tHcr5JZwFR7ukfyOj9QiWykYW8ZGvb5/oF1BdWAOWfr8OigRyuO1vA0jJqQJi6THap6YIrm8Jv3A
sr9c3w3WwAiY9Vl6F3DkM3diiIr8g/ikxPB4VcxwGbqIMqSTRFrNPTS/CFYUjk8qYZd2GO9CTh4R
kGiMTXyRbFvLoyzN+kY5Y33jwa88wlhotkgo2jeBtLbd9aqhOJ8xBMIBm9h2Uia3ELduzKbEmleh
0o85x14bzYIg6EAHpnHsX0eC06BNz3ZLvhJ5JZt8ofwUnCYEShiiwDNHSBSxXxQnA81OxYO9HxyH
KWhT8lBIc2reryFZA3utr04W0yoMFM6OrxEYDJdhXeqb53rMLija9kyO5Llv3OSFrl62UCwq3U+I
hSlUz3azZ2jzjHRRHQykHXI9iYmLaXK8pRPPURGRO2X6U0uP53CvGWb8uMDIfbfLpcqOtet1p7kt
GSLqo9LRLske6vGdgoHDV6lBjYkhtk4X8X5IGZnwTPZMp+shkJfg6mnugvGHjqvbD3z0VU2B56zR
OlFelk37TVQ9JUcnVHmEAEkT02Y4eYP6fZo8rpoCdHq0iRmaGX1yDYbSpBsCB/xKVYL0YlxgeaxK
cr2pW0Yvu50NsJYgyCknmiamgpQTFL6RL1yGhboUNiP16z9eH0w2hrxiDGvsP/FKGo8kLoIUUSxU
cSJKYiwwjePr4IHOqCqTwOOQmTzubCRrRBUpnA6X1ld0ZHMgd4sofhLI2vjbVNDAXgfFAXlhrk1n
ilynWksy36ZNa6txzyCB33g+BmU+H8bQfVO9DpDRmxiUXCQaeQE/rGjG8DTEQ/PL6PPfVeV/WFVi
RgjpEP/9qvJYf88+/grR+f3P/GFgcH8LGHtdQ6BZWmvM1u/+hTD8jdKfRoqU+qsR4f9tKoH/B14U
sNWjM8SIpoOW/5BqBL+x92SviF75l+3h/yLVANX2tzaElg73Ew2dh6IsZD36tx4UJX2mgJHoyKFl
QzZa+eHlBN2RcGPa5FwqSLArKSTxoKN+AxWJbd34aV9dlE81trYs9vykuEzfg9Gq7lS81O+RmZNo
lEQFgzL+VLVZmhh9Ua3q98qD7oF+xL7rs9kfVjnq+QvU/lDBuakAy4qo9PeZHz4FfVE+4lqa7szp
o2p69EyI/r9yDvZvDQW6AYmqrBVi8Xb5gMhfLSv4BShBDFAx8WaJoBqunCFgvNf6XfEtRWGVAETX
553E/cvEUWZHEEIL6qwyGi8ARGMH3VesIL72duhumQYEyP2dKCfvNMydfcfbBzg+Qd43Th5M4RYx
YUa+c136zrowiuZTR3a9NdSft6OQNB0Oc7ckEvMnlOH6zR0yVl8ITXkpzkX3INs8+bDRG5DuazNz
xoqPeLBdE3NrrpcsnG8VkU73niObaAV0pyO8hPpqX6IfuQ2danlwS0ftUKswommOQYDJifEqqWn1
SASaK9nSZsG91Qlm9rlTsbYqLaSyVXjvexZEVIQyT46cBZFnQmzdWTo0GC1VXM1G5+QNkD9yqcYz
kVpZfFTC6k6TKolnYVAeEajldcFNaFZ2ve4Non+dqh2fRrdA5TpaRFaSrGu9ZkERvw4GaN529sj0
qiPjZlY2oPsa00WjpMsOM1Y3KrHGl7KQbbfWkaw3c9x35zQkDZTFiiIAWA4Gb8cSujEL9XLbApTP
mc5EYHqRO00XrAa9tYpI5fnodO5sQoKVt0+yCqiknc/iPc8JL9IRNB0nZeck93UY1RbbZJk9IoB1
XmzAZQ+R8vhpjhn0T7RLRPx2qXu27JwXcDo26QGbQoKxp2k39jB1BwRG02OSVhQtUHbeWFz0J8es
oh9zPwf9zjdBgK8sXJvZFihO9IgpR81QuZPGeM0Tx79PXcx2qymMjXoVCVV8um3jsIZM7QJlpaqY
qgORppiuv/A9Fs/o6NP7YMnFRVgyPQW9DWvDambSEeLahURPqbzhdm2+hE5n6szJRmyMjn9vNYl7
QXIzUr8webqlI8PqgeaZp/wVaEnOhrRMosjl8izMLtoTU0+T/2pqKxkGuqVJ5v6jaOD6lDe1CRke
opwwBnWoZkIO4olAs0cJXE6eUkLuD93s31thzrvNDdSawgVzkNtHTyy8gmkrlrF8i2Ow0VYZo2wN
RlI71iwHGkj4wnsaR+g9K5lZw3pwZbdOEfTeum213Ay01nt0Bt6KJVsJyh3HXxRPxTakSlv3PC+P
sVhwJmUEjTwvVysBJhIzvw8ySodo47ZqNJ9cJWYAYhhMau/WZqh5mMf+q4u8+cEoQh3DrN0LDjaG
Kan9C2NgwPLa41Bqt0M7VvIBB4l9pGntVogLEuD/onyYe4dog989E9kudqJyCwCv2sBuXBGzBsyk
S2/pOfFq4b4wsWFM+amdSecdHaPbj9qpEWHZ8LV3w8uNU55jMCIqc2XBMuKv0U6PTrhfU/YWhG7j
A7G4LLtAe0MyTCKRdovMyoE0ox0kubLiQ6JPazmaL7X2mcTacVLI772YztCkynU8mOf8ak4Bowba
R6TPy9W5goUlDCReFkwtHt/YFi/WIzbUiPzA8iuS/Dt/zvP7AUsM6FmYHfIcaK8MuJsnZubVqlqC
YT1rUw3JjNPGvjpt0LyBX0itgnAAjDjjL08O7pwus8Spd8R50MYdGYXT3tZmHktI1kEuAphNAOft
1CeBm/HrteoNvK+4RMvs7vzZghkyumdfW4bMpLdX5tVGRB21N7za2GNu524Cf3srr84j0VhstLQd
qZMyegSCC4oXSH75UGjjkh/134MmNU9FllhnVUXd1hCAbdett1j6mO2QE4Tcfl8CUok3nuUBUNRW
KaVNU4mfyFtyjgllYGr1rIpkBKABx56Z5YPXGx2PBBasfiJ/vNK2rL4qq6epjOMHT5u2XG3f8hpT
IgyczhG68A3VcPpRLvFHqm1ftjaA2doKlmlTmK/tYSRdVevB8U9CW8eQI3DyG+aLp21l6OnQDedL
vI58PqldBJ8zsu/H0IgAO1Ic7xypot1IC/8Ts319q+at0Ea2eXDxtPXa3sYZY9zkQ4bnrUPI+eiV
abnptCXO0eY4T9vkokWkn+7VOwc+RKyxtT9yE5a3Eavie5IDQRRr212mDXiWZd4HLsM4bUU7Vtqm
V4ZOtDFGbd2brXdv6tEuW0bxBJMA5JC2+g1Asnfi6v/jONRewMnUExTCqdE4oAf3dDamtg8a2O5O
npjloQ6z5egPvCKXQvlHo7R869dY97918n+okx2Hgdc/1clfftQkeYsfP/6s6fv9T/1RKVu/ob4L
KJ//UiZH5m+wldl12SGG/JD//F9FM6hJVhJo7djQu3j9NaDyjzLZ/Q2dGGsKzjyqbwi3/6cyOfib
ohnBGTWyFbkwDyHiMk36a5kcyN4x0tmrGe0Uwmr3uOkY/GyxLpGvM1QorFZ61zPfDJrJUpGQy4kF
pwUcYnDoKja8iCBEtbW9wLoVWHy+LJry4mveS5L4gtlI72yrxF9eq2VBHi0dz/mINC3G1tyYMfJm
VpKwZEDxfx9Zbh5J6Uz2Hnjgja/ZM+iK0jWElXEvJ+QIQeQAqSFIkSjPtGP6Voc8JdTlr27bhdAn
RXXEUcYYMfN3owgI9OERWk95xkhSs3FqmZVf7JRZMcselsAr+ofmNcXztbcnQ53EFbOTwP/8FjP0
pCy+gniqPkkuTS8BpMM6ullyZT6OMyEHNYuVabSii5k7HaEbSfJeUtGDGCymgwpGUqqzLl7F5AXv
gd2x3c/cddHDC2rahsAPyJ073ygkFsnJuquDiJFJQTTDUtwb1E44bhgxWHIOtyVmGUpPGEU99mWq
Ltdc44l28UMv4jgKZbDXUdaJ9YiB0Ig4rcLu1Do1crURudlc4OEBR+qIJ0b3MI9frKyF4QMG4yaJ
K2/vglfc2R2BaFAg1UOrvahBZsRwa+wv/gKTSRajvxUzQVpxUIgHVcT8RcC0dv7YLBtKYfnoasbT
iBgdIOK7WZGJZrVOfhinxN7jpYq/Tkx+d3ke+2yxIRNcRmnnF1IcmaNc8VJs1astuSPTJqNIPkDB
6Xedb2eILJi6EDcHY0LzquBTRd/Cvp5/JrOMdsqsAY915MxveW7cB5fqv9RpRM/paOXPJE7KD8OH
lkaIi2dejKaYzkTQspGtTL7kLGL83CLP0LZi4pU0cyvW9C1i2JtLCZCLXhI0F5qy7hCOTfGwNB3a
dSaId3bVR2e3wzS9QhCO7TizjCo4jMaYyV0vNM0FzhRQMN5E88lnTZVfkWGKMmzHPiRET6ORYmQk
VAcIaTlzVNIpVyxxSNwq7ZEKa6Zf3UBMDDbCqjIy7VR1T8r0IfI6HKNj3V163/4gEjiIbzqodCk7
h/LFz/rgEfooqPjQMo4iG93Y3peDAzRsNUVzHX0iI+qybRJLdaemRdyL0Q6rT5pMOhe3JnIgHMZn
8kece7T1aT9uyyL44sYi30Y9c1Nsp9GJODpb2wAF7KY29dvHlhTQfF4DwkgOlMhF/2yXs4tpjdzw
Gos978gmONVELwhjU3k5mTMclFz3amJSGvvodvptk8Tmm0o7RJomtLbbTgZV8AK33u4AyXrSeqiX
aIy/w4LG0J6paMUJt0ot13C35tg8ced6BXzOigo+6l1KsmUCDkRdGuXfAiPGrMuiAzmp15AoQ507
jkSaYpQA2rOkMEHnpIq+VrL1PgpcJ9wpJul9Rzx0rMJqDTBiuud+l64zFHs7Xqb2QBRVQDSekUUM
yC1agG3tFfxIdm89SMQF/oeTKOoYorZo1/HDMX9MXH7iUMRwMO2IwJ9NRXwdCc0UPc1dEEq78alv
u9QZznDvPHPTNDA0k2AJgJKyMLtbJn/ZeRoYapolkiY0agNbd1COX8qZlV7vY6lmhNbDA6PUm/e5
6/gXHH6kVGcRzz2kgY1XlMSc2SO+CCjA6b5mDLBvCFO6r+2SHhaKBRlbXnOz0AGd47YNmKQPLkNH
RPE8VFOG+GysR2s15L6tTR17z8CMyLMKLg7pabbtAaQZOxMW2BOmwxyhH/IeUA3Qf3yjrm8D2tDH
cAp81H/d9Ma4xsaf6URnzNDOqux6awPrNdkPPZX9SqmxZHQslPzsZPeNd1R/CzzH380whNYsOlmj
2WZnPiV0CbuF+KZnz03EA0vdmJdDzQonCcRdM4TGTseXniZyBT4x13n3SCY3AjnUkaMzPoBWM1+L
wMo2gsi2t8nqyJAdKAdR5XTLmbRtdYE3HRLjsdARzjJ/T23HOnnMOG/dZNkNRu2uFmYnOfVriksk
x/KzxcOq7n3i37bsefairNtnRTzMkdDHcW+xK9xjtPG6VW7NM/G1BpuKEj1z4EY4Z3raWPYPHPHs
f7xN22Pvnvn5IGRcJsAWkYQMi9J7zJJMjFVabBE2JnufX2DXAk9FqjO7KUejcl+REPS8C7Ecfkz4
ri9WoKwf02iDpMATvSVh0zr4bJFJ6eLn2VGTbFoWL7s8a1mu4/e+Lcy5+wqQoLvAuenvPc+KbsLA
qtdIm/IblvUgp5x0ui1YaK5Za/sHgqfesalmN6SSpy9APczbOLYgQefCpxLQa8IxbMx1UzkEyS1s
X9cZT/69lyPFxprQf4Ra2iL8YoNBenjoBcxA9KShf6wiET0UCLrPVl4032aR4EFdKnNbyMY8pmby
Evc1JTUobIqHgCkX9qdtBjM1XJmWwbwgNrdz2nSXpY7k2TFExvKvT3B2oWzY4OxnmrBYw7NhjxBF
R5EItvqARyNjBkoyLX607tg0roFly2xVJ/bAkCPUVluz8K2Ev80k0M/BGTz207Ah/dn7sLXueYG8
q1YkgXMS9H0RVTxVMOYCbOt5mPDKY4qTpF+Ej7zol3zov/X9f6jvbcvSgp9/Pwe/ZJ8ATj7qP5f3
v/+hP8p7+zdMI9TjWHIifDaAd/6YhFPiu1TIkcczCRoLwsT/lvhu+BvjaUwfQNF807lis34v8RmS
M7UG+w7lR5OBGK3/zaT4j6bFvw3CbWB0jh7QM203Xdd0/qZvgmKMkLgU1rlmoQqFauIuWg69p7US
qVn7ODpSWTVE3QEQfM6W2j0ioklblsMRrz4y+mrbovjKnWlhaOMr2WMV0HC2X2R0JHa8v7pa4E/5
05W+/yV3+rOmTX+yP4mgmETzgWlQ0BDZlHV//+ShGOcy7lV/RlyyPF7h7r9SrCedTGrACfq1Dfq3
Ijq6rn/5kXRCVuB67JGhx/vakPQnfKBBkm9rjE3CoAVu9xAYZFlOFgzf3EWqajJdJdDW6k10k3MX
dcsahlngHpjNTvHOS1KrOcaUzIQ2TUTGrWo/HtXeHnzAxkDZHQDJELxTvTcubWtQezeum3MuLMjL
SVZTKFpFTKXQ9Z3Gli4jytNkrrnWhg+uu1QI+Ajo8j6Gum0EBO2QHwWQH+oXrQWoL7KvKFRmXvhA
ePlGsKAPZCHuYjYIF+njjOmxr3Tr2QHq3Dt4HQC1w25UA3BzuBlgiUG2M3VEREI9YelPDlEX3ho9
mv3FQiahVlkg+N1EjxjSSMHsJ/7Mx1jsLIS+7Nntmw2dU7F8trv0jrObT3QlrUtlpctzj9VKQf01
bOQKkG3E2W7cwL5VxRwYOz+QfvtqM+5MTwOnOgtXASTNwIw7PRJqx+LZIcX0pQ2txXh37IEr94sR
LoeGVPm+xXa0ntixqHVMyrq9KtuJT9vi/1+2DLsxDi1K8/kNE2KFFgEBq276Wmter/i5vKi9j3wG
QDFKP/r6qyBEW9FXG0r8h9THhrM2aYSTbSZdvgXfHQbxmuK2aQ+uImZ+y3UEfOllDpclM0r2tYuH
6u5JUvqB3LY92zpDHAfHrfRXEkgw9FGXAamYWzDIUWcA3ifLzNCpJNN8SZNZPRihiXgdh+1y0ErT
EPkQE+St6CVgvBKbBGhCP5iDTUNM3RaPSLIpvc7SGulFfkF9CQXJi5aAEL8YZY7yRkwe+eBdpEz8
r8ZE/z5PLaAop2B3M6NTgLjnhuvMroOPOoES0jom2HpLccumM8rNibiwcJ3mM1e8KuNCnqBTQRr3
GnDzht+J4cHOFLkD3gQdeQXRiNsLjLTf35nDQqiz8PABAwMdO8eC1OOGqXLYy7iG/Ym/mO8uc1p3
/ilzYonf+J9V/rNd4PtlFYX0rzAGABLeh0AHMK7hvltf8Lvx9ZSF0fkrI4ahigJdgeOntGJ/Ndk8
XEQs8lCSKQdHHadtK16vHEksgjwIhoLDfMhssAL7gn362cPVwVh5Ef0hmeDn7qhKMUs7XncYUwWA
z6l1hEHQjPwUH8u0Wlk8bdEWyyLXhXEF+p6RuAoyGwq7/4Lh1jC+GmOgOmYqvdHDcUEvvyulw/Gr
KnrZ58w1q+IxnnJElEjXu3U8Oc5RTS4HxC+wX4+fCh67OdNcRNE18ALV8iEuQ/yDLqdKemo7LI/r
641cLAZfHLRPnmOfaDcmOz0CCkJskQ5ymOvgilEnvoVWmPqvSxmO9l0ObISI7cRi+xc4kOdTPySN
ICwrfqZRJPlyYFbU5++91SNMXHkj5hWHFKDipeeEsFLsPsrrwQfVhKivlsSgHQrKxOi30M34m1CQ
5ifRkXeNnKEnloBqc3kJx7grfnhBbduMxSXu8m1lTrZ9V/H+UR3qBrSFx7imS6Uja3yTms5mvA3q
hCxISMKJib2M/gCdZHhbO2b06k1jvG6U9RRMyQKvuGrGZwyCxhY1bwrSuYW7OxIM65RkXzpxnBWr
KptmlluW9DZpUHkHhuP+jI0w74zsJUndUezc1vPpb5pWxqCVWgBI5EF81Ub3tVOZ7wYdEZtARCqF
ZJuUpXDRD1ZhJ99KEQc/FvjD2H/6+m4ofSCOfSe3RdkvD34TJO+eM9XbipcUoFrm32EX1++WmzKd
qc0kXmNP92hjg/4+AidPfDtLv5WtivKStUn5bOciINZUDDtlDMvKmJZlXfdI9aZqbu+mUlU3njvh
TmIc/sCx3r4DV06fJre8nwNzyfc9O5gdTdWyMvOm3k+A054S4ZfPc+VS+Pfgqm8iXmCbsujUqTSi
YsfIhR6im2steIMXmE1O84WXTvtae1WbbnIl6l2Ymc1L6vv60laoFEPfY63lB+Ny2/qYSpJsYrkQ
B+IncwsiDNB9H2yVJ7sZ5eatl4Cc2aTm/7B3Xr11I9ka/UVssMhiej1ZRzlYDi+EbLdYzKGYf/1d
PO5B20d9ZfQ8DwbwGJiRKYaq2uHb63OKiREDwoGNpkV4Weu8xGu7nhZcpk2zWI3WLnLEfRKW1X4h
HW1g9FWfEG5VA6dU714UJHj9dsq97qbGQvsxoGixN2hR7hwjcNdGYsz+bsLc78ZQbX3Jhj0dzKKY
LgZDBBdzmw7bSTfNuqVCs8YPIUGXp92nPu7n76TgySUKh/myKZog+428+k0wx3C4zX8Em1FA9fes
XFuTD/lJhqwKvkFzSAsm7czB5hCSBiI3Bl7Ky5BVfng/EFuinl8DMfQaDoWVZTyaBHOJmn6KikAz
UDccnOBYI1X6zCQkG0PVLlDS969DZf3NdSgm4+5AtAd49yz66hWDejqIQiqYS4RB64k9e1G7OmPI
hvHvL4bghAEFAmQ/OAe1CtawEREEHvFpp5+4qBI1Krb1iTz7/qXeBrKMzCOYJRY3BfH8eQgeBV5l
jKZ7tN1J3BSL2s0ZEBVrv8X0AKb8b76Sf7gePQOLohQAAUbEzwbaBWyisshy5zgj6Xj+cQQVyuTE
cApNNAKGnsf7/j0uX96v3wg3B+GUQ0Xy8s6D9Qk1QBs0LT6ubkF09cN8iA2VE7gYLc5AyaC4vTby
nr+bRsLx8f4v8PYj9R0QyYGPuMiyHPPspstC1uYI1PvYdXFzGAYEc6MYysv/4ioe0FbXFQuV4GwB
ZjhPFmGs3WOEJPOAyR0qeH8afvMw/+leSCgpZtPpYeGdXcWFBVI7BvfC8Ji/cWOUowhb/4vPxAkk
lB6fbId08+yJpUAFkRmWzhHjF+xXmoXc3k8ADrZTiE1QW439/JuU7u3+xZ7OHsZtUWPksr/uJEXc
h9MAAvyIs5/7SSBpPc5mTyjSZRBcC5TE0B31Ysny/mt7u7OgKQtsIbhbmLrntxogijfnyrGY6ocr
HZbsk60LIXtO0G6/f6l/uEU+Do9SI0udlN/69RY9Jna5VG6hO12UjrkoL2fdMv4t+WDSJYMDRfg7
6vw/3R/tQh9IkuMCATm7aE8901Y0+o6ZC/y5yKV9kZm+2pPo/Haln9PcycsDqhMO1pZe4PlvV5ry
G99kPznCOEOqmojcwfLWM7OHqp+bmxJQQMEYJGHyOBDXDcRa+qavmQzdSYZTSC5K5wWBvv4uEIgS
dc4AVO/81K2y33xubzdCxlWg1FIEtSBInbP4i9gZcNxgLBy/Wi4Uh4iboaJyXvaJ5FNLAsL691+/
eLt2cYxlVXE806n1vbPNPsqol2AgwSdOn63Zjr5N/tDS1fruNwvYW1Xh8r0nsbipu6z+jMAXLLod
BwDktVVn+zrq8CkgSkIBy9yK+teHQ8AYJ9UgFgPv7px2YtawOHqfVZ9jinGTmE7yRUSGfdSZXcB5
rs3flXHefJsoOpfVQCmHT5SW9q8LosYTj6B/moG+LzZTzAYhVKwLPtMRe+1/G0Is8lGqXCYFGraa
81PAnwE5RnUwHU9+ZhiZBVfMOJHlgKmDgv/+u37zqpeL+ZTpTKg7bGdnqy5fkHM6NKejGzoklshr
+LJYiGSJ71/IOhuqs3yX7XIJHhxuDlj38pv8FIFltopHF1EMEUSj9J1JDofkxtdt+iE0yllfVklP
JURGjEcoKFkjGYlnNyvApRyDZQ0IP14sBY2BZGmNt3n1w5/NNFxKWVS9bEzPFlOqAZXljLoSUlcL
+hiF4ft38vZjQPgbOBRMEeYybnO2OuICyoSXa320ZggtQ9GVl8wIxfvIxAHu/Uu9WfxIPfkGpCcp
2KKwOPvuGC612n5kcKJZPOl8K+H+67IOsJMa4Y0V42/rh8vp9VMMJDnWPB+GHX8KB4DT2Vsq5twW
dePIo1uP8k/XtfpjIzFYPBVEXE9T1annzPlQjqP1m53OOv9EcBuxXBu/ca5My4cz4NdPRGZhG8sh
To4ClkY+b2h4uSnIIKZvbWtRovpfGZNM5QancqFvggiby8JuMA+wWoy2VpaVTA9ml1NFnNOlXlM3
3pJYdA1/P80fNLmrAZPy79957WTQ6CyHmBY01hMLw9G3y3sn0fNzs3xemcFhsJ/aBipj30yVXjG3
Md45w2LJqcOUul9K4ShcxScfPj9C83TtmAbmLCa41nuQeckNPvPGfpSxe1dOwpj3JXIs0AMthAsT
2LN5RVmaFrn2nI7Or2yqqzaV8CloL86Mdk71TAI9x0dEqmLNOJEDaBVfHwS2yA7hR1L7NgGQv9hz
UpSsGZFQPOronIvvQ+OnFMWNhPUCMG8phoIZUHc91MhoCwlvLi/ckhLlHhVvqA5un5IVFfXM/zrX
OHCcgs8ehcS4CzBORlVWsdZUgTXyK9Vy0BK4zjck7lMz4tmJjdRI3xwHljs8g7LyKo3qvr3X+Gxh
RFZ5rO5S5FX6UM6L8U7TtaLeoSHCYNC0/CuMVsv0wasE3pHa5C4ASjjzn7Zb0Mhuaqjua2/IeM0M
zvGD3Lrz4jAAPj9WqIMClCKJvOoXZAIVDcgWuzht8d5wK6Y7N9RBqFy1s6IQ7ueTa//l4Nq5KhRf
52Ghao5JZzyOZcyl6xQp9SYwC0kJR2W2tm6LoXfaBxEbSm9SPhd1R77K/J+YPEAGGJrIi75vtJdu
GAhCAV8Bfd64izurg3y6OhZFTyJheUPsXUkcT4cL5BigBvDb62N8gTNqWn6FBGY/ZuSwKysOqDJG
nTk2T6IAHMsUI2YY14XyXesGI7bx7kccQM0eTQXjgJQalFtSN0PuxIBwSCHEh7k9leNrgJPYnY86
4u5HCQ67U34ZWwG/komFeUeoVIieUA/V4ceyQkOyjN+z9w6enaBKcmJKbwOahScxChUfqPZSm7da
yTbeuA5fUe27ZGYqc3hTll5q5naiu69TjNJ1N6ItufvRmsF35CV07CWQOAkH/NKTL7lAk7RWDeV5
SImkPwzmUoE/HX+e21FkVNSuvCuQrh2mKWY8JjuIAKa+zEE0zfu8Mug0ZJPkwUqwbvYuwTs7vtdF
zS8iTGonOyDj+qGY6X5/6UbPNkCMeE6aPvioprtrZ8xAgSVJIUFNhvH0p2/QydgmQPTl/SQqqsBq
Ija2WX+Dl3Me0wbABFRRruBbkXRz0LHI1vY+Ephj9APtdvEdXWVxXyFXCsM5j9ds4U5yzJpFJTFl
FCWZqitmn5IEEOVjbp6E21TIW58CGXoqNCinM+V/fdLf9UnpXnKgvNMnfdH65Zvq9J80O35plv74
yb+apW7wB1UQfLypJ1HFMgOOyL/Ghjx78TaxafQt0al07L/1kNieLBRDQlaPY5XJJQ7ev5ulFtUb
Qu5FFXlixP6LZulZdMI/LTxOb9qxpKb8dmcBXWBPKPEqo4I5nL0q0AB7wy85onzA6z89nbsfQcHP
vc1/utJS4SIGou4BfuLX0zorZCGX8faDb2GKggTtS7WcQEMI1/7fX4lrBLZJF01Kf/lNfgodo9bA
765Kq0M7MEATduat7nPcM+r5+V9fiHzHIgPlcibX+vVCvZeBOmjm6jAx/5dm6Sv2pq8J//3fXIY4
mJjOfQtLxLNv1soZK7SO1O0CHxjhqW6XjvF/8ej4VikNMulGSHdubRVVZi5LxR31IXM7o9kxrlxy
2DZ4j71/U2ex6vLhcfAseSpFCnKzs2fn9TnMvYDzQw3wXN1uepii8VkY03PVU6Z4/2LnYerpYoSK
7hIyEocvv8xPX4SBiou1WXJYLdUlj9HTA/s0LrhG/GL60G1i2dhITsP233+KSyIDw9SjMvKmNIKH
IvQMVVQHUCXlY7cEP05gpLhC87f373F5YD+H4qd7dDwqriBITFb1r/c4d0nH0ZlXB6OjIJJ31bRF
ZRg+vn+Vf1jFJJl/X2VJ2356kguRtTeAAB6MYHRg9I7PtFiKY9H8d4/upyud7RcD7uklAE0+kKyb
Nu6YvMy0Z+l4/HZ5mW9vigx68ZGixyAtdEm/3lSJFNjPyyo/IAAuN5XZG+lqqlqiH5lPjCOZuPoE
jdjVVC4PZjOWG/ouGBTUsjjCUXVdeJ7UELFBIrYB3PfthJ062Z8j9RA4kaavE1r5C4R5/XXl6RCW
6byEdwFMmrLi/zIpPBnAgljrjhPj4I2YIiP3tT6mnoVeE2udL33OQDNdYucQLn2/ciqC/ZDwPafe
CGFZT8xnroD0QDyqmUXHR6fYdmmGKwFT1Y+tkcijiTnHtzpkl0fnwO/uCq4CTPpy8HWfrJXnq3I7
yQwINorqdcxYBkKEgHAr5KbTvq12ZRBVt4D/yk3rQJeFgxIiiRZdhplObbfB3g2ZpK9N6HlJDYHL
aCpjnZvc3QwrfJUnjBABM7UArrK5KDQgW9flCChAq+xahVvFug+EfZSIEPdYfpeXwmxLVOaMR6Ns
Nch0TIuGZO9cjpFIvkR+mT27A7TIWtvV59rNrY8h97442Yvqc5VLsns37AlPlVcF7dq2mQBYja4k
cgSbnT0zBeQgjNb5PVF5+yXk0VyqpK5u3S55NfGTXnfoOz/mfvw66iF8bF0SoWHZGpXGYB4nI6of
DePpRHABsd1dQuz6gGxBXrCjt7SyEZ30UWbDynaRKSJvLo5xtCg8JU52N5FdBbeJGxWvrhGIG1Em
PMQucwpIhgN0r9Nnn+lIUjgOKXa4PLI05iGEnUrWs1RMKdRV9EQliFuKvDj9EswjR2w9lJuQ4T2Q
oC2WODSEGzfbx1AFq2sBhybYkM30n1RY0by3RE+EXaCHwcYUwsiVUcbzR/jqzhM0uPwVI8byyD1O
2wJK48o0/fogEwSMpQUr1C5Kvh+c5J143YDTTdHoqL7cdSMQomYkqgWvzCtowzF1aElWEZ7aUWqs
IY0Gz7puWHbSnI11LzniZobFoCNU8NudbKjUc1sYEQR4v0heggF3MmY9+2sU1TCA46DP9hqvZebs
g/7T3Mzp3qm6NtsNRmPFu6SynXk7A/ut4YNHQ7dCskAKF1T6uzWzthDHUqVAZqw/QCKvPuPr4Fx6
Ey3FHHCOw6gUpULg1THQwCE2sG7hTTgqSr/UkVUcxzAqAC5piwmH5BVgQQDn17WpFM/E6lE+wZpf
OlAK3OlNlAZAJaMs2CfMpK06m6OPQUFgOxSYN44KwkfGqBFlq2pUfxZV4ByK1F186TE4u5Ki+1Tp
qd+TLi8WnR0fwjz4xRHpyqsGW4zEqIVZKDIy9OjPtmu8jdIYG9UWONL+KwbO8TEvXLAyYeXSRva9
e9WxKIFTjltTZP113zaYUKasc+m3VEgqL/3oi2q+NINxl890ZaJ5rNp1PtCvXAEVxEK8zfio2RWR
eWVAaAss8m5tgkqwfqz6tEMi3/cVZjE6mbZzw+6WD22/F8u5W0nu28qTFwa+/Vt/SCiTj9q/t3va
MSVw3SfSHPvI7DhXY0P9gjswDeBsKjd9we07emYZYZkX3LZFN3zTRpM1mPqy5yiZ+vfCbdBUmEzC
O2yUTcP+gQOydz/HIyyNppk2oVdTI3Dszr8Py7SBFoRn1+oUaXVBU+8zM+9Q6CRsYlZXblxq+xtM
pZpDTC+TMQYxfFMME1VFVjAnr5m7ocy+beLs1q7acqcGm9kK4Im3ul7iagxaLjNR8TENteriVS4Y
jcERaBWHAewRlwGD065LhfBzm/riT5NpolW/fCMOVZCblJrXDT4x0a6fVMIeRySBnrd1bpLI2WnA
bOu+bKy1Yy+utwjE0EK7JSJHntDMLA6eaF6zpikxrDveMFPCZoPOh9Pgqa8QWvhuURzDucvvdcfe
Y0TsHkPAok/7nGcelN2OMgs+WYg9buzQMr8GomsvQbMwvFt2tz46fyZYTOwKUCftSbaN67aJb+3Y
7j/RA9W306ja6zCZP8amPYC7pSjqT2W8l7NwDnMQz+Cn6vy2MprwLks/ezUyNICNrwxHRGvG7j+w
np+b3owOll8aWxXl9bo17epWTjBTORajPZv7V8PBEsvyOPTSgNPQiFX2XBfsvEihg2cz98VTbIqq
XM+8UuYVltjClbrazbyDHbnXsEpdtGOc2wUWbvhxHXLLkc0eOBZyc4WyotX4YcHGytjMEpI8pIdW
EuRraN7pRUFfAb1HhTKkwOilwX+oRrOTVXacA06sWxOc61DnKxpnH3Ru5cehtvNj6bVmBY8KvCnA
gW7TiRw/CbA5Y+m5l9Ngjdg+AUNq2P9ybwgfahp9A0CxRDESi5pEHXG8XYSrdKB7/4jqpaQ15TLl
YK+JxZsOw62g8V71hHvVyu/T/E9kPdEKny7vYmT8Czj5FDQL2cUxARSN7OuT76VTvGYKob1jkAXZ
XSK7gKKmHyXbtlKNhLTYLcZL1Fm/UGVJIRCP2eOQ2CP8ceHS/yC4Ri9TeVN/LDLmyOPK/Cr97oCv
JMDRieliyUzrznJZX2wc/b3DuPS1sAsDeLVHed+Q1rRnnVr2qkygS3aZ3x6sumthaIUvqXLSrUdF
dWuZqAtKrxaf8hbPw44zGpZY1JgbqnOdsQ7gLNywXKNvUeZBiKUua1DYGQNCS8O4iEfH9HdelLO/
SZftG+umbk22JIfVIIOM0QNu+JB2iwbQn5z+N2XtN27aaKRNcn/AIDQ1bSHPImw9zxFCDTM7QLJh
v7GG/rqlrOet/IY4oSW0vEE4p0BkUx/apwE6Oxa8c9naTNGsRPC7RO2suytPvw8VgkUjvCS754la
RGeEFk12aHLx3Jkwh1L21MEDppJ1D0xRid37KcabzDAwqeJaXOmk+TkXHECmdfII9NChrwnCirAL
OaA4jotClZeGnMofbkX/rwZavAn/lwt6Do0tWpj2m7ZJ0RDgSDfN2FBqxqLYJUooGohbN0mTv7QG
ffpUK+JBxx/uTsfOgLbO3SuLchx8cGMdpoiLy7nu96PmXH//edj/9PvRP6LFAS+GStJZelIttuW+
7NKDynN5ZMA+fy3tmjU1tIM28xVWXuMWHgYLSSWiveldYk0s1ICiCwJtsOsvhDLFkTEyfzNZZJ46
XvqQ2dQ5l5LC8VXRJA0EMFyn4WAgdmwhaIIZYFe2RxLXrfTy8NGm/fNiu4skM+CPvW8I7x5dGQdw
OI3ZsxnHyZfTqVgUiFbWw5xa6jfPQixZ7C9ZLu/KIaLEl8PFdvxcJxJ10Ow5vdJD66KPcgzmQ9sx
iSj+y0917OFGSdi48qHu7pwG+j3MjOP7r+NNnk2bG7wOgHxeCZ/pUmv4KQNuJ3fA3Q8UXkC+vXeM
qLxEsvu7beBNxWJppiMKc22aeYxSn73zLkZe72K4fHAlwbMbsXEVlctcDdTbaOWmJV2UhOSBSar+
0/s3aL19xoQo9lL/AdOF+frZtSeRyr7JBnWQGlE4yD+YygajfV/yjtBYl1T1bwOU1Ysd23OK492r
UTnDFvMgJ1q3dBSQxkdN09KL7XwbBG5FOAlK5kD8DTwSgef3GpPc9sJAKxX9qLj8r179m3o1Peb3
rXguyuHl5zL1Xz/wV5mawR2mnt+O7DOXL1lumJuwGVvM+vw9z3OqXi+KH6rRSwGPhfKfEjWD/u7C
ymKg3+f74af+RYla2md2NcuuTDEeFwRkOOCebfvXJTflbdsD6/ePZp2Pl0aicbdKrfRhtJ30e170
REQnT0wvc/DHTE9WmSfTzMTVKNk9bdzhKYirpqqmHiV7Gz6nM1iOy3ox4FRtnEQX5ckhMyxIx9b1
ya5ToN7GwA/XM+iQ911T2VjQTMj+jyrxs+99j/FnT4njWY1lgiHpyRm0hVNNDrQYhrYQZ9RiIdov
ZqKJsmtyz5PHaJHbzIIvxqMFDqRRhhVpAkbvYxvX8gETVZxKSc/D19bGvjQy+us0W+wcMPZNPsOD
r19kGPUfxwgYgDVp9WrYNl6oQeSQyzWjd1e5fQCqa7I1hI5ovJ69RpwmgqdXLzdweSiSAcFin0c3
vWGFF+wxzOpFkHGRw5S2vLJUkibk5rMIkMx36mWuouKQuaHeOn2oPovJjsY1zgf+nk40/q9B7maP
KJTVLaQfxosZKDrEQxbtGfrwj44l+71ZUgbYzHnuPuYqIjuZC5V5q2nCtwDjOIs2nUqhExGmlcH3
SZhwLaHneziaZj2mz0gt11aY1scuTBPw2cKF/Iocfp3VY3DZzGSIi1t7sTKDyr8hTAgA9vRe99B7
eX2IJlUeUsPU0MNQ7EO2zLMSaqVbPWK21h6F5+PNao08nCDLmHonQrwVEBoAfQIbvY2JS7s1DpH9
p4wgaOV2svUxNC9B2S5DEaSMESADVDphu4nyIdmCI2huC7WYTY7wZFe2y7iwHEZagGas22ObwO9c
uWqM7vy2ekWjNHUHs53reGMgLHjFzSCTK5tZjmEF8Lb9VjTggg5h6GfPYTcmUCOKejsHU2KTfbr9
C21tYGBDg90mDp+7wLAbD1RYbe9EGQBMG2Mx3M6tjpLn2kyZ3r6fDcgEGS7tmG7vPfrKDwBz1V1u
BaiwvvN2GYqBA9zEPNtRFsrQV+bckKzdmC4RwU2k62CD3I+GqWz7z4MzuHCThPUh8rlGqGvqpPOj
1CPTVRBlcV8Soi8OYSGqHXJIpj2ThApiYHlHTIEhoeZpzvIG6jzRKa+idFh5TAysZCDLrTYrUP7M
mO8SBTvC8KCrx4zDA6G2qXCl4tJqA3FdUhpfjaV8MGVwyODyXs2VDAFsNrglm8V0wK2I596NY4Vv
h5zCTeE3fIESFC7jQuXkbrTu7DXGycEOs5cWJV2Tb+MEcJLN3MpVR2ZN8p6n+9rBShqawlxfMi3c
Ha2kyx8mKMAFeb7r7Bnqbx+MAGqEYmGmZfJKseID7P2Vm/kp4rhSbhKKn6syTvSTQafgJhtIOelB
g2cYHfEIsZ9dy8/hKgUaS2rTxb47XMIqplx85qpku+q79M6WxXNALZPqDAvbKO1D0kYPrluobV6K
ZB3WBTavsdlTe9OZf2hml6EwkK887XJ4QuylNiY+5RdeKect48pEd1ZiPbgIDLBjmFOKwo1zgUKS
iR/CspGYU9MChy+1RQcxXk25M3+0Myk/MTuSbFQKi2usFEyzrvWe0Np3l9WA0xeblGZP8Ur2Dphz
ofHNnMcSOGEazbcMC/PkiihBdcDeiIORfyihfcCVCJKrQdBygATHeHkIRnPdFma+HhioWkdxWt+c
iKpeky+2qtaL6cIio7iKkIDRauqydbvNdW+mLMNC3Q+A77ZQwRnFcqOMp23BEm8gtQbBt5hhQJ45
tJSal9COawXO7SrG7eGWYvvwvTcdY9sXKRqC1jK3pl8Vm0R63a7Rfv4Jiph/p9oIJ+OI1/8p8Z2d
5XTGjZOOxa3oO6geWWQ+0RjLyMFl+9kTkXz06rG4xxAr2k74zu+ySnbX/dz6FxjFk4gy3ZVumVbI
2HRV3D3G0i6PPlLSF1vzSTPPPmCaVhfX1Or0YTQccau1A/6hhUOombB6jETOSFJuiPim7QOIWkDW
rrSThQdTOQmwGJ1uSumzZWZQYwKdHGKamXdG2mEWlva+h2+3HW3sBA+hVdiq+WhmldrloB5vYisL
P6gC3+9VXjn6C9gmBopmo4+vLBg7B23Bq1jNYvyatx1MELuan+weiVYVJh4lkSxG/ODV+kMdDdbV
jNkt0P8S908sk2AmOLV6cCjKPGJ5Zu3mMqk201C309qdWvWxqit9Z8+oRZQugV2yMdUHTvTxRaV1
9mQrCQy8c8W4HRh2XJuWRCXCV3lEbXHfdpNO4OrZom0/mbW7QKmI70VqfpoMQB+HcsQs8yOsg7AA
NsawBidRavrJ7VyqHrS63eXbTiyuPJRc8m1ljvN3v+3dLbOB4OsapnpWy/Brv2qaxehHTd1+MPOn
ATLQPk5RTvGRhhe8ygyURJHd2wsBEpuiYxcZ1aZ2m78UnP+Lj38XHxOikuj8/3qOSxwqu2/p9EuM
/OOH/oqRffHHz0PvpOl/CTn84A9gT5Jxl5M8/ESv+suqF6dKIa2AfJU5dAZUTGLb/4CtXOwtcYxA
GypxQ1x+6l9EyecqbLTG2HqgJCFYRvZunbK6n/JSxLQKynoYHXtSK0Wbi+x8EGCh7KFo93FNdNLT
1zMG6J21pJqVlH7w0Jd9e2i8nKZCLeq92cam+bseuHUWv/OrcXOUzUzLtaRAnPdr/D6CrnFSRDIX
Xu9U5W3AsXHrU2fldzgRa8TCrhELxSZuULhFMDPRUup1zvEefsd/Vtxr4fhAcKoTEWde4DjTiZMj
lRafc4XLe7PNFpQOR4fhMwe8EHZATy64HYmm0j8MaThv5A8aj/jB5mEKG1CPWpg95Xji9wROVj9g
VkTPgn2DoiTwVOalGsryQGaT7dgET/UPKlAw+PYdZaDuQ1BWGB0xwE5hJLMygLtDUn/Np9x8oHlR
JoQZTZXg5wROB8SgQ6OzDy2VHVu7zNIdRpgZPK/OlvdFjVhwiAZswMNnOkvGHilqc6TWI/ZdZ+tv
sama2yB3xo2b6EsRlceqdPWTV8TjnQjGae9pqvF4V/TH0eiNTczQLTsspNKbWtrTVRGpnREnKSdu
J8oHQwafTVR3DJHqskQFm6nFhK/yVmbnDNfUNox7fOSDce2pSW+HuB+vIm9+NOlh3TYT/YtxDgpv
xayoiHZ+asivKNXwGquUXo1Mc6IttcGSPZh+Wj30jGys8TzM75x+9lRPjCXSaw5hbX9IIqzYR9R8
t/NcbwnLrF0dZMPThMJtVSj0lqjBnX2W5cWu8lqVrkXjUoEm4N7OONUfRjuscMIM8C+ZzZpQj/lU
omaGX+vIveep15eog5sdrsrmMRJ2cAxwyTkqYWbRJizM7FPVCv1UeoRp9YAsa512BsmBjucbu7DG
K7s3ve+Rp1zMwtp6C+E3XjGN2VJG6xnwjcvWXfHc5W6uhxEAS1qpl5TPfmWjkli3fGmrmf7jg+n1
w01ARnTpDBq4lIwDAKgq2+L7WjC6HtvcUGs/qDZvYBjPwL8auGCbrMm9cAcqX0/rGezcJ4d/ZI0D
l7EK/aDbOkzsv1hRohh3n6Y/LeaIr+tcyY0/js1BVhLkM6R/97O2prmh/a4A0vVu0mzKwZ4AzrUL
Vb4vUUWvPEdrWEJ17tFJCpiBZHQ5mDZZlEV0h3VoPDlobj1mMLP2IhgbcQk4o3RwSjGzi95jSobG
VqauIiK6y5FB4CtbduGMIHnJ3HqF8NJyEkhbofyWD3JwVzFDRE/zUC1jtkHA45trxNEAkXZ2GYRr
C48BVpfya4lbHoLN/VLkxOsPCdG9V5ixs/fS0r1I2+ZDoIb5q9fP45ZpeHkRuEm5In0jI66EUd6w
Ew6fe0Vquap8FyOHPJoLOEsx/BkMxophWpW68b4UoRd0G6duRkaehfD7G5jIkEIEsckKqpBHT6Nv
VX410bNZeA9g3cvILZ0NYRWZeUKiduuQoDaArSLrFtzxcO820BdWZL40aKZCZ7eShbEfaBtTzWVG
yyCKFBWgeCL0G5ft4DLHiyVedWGWP4dtUT/End1iSZNZ9nW4kIANmnx64y184HghBXulZWQb0cVy
Yy4kYZdvNNg2C1+4Zzj9erCUuoutIf1QLRxifyESRxPAtbwaiDFPwGJHp+m3BB0d4fgJaUwq6d4x
Q5kZnypwXguzFv6xdUIheycsclQ1brNjij/4s8F168gU2PA58hWM7IWqLKgrHwj0N8ARMI+PFvqy
eQIxtwuTWQV9svOGvnl07BJkMx10dU8d2PpYIp548KYxFwfgHtEdI1oVJP6pTRkQ9JT+Uk5mQe9I
FOwOzcKKpteVvihQJYIB+ZHmiZ9jAhmJAdsIsFqgE1PixlsYMTConV5zuSxq+1f29+AhAA25qz1X
f0GLwSUibFKvJHvzLpns5KJJrXFbD7Cv2RvGi2ThYfdpL/iDj459nkWegpNYTRjpIbyfEdEEJ6g2
PVPvSkQLatubrAW7rUV9BHVL9Aejprtsfdc9vbaD4avL3GwMklSbm+yFt0Xu9y2xgcYOvqzWaT3a
z5Awqouk8ry7AMIWV82/WfUCBw+c1L6F3HcFnYotx8mu6N+E8MLLi8DrsMx1jBEn4dzY+CZ0q6qS
yc3EvMZelkbFD8wj4nUWulwNC7bc6QCYW1ZnbXI1wS5u+AN1qPEFG/b6vrHs8VI6tWS0t1Jg0Z2g
/9YvqPSUAvOmyctxv8QlX7MFqc5X6threSKtI86Guo7sSV1hmNwroOg23Bt/gbg7tqJbKfTsyW03
GZPcAHcO7N3UGHG5GefOfHaTti1wVAQHL09k+AmA35KWLsT4hDH8edWeSPKYmA4vhfYXzPOJNd/1
ZvM5hjT7TAjH61Ivhkz6W8OU6cNkuo/pGDr75ESwxxoG2HWhlX3N9AKMezCz1m2YAgwixCq/TAsM
v0V2tYETz/sKT7R8w06KL7ZDD9swgelbC1afshDMZk8B2/drLa402xmraIHxR/PC5SfugtFPS5MU
hmnf9IVy7GdtCFAiEzX6NU3d6phAx/QoCfkGhSEY92qN5+pQbI2yzh8GZbZMIibTvXRFDJi7N+2N
qwWVnwZnEcig+iEKBg5rx3eulVMqYP4ssauY+q+zAS8K3hclCVw1J5dQuDPVb0LKHt/gX9df/aCm
sdLMRnD06AssAaZjNds8oTs2ibmVq2Zo5gs/QZazCsrOvYKlOssVNmydtRqN2avhkCT9VQ3Np1qB
fYnw/ywkJkKEJw3+UN5k3IOJy+W+49C/Z9WiEzb5BrDXxCb8CByEk0DGcVEfcFmU4wZrYxVytEri
rzKz/cdxFAAkas9gioda4KWPDTH2p4Fd7f3SzZLrRk0paAhMxUGm++Nzgy/hg8DD40sd+sm+dOkX
IWtJjW9ShMAu6SMXCMsayrlGlJs2sMWZI6MG3LeP80rcWfDJ8qNfxQGzF171GhQohdaZGZkXFdwC
E0UV6EJtd66JofQJaej+AByecpX/pXW/TevEMhf2TlrH4n7RvyZ1px/5T+ND/uH4qHNJT5jvDSxB
8vJXWkem8gdafosuhmTOmPb3380PUsm/0zjE+KiZ6ZnBMHZp2P+rNG7prv3U4aTZgXAdfYlgoA21
srt0537K4+qw9bMkGt3L3AL5tLbwRGIwSAzUPNadhsjKOrLmkOQpze0yvCmLicpqwyAZIPe5pdjw
mJW1aeRHrV27GQH8jMzkHfyQQgXheI9Dl1dnM058SsJi2+VNn8vhpoWWAG5pYuRIrqU23DbatTrL
3ate1vpbGg33rYy9cC0sKE1Sud4ukwEuh7oGj/h/7J1Jd5zImob/S++pwxyw6E2Ss5SaJUvecCTZ
Zp4JIPj1/ZDX1W2r6tpd+7upKp+yREJCEN87Ym6817x5Ni7nPk7qoPGNUie7xjdT4sCMttMvy4k+
2iDteLWtRNsl3T5nlGpumAGz+7YJ/RdyryxC1MFSDbATmkgv3LLFaFQp/1mDea44BO6+zcSYlex4
9+kl62BZbKwq8a6zpnRfGpoz1ppfjZ+TwQZIJGJ8W0nlwILHPNrpYE5AtlasUfXG+26XzQX9QzKP
P7udQwN5Z9HeYVSJ/1753ns+qStPb1G5oZNRB/4RngYEuteJk+h75MTGpk8tP5ioieDvWH5zK1Pq
nwJdKX3dj1QnreBWyDWEEWEOs0NXrUbDGfalRpytNGT3RFxYeDBbNe7mWahbn+35EbyTdzc42sTm
HhwODXSafOF+cG5TWuJxo7HLu46L0ttNjtvuu2oyaNnoy4eYNKfdTFzvDcipCIYpiqE5vN4ksHMw
P2lV3tk4IUzrmuYoufapYgoKIcRhSIz5Iu8dRQqxtOXGMEtaKReQa9TCCRDBmmGC06kKVNjMnzVV
1KTb5NquSZqZxi1zfmejIw7M4/X9rKvwSmpNdVlpkSzQdmnqepKzS7Lcdhrs3nRhFL7/mxoGe4hP
mmPWtST0shCLknGgors9pjUjU3mkaoEo0LXowyb1t2RIkXNveCPlpWPejTOhsKGhv/9nRS37pFe/
WVEJjDVZk/79ivrYv8Y/rqfff+D7egrCxaKJggnylx26tdDCf66nhv2H7pIA6RiQL2QzIjX6DpPh
d1pSCJeomP9bWMUfoGYY28mxWsQI5j9KhTwbSn5cV8lwsMjCwExOXAv2/A+qhqqpAGCUp05+OWtz
FnhjrSj6ckcSj5f0iGyiS4CsyKi+6Gh2+GIo5B1nG+LZut+ipr4w6wob5RKoUSTGdBcr5dywC+jY
GFQ0+YQe/ALKcGoLoTntcLzTGF1K1m1/wDjxGIeTj0FDIhNE0jEOEA96HmoAOvaA9A8RTucvktLK
+2ahlEvkfgRWm4ZDRCMTg0IoiDU74sVuhvt64CLfa2UlzE3N42dvopQN2AXX0raQYZJHrnNYUnFr
HW6XnlZEm/as+ru2sIuAoMnkKiwKAjN4m1jBSHDjQ1mY8QOdxNaek6rW+Sy1N6z1yYOX2mSy1bSi
EQLuXPVT2xyoQIu2cRXKV9BPoJCuQE2aZADWoPY4iCtgLYGReBaopFNWQgfhIJGH9IuOoz40Fyah
XqWBZdObrpBTD9phGqtRrbNMi3iZ0N4+62sd62y0DYkeM8XOTMi22g34MXoyKckFM5ag2mxosunO
zfWkPdWMOcTjrwo2tsVw+M+K8P9ZEYwlxulXK8JlJZPuL+Vp//qpP7Fz7w/2RmQgoBY5K0Kw83xf
FnxWBZssHp5xF1sgD/r/LguW9QdosUmtOF4xQZ4NK8b3bZfJL8SnhncRExmrhP+Ptl3WB1WXsQid
WKzQwIDGCwQJP++6EtWOskqM9uAwHJArlmrGnR4388kj5ntbNanXr5xa6G+dJsIHEfvtQRVleNTa
hBZIMBZ8KcK4rAjQ32Wo45a5PadQBkz0wasLEJqYisFNpfd+YNDbQlmsJr+mLRVsEyWqTxjH+02N
xyRgnghhse14WpemGNZ4xnCNR3o77vpCm/fMeu49sePT1Q9f2c2/VsIf/Zkf9p1cAZuV32a/i1lt
ERv+fAVSADHIgLo+AOdNN0g9/B24EOtR3y/nxef+9fE+qBrPx2OnywuC/TXG2A+kgEnF6hRlWU3E
HAr3KcrfFvKaxBquwa+P9EHBuhxJ4DjlFQI7soj2fj6zGfYPA6WboxICXzcZkUHrHG3nWWFyT3So
vUNKH979+qB/c3rkxuHuIiSF2/TsOfthG5/qJo1UIHwHIgMUKY1LAVCHuslZy8lp1W90kX93NAcW
CY+oZ7viL7JI3xuTskgpFdZHB9N/W8zbyUX1c40x6+HXZ/ZRg7lcT395I2NQxs5Mys3P13PKojwu
sNQfmnjKUUrE8CVks+IP8AjCWMUqnq4llMnlSO76fs5x1WBqoHP015/jr+fs6KSvCVuHdRMsKj9/
jNzohCokqFwj8QquAVO6tRuF4YPv1hRs/fpgf72HHDYovDXIo/mbSJ8WMsLqWzc91MY831Ze2617
jSe4pm0uPqguQfUgSj/zfnPcvztJgeYXMmJJZ/4YsELo6JhEbp0ufoIB4JNvc7TkOK7KRKb/7FiE
1PD7/YWr5Otl9/BhDbQTbTSG2E8O5GVElF/RO72q9VZdRGq0Hn99PT+st+djoWnmUiJ1t52P+ta0
6MGBwccOs5pHg0h4URzzxBq+1zj9W3H3R+rxHEPOXE5A2fl2NX++SaSbd61bTckh1J0hBTECsyVk
tUTEMFhLJ3RS0IZH8AIB1pB04QY0Oz79+lw/3DvLuSK9YqFbeoPY/36Y6AHA6cNxej7D0C1NAkMD
p0Pj/Sm0FNu+yIMycC31m/X8fAl/2PAuh12iKwnIWUzq+keH9RC5IGhkcx9iL7Q+talbHNkaq6ua
CXXXWjXBpWjbJ2oU1BSJIBylGg6jW05fUCbSFV0jIjxmYUnh3IImhEnIP+ZUu/311fm7z0mIIVsD
Aj4ReH4EPDLHCkfSdrQ9EWzum1LSboOhyYGyw9wdXUZlYG7UzpoQIJ1jdiIcV+UrqwzDg8wq+8Lv
/fBAx6Z15WtuJ7YusZrpuop98TtV9l/vWo/sQFIf4bPB4z9+VN0vIVvyMaFyQSeGNltancGHu37z
62vy4annq2M64isD6V0CJj++GxPN5KJQw4Cmt5pv8URh7CzpkqCW23buf32sj8v5+WACY/wSvoge
YVFJ/Ag4Ka9zOntKWc6rNltHXjis0fbIgGbHDKlVHQVEUKsLgwyUFzqwsVdVTr/73Yc4R4f9fLt6
zGeEUZCSRTTjR5FAjk/Y5MkI94JsYEU7ssli2vuTVR8i2sRvAYD0NycOkyBJJPZHVcfo/hMmDm/l
FjrC9Gign11KdYPCyZSrrknrNmjyXiaBST7UiZIqtLtJY97NuRV+G6hAfPJUPp+Q7uLa8JvWXYRY
GYo/HMFDq7PgIp4y7xyZuffUzOv7ntrGyxjdu1zrdaI9aIKcchWFllzlkHrXdFr3r3mo9LdZYxsH
XAcR4VOw8Y24A4dUn4KYe0ou6nA/d4bdQUfHMl5Zol32CFVm6/TsmPYrTlDjvZSF9Tii7W1WEyZi
LaDb2/6WD72NU7CfrHjTYXQ4RRZPtu2wtBjtkODyZPGuusj5BnvvmRRwsm0E8tY9XBKJH8mtHrv2
brTJxVvjuu6+eEKamzJtxAv+l9a7QzHI/cbTH2XbrPI5PHWZ2q1nklYEbyXFy0w/5HrCWHcSy892
kAmU7jp0vDTJ2KHaBBh68CtLnXjP4Ltr1Hh9vryhO/YbkyTF29pq4uxYYSmNDyFlOdbR1Iv4lEW0
F22aOU5h88+rlTSwHPUzK5S3BODjUOaOrPTJoMwkN+hTT2qunXK8pAtaXY8fbJzXn2Sr48sxI728
sTL870j0+D24KuOT21Op2TUieWt1CqFWYdviGfRJp59XYMDOPV2u1iNFSa250kyubWGZyVvOCE32
TmW/QuWRq8ZDg9M0TIr51hkhE4M+I2KJuXa6JiR/IGXbNpLPuduzNNGX+GQo3c431nIfFmMVHj2J
hDNQsdcn63ky2MCQ0j1vyyHnXhJFP58o+SLvKWT0UlgNh/m2cDTEOXPBPkfGHQrDlBOAaU/HOQw6
brANXZ/1azxGOnoWj7vXyWyK4EME6nsZMzFQFak9uMhnl9pfW50iLU+PmZdv/BkyFJh4usYH2Wz7
FEUFEfwVBsDQCZRWtbfEvyYHnfqxCwQqdoB+OsGd1umLR28+ykZ395ZwwoeoF5sKt9Jr45YZDQxI
NcLQEde4h3eYy4GGl0p4ncKnF48y4hUh92jDFZLrTFprXZtmiF3TDAyw360/VUVgt4SKU61lm09+
MlwnUamOqeFv4xhtM+r06gjyg6JFkxShFqO/agpOK8+8NoizLMd52WMF7WykRY790qLrOdEIct0S
mrQCTJ3WAwY3WCjT2jpN8uiGbkHadW1e5Jha8fk7Qd2XI1Y7+nMyGh0QfOsu0KlNMYQf33WxevNr
87WWWrdJtcJaKxcJsAmvd9B077lBMFECDtc5LfAebzVZm58LCzu/5RmrwcTE42LhxIL2MAzhRVWK
6LkHUN/EtpqOcV6wANvLHqkw1ZWbWNaJMqjmFuyjO2qDk63n2b3MREPOIH1AqaBZeFlEou4rMm+y
aQgUoNSMBIRmpSKLtLzKxhEZapG4lE7OB6pyQnvg1M350ZlJwpooIZE4wUz/AsF2c81GyY7XI/UG
RE3o+WNLx9IjtPB4ryqH/UPV1R59E8OsTpmgPyks4AbsrPe+pEXSHqbcnQ5x4xcclF30qY30O88Z
xzsxKrWxZik3y/sHaXJVD3GQ1E1x0/UQr4InLcefD2uzMrMqDFrFXoRWC96FpduBM4mEpagcFwcc
bwQR+QI/KaMPAHa2Ltjmbf1Zh08cB2jztjaL607vnwStImsDMdOV3cx0z0W0g2MydTM73aIbQxRN
YdS2TDPnRpe0LhLXHn3q02i8sOS07pNwPKaj1ClM9kb/s0UVIQby0uySYGCdPJR+Gx9R5Cb02ZGr
sZ8HwlhWKXsHRoRcu81VKzaFap9Lioa3eoFyXtql9623J3TtbmmYD2bhiE/TOPvzjkQFjd6kEYNB
JdmPlVOzr+fZv5oofLhtc9RAVlWRKNc3Ys8E7e/9yTB7XLey/Vqbnrepx1Qdm946icLWT37Yjnlg
+8YlXH3JFqak/kzk/m0eNiEUthVaDP9pbANTtMaDlmigD33uH/lS/fvJwZvCSxiHRKkN9vs0692t
oBL8MJHwt/aqxlx7pOUthXYUPoeRs6PjhLZERLEbMgntx4x685uo73Dth0Z6CNPGPHEFk7VVDEFD
0N1uwKsPA1KeKBLSg7DwzZuoyZ09Cgrr0o9o7CY8xbkPqfpYF95YYdGf620+d96r7DklFho6fzqE
VAFp4xR9ZaHj7WJCaml+GJHfRF0YPZX6ZF1J3auu9Tlk2+9blbuqOy0tNyrTKpsed4Il8qwUL07m
AuJUTXSBstojUyO084PSfPW1Zxy/xOcjoca0yVtZtY9sEc0g73TbH9uF/XWumNghmmBZGACM6pgb
qufp6uvTmBb5Te06/bXXTZScNF3sB4nvkTwxtweSHbQVYk7vgjTT8JRK2B47Goq3rEShsslqv/lk
4/nZum6affOdIgmDWiB7oycZLCnN2yfR1Z8LfvWmbSokGr4zmwg1wnl41ZF9UPOtddohqiV7Wc/Q
cRfGpbMmQ0BeUKWXBHqF4tGRySYr6CfR/BpqqCa1Dg1qtymjSJ2QSFVv9J4NBK+nKEp83oGQ3MRg
OjgrEDf1N4Y+dG9pS1dK2uS8NVgEKBwk5cUWTeY89rosRfeOC82zVzoZpfG3WKMivCdEF/Da7kvG
pF77RpNneZqc2rxKRkc+alE4vNlt4r1ExDSUq6WLPifcYPYQFzi4tAShTmVR7jXXpqXFpAtuU7jD
J9WjgNezosFkM+QGhUKLOmzMaOVzsUMpUwm6ORpQDbMJl57EyeJT9dPeLlP9RABIjtVk5J2BXEhh
oZWS9B8Wp1iujLSZ9ka4mInaopZrog4rljM1R/eelZoqmBwTb5RPMxscKrukLET5EES0mD4kua9v
/azie+OlsLP0uj/WcyLfa2ajRYGSr0ut4Cq0XvI5pPyFYFu2OKdY1GYJH9xOe1e3wicFI/OqmbX2
zUReexl69Fk7JTV8cAoGuaKT/2gQSU6niNN+DmtyQ5CJ0N7WJY9sjMNNH7o6ZozmzrWeInRxKzWz
vIZ5yE1VPFFEoa90T7sTA/EZqSipBRLeFnbPXVGLpwLsKsVqYnOyFgKHukEHx8pjxkYob1dwAclb
lptxGWjMySsZk+ujXHIcJs3cSnf8Sh0K0TfAvkGDMGObQRcFWeEeza5wAiMZDHB9ufUiPwowQ2hr
imJ5QaeTcaGcYidnA58avziupLczFTWhRaHyHZkR033jmnFgkr5+SssBvyqMTQP9sHKHwTwmALub
DjTrmLQq35PjyQtnGvBs1a3c1XGvv2U9thVmfN46bISOtqzsTecnzZYsE1xReJAvM2PaZS6tphYb
LkIUJhcGeLoeXd0g53Fy907bxIFeDB6jSU3Xh4fvhK3gzQSBhFophVDtSRtstWpTE3G8M9wEpWHj
f6bwqNi2isyWvgY7mBGXpGN3i1XxNXHtbRUSAQTZc1UW3bHQmpexmK9lFh4xLDzWbXhiyQUwwmZx
4bbzNzpVnwzfv4OX2dXspoMyzV99PYGAJsJmJXr/jcTdLpjbhSAmO+2xypN2o1fm2+QbbKy0iEU+
Ng+52/Zr39S3qaxReQoCbSL3vRj8mvAJUG3s2UwERO7IT7M1v09DcnBTibBX5GTBKl9Fn3T43Rlv
hJcd0UgTdKMU3qnE2hl0tzTJ80RB61728aXTPOreIBFfE2ccd8m9sKJ4L0Y/C9pmkM+a2XqbiXom
UgPG9lLKVtuj3Fwec4ouHSsRz25nl4h2Gtdbd/HYHpLGBR4d02WcEH487SosRhtYpMzGrELeTj84
WrslWvoOn7b/Bc+b0o5anQPorDK/83Tqk83RukBh2HXpiryG6SY32+X3mU2WvmLNdEeAi8XqHGEW
8pE4ZkjsQDXttKdpJichqIOgX2Xsh/bCkkK76jFM0bupVUuuiw9o6nYjI2fmE6wkzfDFi7KQsB9C
jGgCRZ5BiojHIGJ6DFJrElEYiyJue7muWF7AmRZOQ1UyfJERA0JIiu+2rIiLSJN5ump4xz0RhKdO
mk1yk4mBHht34+pXqeYkw6b3FWOHFCxLYwepVxrLdGIk0/A1nc2R1CplXBJePJN01GbHOBvDl6jQ
ALkjWxh3Ruf0G7JemURQuelvVQWfeerjYRl5/b5SQezU3aeGqNu1l2uuvqsNqz2wt+dXa25JukvF
gI4EDhuDMATzFSq8z25emOukZfu3suP6xmlngoWH8lDWSMqgL9uDmUGkJp0VHq3YARRAWHLypAAj
WJia8/GG2tY2CnXuIXQtOJssx6Iq7OL5/Fd8upbudJexvxLEcZHtOe9NK6tfu6JnBptaE5SAjJjr
cWbbozFswvXMpXvvZ1xMtCa0FVGkQ+QsQHGdEy5iTsSSyIw/LnVSOmVNMVmbPh+xiMfs6M59SVmp
032qkp4TSFJ+I+vIjPOBAj3SdMkzkTrfepnpfOZxag+03k43GYEw21mL9f1MjvlpgtTuqcnivOwC
LLx2GPuagVy1wFFps2OrxmwvZU7bEFHN5E8lM6gI4CWLgST6NtSREVVkcFCVG1Ltxv1PLtclHaj1
K+BfsiNqBkTRmy/8tu1wfuZ+DySDbCmm+XOutn02jvZl3vT6lYPo9qJKZxiy2QG8CufseL7vNJr/
thQSaGz/+/wpb/P5Nu477H/DRAgbrwbczxrEMKAIY9ZtLpdrkktYNoM/8l1NV5UYuGyAlIFNQNXJ
LI1yVy1QXCfL+SRUiNmVMmC6g6mfdm3ugN7W+d0+pWK3hGW495Hpaxs/Jm0SFQx4vqBvZCqF/lzo
/Agqz/YgyuX/UovYrg134oY1LKFORDxx78zkS6wJDNGfY8JV0zXx0f4u6bjvY3LcLg1a13gil4Hf
wGT9bTZsQKWUu8mijWC9hDG/AiWW1prX+fBIVo1x6RtjeBzisHqlqHK6UfgJaB6LeYRtS8JNjn14
DKHmXzPRIbxvJo0YCOrbdZSZeWjcMRxwhiU2HIkfOcrYAaMP3fllYl4yt7Sfen+5vIWeZ0dygebT
0FXm3Zj1tBYvD6zZZfGXYi7q18YjhZhXeTcc816Fhx7ItVhJYvJeZ4XlUgeR6xt+zm+TjBxI7006
3RDERsLo0dfvpe75mKxDDOJDGx71nm+n70Me9oknMJTKB7EgwLBvh34TVa46WUDgp7oYwpeWgAkn
mN3ZuKAzg4Z4yw2PTr50C/ZMPs6aXjl/p1sO4Ae0KMFpy10wopa7dGoHSAGh3xBkHgaK1ehL7hIx
62+Rntb4Qj2tQodb80xXLSXQxBS5uCxYH32bKxW5kfYwMxB8E2HNCfv9cg+2uuLOcyihQshPgLtn
qXmvCdINhScY+zw3Hr56LnNywIAxPXdVMn2eqJzQVx0b8hYotY42MdsK3ox12lwa3VBexWMvHxKa
cb/U9ER8S6oJh5YT52oVjbyZ7GRstsoRCmc/JujD4DfhS+o6TkkRJe5katwAuNc5fTbqX/Dzf8Sk
v5E+YVPTIYj+vfTplHToEknHqZMfFVDff+7/pA6QZ3j6INEtB6aAX/mn1IGi23PQswni/6dDkP/8
U0pKCAdcJpsvE0zDFY73T6SkMBIg9z9D6gROYk3h0bF8Uoo/kF8JQjonA8s4oNJmSYx4T2tmRwA7
TzhPTc9Lo28cQhRNo18iuhrF1gdpYUnvX6UeEZniW6dv0oxWVeZi6faNxZifLX2QbWJnazZE1GrU
WYtLqUsTOV+EiVByU4KebTDVzidfAEYusZjhSrEJzq6GuBy+itSjE6FJWGbb2OIxTon/uGs0JYI2
BR30xpHwVcHnra0YUxvPxxGoiQUAeqq85GPyFLCy1a8Waq4tKpGM3EHC5xXVdAahCrZG5m6u6ki2
9wZxdki5sSEZKwUgJ74MkRXRmu4LzXzShzBKNoWMJva+hJ46L7HuE3Gw8ke/jy+q3qLmYTWSsDne
NKZg5yIib4yucJrF3rbKlBHdAbi6tIkwVQIbIBP3tmY39Pqat7LlHDA28jcjAz7qeWqzmvc8YOkq
0rLEWdF23QKQwmUD3/+rJNvIMNMtwiY31InlaMrorWDNvR6EqhCQzNiBYL6bmor5xnueJUaWTWmM
GJzBBXbSndc9f1p6Htp3J22GK+GlbOdJErD2OW0ahB+ScjuGRH+2+S2MUL4j4QAcF5MEEavbuh0A
xQZ6lS7aAjeM3dTM9JnJDcOcRDZUUgWa8sNbqrqnx6x2smd9kTgIGJDAomSV2T1zvmrllN55HXWM
jT81a+ZzENvSSA49ntiXFI/RaiQPH4tiWx4S0LGjHRLBZRj5HWrX7HaYKF2kVQ3gH+57pxmje0Tc
dZh8hd+xHVq2x3735lRGeFdksVhPlpUcsgjwVh/74gKkstt0oMsB5bv5YzWwu2g0I95FU+W/uxHu
8FUbtunNQHHrazQYjhGwe9KvfOXN8apPDe1YxmQoYOYp9dsWwH03NmSIW2b+kGq1+eK6EXt9087e
FwvFk+vxUNmjZeOhD+1DlOFYc5upOLTW+DUMgafmKTM2PuIEtRriqH9tZwDjmfICIx7tVVaPF4Md
O9c5GYpba5ixn6JnqPYttQcHql7dU1gJ42VijL0yRImf3BzZBaRZfoCR8gNpV91DR/TKtTU6pJ1Y
hQXjoaYrOlJRJEa1c0t2nXElhzp9bso4feEbzXfTJK0LWc35Hgc6qvDZzt9rEiHDIGwjwUhszTfQ
18Nl0ZMfxuYVN3tYe+JOpT1wjqZZLCvWlJw8gnVvAVxdvGwLB5FPbaitai9JjqUbWdfSk93l0FrJ
J8yD04B0e9RPdTYkjARZ8yAzOd4niVsfLVDJjTYl/ktlq/SpHdz+oncqdmuTFOkRT8gMF1PEGEnJ
MTjUpN3u+lmPaIDxvS3zoPPNGcjuRDOiPk2pCavpg8tmdXHonfBEyW25JjxXZ3dAea9RRgfTr8EQ
dBWEvoV105ZfZDli3czKfK9HpLuUOOPWBu9tHLml2Jpsz6Bt3OatDsm20EF7UcMDmbmlPd6mldOQ
zOWpfdVK65YCOPWMumx+p6t6uOWChNdg3UzFQhngYGOx5jnpAfindD8ist4BzrlkJcsqe6wTqjz4
2nlaNDYEvsjqLxbifETeBVapKdStzeRONqRH298Q4kLi20BjSZCaiD/hds1vsxlji8WCJLmViVfE
BPFQT9lwInP6ph56/8qszOgZrDjfzdg9t5OltGGlq0Q/uUkGZszO9kqDf7hV04DsxOgUXeHVkjOb
T9d5I/HfGDyoRykjoiBtn2hEcLDpkFD4gkM5LaGV3WWAtcqTbPoVcYMsNUSmXmgu9RZmg2nBVYg2
A53w/qBrXPVOy/LE/k3zQHBll6Z79D3NW+YKvL0pcAH04yZsKvNzSrvkIcd0uWswBz0YbYrRSfTi
ipYfYiMlBUQrEM7msSvBSCZHLNveWnutK6nzRjPGuzwB3F3x9IjLchzVF/iuVAGNN8Tvls54xPoz
7MLOGK6GvoWozM2l2bVpnkag6ptpgTqh/OadhT71ljdb/eIuuKjXl+KbolYmX7nE7hCBHH0Zsynd
0ETsE6JRb0eCPi8U/vg1Ark+0HAqZIG/gLKekYHP6l1Org9ZpdgoQRpIK5kRAOex3RABBMhbLXCv
d0Z+nQUELm2abjp/aD55Uem6G7uKijcrirxduUDIcgGThwVWzheAOQZpZnsMlqhM3m/YE/r8iiGJ
NGoQjVO24NTS66pjU2lEtvY0mqR25lyNuSBkZijlJ48EcHa0C+jdnQHwbsHC66jzLucFH9ctmcsl
qJjXtb8A6EQtaQ9x7GDUIHloN52R9uqMurNo12STLmB8v8DyIiutq0QPS5Ylgs9hKYFd0gXKF2dU
X54RfkY4YlfJYQoISPVes4UK0BPrlQjNCv966dx7C2OA1tC6HHvfZhlU5g01ScAkYXlavsBjk1vG
bu4lVtUyWWO9ME9k46aHyCRlr41LvBSRaT2KhcOYFjajaSpnp50pDoTmG3zlJqhwAhBQoVZQZ07E
iez3Pm4hSjBqkuc1Dv694YDxYeo1oeDhVkh1h2YpmHBvsjP5Yg4TPMzCyEBUV8GoW5fema5xF+am
0Q1GWHc6+r3pbWgWar6SIAzVoylYHzzpYi+QygTdwgmVoepu6jmvbzJVN3vyEE0s8k4ZINvWgvFM
LYVGKz6xFzAfJstHFEkJkvjmFZp8KRZmKszqZwg4RDepf4uJvUs5P71n37GwWuaZ4Er7lMDZhfVy
zwQYJQgkOCxdUe9J3RYUVSxsmQlt5lS83lTmRdya6B6KhV0LF56NibG4kGfybSTuK11bZ1JuYhG+
siLZQNW3sDVtcT2cabxwYfR435XbYWH56IxXRBoYYm9WuXd9RomcMzG4iIFoNoYubOANJeIutLUZ
XKIwyB04OHlkBNzZVECfeUfIbzhIoVdsX4eObmotG+/clliCcSbJzdUVzdVZM/KcWKArgAfiCxvf
eGPbmbnLdJYVqmLZTCOPgRTtF350IFzgUc+q/NE22QPaYP124IRNc11nvX8xZy67lcgJD7qoseYy
okLEZhVvMJJ5wwMhkO28pjg7Pab94ooHAk8kW0y/2hdnhtf6zvdmvTKgf63GuwwHKGGo7ZaROW5u
XQ2627ZbdYUAw1j7WUJGY9RALJcYZyI2/s+z612ksM/RQkNL+GhaJA3O0j4WmTA+JyRUrsDF86AJ
XXrEREGP6UJuK00A2IyxtW4W6ru25tcWLhwQ8dZbyHGgFRcTAYR51yR6UC0kum5pBF7Dq08LwQ6q
VWxwuz3ytVhbudDwfofr3srZ3Gh5cj3gRz1hx3gxFvp+Woh8NMM5HgHI/Xqh+dOF8M8LIpyRF9Ur
uqHKY7QIA0rpbeNFKgCScR0v4gHrrCPwFkkBMu12awhkBvMiOAgX6cG8iBAq1AhikSXMi0BBaea0
A7GqAwz/O3+RMUyLoKFepA0lt9+r1okNot7woQC+2tdkyZN2hygiXuQRwyKUmBfJhNYhnoBmoGS7
6+eADkVUFTYePrCl6KpcNBd+lqprR+fkSBfcJHNfMCfUhN7Rgvg76eyi0P15MHRRkFEvZCOp85gP
f5Z8xaGt8kR6ySEtOsY6bRLhsYU6w/q7SJ1svWzea/ZSRBhJPVv/MDL/jdD8r+I210QFaS4tvBbK
yA8Hn5OyddVcJwdjqtr3OW3LS0zCMZ4VP7v79aH+qtdjnoFvptFGdzzxUdOeNEnq4q/jUDXpWPiU
QZNXpYqqr78+zl9Cm9FaEpRKDp2Bag+p7gdJdFYpAtIyER3gR9WWNH/74EqcLnmZ9DdNm2X+5eDH
esKXXrzWgkxlVpWIFIIwXobrMObT/foj/fUrFtT/2obAVHUWEv78FSNP8OKeKeNAsth80otW7ax0
ZIK2c9L98NXE7Tux+nzPBvjc+dj/wY9+gx+h8rVRT/4CP3pNSm4tkqbw4R2+/Pd/ff+J78iR6/7h
U6pq04+FvhT8kvv5O3IkjD/IT+IOc/7XJvendU78QeE5QlFBOKpHiTxWne94ko19xlmszdgQfASl
2Gf+gTX543OLGhXBBb8HLTMJU+7ysP3gaFDcbVavFgdKuKG61FEnctB+uBr/j6XBw6MBgknw8OKc
wInz8yGQIC/koj9TP2Wtspn+AVWuPPc3T+tfT+Tnoyz//4cTIdhxmujamPei/Nxpn6vpa+/8xnLy
u0N8WONEUtlIPziEnG+FfqsSalDffn2tqNz9iO95NHThpuI1xZ1hGB9NSx2NoxjrmnbvaGX7TkGA
Pm4AlE2C8Dm0Qyr5HcZk0PdcQvF0utxOnTVtCJE0dkxy4449WvtkxrNlBNBA6brtxa3pFIOzhssc
L/3WTWCXic63+mnYGkMY3pNTsWBghUwf2M1NZDqI9KJzB+SZFWITj9B0z+s2eWUMe5m2AfMkgzaE
iLvONBGf8rpWq6yR1cpNiK53WwmdpOfiQicRDH0xgZ+r2FHxSW80F/w/J+1IZ3cBMjdc9FEhp1U2
9f/D3pntuI1kXfeJ2CAZHG9FDZRyntO+IdJ2mvMcHJ/+W8zuRpeVQgrGf/tfVANVXeUQyWAw4py9
187WYKm6y87N56dY8rdRFelw/eqflp7baNVztuVK3a9bTIY7Q28v2aTJp7GYjLsBI/xOQfO0KUWT
0CaDCpl1mrFtU/Iv7bHSrhwUIptEGCNRNWN/L2w+xsSJyEt7JsOknB2dCs7UaldBgC2awB46ImUX
3QVJP/x0ZT7dUb3p0AoEo+3ZPfQuJZ7fF4/la1ThBFrniE2fELebYj3M2nvTkO3pma0hfyu1MUbe
mGTy2dVjJ8LGI427vlf5g5YbjAvoqkTmIVfoeisYiKYFuieQl9B5hYTXE+abAIAg8NxW4zBpShtK
SKKQD2K8yxZyyDDJ7lcyj0/GrL+7AImpKEHRNDolfiUBNdmrE8JBDj61tisG433pqJI1O9Szn9TQ
uBLE4SNt51k+dyp/Xj7yO5LRTg+5a7bP8VLFzcbavsidLqKjMwQbYTYAzKCGQN7UOVgVol+7TdVs
IR+pO5BT5FmZlNM8N5iCjTMScuvNmRMeTPZtPs14BtBny6vrRO6G3En9xEz6h7ScuwcJRRKtgtsy
MYg85fw0gavKgvSALcJYGRyqNz3OgxvH5XauaqEF6xwt4Fpn7byWg5sk+wSZ77bKsLKv4N1rgUei
p3YPsipE3B2rD0nRpeOqIvv3RicydxeFobrTjCb4EYA/hpGsK8G1PrhoFKlE2t0KHlHHYTUwbqjv
6usppCADVNo4TFVTX9YKvTYtn/u95VbWbaAIZQc+R1C+ycPLwTCfg7ymvwbfCEiM2auodxGw7OuG
UkLXjWBAYTUEPyQKdlhrQylXQumUXYmc+LeRpM5v5FHSa0l5uWhoN/yIgNlvOEsZ2mpJQdgoraQA
AeGA+xGAXV1r8/grQ+ubeG0/ZoSqoHXXWm3yc8fVL7MwNB7pPc+bYHKo/gnF1HYORdidCbzr1dGD
HlyWGd2pea36PTxQa210I21hO+4R+qGS+6mlMI/rvMuvOzEOb42gFFR0oXsDUEs80kSmggx0jBJf
rZkXH3HcoqcBEFaNQ6JWU7xNkTncNdM03o5JJK9HqkSX2kg7FgqxeZFWdPG12uw9CJrWQzWRuyMx
F/l0aJ2e8BydAWow00sAVyDvmlnl9EKiVmqvKJWYa/wjJVy+Qf1N+jI5yVFWRg81FIpf5my1vtaz
CKVK3u6YGojfLdfcVlPV7mQ5hPm6rTj+81UBWKQaNXUOC65UVNb4qekYhquwh0bESxNRQ3GBaCBJ
nw/82vBR18r5MKVTfYH2dPIykyAnL7EKNVmZeeLu2b2bW7g+Fory0N2brUuPnV40sNGFDxil5MkU
lmBOoDJDJuGqcqNOTbP/tyohqp1pCyZH2ZCESz6trmau1weS+zCW87jS6bLfEq9R/xhqKVnG+vQu
gwS7ixLKoZJV4Hscu/Om7G3blyC73qFuzFsd19LFR899IAGZIBkqD29tWmo/wMghWM/o/f7mKJc9
TyRi3GA6QzCxtOj1wjIBgNNbx3WUI2Yy7UVFgSO2dag39WRQTxvmMK2fSVJPJ0ILZe8yJMcw2lOo
eHqvm3SaRiJbhFmpbF/sUbZreqf8qwQ5KhuqyNPVhxxEb0P9fkk+/5YYUfncx3m+k25X7FB0BJyy
NBUG5QISrpHBqePSLC67NzoUcu9wdEpBlSXm2glS1Qd4RRF2avprF9EiaocIEHCjufGVlcIZ0xQZ
uivU1qNfUvta0pk1sQeQBcgW6VJ+AFlOL9kuLdktGsvZl0XFD1ZHa/bdmGOXRln89UPpHxuLsufD
DmxWTrGzB4ud+1x1DAs1NjiMs0NRq0EQAaFIeaxiC0ugMvLoHQGDpbSR0XSZiH59KArSRe2QN5Z5
EYACp8ndYoOtQ+rDdaA4O3ajzV5UxFIOLjDCoqjRsdSWsjGNxkVDizKF4DLKt8vHrnVR0CoJWpzB
Qi0kNFrvpYucN0KTdCuayXjT8jrbFBUTHOpVepiZ0R4mQAjMHCzfE77he47ItCpSa35mIoW3ZHKF
NzLp3IciQQZMDhNKioZOmdMI61WyIZUrSl3BZTYU4fRv5YAeKOOtlOl8Nytq/94XgfKUk6SFAoje
zdpRrP88p1SOwe+JbOrNaIhhqxqVdo2eRnkMgfTeQmtDmUom30Yxx/hb0ZE+Brtg3CogMF9ENxkv
faMYL4lZTdd8qaxtVEfKeopjZU3lDg1aEJRXc6g09yVAlo3ewKNRUjFef9x1aeLsKFvHudFTdasW
BeV3KmkXZoMGvy6pWxYdPD3yZNTtaJbqhY0Gd1O4idznkxSbqs5pSzWqwUtsu9OhQ4dxEzhauKf/
QbH4Yy7PjoZLTDHoznBCuZideLy22yLYIIMNPQ02e71CN5DeqHWS7+naWa8u7b+dDLBmrpyYjyGo
Lh7/jOE9bekVazUCqnBwBaWSCU2IOWuLrAXLTEo/iUVh2utVUNzYzTyv49LsQnQo1fSsUvwyV6Cg
k80MWxnRFidfDpzJqiO+7UbQYN12AvGU0eVo0IYZbCkZZhsyI8eb2m75dNsRuFqbwhym8DknHx16
UBCvHPqnG75N/Z5suxlNqtEioJYZBInCLsrHDifjtmPBYQ+EoPgCKq+8qZGdUcKweip/CICmgWB1
iljDVuiaMq3qtFAeW1Wlpw0kkB2zQcRD1qMiU8OWV1OaVQK0c/H2On2NYrTqUbEQRvSsItXb5BXK
JuHG2o8PM42RY5AwYFv8IL4QAc4YUz5WjMVzhutgE+MuRiWNX4xCgX2wBmPaOHJqIObrSG3E1GO0
yl0LYBlpjax0RSvmO9VCTrtSRIb2KOBvHg2lDmmgoAy67Mj09AitM24TAWRuVc514LdaYuxiVcx7
aHEWHct4t1zRjR2NFLtcM7rW6P+2XhfnD/qYNhu8D8QIVsSH0WKTzUqYk/59KiYn4dtQPwDqpmaS
xsoFiuvbrppsamToWIdEeXdq6EqaUbxS5qdgmEzBJZdBTZYILjZ0YdtsHacZNiUynl0QoDsu2Jdc
YB5rsBfWqr1hhxghdDZJy4imWx0ti5e2Vv7TLpSfaMZuRoBMW30c8mXfVu+B+VG+nePHgZBir3GU
kAZNveNG9B6aDNpM+ECopDmvSgE1ATZTibq7rYM1LXuSQQSCVdWR9ALNythkdsX1Ao402FXplsGK
jcS8Cq6qIgq9tKcJacUZUoBS9B10piT6Hna96aejhlVs6kbaAc5cPlSGpc9AJNUaM5YeER5qVbcF
7cZXIi6LFV/1HJRfhZi7t3EYalSa15lTpfuun+aDHrvpzsiizlci2MDrMqyNW8Np5tsktJqHCrr9
BgeJjX58JArPmunrjHazdGejaJe5c7IFgMKRXM3iA6DgCYGmrH+4zZxfaIRAoAvMTLdZD2UoBiTG
3ZimF23xg+09vWSrcK40tyM2kgyx8q6vE+hcetkNt8FM0pacUCkmStRupUOxXc/J7Ub7qiDubRqe
4hpY4g+DftTg9QRY3BiaTO4Kk+DDDqTGN6thf7UatUi/nhxXfoMvbB9SkKIvwWSrAdqGTjyryxfS
0vIKyaQT+WNRdBdR7BjUUFv5AgrX9OHYD4fMDPuLQZnSn9JIsKpEGg+37GRw29tV/itviQoh0dYg
tz0p4WCCMT5osKUuG4kc04I3gViup0WGMhTA1aRI40kUNhGVgUl7NQZCeV0q03va286rXtoFppDZ
8cIwm7eY/RIvoa8K1Rg5gddEOYr/ThlBs00NK1mSJX5S9aTdkc7M4+Vre5g4VWBDFjPIL2cdtrSB
4D4+Utd+HQlRJS4SFTCFGwdxBLrnVKteGpGIdWqhC8R1YNfwZ9kZ70rXyh/LNC8v5Zzp+6bBAcB+
PsdfA04zrZxO8UU7KLnPcclS3ieZ4TgaSGzQOst5lkpdEH2DKJ5TzLDSlTh4Qk0nL/koZrdsFZO3
URPlU1Kn9WvVVaO9qxSTblsc1HEKEtgMzFWasqUxFFncGUIbCu9D45Y2lt7DBB2SQ6937+HgoAGn
vHM5Uju+EOxsfxbgh0CG2bAZlPR6Lntgwi1xljuJZc1DVVxepn1FdAB8SXmNCyS8TtgMoQjKknbj
OGaNYQwtQtuQR8H7/4vcB8iofNPcVQcoE7W9nA9u2Xa3KTAO4vqy6HlsWsGHCzybVuTBXVuJ8odQ
qu9G0g7fcdU9zB1+wK2Nbm+tINnbJfXMyl4pgt55lz0ADBykh7+wuTeRkdDNtrCBRZ26nfsllJYZ
D6a1NHYRGLxLPbUQ6aVNB/0sdzmbJnr4Awlji+ZeLVemUGBjh6P9yFGH7wkO1+9BbqvrKnRfjNEY
LtRK03f8KTrQhVo+GLHxy86c5qYv5QQVJei3fYp5ivs2JVcuGc67vrG5Y2RN7GCD0yZXXG6KCOwX
u4+Mx5gIUET5MS9s49K/KthTTZHlbk3FJFc30m85gzyzIKc3YzVbhxqL4koO0tpUWRG8lS4grAxh
pa/UIrm2xgAjiKlwitEbdre0q2sv7IfivgBozQ5XucvzXKLrmfK7IFasW7tGi2Elln6tRb34rYWk
j5TJUG2aLg4PAaE4N4U5RpeZmZoPBo2GAifsTO7Rt4TedBCl7S5nud30lYAYLEf1Lgg6izQXXOml
TMvdBGL2QbLirroRhq3r9uquybrHsJvpEtmqdRBhOe3k0HyP3ML2kzDii8VG8MBCqvi5cPtLtnI2
ybmYftqwTtn/lsXvTiZ9TEux+iEwj39rHdnhIglRP/0o1SRRL7SqCy4cMujWVEsGJlurP3a6Mk6e
4uqmex1nTah7ZVHX40o0ZWVu62KcOZpFjXtdTE0GY4sWWm5O7i6KFxoEJaxHbLTv40hvS4WQh59B
NGhcSBE3OTWYmZ57bKo4JNU4UmZ0Afs8drUlAclXMDYdeP/NV5pyzzmOLM8IiF5iV5itKXf8bPUY
JwA0PmwyfF+nYfC70XqzOYKMyXxpNuodeyjEIuglPKVztJ9EXA4XRmmKjVULCikpKUaAtvzeVYLf
kSVMNDeKfteO7u96NJRnepHtE5nqTbQ227JGN9eMwbp1NHtFdnS5Izi4g45eF2uAkrQ1MbWfAV18
roICgKK34xqOqzn6MQfGgoVd9MhE/MGgftcrFOPiqmRO1jvO4/kZUsGnyq6zjEYCueqQa4aa88/i
sT2aI/sku/GnMkTkj89+FeeEv2dhla2/rvCeGgoRqe06pg4r/5iIoLZWRflR48IiJ3wcE4NPRtJr
V6okj+nroY4RJQ5Xpelgn0Cguox4VK/WUrRPqCAI2WyK7jLNZOpbDRqYgMm7qsMx35HHMv1tkZxB
dU1ogjqcCf/jaFAzDkCJlnHrTyl3UcfLuLIaSnacSY0z13eMgVmujxeaFoYNbsr41J9j8Z+rSiHT
e4pEsAK6l7C4Ock+1aloZpQ/bqtJo4KYzdFVl43jmfGXWfHPhuvH+IIsR0hmS4/maNZMoVFFhKe3
PvIKCvAFF2jVw9PXD/G45bcMInQm5sJFUmkL/Dk1R43PhXT1xpeS0q09ROwiQlsE15muzv48kXLV
d2QolQ2b5K+HPjV/hA7qimBPWEVLF+yfLRXXNEYNjUyzFEkmlAAmiT7JUgi2FTWrV3i1TPS/Mth8
PeypV18QVklMC5cLPe7PYUXrWqUdM6xdJ9lBy/sncp9mP7SYta7N/P16uFMvJKA52Cx0zh1NHN3g
sEGCg5+M4VppPtZ6vePwDxCelLgzq8wnKMvHs3RBh3ECZ6FRj2/oPP/nWVrzEmv+MTenoPs1Suam
0mYavA38UpYzq29RsBSTBkrxX1/uqUkrXMeyLUPAMPv00thCzug4G7gOoXGHsJdqfsgS+/Uop24q
j3BpX6k0Po+1CAZMk87IWXo+VoE+WVK+XYR7moGW6euhTl2QgfEE2QNVeSBXf06XdFyUZARN+MNQ
kx0xlN8tp/z+/zbG0aIWm7Bt+VCj6dXl1Ww1O8PJzxGTlod/vJow/wgpYSqa9qfJ4SbO0Oiy8Sv2
rldhp+oHHQy0N/dD/BoprDBY3NQl14okCYFbFADUuRXt86sngNrRQuH9cyldHK1ohllhPy1dkhU1
FCSS9BNv0NL6MiOQfo83vVj/7X1lPNshFFc3Yfkdv3s1xypnAhrj58XIBsWa7ggwsc9sJT7PRUEP
Hc8GpV0do/XRC+4ih5qbNKt9EskIl6nK2EMbdmkn9DK+vpwTI3ERjokgToOLYx9NE7fF+zBNTkm+
r4OISmkvxGQ/Vk3y/PU4Jx6Thj5L1XhWrFwLcvefC7NV5Smh73bpz7G6abI3xcm8JC0Ww96ZXOTP
KU/OkhH+v6GONDDUqKyF/AFqpncp3BdGuMoHW4JXc3uQPn0xP00m+zGT/kezrg2q+2qDpwm1EK7T
WZebhO7vTm8po+WNoACeGxgGTSepDlKMgAqGaL4KMs6BRl0IzMZ0izhXyU2my0Qe7D4br4eyo4I9
wX3zKLMhRLfi+cyFAnQ/fv34gtPXU3kBNNgnR2szeYgKtpOOe9pG8sXNC/Va6537ybLit3zukEFn
Gf3TDCcbrMStjQKTnrW1X8R+UHArT6urFDP6Ux5wMJJWBCYiv68G52oOKCzlZVpv2nSg3hgTrYpF
QeDjHUo8fj1JmUqidN5olIZPb3tYSwnjiXGSNSU8+zI10DIkKUEJI+v12g0Hb7bDcW2wwLjcLZ2Y
Cndu1R92gN3tr+eajgIKBQffLLb8R3MtyPua3cfEfUlICu01V+x56qMfJg2QhTEQg//1gJ83PEKA
uDNM3FIQYI83PDAt+n6o8tJ3HUkyT1zmm5oAh0tLVHIXOKG8jCi9PpKwFF58PfKJ15fdnLokuqFZ
+XTmaMKpV6LOQpscT9Nrbw3a95p+zyOgw+T966FOXCQCD1Yjah38dbx1pC/KeXPqCj/vG7oiAEEa
yrXkcoIqafZWm8aO19JgByyvU7T/evAT18m+iuhlchC4ycfoQjsNYWuWReG3Sxh8PRSP4cIKdJKp
+ettgLEsUhoAOI5X5rFUjxpQGwIewwHkOC/TVAxr3RkJd82E+OtpynYDwRTCKE4fn3iDFUlnXdh3
GbqCbljPFoVXkdwMg2ltKTz9+tsbaKiCC9PxA9JFPv5s4eOqCiOruSwzF75STUVJD5GeTpuJ9Jys
8/Niz2BsbdgamDS0jz9fNdqQyOpyrkwxHiOhvKCk/pWM4hFD6Zk9yPIu/7kFYSiOpRaXxpp/bC0k
ujieCgUhBlirjaBW6pZmhgWsn0m3ggaT6ed2o6dHhB+NjG156Y4/LwbqWYB2qV9r/SF1q7dy0h5F
k9a4xa2MPDv98u8fHRvvJYwDFyXd3j8/nSa0XuhtduorXXeYst5H6E0OtHpmmM+bUrSpKkdDsQBK
9eOCQu+oYxzzR/u9oi9AQcKFqpEv4tcX83kVYRRNZbMBCtT6BHmEsDIStqylfiOoaFHpwZPc/bYL
6y6pJQ11Z/bEVJ5ZJZcklk+zZFk4bNM0IXse8zKJ3oUgEVFMcE04iEPmUoYrqhRMgUuXfi5oYmMl
AlMBcCmNPOL7Ktpeqr2TYx3uM/rIWxKpH+fJrO9xquDjqio2B8u2AOePeYEsznpydSChEKXMM7/+
5INZou1pBsKcOX4wSBKixWmT+VSni00yuclBGalzfv1gPq+wPBh0lZSUXH1JOfhzluVGzWckLDO/
kDYpRmXvq6n26Njy3K7l1KNwLfa2rEMWZ9g/xzHtTBRVjZ1NHyuBkCWI9qOljtuvr+bUCmSxBXCg
tlsUO5Z7+g9p5Qz2egw7JUU8BBGlt/lMAZCCydBmP+A9/P0umjMjMlE+GQtj+/iECjvRInmNV3RK
g1/LvWti6y5vgpevr+rUy0O8j2UjyeVgcDyNx5Zc+rnk5cli08FQo9FiC8xfNFvKbROazs8hg9BM
tbA986k6teahVUXFzcf386GH0qkaCaNP/ZAAQVkoEDjCbZU8V8n8wIt4ZrRTE55jj85k52T5qUgG
TBMJKZYcvwqrdJdbpn036FC9vr6Zn3i/8LNVbqKt8zkSyJyP1lW308fOpOTuO92gPseRWm4JvEeP
log+ozdnD0+J5pReV8r+pp6K9NrMbLGLHDSdMxAkGstEQGs1jEL4Hugxui45d7rVTt55mxM2byYs
/OONTxO0qjnkOV+b0aBNIOs3Tbpk3win3ce289KNVCdsEs4vs0LEz+nQt/vALb/jaIZcsdC7htzY
U0VysXgrFV4YruPrG3niXaOnzRbUtgX2mOMPYmbzG+KR7fZQzL+qWZNbtUJMGeDpLqe3r8c6cTu0
D42xuRRq2XX/+V7r0EtVUoTY2gfaL5WCwzo31bd2IiLbdoslpNuSZ3YYJ146TaNjx46GL9anLXbf
ZNPYhCWXl5ivURxCc0W1Qx+jmVcCutdT3Qz1GjVG7//9tcK4x/nJzkYTxyulQfhS3GB79DmrXcOI
aqhKZ3dU48Mlpv55cszwzN731JNky0YZAJKEy1J2dHctuo2tUZe+ooa1R14mqoRCyLsBaKZPkMy5
8U58c7hA9lCYY6jXfryh/1il86Ax8Bdya8c+pHNhNMNarct6LVDEnrm0k0O50BMdiw0juPc/L62y
Dex9BUc0zS2LW4JRoX3Z0rqIO007s3ydmqNYmpiewCKWevCfQ/VI4oqZyoDf5t0jVNh306wfiYdq
MMzVdw5+2b8+HLGAYbrQAdnTPjl+AbWRXpvezoU/6zMaP3u4b7pmXVEHODPQiYWZkrqKY4vKMzaO
5Sb/43lVM05oFcOvn4XmC270nTPXj19P+iXL7nir9scYx6uykqSJYTAGgn5thZG6OoA4Nu/1zgJC
nA0td1EFrTM01bq1sOyVQ0MWpUmvtiNmkeJfhxqyiOn0GiMKOKFpmwG7lR8L2Rxmw4judDcke3GC
8BNUarHLW8RZnG4nDxlssI9MhyaFOgK70hYadkL7/n52c8RWhYZPtMSqtlN7cuI4QI3hDeGK7A7L
BS5Idu9NNNrRTmvaaZ+ZSDR7EeVXvdL0Prayx7hMW487nG5zakXNKkIo6CNOJJdtmKsNLAATsXA6
wD0RMZTspNt+fXtPzc0PLxbzBM/b8foJOreWk8XcRCb8Vo/yzYmqG0MoW5GXQNlIFP56vFOvHXtu
NnuU72kIHb0LZjQVtQinAr5LtNScrgc93Q+yOLN5/dxWWxJzdEHhjxqB5R4Ngwc/ImHQLXxE5HdA
cxo0g87POn2iCX2FIMXrTP17iMHv66sTp8elSou7jcP18YbMrcCoV4NJTaSc5tdoJAcQy51yh9FF
zTZoZjjj1GaOkzzt63VGgDzN7YKFvNb7vYnK38QKtxdqp2w1aRRegDCUCVft6HfSwXaTH6ZGaPAw
IgUEaRyuXalZ1F7seR1qwYOewoF0ZrNeQc4yUqhU4J0Sfg/o0Oodz4d2i4eTwNlxITaYGv88n00v
amWysWFfPtc4sc88ilNPHA8i/CDacDyQ5Zb9Y42I1dbMi7QvfAD0E92lFXCNXarJ/szMOrUW/WOc
441RX/V5VoJN9x1zSTel3uDlUbT5+gGf+iBaWFPpK9BvI9Xmz4tRa4LWarDfPk0nx5vwpXIYfylT
UrKjdjpjOjs5GPVKziwEeX7a9loNi1GR8a4okZVzEp130KK3KEDRUsv4zO07tRBYlP35WmDZ+7T5
zaZJWAkqKp+wtzu9tS0P0u5LmTXvMkazEFln7qR2al4sPW8OsEgI7OM+zdxWGfeXfVoyZtBoZ107
OHMz7HVq8etSKJFvVDXEwMoV99AWIn8KMTWEZVxcOaGTbt3SmJ5sLEHYMwIC5M7cj5M/jwWRMhL1
W9rXfz7pYQxaJY3Y5gx19S7c8DnS+4dMoCP5ekadHMcmA5AdpbVY5v4cp+2VKarQ4/mcRCuqOfKt
mJRhXXbNmQ/pqW3rEo1EiWX5H/voPRSDi4MD7aUv8YxEuMOdobhrSpPwZu2GYNbHPHPPFCpOTeB/
DHm8YU0A9qDRU3NfGcYd0ervrpEhbrcOTdmfOXOIU/OXE+kSg2TTET5+/eXgGOB27JxlRp++y6j6
TaaEBS1KczzKt6G38CW9nBV5E9eL10DRFmVmg+gPSsgLAaLRS1DDj+h0HAu42vAZRbJ5CGeX+KgC
yABZn852tAfn2TFZNSF+tQimlBbeTrqUNkv9tzro2FngaY6V+j0pu2ukONWGRO732OmHVT6JeNPl
k/5QIbrmY6+bZ2bTqbvgLk5dShzM2+MGbJZVbVvgT/Dnat7PctZWUjVegA9eUDN9kfE0nBnw1CNe
nFkIZWyKrce3vUq0EGYJr0lcQ0Hqq66pth90SxECm1q1iyb96xfmQztxVOFFMUNSps7rwjHzqGAU
KsQ3Wk6W+1Y+u140dHABIq33CjGZF1GZZc/w9OFYGignP+wC+M2z57ybgZsj6dspA9EMZ27DifvO
ZmOxQBMuyHHi6KDkWpMDR1dkPtEjxiZqJuuqiNg2TknZviSEj/noIn+cuREnipioEqj6LKu2/ens
G47mXAU9b3Q7B0hZRWhsEaSKbRs07Y7MLrFipqCcNInRCJvIm+jJ4LwwzkVZiRNr2OILR45B5tqC
GvhzDVORRli5jHN8ywkY3g9fQyxAp6KtLswL7oy9lwlqZCxWUO4zisiaktNHhUfb3w5iULfTFIAr
NZZ8QoBZr2yLi100MKVwTKVbRH3mDkn++4QYmyW73xhWEm3QChvrRimkH1k1+KWos9dOeKGXqXhI
RTHe8NpiQpt4EV4ip3MPmWp/U0EZnTmYn7p+OmB40O2lQ39cOKLclmStFFx/lo4PxNygRbXG+CXW
lGj79UM/NRTCa7QGuNH5bBxtQGg6kWe3fJYIsYnWVe0sbr6xSg9ulIUvX4/18dyO37Sl+rsAOfgM
Hh//C8XKuiGPORz0wJxXkoYxZq/Z0HZBVfZk9GTahVaqwa0c9eFa15XwTpcK3FuRVbsKNM6/t5L/
H99wBt+w9Oh4p77AN8RF8d6WkuLZ/xAO//mv/gv/dP9lAJqh4UHcMJVblZX8v/BP+19U6WiDONS0
OJotXND/Mhzcf1EbEahBlg2vbtosbP9jOCySTIIrF2Ef2sy/SkGmhnV00EesYzPLbLaf/ECahEfr
uojIseHMo14UqlJGdYc/zFLWo0bOWyy1sdqkYB7K1SQIM9kCGNZQAldSIFDO4NDk4FtWBEa0V+MU
GG6JLyeZX8Y5M4xnjXSXdD202o/Q0cOnfOxsj/BC86U3DAm+KpS3M2tNsI3LhBpaiV6BkCP+T2wb
o1vtlCSiPyWT4gLBDcDCETN3I8UPZTCC6UJt69FZYbWRl31COPiTSIPOvmzxrKk43K0BgJKRi8Xa
TnMaGtWIar+E8AZza55aOr1pO61FowovskX3jbLiEI2rjmCtq1TE5ryqG8oC25Rn+8BXNbc8oZM2
xcoexE9aNKG+jSi1eg3JINbeYI39xb6mfrCMTt+3tox2+pjgonanDb7n2GtV8DMEDOn6LtFjaAki
vbUSO0h8/hVxNdlJkK/lKGKMoNRIVg3hUxupKW+gr8aVo0I22jetrXhz4YoN0gp39HoHx8Ic2bW5
mQ2lvdfUzLzqPyiGsrO1fQclqryQsxs8z7ljP1QLmqiRk+7sm0AKZZ20lZktMXJt7WEiSl77oYmo
1ugkLXDa5h5A4a9R1R8st8zIG7C5l12OklQnxgg41TQNFzDqQ8dTwira2LE134MoNWJ1F2DV9VON
aHdJnP1KlwMfZgDpUJIngn0Mwtu3zhQEvgFK8LWaST/EXafMj25mZ8ZKhoMd+4aiOtkzBdiueAoX
Pa+66QqDiIgNQnW3bXd6l0xqu49Cs0AhlGRmrL3B1WpCnhwuNJPT/yZvDU+vK+Ma7+mwGYHIbSBX
afu4n/GQBBbUb+JQ0rQcEi82CakwyhpOqOVKvqqydVaLxAe/hakPmwz/BQIb6FqFYj+mo0npWyeS
rrkyF4/cPMzEnZVLlBA53yZWrhHiBvC6bWGl7ZOiRHcj5ZNVwzDbcB7hNvTTN2JasWrbcbAN+ulB
xeqCuZ9j9GzVyWWdK+oeV1q6Je9eP7h8eVdpq0EzVTgA5+SbYZ/Myu3glPGFkk3zXsU6yQPK9CeM
x98LCUer1kJ7hU9e8QxMDVtSpaQkB4G41DYefjRlkx1A+IYXCOs6EqRy1GEATnEuQ/KrOjI9Ku6P
Uq/jXCm8sFYgSFZaEmGkjN7NuX61Rw34d1BWFFVUWF/gjxyPHsGwdrspvMTfwaE9pqRS06uSsYJd
mXzlVa+bgWc0iXbLr08uEnNSSFEbZbVHJk6calZNZEtAFLV52XwMl0ROVWIhy0uSj+t9MZgPtcju
QT1czlqwcwFULWyIxxgkZqm27sEOh3uSOfbFTEqAo07konP3Q1RWTm88tXW9c6bxKsG0sXLNbtw2
VYbtPJjZMQXGsyUoAGGYaddanr1nhtrgghww7WPQe4gVDsXY5jxXYpippckiGDtXxmLjTnKEuewo
tBWFBuMOg3ixycem8Gy3H5hbFXt0noeFvi0HSxe5ne802U8QoPGqRlZ9wOiJcqxBnY5SKrmOXJn4
ncPug7dCuwNpdtdjiCLRb43nsLgeyZB4y5bVLO0CG/pZ0ioXVaUb97FeW4eykpHHA2u2FUf7b7iK
X6Go9LAPxt+RzEl3s1sUjjEQXJrFlGCVwD10Uyw2Lcv6ncQqSGaD5e7TxL4PrOZuAGiMbdYmjShR
BtvDvC1fWFe6td7bQb+qhEyuEx1Hei1TuVN5UFu1rLtrMzSjezGO7lUzqvdzo0jc7xgiQ+Bridvd
TGMOE7EGR5AQ80mcwn2LPp47RBhVpybbRICxNxEIvEVGfJ2KiK9Djbwt1VBDJfIxK1Jrq+dz8DCk
w1Wl1I034kJ8goX4ZIZuvMqU/q2d3Vcr1Pd6B7Cy0rqKQnA2riJ92NIg2JdWsnP15P+4O7fmtpFs
S/+ViXlHRWbiHjFnHgiQFEVKomRJlvyCkCUb91vijl8/H11V022fPlVzIs48zERHdLWrLZEEgczc
e6/1LcjuWWvdAvFr97AI3ytMXFviJbpLtfvYoAXhBs6pO8ukGI92O4nbRJoPg9+cii55dnJsoKpY
iUqxlg0r7dYx/C/kQHWBadlBfllLG8M7e52579Jsfpj56rD5jwx9WEa9L3kUy5cCPXioTZdHzYB5
p9yRMINxi8fzGiVav7PHVh1JIvY27diAimDqmAT5Unj7Yh7WQ1L3V9Rf12Ma5fu+ADkW+8wf09Eg
9yMvgjXy3Y03wWjFxztY7/iJexZslDW3gCut+6S0jM3q6vamGC7JY9MIaSKzk6+IUqxgUsNpTlv2
hKl4ktZ4VWF+98eVjTXzfczv/Se4OLdt6pbv41whzFteiBEttiOfh8ySOg+ocNPjuJgHUpLkzkoi
9IsxNAbIrPQxQGSQjTOsiTzaqR3vFsNcNt0Qm6/EnzXgjCSOWkODTtgSrV5h1zOrc2yM0KRrnThB
z77WpLQnlxrXNlMwgJtDM5xUXEVBqlQD8VSkxJwZT4kxXbbnibRMx98YHmBTQW/WAEt7J+JmRDS5
FFacUthkw0OVGd7B7/L1eh7NJ2sWzVemCxiQoxI4zA6KBd5xs5CMmyyrXsYr9lm1HXv/vTTGs0zc
NCC3s3/o7Oo8VYYRtDm+uQUrXE4J02lT73BmwVpdnc9eRwNnTiFmGLLfSj4eGRFF+4Xl1bqa5BK9
ZavU24lG0wFhrNpm9ZjsncLBJo+vOChziw/bja+XtLQtUQzGDX69/Lnxe2JOx8777jCBDwfStDZ2
YhZvtecun9yJGKd88F7N3AZ46JXus4vXOjTIhIJXkmSPVUz+0zyJS9lLWWmacx3O1uUh4gvLNuZs
5juCI1iQfd5erLtyW2Yfjc6/LsJwH3y/Gj+b3YivdkhuC5HbRDOyZbtZI8vAS5lKBmujrQ2h08Wx
W9f6KhsGwni6Kr6Rqrjq8ygPDBS022Hw6wcyWsD2Ki8Z7jEqeler67SfjdW/wgczP5K1bO2gcwCu
8Nc8PVV9/9Hm3jurMwRX3/FDID/DU5rJo1ORO9X4egmJ8ky3UeOwQdDWCuk1kGmB64XIqjpTtxWI
8QDhUXvKZIflu++WU2lBX51qOYdu0r4TEyoDCD2pPDfNKD+xQHbz1hxMGClOPyXEUVVxt7NKK2fz
6ozqtYW6dozhOO3IGkufxaTNJai9wsPnYS0mrBRTfq0K2/mKbxpix3rBjAAM3Biy4MAwcM0VuipA
Kh7H43K8dofV2KSDCCtT3UUUKibPbaVBgCV+EZacPIIEJmac0GqT5ZQc9TC5O2jl8Sfs4r2GMgsi
pqzGZ+2vB0dNH3XkOPtOYiq3fBgFfTNvQSM5h4gkoc062wA4LbJ7tHVtZxZwAqJDwqKus81sDV/G
3uoDhWIVp31kYmiuI7jr7SUmr75KrB8xgQ2hIUCOr8we2WCis/G6AmUWafM2SzLzKYUquy8axzum
SVkfsz4pGcv4n5Y12RUjJl36G9ZeyK9DkXBoyqIaKXn0RCZRuSlIJIwMywzJ72VyaWvIqhm0S2ep
tm5LP7Hi3is1KG26ATKoCQ4IUmskj2huWVJSe4MzZoRgindxzZMvpAKciMf2d/DKDHgNzdNcV/UW
WSu5c2l5RHC+hOhXSry8HA/B00IXiN2GfbGoD3VtPfgoQ/bw0N+Laniqm8W+MxxgTyW1iurtZTdP
lUVYZR821oKpt7H1jaHBr+mVuALcK1h1i7J8mnt8yfg/2e4WrD+ZxLhv1qj7wdLkG5XVGKuhowF2
nncQlslDqqMUYq0MgSYBTUm50wk/2SyCMagze9GTK4tTmwzWrbb8Phja6jsH4I5QhG4rs7UOEiNX
fKXj3Zx0Ce3HoXzSVoZf1hriXWtV/tZiZsPB28PsZWQFYb4sMMuUlztfQER3vOir6DTTNNTwe1KP
5vt2cY2d3zkyoNvIyUc2/p1osttqXoZbJeqgrEELrJ3OiVATyy05ftcG4jY0NrUZuOM4bgjUmE6e
6X7U1ByFNF6Vt77FjbN3ZTfArGcrVlm+m4r1EHn5uF0NY18k3w2vRcXldOIku6y5anN9Rm5/JH+Q
JRJoUgBVXOyahhJ3VNrcm/24VzVcXDPLjnjD2EQzcS1y78l2E1qA6fo2u8N7NMTEXOXcP7V5P/Q3
bh0RPbCCr5mr+ItBxDWY/uLQp+saxKZ7Wn3vxQMtr32/3udskBuAOM1tFKkM/6wgpdNq7jMG6YHR
ZSLoB3AkcM5icZtHhLrFq3Ee8Bt5BN/OK9tCFvFx2Q3ajTCaZMcksDto7uAvi06+mfnEPRJNyyYx
VQdc3SqYDyZ2+VrUGYPoNJUlYivFlGeuzYJDXq3dUCW6wiWsiFYz5hYBjpPDxDViALxKiySo8755
VZNMA/LXbAqdpn2aBq84AFQYD5ys84MP1GVv+ZW1Iw87Pk5icHYYTR8XjXCCMcGdTxzyuUoN+d1O
u+G4JqlzTRKivlLFcokqAqoKakw/WhX8ek+rN+r47IaIJor8WNytazwGZBnFJ3N2zYAcK/uGsTFx
1CtqCZMw5JCkM/BermXset/1Qk06a2RW1X4kmjCMZ4PCCis9sJD+YspeDCILcVBZCGWdJjO3Kimi
O0f2Ds3H5atXDv6mVO6bGxdcMQ62sMyYsWGZPaA+QOMyjbeyrC9B3InLfux/8YUAAkl/OczKBHx6
A4vb4mwZTjm/vvMnmHMUWpjtuV2J3aDZydgYZks9z9kuqUVx4Ox4cMsqI/e6HHeX5uWWFR1wRGlX
W/jj+wxRAQWV9zBkhrWnHKbrYs7Z65j7YAAiS+Q3bNfsRBMVw+3S+UdmKx55B5kVKkh2QHrKwBgp
QWqp2qO7dIIEiiK96nKoGVpDw4G2JY5gsHuyOMzv7TrcoN8F0EV9odb0VrK6bwHdledM8zWSGrPJ
/FxtZVFMgTEZZLOQbxbmrWccJys7pwoEWF6XN7HjPtee3+05Y7dMI7n9yS3dVVLssf0Qc9Tb1DPo
GnZDTnig4Q2KCLX+21o3907d3ywNjCHygcM1Nrd0Gi7YFZMsWALrN1NPDldEkrBjdoFIZlZlW0RX
zDBwUuSNzcFluZ54UoPhMkwRQ88aiQgFtfH4dXQziNY2Ur72PPc1mQbdokLKyCNL9DODgWoH6m5L
ucWdLHG89mM3AfxIxS3+ArWHJU0rZWXjtXpwYI0kNgO8fzZs19HJg7aVlU+xs1afW8ugdTJNE/Ex
hXxk7XxQgAP5RERk5T+gRd4UxJqSsDcEDeKGXARJoRql03WCshguRfW16mv/PosNvkjPxrHRJqEz
m+uTJ60z+uqemZlUodmJHYppAvSgfzDUqG0jdAp32VDkZI9llHzzZHvbreqYe86bKRV0xLdeErLZ
e9/1iKFJeOlC7AzRol3ph21WBTJrsnBtx+9QdfKgMPIvSWsk29YicIi8hSBX8FqK1aNfskLMDKuK
fkAiyVph1WKMl511wgIddIN25qCBf3JXDqRzGpzriSKLkYlPI4X52C6av8RO3ow5EV2iaQkcmisd
Jr27mVrn2JTyqIUdADotOYzlxbCjkxPjShgAmazSbdmhl3Y4MezHoNmpwt8wdSESsmijs8eqBgi8
k9qG2AftywMKuTr9o2E5JeR6r4M4r6HD68CUCe02EmZ5CstWDekus3xJRCf5NIsdNfQdBmMRp4ER
w9cuh5HZnyIJ4lwPmx+N6P/qnv3+W337Vn7r/sflF79zuGCdS/r/+fMfu9//HH+rw7f+7ac/bH+Q
i++Hb3p5+NYB0/qTJ3z5m/+n/+cfzfO/7cYjq/vrbnxHj1ynPzfjf/zQP5rxwoeijIWJbjsznj87
8fZvsIwZbXoXC/CfPXjxm0M9CJkcXSR2ssuL/9GDN53fkLfi+eMvCKTI6FH+/Nzn3wc5XDIuKFfs
jz//N3qiZzQSffdv/x0/DoO6fxr4ML9C6InsnxO5ibpY/DLG1JjE2qGNE9B4glNmUcTO2G+AGoGV
bRxrfBVx6d4atl0/pDiGbi9d803rlQLWmT9kW+lemKSg75athuF1l5BWkW8co6Ij5+r97KfmdV8N
xOWOpKmHtjd7JpBx32ITyDnrQ9JMjmMx1ScRMy7Y1Ko4NeRQnd3a9Pal8JN95EYuyFsiQYgTNQB6
wIXfr2miD4wHnJuhuyy1+B+NwBwWmtfl5KnjUijnczqAjwrcUmUBWPk4MJNhBCF1OT5UdfSArsea
NilShcNwoTeu9Rv9AayPOcnjG/qsPafIKd5OzAR2eTQ7d1M0e/FWOj56I6IRxYEC2LrK4c68T0Ql
fHeb1L8zs8o71NC/vsWzitogKRt5ToEewbsx9YPVWYS2564AAQVnvwzMTH3LRE2pamfrhrajSUG1
xM5tLKr4CKrJeK8cvIQb2dTq1ljb6rCk7ctIlNVDNilnnyfe+JQ0ff/J9/uZOsNY9VcrcuMXloac
MCabgydI22ygp+Wvm8GrDpS8Lo10ImZRO/q5y/Fd6rd2machUNb0mSE0W8tQFV/J6u2v/DXtwaul
6fsqhuKUCn1nrLF9neu+udaY/o9NVDCQt11Ae7PXqRBeMyWDWAal+VLj/IXyl84aV2ngtyGi2KnO
LI6LhECq69Lhg84+O62MhpNMbQOsrkj2cxsVj3VlJZ/zPiXtgJw1HKjLXNdbTAGwFY3IBgOWqIuD
LeUGpHdtDTeDhbEU1b4wczCYY7RLVqCV4HgJH5s6sjALONOEAvvz9D2lU8j5cTYr5JtFh1QuS6pz
6tjzxqImOMW6Jmd+hWWmtFfeNJDuTopZFKk85USDigYbmxWZIvFzRBiUQ8ZMbH1t58nCatvYHP4L
yqG6QRSDRCN2Q05+HMa8St6upe3fx9ECEAj/cJPARkqWMXS0Db3HH98r18wPQtNHAnFnJOHYDQtF
ezIfYTKAgcr8vnry6yx6MUrSIq9p0bfZFsqQ/KAh2A2bREzDw7iS7Lwdl1y+9oTfcbKr2uFeDlVL
mrNQAdRe+ZbT9eHcuvTLQzdBfLqyOKETb++R75Gqpdv4pTnDQ+mThAykSJrP5iiSYysS6yunflSP
0uKmDaAw4lKKK+9L5gr3BorcIshJQ/i60q6kicfUieEYTcsC6FRX77ykKt/sOPGfmAF8NcTUhE6j
zRs5OMs3u9HMujop62obeVH1ksWcMwBCZWyvNMf0a+9S520YYDWQBeo+pMPF8K3HA3ZK1Ezh2ut7
2SFhwMHM88xWjKodgebWK5o14NxMzs94sQZZTRpatMK3Kw6La+ix7rUtOjdYzYT+JiyYbF8PA8sa
PRH4RD7+hrGw0gc1ArKqU5HPoeH3kbW1XC1eFUIyxmKsqKMSzRL4VZlmpAU1xSFezPaWrtiFl1yb
/QMx6hYX1i2zz3mataAgJS1vVrRoOETxTP/ZM6bmC5F7jWYkhV4JPmwcbcDkdHdWp4332nbp+kNb
HEkTIhc6IpXc32DV9jXDEGvE0wI615mW6VtbJNPrYlXyxiQOp9z2E6jbC2cRiJ8fmS3pJH6Uh55q
ylDSpL8e3N4nI140n+K8a0IUzHCcHY2uqsjb0Kncaws4bjgiW7z3k64gaCSNDlnOsllLq93Ponwk
+mjYd5oclRTVKA0MnaLXNvKlYnoxOttWzOvHao5otUfptEgBB4Lz6mRUm0IA9p+FLMbhiHfVQTiP
RaBJP69GTJGzELGSixdvyWl4060xZd+/DIyEs7toJvBN+ZlzJ7Mp2q2y0A9OWYgHR7rxmWVx3rte
vh4IRnnmsFo9tIieHgbZRWoj0ix6nrQDTdJg+reB6smxdonzZ69yLuUAeqIHWKXVWQxzeUaVRdRV
TDA8aYPWrR8zVaHQphfKoI1lmy0vmMslvR2UP9CVhBDDqbcsbzMAyS/kDSH97QoqsQtFn0fdp/OE
fNw5tZK3z5xO3YBMjSjl1j76ZHnaOcClm0CM0TnYJCNHZHM1lrvKiAeQwkZbg9Nbolu/bppPjJ7c
Q8wHf6dDvx6ABtv7uW/h70ft+iVHBYdLqCVKIZbFwpkRtB4zCyAJPaamnCbQGA6pXI+IdGDKpXiK
yik7t8WgN3arzLuoZoLLIptHD9MaXcYXiulKHUOTXS2XZ22oz/HqpvvL9XwE2ka0cLbCJLEMF9ad
Nu7yfBypatXEjN1fk4+ot9KrdKZE2+h2JqTcFv1yvTCeule5nvb+4vuHUQ7ds47q8jxKe7zieXIW
psM10NDGZaDQTfGIcmVZRMgUP6GkNf32fiKDgFlqZsISRtmzTewUmHJbWGTUl9HN6vrzoWNjTDcN
8pbK995FnfrvsjMV8Dxgcy8pfb0vYoryQ1cbzb4yE8NjosFSw+2XsElbBdG7F37ILh2z/MxIZPrS
uO5EJrN0XlWdgt9d4PL2yWXRRKKp0v2K43vdaq1U/ala/JdUASfdjiAomyNy/UEGovJUwoRh8l9T
I8o/2Zzc27OjO5BVMLRa5iSOk9tBmclWnDALp+xjvqxEu1n6JG0ug3uufK3W5ZNu4xDTKyxuM3Hc
XeM7bpBUBAIEWTzdr1IxDO01qMGroTeSF7sx7fRNOTziwQI52N7qiRE3/XnnUovcSDnPIwPPOE/F
cM0tq4hfd8fKIZ+5jdZXzr7zZ+a31Xs2zurZRxzwKNsY+m2bPraVu2xLsy0PbtvhYhvGkmyB+cEp
1lcWQPjnyVvWO6/uMA1fzbrjBGFpBBudPby6PuQsx/WKcyuLLfg848SXA+xawzOt8r79bq72SPxV
015o2bTlU3rRaXGlSVe6N23wUAE9ffpTjWY68eg5g96WGGjuk5XzDoOoyS6N/zvF0U36ruuu/t7/
XA79ONr/o1b6f6qEwrr+lyVUXSF0/kXO9ONn/qigMBj+JlA/0kxC5Sr9i23ojyKKUuk3gZ6aWBIs
GIBfqJf+LKV86iU4DgLiGvMFkGf/u5SyrN9Mx8LkRokF5AEp43+mlAIt+kspZTt42i+OGhNjO3bK
X4R6DS0mFXGYu3Np1XJIMUo6eVOi7MBunXy5chEpwoXO4yTjRjSbm1gVRlBQFX90EYN00nxL1QSe
SNr5kKwt7SJiIJ33VStkJFUKqM0qm+VU0yAuPqer1Z7qbhUfmRnP/kYCVIXaCNViuRyCRnMP/rJ+
QmrhIglq/XG8ZqajpxtNYtgWIzyiiIWWJjIaJ79piK0K5BD1G5p2JzEsTbrRjQexO6tWWKCL/jJy
kmeVTmhejTM8/gUV+TdwYfQxfghRfY8AqS0oF7pjlpOkNyjBpwOhi+6VgRntMNZlRhcirWbQvsZe
ZYMKa+V/nqoZR61BJkFQxpCzNwtDzs+zzXLArIoB7DKfEl+mAN2YNEpJl1JGfTjURcakBLq8zRZb
EV1F6J7ugpXlcaU17jAOAGI5UHqp1L6Gct+du2bKnOMkXfudK7Ic887PIv2ISXY99NoikeTo6njO
t+h3N401OXOz116TFFs1q+mmBgSbWsWl7UpxXu2Yk5ejDCYrSXrzCgMsIQszaoRmHNzjSpedoVUg
Ob0qApGTfMjY4pHlkjoPMR3NwEg2AwZPBywRJaWXH6AIuW4TNtiVX0dQAA9dR8QEEx5j/uBU32Tf
fYZ93xHOksB5qyp8NvKTy+hsx4Lv1t2moVR+aaaCSWVbAhadSKi7dpg6c6F0HiEILsi4SWl/mxCY
8nsO1norUk6PkE6nO0y0ZK2macZtSf8/XJocFb2S+DSyvN6SNLLu1hQOb14ndzJt5ofeGayUoVah
wtQnnxKUdh9fex7HcjShXO1Awf6+IrWYxmGBXPuAHl/vWF+7t1o1xbvqW2mCye4c2vXtJezYizym
VIiHkdpA+L/uTCbFlhkX5OsxIb2yquFLklljH6y1ZZ8vFlmbIqyJcXdZ4hhnVrlDr2fsRxMKt8vL
3RA13ezlKuf7qu7lZdzDqdKSkUunzJuGDeTF/HiRWtAtVR0Dk9ypDuMkKMP6KONA1BfWyfGy9ZpT
GO1O4ijCfGBngpG88wTagaGIb52EzkQ4WM5JuG6HFSyPvnAm8LELriNVpWltczDv14N0m6esW2+J
xrHvL3f2HaHbIqQjgDaslTdrRkHJpt0TowG2lYMmNbRlNuJ7jfn5rrbz+CVu0vWoWwuf4JgXV11B
X3JJnXifZWO+j9IOp2TbdB9qwhXZONr/FFsGDgbTUycvd59XJe4qM0N5x0z9lK+jTfJdS9UNlviz
3dZQkDMIzSgsTPUKIxZF0bCsNVlxhTAfEOoP8Iw787vhekxAe67GLl9JChj64h2Tj480EfNEaAxL
62/y0bE+NeZEmhAakvrd8pb4kfks0Nw61/ZXBo7pvkJRx+9ojAMZ0SowSYHYtMNYHCaBFiGfUcV5
WZZtozGbd2YVe1ezjR90aipGToPDZKK3YwIh3KFPj9JPhkcyT2n+cn0eu7m957ZmTq+Wkz/RKrLz
yL8iBKohL8Rs3WtPG6lPtVR4H4DIk7NfeCnRX3X1QYPLByPP0YcUDMAP26W2BKNKeYic7KEvtXdA
oDqHOXf3J2nUTbmR06IQd5hRMPW0uwV9imW2EcG5bpveZgWHknoQ5hdg9FhEkgHN6wRjMJwhTLza
3uSHpmzWh5ruWUA5OX1m7gn22MzqG1U0dDpGd3435gopjjL77zGzNIIsW5JRiqTbz5YyXxSas7tV
0o4aAcOfF/i3O1kge1XMTo7YPMUnV+o1DzoiAdtdXXfxFmauePMwdIQWxK6HjLyiHtVNgko1G4wN
QPX4OwMVcVWNlftqUhEYMIs0hS5LTpD0y+hsvDiZwqpm5fcm2h6uNzo3ql1jsoMMk9RRqZ7iloRr
b7KT65rgJQ5vzFT6VlAILn6yfAPW3n/ChttmQauiJOzAwVLlyAv6em6djZSjOqyE7wyBpdpvZYlQ
jPhGnypW1Tcot7LAMFt9Wqt6ui/IRkD979+0qP3SDQq3JDqY4L9vEiHbkNFS9qXoRvWY4cW6cRsP
BeQkyW8ynMR/sPyZVqFHenQ9R6lF39K6wOVTcafHJv9ckiP8OfYqfWbiFj03eZQehxnccjJ565PU
pCpAlMj25LQsxBWBWRc4iJLQ4tMSEtwr0R+qYiVxIXaHJwtT8LIhbqUKDUKKA8e2akrjRJzbzmWS
5NLfuK5Aa/YM8aaFiJ6lzINUS7UF/21yHfvpxZoZndkj2j60bAhdkaet1zKVzrvi9xtBHVXpOe6p
h5xM+J+X1UZQZq1s9F5FY2/TxV26I2jbOblp0zxG7ogi1bA106A4olFBeMF8GlqY3l2DQ/t3c/l/
9eTg/7vDMQfGC9nvP1b7f34jlLWK+7r65wnDHz/25/mYQzDKfA6y4BVNzro4lv48HyvrN1zR4FSY
Nv98NOZr9wU/hCXzcqD9Y8pg2b8BzrsgRyAxW3h8/lNH458dLBZWAed3Ei+ELodpwy8zhpUwkMHo
BnA4Y1GuQZXOwz31Ze8g4Gq7v4Ge/jzQ+PFiILIuRjgfniWATk7p/2Q+ju3ZKtyEnLrEWJrXyqrV
4wKg/zlPe+1soKs0rzElxJs/Zvrqn76TfzFN+ZcvfUExejjdHS7qzy+dGrlkLCut+9WfeWlfG8TE
LBNEbndw5KPpzQxGO6GVGXTRpSH91y9/+fX/GOVcPjmWWsVUyL+AJzB1/PzyykxjwnoK874ojTyl
azj2SCSQaTTXaX15ubn0vL+xv/+C1frjRblVLOlKOme/mmaJVkJm0vjq3laVeqxgtB5U6aztDs+H
/9z0tnciN5kXH+SARy1Br/8B2IckGMPhOrTM4PeE0GbzVWdomh7rulpvmD3peUekzcnjSIqtDNOV
dOxNhzgvCWcwN+bvK89/OAj72c33+8fA5U0ZCEFDwJH9+dp5k2cOUBsUbXGDe2UoYDgWVFQ7r5vl
Y5HCI5tzXBZ//Y1dDLi/fmMOU0GaFDwY/PPnV3UMgbvE1vI+k6N8rIwVrqFbJd9Fxnllkev8YP9I
iHL9hJAXEtb3f/36//7BdMGuAHtzhM998+uzQhRhxYl0liRzO/MDaYnN6+IP8zkeW/k3bl35c3X8
4wpDAuDJupglXcaNP39WQlb6SohB3oPAnB8QBFX5biTfsED7YnYfGE2st1E4l6dTlGXQuBMPy49w
r4ykpr/5uv/VBzcFyBTKYZu55y+LhOJk47ciEsiiWh4Sy42K+qT6UowkNhET9deX+V89JC7LHs8l
/wH1+EtnQDaZSA1zVPe6gzRbLQRABVY818eBjPdjqTPrYCIZOtIR4y4nj1Peloz3SKLIpDFtLoq3
o+GM80Pc2nO8zYXyTuAk/C0ioPmcJGPLmQstR7qxPZDEOAPZy3d//SF+kHh+uVld5s6gMdkq0CX9
8ohkRRwN3uJLAjAy+t3osvXVj/tmJvzzVeuSotGbWPc4bp1KDrHbOF0LvEcLZOaGs0pMXhwMO7qd
a6GRiojuw9Nifvjr9/kvVkGX6AAPWjlv9t/Ryo0Z3T84FXlvry4X5Mdllo1uXqWI5GNb6L+7sy87
6E9P8cWNa3nsucQEC0+KXy5M2ccqE/nS3U9kuxztvrTfiPW9/JeZxRvO+fNZm07nbKI0ApgqRuaL
aGsW/1OKgAh3a7X0HyY5b+dMsAIIg4eAQQkL5+We+HGJOnYNTr5p4p+60a2ZmpreyTBS66BcPhDD
yb/jJfIJfv1YfBK+Z5M7F9s1NdvPD+zKqIdqZYnva+4ShoTLqsMMJ8MdnpelpwZIxinISJTtQ2Ub
BHekI2KdnZ/EWM0KfrcIFvweNAAUMuuSeK6RaLqLcbejoV3hIieSLCK7NSQhzAdalEzGU2OUMblY
bk0jf4oRBwBgJ3o0FErwZFCbUnZCpmCymhHeY5GSdT9UfXL0upKpbOnVtyhq0dR4tRbDpqHB9oIQ
Kr+T9VK8i7yTIeNsnWzUgmaJ9zcmH4tdL8416VJVmPbs39foOEqAx2ZGbSKSugzmxKfQtGpqdASW
jFxG1zWaZ4bj2RSSdOMyd78kC7dZjMhMqxGBbmnHwMGQdiMQcnrlfW2NQnsBbh4QlOu89oridkDn
o9olNZCDSgtjwJA0KIlISXZ8JMUTQ47AtcZY3xuTKRHW2n1lB23HdDEoCUZtzrQMC1S3yCnIFcsm
/zlOBrbdnHvEXWg1onEjH7stE+ZxHA38rQtWnHdHistb51scEyqP1YYjIAvxiNj8AaMUP7a4DKRC
VIlG4HURjjgsVoV76RzkAzuzTKR3mSkMwm3ItyHQ5cYx6/ZkzDC+dqTelgnVcjp7B0wLyS2iv/7d
wxxTb2KViD3zNR0S6BffamXpncYZU7d18zoJsb4wrU2v1ejN4QX68HXp6zqAk4Mcz1fRTq1m/aX0
O/sFYIi9aZ0m+eBGmb/FQ5T1mzWJq/CSiNegzyAsUscNJjnpjgE3VilMlJbVjHdzMcjc8+r+w2rJ
hJrtNG4eDdtL8+MICTS3rpln+uWjSweAME7om0vthqVbeuiZ+8WCR5FvaC1Hin9KNSlcCmSJGZJM
zMVYyNry6O8RupaMjsnbzeEjh8xmS48sx8vhZ7XnhzrPudKVMdZHgUvVZLU3rDcaUi4iTAKG0HHh
/XyaDeBUmyXq2RRAtgzB6PqsK37NWpEu3JUbBHdsplbFOC5AQ9O8+hoUc+BIGN4buh5GIIT2wonG
B87BuOOrh3H8evHc3SMHW+mkLY71FtlgMOJUcF7tkfyfkX7abwQu+c+TUt1HtybWwRkcFh7m5CfX
KulK64SguZYn1AtKQLz0oFqbN0fFUR851kXPgzN6Yb4glc+rXD22wr78JQDgp74fWZ9ZziJCUPAA
xVhkev5NvM58JtRCEtW14F+sLl6dnWdzcbRip0ZzziSIUGiZ3SJiYInxQRWcYjqeJ/8yPFK2w6ae
GqyoP9ZIznDeKbLZRLFr6auo9rqPi+91CHxtyceuG/ifP95tOQwIb01yr8/ofDmADHa6nNsfZ5G8
QJZ3V5W5BoE5ylvoEvJ2tDgZLiiOH0e5YjpS2fIwpJQbJmz4R1RUbM/93Ezhcjk9LoprL8uFD8Uj
ySvlydh9pDU3A73h7mPUpPgSrMPpU+Sj/ebRH96CQOw+moLdtvXj9jXLS06/c9otDz8OCmveVss1
Id3Om5o5318aGa90Uv3trLzsA2O+y7VwTfNQt4a4FQmPtFNH4rajAVyfuI347tTl3VZ1y8aDzhrC
Nu9IZIJDeF23/pZMuuYVwQK7+ZIrQ28j5XNK79Yy2oy1Qzhf22ne+cjPjIBjgaIRLK0rFI+XA85w
OapcuoMfvxc/zCu4aJmflWFBqnYRWEbeZhu3oZl8M2FlPSVki79hjdbFnm2HN9jgZ15J9q1I80RS
GX0tjIQX/1/sncmS3UaWbX+l7M0hQ+doBm9ygdtG3zCCwQksKJLoG3f0/vW1EFJmicoqyXKeE9Ek
KgK3AdyPn7P32s3HIwQAlZbgtKitDGLnGWI1PwTu3H/Dpct31CUBxR3/SqgCG3DjCtY25GXOuczq
/GjRzefG9Jyzxzd9S1fTP/N22itnMrzHfB0JxDOyilc7jUwh5pkdd9huT9FU1q2ZFuxMJQHdal/Q
l7t3IZKPN92cwjOqCTumSvMa7tox04GzByrBi0kEN/BAXB7/hIv4sky5/0xYNmG1gzTzI9IN7pEq
q8R7Vs98pktX8/4/FoGycpbHNW/4VBBah9fYdYDbhzxhnbddvp6HICq2p74arO6tIJrwKkz5Vin3
5UkmDt8qqZtBXLGR8znMfENhkycvRrblWSM8e1fBwPNqYu0gLksbXoxvMrxWqueVfNyJ7sIc4mrO
WQKEVbBgELzB4uOmMu3vwyWxaf8RQZvsColA42C3CWEZygpf8kEzqxo4jvYYjAeKIlxJ1EA2wdVP
RK2LdzwN1rNtBJwBwoJjiLsE1vPsKD5kx0bLhfioCCt63WH35qUdD7q05uX+4x2yE1Ej9yABdwq/
zPHjwKtno3vTlsMjmnJEzVm6zR3B5tbzKPmPLeQkvO5blaah21e/VYwf2+aqTe6orjKcsxNkvHct
uvC6sQNjx/CqjtU4cpLZPjXVTUsYFzNhnLHaXk7m8S7KPHHfuxHVH3CylPDZsuGx0quTxL6jncNI
dk6ArCBlOcpLHi7bZeIPVkwJMoy55VGeIDt8zPLEc1Ah+vK05qKq94JMNfG4KKxUUTO7ROQRsC3e
Xdw3OYODJHxp0Mw8V8yBziXxtS2xdMFcXerJ46erMbPlk8UMiVskKfmg9ba5QBrc1r4FzC7DfItF
nlIk3Y7k7sB5Jau5Jz4+gN/Wou3gPhU268K2sKrUZ8f5uHfRLLGtYaNWp8XP16+gcJKHj/sT9XVy
LGgE4HSQbnnjjwG3SGCO6JpEOV2ydFXB7zdEPdfBj86fEGHXalInEgbCfbV24j0FKf38cVdg4uSh
YOhq3Xpuw4Ms0dQVYus2lL1BfqsHbY/5v2hYiVZdGpEvbZoQShS5JiqNN2QAO8GRqgQZHe7M360U
QgSUWrZ1a7m8BW4561lkXjvHW/s8iPxEssP4tuMc2o6bZixaVnsnt+6Eb2s0UJqb2jQslObDzKL9
sQK65VCSv4nIi1kJgV9s38hk053jzzw22wbE2DN11jnqpoFFoU0VokVpBCHL1bi92mIceMwcuXLd
tFuXx3p1Ff5hjmov4bJS+ImU9z2uU8DdbbsDfAVXLRaIU/LGniaLIObTME4NgzvcO+2ZwG/rVpkT
r0IAr9bs/PibYtNKtHoexEgRkhpliAmwYzaDPJL364fzPYQJ/2kMlvrOdsSvmZEwegiL/gRP1WTI
yMo+l2nxI3V6Btq2TJjEcqSOJkw83Fxsj0XesSOtOd6/gZZnSIWyei8oYfmcc2jSu1bMejkaY+EQ
Ug2ugdDDFnUN8rAzPenixnEZqWIhE4hGHHs5NVZH4FDVkZibtE77I1wq6gXPBt8JGIU7TPX2EOyX
pR/Mi9wW/wv4IhqRWBWpqUYX2aBdNdXZaG26MHTZRgxyyWw8pYXN16Pqjn9KBnXQfgUx0XQAZ6ZG
hDc5alv85USNAx9seUSgvzyW6UCFt0iQk3LmmdkOyiXpm1ezs6VZhplscHYoXl6C4OgFLwL1gZvM
vFIgj/y+JGPd1gJS6PeWGpPdJezCfbHt4ZaBMg0lJHfQx8EwNdOmu1RV0bHkDaxprYfSmSHoQjJY
1obX5I2457kLrVvgUeELyfDMBPUaxJ5TupsWke9107QBHwA1fBrrlNVKe7n9PHHl6GPdDJkE3msU
Q85+lc1mhNrqzS4Jg2umX3kdJx3tqxkJJam6pLq2yCDfleQRGipunjwxyovRioOXbiszXlp2IM52
2ckWWf7dnTyzvxLdyBOHmQTrSCnDa+O3CgNLw2iwM9clOXVnPMCmf+bAxlim53yzC8ZRHduhHw8V
ohCUkoShvZvM/5+DwKJlh7I5j+jz8JH4hcG2gZmNk0TNlPXWm1bvOaNjjVHEd86dWHgedLotBx8l
MxS7H/j0QTMg3jQPaVn7wd5bB/vAlbPnTI3LpyXz9HXmrvmnbkzLuOcJYXXmtKMPbIgjAz+vRmG7
up1xr5BjYBHTYRPsHeUsJzsVxq9j54hvsAf094qq8kdbLT3l9lzBpPFWm5DPzRVIUXasaK58dnm5
Kh6TpMJ9K5tC7mW7SFgaS36bM72K08LLX+tuSJ8gf01LRAIHo+pemEdY0ett6HQJZnO//LWVK79J
NGbeUyk3YXqvG4MTa2WmsxX5g6lQuoaT9/bRnfnPhOfvHCR24P2l/On2+1fFsev9j/Md7tjth36f
74TiF874zGlcjjNk4Gx/9Y/5ziaNEow8QNiLDy7TP+VPDvInkuwYSGA+DQhc+J8Zj/nvyJ0ghfzU
H6LTRXONvj8tImRXghf2c3+ockYDkSnZ7w5QvinDNYF+keOw48piba4nP3fXjiV7k6cy4qZtUm6i
VbHJV/tNyFrVAZrWhpd/ozahK1uzd718qF+HTQhr04KYdjal36HR+fjZ3SSzKvBRz06bkDYcgvyW
Mw/YkQ+dbTchue0AXUawMpzbYRPkEocoD+YU1Ch+zeZ+2IS74YeGl85W+QIbaL64HxrfZZP7Uu9x
ZDUzg+5M0IaPFaT/R+LtXrxNKkySLKLhTT7sSaEfUSWrxyV1koOzyYwpopY9fZqBFFx0P8vssOt5
1rInoRkkTl7K6nkEtfHu+zWpbn1LiLGr6d9KdBr3DJSyV1mX4xoxMu5iJ51semm+9eQLmT2KxSOD
2KQXtDPMZrlW6YyOQ/afavpZKTNx+oA7F81QZDqdfm6GsYxMa/laEtQOC2IqGfMaU34t8wZ7Djnz
/Ze80Yg8JN/hp6os6ttgnrKDMWT6omrgZLsMVVdcTYEfFU2Jn79IjPzeDnvSSqv0DqtocWB6UYKA
EhjvaFidzLlFMJKR2toYVg6PpPZAyNXz+sTsezyU2ACIGCvtuwCP+2m1ZXNDPPN8zch7PUH6dN4L
12kvEBuGJ1o/1cKg2yj3jd2BBVEZ4KiaofONRuJ6kJZvxByrmgeD2v2JnszwBs6s+sEZ23y2OanF
HhK3u7oXxq2T+4dUoLXms0KML5cmZKge1J8dlU8HWllN3DCN389NqY/IfgwoVGrBQ9H3d9bQtdfF
MixR6Ey53BXcOJRvRhj+6jgFzhGpLFSphnaaKoJrW+5d9CMPTT+Z+KBCOexXsmd2tdnik+2Z4+BF
eJ/ob1012LqPkNi6W1dZaTQ2JkZJW4/AmdPlsFgG+agT8qbrTrsuvPUuOCGSqL4XTVrcm8Qack+l
+q4URdfRGkyMXwMOtfUuSXsr3MnZgyrDNGK8anLPZ/3KskuOcnBHSVTE1BniMx5r81UtxXLthaW5
z9x+vGEbwfnSdnJ6UEaq32SFHG1nVN1y1dEme6ZpKO4C6WKJ6NLjNPl4Zcx+wAeB+q8UzrDuxgk8
Kvdk42OLkaPe0QIRsddDE0SX3TDR4BCGDKMokjOQcnUWK12LHTgj3N5oPDj3eCqpX1hGOpQrlT41
qTT3GDvEPjc684a4xWY+jlOHYhhbx15BRLujv5feqcy1Y0/SdKtw0NCjA1fw2ieZz4kkGNcnHMUQ
2cBP5p+gLlknFET1ZdRom+G6+nMSTYYU06Hp0FkViUOdaYimrG8NfO4vvkW3iS29TbrIlTJhJck7
Heu6/VbRTN9USPVy42i/RsdRCjLPC7LZXtKp7ynfLEo5RKEE4HFYKBDdFzTsDgsaarg7Qbc82JVp
vao+acYo7WzVyUPltbjybghSCpacLy6tx8U+oD1J6xC8+ephRlvMsTefEpzAq/cp9dn7H4lVHycQ
VTVP+0V3NlyzaAigQnWxO9nl/KSKJQ1+dVMUgQ0Eusqcxad6KmaImkEHsuFgjONQfFsRslrlEZCU
UmxcyBf+Uwf8XR3geNv07/9Wety2asj+K34v/4x2/O0H/1ELeL8IfKTsv8gM0DtviPU/1gIuKmnT
3nChMB5/FnwwOgAszrxEmH9EO4pfkAyYWAWYHX5YTv+d4sD9QEv/cVhIcoiDBIJzMDcnc9Y/DVjd
MOh6TiL2taaSSfWRfPl1SND7miCR+xtjcEP6eFABdlMgCrmDSKnfDLvyrMjOrVM/dcZ1gliFA4dR
M1CQLbYA3d+0aXPC5jNeAjn7sVuF3lU7NsaTbJALt01qXA15sGl3a+9p4qH6VAR45HYjoLCj1cl2
V/doHj10tTt+n3WwGbk2cIgSBy8KzyevG/mWSE9lnjHSqNWFcwgtGZk8zFreLX1L68YyNyG2dZJ9
5+wYUpSRX3kXy03iZCzDOEvlt1FYczwWXR8RlVhEihnfTaJSvKSDGS+TycEZQpKsemOf0PA6rKbW
RxZL5gGpfSStvnkN16nY912ZxxAt99Wi7lS5unsjLQf64INzqBhHRB0WuZNTe1y/RvzIJ+XGQxOE
p7Uf80fIdS3jD2DEXWmH0dyum2Cym8goK+7UirNLgpHas1BYuxGjxs41SeTKiP+I05zxysyCQ4e3
6i9l7t9kVpjsLKd+DM163pNHdwzr8dS5c0kqh00HI2wVqt/UBHFgHg3EuhGUhBcxTGs0IaHdo10c
4gFdZFytYxopYXj7Khi/1j2Kx2WpL11j5Vedyld4l4SDa/9gkFp4APLXxLh+YQmJDQwpvFMII25Y
Mc0Gpc2JTSfGC6jtdkeQgkDIiKwTQcdysF2ccMZUr2e7hRqFTZAyzgqmGEcOnq3FEthQjTXuF9ON
GwpvmiHpcRk9BNRIyPehVXyBWude0Ys5r00C5kY4Mh57NUPYSo+ZwyEvlDibq8rYl4V8bnvvJVj0
dWHP/i5F+HowGvJuLVNnR7+r37UovpBz5x6LNlGYveZmb4aFcZF2+N3VRhEjVhLx1gStkCF6M7dE
oFJylIr2wBlzjWyGQhE9hmgKLGQEfWXurEGcpV1YX1ZXW1Gp+qvFKL/q1V0gJAfdvqDFchJNSqeP
oDs2c+4FCkEZ+2nnnjKNmNeljRkBf5RxaanPRj/U0A6XBIdfDwahXeXRCvgGWyd0D15BaHviFJ+U
7aU3jZnVByf4moa9eSGRU0ai84xnoNPY4EYvc2O/yvPHegLK2PSeia44W48YpdUzlWwQA9guHzVU
grjv9U2P8+iA2nzeo/30Droc61ggS9g3pLrvBtswseYquHaUGHtGhdkGurTBLTjFrvUL72zZWBnz
NJhOtp2eBzHZV71hjrFhZ92nUTh8ikRQx7Zb+JGXhjOcrVrimyBfuReF+QlDt7kbDMvjyZX6AFbe
jzie00jTZfNUwoC7T7rRvFhDPwsGvDgdopncAMi0ACfRQngQYJty76wExfBSx2vfICE49Izrps2r
IxySW8Mtv+YTGEic4rBpJNXJGExG7Gs+z073gt5NBQDGMX8sSQZbfgbavx1vdoU3PIG7OI/N5BGe
gIUbO9Sjl9AJmE2nBcKySDiglRe7LpY0W4a/oshmiEGzyRrvK4blO7PIrSND5++EF66HSqEjH/zr
fOb/7wk9nj3mHQ2OyIOfGoruK7bPNZkYMxIivcMD/i5bZMtpoJ/6lvYbPdp0V5W+sZuDcYjQGa1M
DVoc4I3klko9dbPa/mGs7fdQOtAh88LBydaLp8TO0qj2QxS6xs7kUUO6LL9PzD7BcuBfFMQNH80K
+wGWgPJQVAgJCDDusbSVHePMOjhlkHHayv7ief11kboQRcXyEsw9nRd8FVG1Oh7e/rx5DsPptUpI
l+o6/7uXzeh4k3yI5rR6tq3xyncHddsFNko5QF0CycMNyHkOp+q+ypKGSXgWRImUP5SCZpaH0BCF
HtsjMUXYH6hf9xIm7PWW6A51lS62cNCXVwXgUSf7Eq5B+Ly666mtGutKe2T6TMSGHYagmuIl4IqN
1s9ycvN7WJYA3diEFiNZduWMkai00uqgRiF2Zi2euhIJHPPN/GqV/TlVVKSYfQwcE2BoqoztJaul
9waW/POcjOPJX8FRjTZspbTKDiNzsOPSLMYBCKGIfGRGd0M13Zupz1kQWQ0vHHKl7JNoEJiRaigJ
qI/2oMQOi8yJSfBARlmZ8TqGIHgkxhQHewJr4Tieg0kzA8tzxZEn8U6sv/kFGtpM8gKrHBZ3AViI
AwryftxJ2hGHFFQhhJmOgSZCt2PqF6/zlIuzNgJUm/1VX8J37Iz0h2N0/oUebXIwfHKp3c6zDqKl
IWe5tXkJOtqGLUw6rBltcsCf3MZwqjiSfa28vhk+kfyVgGXEXyNJCFog67kdAmzO+PPLkEw1RMhC
en1BL5e7rw5g1akQ7CiKwHJ7yEBSid45SeybE92xzrOTT844Nw79jnVlQJnuRc9Qi7O1RAyfc8Rm
xvfouLXvqTekPY1uLgqNlx9GRUtkh9g1RZUzVeQsrrRSN/8prz9wL39bXgM0+cvy+vv8X6f3ukNO
rb7/1GvbUP7/7LX5HwAWWg7upsv8Z23t278IpjjkPQTQUn6urenObZG2IYopunQ/iantXxB58r/D
Yqcatk3n36qtf267uXCm+UXIsQgZJYXjzzmjgJmWFAu5PpWb0c7RKJPYhV/+8KH8L0rmnyVt4reL
hHQfBepI/vhT+T60k9ExMtSnsbTlbvF7HWf+5Ecdme77v74UJ5U/qOd+u5TLx+IL9HoUln+6VFtz
4C9SRxMAmA+7vEKCw9CFOnMz0lRpPpxqcILHRQt3B8K1/ZvLb13K/zmocPkAjTjSTN+yLL60fxFN
A4ESs2fLU9HMz3btvwZ5H//1O/xZkfj7JQSu1ZBGafAvka1KGeuI9lCeOBM8L8J56UOLSFFCVvEn
yu9/fTG0tP/6jlwbMa9LttBHyBB//wcBvJNK11vwUp3c2ZEXxhYWJ6PQqC+loNdRAZ5m1iRhcKRy
MFnuWds4iIQacE6pasUQI8EoY6f0kCBflGeInGHN/G4KgaHBByI+B9tkQ21hdZt7KdwperZnSHHO
V7tgsZ/64UfjBkwj1WDaL2sfdpGBrpiKkkroNpMj1X5WOvForsvLigPzGuPazDSUJibuGGbFz54g
2yJf/RbuiHIekrQVd4jfykdPYKqdXLbMMR3SWwaa1o5uCEfLYCRLDbzHYRq1PtOvuQE9Nx2cuv7h
+tVjm7u/Yth8GBSKvtkNOGyYy5eU7YlLFN4ekwsMdxIE4rLT8lhKkUeqsWLRF/N3XHzy7BfZXbcS
UJBzztm7dj3uaXh6twus2Sg0vORip86Lb1jJpcioLbDtbLDj6Tt+o/B5afo8Xq2iuNWhTJ8H9tFo
5OhohlMa+y1Aj2VOppPOq2RfmEt2g7szGjMmhUkA516kplfuZ5DV69b5ScMzHR2Q4Tkjp2fpM4DM
6P5HdpD7151ZFGQqdBbG0GZRyvvkNr7xmpUT+qUWKP4+WBb7mRRhHKgqH0/ItWhQKzXUfKvwmJJa
qpu2wupvN5KgQkotBEsS7EPbrhFHFgtfw2ij367MF7ctA+C51HpGltvj25ibAN8jc7WuDe2nz3mG
Ma3JW2uXeLUbZ+yzuPFzK2SXV8l1kmTqodOYqKg0rxNkWW9ExQ/PLjTZE9A268ZaHO9UN9wL4Aby
wzg0y7GpnbcM6yD25RziJ7PR5eT2efhggjk6Gk6nbhCbtvcj4y8bas4NkqNOomKtzIOaC/nWeoI2
bu4xN7WQ/x1V6I5XebIdZXXm3edwjJLEaemmDmRQhlb6pRjLDLyFeCWp9OLWiQRfNz90a0lEcE9b
fqLF4IKqvULVUu5y9Fy7aQSoYCSzdcScQbqU2VWnFQzoWXS9vOL0ymzXTEV7V6/sG9zRmNjRxKbm
g5PI9b03ON9WPDTXE3PhqyH17KOzhJR/FV1J4I1MYctE+rE0JVdLSweqXWgYTkRdDs6/yxCGGUHy
FpQDwYJBSgZWksxXCzZK2ikjJrDQyI50qhOefVAHtmsyk0hGGu8MMZncV/NF25l1vTD8PSSFF74Q
1VrQls+b2POzdzhZr6EF+ysdBvORBGDzZE/OF9Icro2gSp/K1gRl4vNJAyW9DC40rikp1Y7AiCFO
5qmMZWBB49bFjdHL7gG7WhU3Un/jAEf0QYasehck6XROQJuQIGQ+AGM9DOBFTgUCgV0Lu+ioS34t
GWPyk7IMH/RHPxtxJxUnPbt13vupAsiddd6+Xw6yS51ngYwHAXKpmnPjT/39aHQOgAszOOf1zInD
yujkb+3sLIPCCMqw07dJVSLZdZJu/dRyEr5mQdJnawlnRMbiTbWwkuwQYdCMSw8tQgI8y8yuMQce
MzYA6GcmWLU0ZcZf1VZz29fBuZrsTxTzoHYTCyhToC6uCnBUahhnSWkEN2lSkuAYFvBZeixEtvs+
mm73tRid6a5jGhbuRMWzx5Lg3eUrXfzQs6qzV9t0hJCyIu3S8+eWQRSaIMWV6TOsCCU8HiCArsvm
JjeqV2uWJkY/7T44uvBip+LIYVV1gQpFVA70qmzYew33l7V4y7ca9eIdkkPMOH1Dq8EvXkRG+uUa
5gB/paq2EJfFjQqYc/R2kPuP2nevKyef5Y7R1MREJjBOcHM9gJP+r77lgMjZtAaxRMYHjTLwt86H
dWxAGO/RB6+RP635iaBL2J1emJ1G8oKv2mUUJwHn6c7LSUPPjDT9Eoh9nebrsVozPv4pWz5ZrFwc
9UNkt8Na4cBKaUmZVlftjKG0n1zp7T2itV+HtXS/LJzIbz3l6de+ceIWtme+KzqlbkerG4BSc2ob
AE2dQNGpHSEvRszm+aMpexurtUJxkib9mf1xPk+Fw5ohFzLMryBVgllAYNKPv9UV/+mh/22RT+ja
H6qijff4O8dxA0r+//93S5F/+a767+vPFf7Hj/3eQfedX2h1e37ouvA6fpuZ/95B9zE/8l+Cze1i
YoCkOP4HTMSCGGL5foBXa4s632bevzsmneAX0k4ZwfM3JjIMBu1/4jD+FZeRk8Gfqrhw688LbJPk
o/ouj8PPVZwtUc86o1CnEJU0+kHlMEhExVleZckkrqAayOkpFX1yac08G88TAMiHrKPVeSwBipaR
UpgtSQnHQu4no0OABYoOu8NUhKbPzR9g75sQbmlNpSFWaw1v6TYtrcyJYRomz4vdiM889u8VoLuU
X/U88Xw+DWWrH3oVPoO7A/7bcCDYtV6V9DucVmiyqZ9uRsSVhOCCB3nsvdaBvzOYn8OSEf8OObb9
2DRzeekVQIi2DpCpd/zg7GHUJo5hua1Rf8eWYVmPiSZase6N8EdvK4jkXesgLppqrc7pRAtyR+Zv
9+5M5BLouQ8j7fYFtFM+qFJLsMp+9pXvP48Mo+enZ6LMz6JUOjhyJAjbqKjHswY3HJHAxA/2YoZa
aDP5K3ZeHdbh61RomUZNFZif/XrQN143hZGwQ+KgAJadEBQDNTFGrm4FKOdJZVgPfT7QZs8hmDH0
DBXE9jwHHDD3HHBUEVAD211qvI2jI54gZdbgzkfHuibjPTSPs7Cql7WsYEJP6Wh9VtgNkDIuJr+t
qrPlLkCL+kNnM44ERyaXMluybwaL5W3HhPD48fr67VVxZytSP/jn2YZW3OwaCBSR74ExO5hqbI4j
OkHA/p2mfuRD7oN12Dd6IiTRH3Kbbcuicbsbh5IcanodSLWSyir1iRmucg6ZQOx5RMFKuVEkoOcb
oy0v2m3Pk3LZJQn5YanMU/tzR4KSd7C6NYDJX7qcJ/HYfWbIUl6Kse9jrk4kQt+LHGweWVeQMqoX
ZTjVU9ap9bPssv46IBHhudBTcMgcW3kxhahzgSiXXiUSLiRRyc6uCldxxZEV16tX4MGBW5ZzZOFN
FpppvtA24YICx/AOTAI4ES/czMcMA950M6/HwO1DBFa282P2SJuJElXXLZMOvWQx5q6c6NnCHLLb
smr5XYhvu4PXkkZgM+2gaZfvJkXveT+AyHtM6nC9yfVcRg5bSKwHM7mpvTonMCudg6M1hBbasMx5
qaj+j3WwGC0krYw4hGXI6+BYWmb/NLTuZzFUMOOF+doEy1pEVNgbk4NABb2H+HGDNwTjRm953iEP
NEFGPu260YQvglHfhUhNFDow8qq97z1dP/SG4x3mda3vRe5alxGrMMYVme7pULkn4iqGPZMufclc
WSI4hC8TzZVwPkGm4ZBYr0RAJMrjQQUQunN7uDCN3eTcVKDQDs0wLXu7HYgXMJNCR+PcG0fZOf3N
iDTmDolOecXYX9xD6CCIJGMYtDP9HocW9qWkQNcfUiKEMh/jeTH9z5M28pvEstJfV1UU3+FIn9XK
V6+7sIwb0hhJyLaY5+zWwvGayORn3rUMeeiNQhH1kra1fJLQmAtU01a2H7OJCC2jbPSnRazmXhcS
UxKHhIs2u/bF8MR6tKVv2nTtYV6ASu5MY9+s2qK5Wg0QybOmJzmjERaPspgZllWzGU+et17NBCM+
ZIvuX0Pev3N2E70U565u/T72dKou6NUzzr8eOohyphLf1VQ2vH/sXxHxaS39RHqAEXrB7NnzQexw
yoZbYqu6uJpQCTM7Uzkk1cJmYujgnY7Q5S3HDOVnNK/1e4tKfc/IzIY5K/3bdh2N57KEy85EL9OH
cF7ot/tNNWDYIm75XgUwgXygKdSHLOaA3ViVem9M3j5WFlkOCRLaurxULU+oDTYHMu32FHXMop8W
QIovihZp7Bkwa3fTRviHq8EOo1qvOS4py3PXAO7ncZjtR+B8XAgSyxI3NuC9qJpKfTObM9QLDH9h
c4vIYsWMUrZr3LYktgKd1TcqsMRv0cT/KZf+rlwC90L18H9LDu6yvP2pUPrtB34vlALzF1R+G0CN
emSjrmHs/r1QCtxfAmz/Fr1NxwsteqV/rJRCjM4eogLf448N1vY/ldKmGbQY6dsUU6SP/zuV0r+E
ivvQHqjHBAcF9u1/oa4h006nrBHiDJSsS2K70OVjxgHsgmRximDy8GBSlRyYKusD1ozkEvAovDGs
XD6JJujeyJXtX0Ev9a/pwgrwh0/yf2mk/myihcERUg7y9nmBtoMx4U/dzZBFOOEQ4p6LyW3fReYi
98OCdU0mHVu7zKv1CEmWCWvXUkn99bWRef6piAw2FB2ZmShF6OK6H/DvP7QC4bGRVDPmEo5s8rnG
+sPKPObhTRnyrILZFf41ncSGdMnV868WNyRcslD5l0U3+ps/9nKKO+wql7Qiu6n0xooULzWWeyVb
7wEnLFq6ZSSQAO36cG11TndAP0BIEgE/O3j3HCSxMNd3mb2aKLUsRidmICHcQmDz43HU6KSI+DU4
GA4eOoPCs984MXNa7wtI/H2AYa93AWO21fjICtwcWtC1BFYMDmnwYITCDGhtVkRO7pqvBufsPQbV
53HRCk+Zlswlfa9ryJDBNG9kxjyxRjnTaTXqJCpR7O0KPYzrTvvzRKJmwkAWLAHWWntZPzdFUKN7
o1d7LeaCQbhah1cMQhSrucnqv6NNsEwYAgLvxP62HghU8uCdU9AYrj33sH5s+RiORvGA4zO34gIN
G+Em6M0JQDQV0YJLuJ9HJIiHyVmg8OY8So8LbRq2Wim9ii5JNjxbY5vtm8GfxzN0gYqsArsZHhe2
9yyynBnOV+5Z5qEGwBrsmmQoGbEKr7Mop1O9hcgozAppmtszbsNw3BVKEynUYTU9MRu3DbyXHl5r
IT77xRpARPWa+7JRC0BbzDIYIJEsulsS6g5zlXWgtYhhd2Avh7BuHLUdpN9kZk+H0sxR5E4TFmla
e57t14/aXifK/3YsLroIijgQg4+rb+hOZDzqfVh1A4Ym8NoHEl1SshgKNGwRY9AFcQOKniMVsgWr
Klgu2IqTF0DpJBXOGYO5yhfZdxdnHM5u+ndQG/z6OwepLbRGS9zbIieSk7adJDNt0sLZeT5BdTHP
3lOWGoVzi/V+FOgmk9qbn8h/y5cOI2vTTlFC8y2NiiWhtRwgPf3WFFmSo2RVxdE22/kbwNp6S9+D
141Hqukm86aXocrf6YdWpLo1k2vf9b1KLnrUzhlgWjF9Jh0aC9gKo+qdQM9hJCxvXBRPhTSGX4Go
FFWswkHSDKP4y/cDESzGvqX3ezOtFv6W3vQHaz9OQEKeVqdd1xMVIU4VI2lo7bSNwkCrRkzhW8of
Kk/ahhT+1MV4xNK5NE8cZjK2gqG5VtmcdzQNnfYdxwKmErVW3OoLrqC17MtHmBnbYpjx/ksydu8K
Pfq39ogTFH1qyNXU9t7WjPMg6Hdr3kvOoegDJrd/HXKvQBuaT7x6xCD6hEFBn/J27t5wlbZvM9Jt
YOJiIk4zm3mQ95SBi7EbzWX8apLUYhJ3poR5Gybz5sq1u/Zd9RWSmM6oqGa2pRxlFJ+TiwdvPxQf
RyRjmG6X3NYvVY/7q43K2SFi94gRMcGRx05gre8Cr4jZXQKylPijTMNN2AXJEdUAGTN6nj43KWFp
PYdU0byTJFBz6xC4eNX+N3tnsh23kW7dV/lfAF4I9JgikS2ZyZ6iNMGSKBF930QAT/9v0Na9kuyy
r+dVk6qynEoyE0B8zTn7dItzaXvBT8wWpNZ2EsJctkpLm32LTPlmrjAnrWkyRh9A4VZ3I73PjVXX
3Fgp0oUb7GXQ66oYOWeIoWk6MhmiT2IkmJTXpcYQjUcilPbAQOB8rAQCJUJcEeYGLMmjMaz6zv2k
TbQqyI87iP5FTFYYKw9n1vGVwjNHoebKjzX4uUvizAy96IPqIPJ0PD6GQpgr+/pLL4YnWmjniBM0
s9dWRN6NTmEWoQY/edp7sA0Y1+LoQXZfo4az7CzaCZqKc2JOEakEGsL+BI3Do5GPymE9PtqvIHYd
VjLkj+xqCTrTqJGbFsJW11aR1Vc4BBJCR3DxBuzbi6NqkZiygOjElQn08+gbxoJOuI+oWjlnFn5l
fw4Jd4PvINrSNQCh9cyCxxpzNcoPt5r3lTRh5ovJASPAczzeEOxpAbTmgd+XZv/h/Rz9b+H4z4Wj
T0XxN4VjXnyGf/GzZ8Uiy/t/9ui+9RucXJ4XhinYWpN/8j/FI2JTrCmO47JQ1w3oOPzRH2M2013/
xAQ6Yr9v378XjiapKDZJJUhoGbVRdf6bwtG2KVx/XP0KnamfD4WK+tXA/vsrkahDkFYpR7QnzJKI
soliHOhMWRgO3p1NHVAfbT/W8I+i2re3eeeMBHUONrnalLz4txUPgIVcp9JPI+yKWAYeoV0WV+xZ
0ux2cCqYuV3qfrQXpzoliHiuBpkZoa/lHQ/fNC1PbGkYG+c+/MMpq66zptXqj1XS1Dzzx2bZlzOa
GMnoJl4Sg5zYSXb+xymdCZiEErw6/nBxvUxSjd7tTJQ7e8Q0QXlIJ741nRXY7eMa4FxaOd7jO9K7
7uo83jVrhsr1QMLGEO+0otStdXSQJorwlBRn46VIkBi7O+b3S3OhD+TXTRRPIRrJObOiAzsuHBJb
IvF0NssVMDmgreAafcOGjAqS9uIZ8LslwlA+zzZI53KUK9LL19HF4hpgx5BEQn+Vsujlss2T1Kam
yll6soiuUPEQHToSM0hwyVjhjoV/rkFiGVBeFQAvltZiNZs11rLJHXzdzYae3UgwGLAVrZfs6xLN
c2/jNynj2WacxvqXpbY1xXsjV1F3YaKnHXUM1Lc6gNpg8TUzkOyVYcwk1THRtGkf242B4I8COjB7
cqUnTAd3oiBM2IGG8xkcLwvZYixgIswJo6ye1bNX5teQRM193VslEYvDuM+rqR2CtqqdgNCLVSWl
4JwTDlmWVR2aThLfMFQkPjYpVOggyg+tgXolc+L6QFZwdNfhhf4QVdoA9SYiMW3RpuamyJynvC7j
O/b9/a1MJvcOde30MWGiFJKkQ6xkk6g7rod6N091ysmootvCqGdgoo1mbORIPnLkGhFm59S9+H4e
PSfYfA94GrUbTRGETVCD5u8mtzOvIycq9lqmpQt6TXTIz82arAiMw3lqHVE9wCnOyfiJklht0HOb
apOWnas2NZydY4VOlFiUgQxWEjSGo6RA38sij59NZrpX/gKGNRCNLR9JrEKZ7TWkwaP37Yo3IS0K
YdPFXBvEdVVtccvCQWBof0s/5x47aT9mbED7bLRMGLnKvRZzw74Rz3RRMbIap5sxjjFSKlUfLIsC
eMhmvuux6Ls7KvbquSOvaz9FbvNFGskH0RKDAv7EO/FNl1uGi9Zm7htCgeZC3UVOn5xI+useY6aD
L6O5lARKSmW8ZgCHrrSl4ihvW9M9yUL5OytrviGbiA7CZkYDEJgREKFmD37ujS+6kxUfZgqsD6Yc
0hUS7uUfWqyYAK65wxxt6Pa6C93Td+WwSxvA1TU8ZUbmxR7wMHEPfmWfpCKvL4C5BVub12qkXaA+
W+yFDoq2ML2tokyxBW6oNUH0m1zFuPwTcphAwwxaHxK6PG9rORI8ETFg5HMZwNQWa+Szjrq8lywY
/CqkkTaeLVczbwate0qX7iFrNPersoGes1hczU62NF17YzQLOmuQZlcl1rJrfaDKosMGeZDGR9/q
3fMsu5ZbY+wfFki/od3p9aszYp9p5FLfoptcvuCb7tpAaDiY/FI2+Jlj6ylOSK52WkZL6NJbwuig
Rp3xRowfByLjKmC6G2gG5HHmCN6p3xm9pU38GQFm+q2QlMr91F6DIJBb25EqTKbRfDGo7A+m5hoE
q0k5XxsKE61Fwh3VCmJj7jgr0S+iRTDZUV0lRLx59V2e9ViYm0GAJBixDU99iqW7iFIYEfA6gBka
WJ7ua2kB6chjaT5MQ+R9yWWJu3tMR+zk72gXtA/zvaWBJ6mnyv7MugcUh8OclTpnBTK9s8NiUZHe
RrvHhllamJ98iAQz4SwXNybfPohH0mIg3bGU7FMUCiUVbtDMAk4PUQ4XEiIYX0u73gy6eiV1uLoX
SHyPsRb1G/5S9kEZe0sb0+J+aC11rQ3rTN5rMAjVnf1Wa9bXtGmNa8GqHBxwS9Ne+Ohdsb5zk0PS
BevsnX0zz6+h3VIKZstroiMba/UV0aXUU613D9ic0OqLLtkgoqdnZb+wSxktwYJa/LtWdPUWICSo
YYsNxgF2yqXIp5g8wzRCSNyJD2lro5nHxbfjfn/N0LHft0YvNwmF4mPsMqkVSdecJHwckjQiuzjb
NTIUu6+mc13p8YGYrzllteMMewvu+R1XbhlWOkgD6I7d11YhE2dBJoobosa85xiI3ImfEP0IiOlN
beO0QOZsl7dlpBGQbEC9EbgGNzqTpHDu9fQagKUbwJyo98OoxtAa1fDR6JA0FV5dBZObfxp68SVr
icVeOB6vJ1nGWN16mQCNQZFV9XUeqjLBMG6q/k1g29yOYh4fMrjQW5RK3baOmXxYHrnv2GKjB9So
/YXhz7CXPraEuU+7G7Qipthmiw+5F5ES8fVdoh3leAXvKdnYlfzS6VbxiYCqccdGIv9aeiShwDrh
e/W8T4lXfOvytD+a9CUb3c3RaNj8r8h2/WAGoHlAp6cfdSBFIfxGY2cMqbheGi179TOPCJwi0fbs
nOBFAw67y4A1nRj8prtmyNrjSEGyHZGbHUzIVTtXUXlpqNv3uZFMV2lZE3pZKOwUg9C0UJ9Zcaim
nram21evgy1x81vFI5Ifkq3nxDnIyYRmY58XSzaHyirzQAdGuquF/drqzd04epQOWB3oFpc9j2iN
rAKQcFiTgyRBTJTmCxVGoTtAFeuL23R3rk6keN9CKSyJU4C0vM4M7j30AqesXuJd1eEtYbdgBHAt
DJKsklO/FPEusoqzWWravd8ruS+c0T9YcxaHi1nesXm4nRni79h+wbMi2HnjFDMr2FGEmKKLfY/J
NBwWfKhWXKPBTkb0D5NJLq/mmjfaoIhx9DX3cbCM9EBEZQ3ySnxrI4fd1ox+Ly0JvTLSxuYgy0kN
rszxTuIae03Lud26GpcfucsHR03VnaPBS4dQkASTPTKR85vxqMrORwEZIyNPF+9UDvNdkdqfyJB7
+m8v9X8RJqMJFn87hH+oR3x/m8/MMtOfU1D+eOl33YIHmVnoruM4OmrVH8TJnvmbiSnwx8bpez9l
/4bdb5UeIxy26AOYUn/vqQyCUzzYAdy4gi4NRcO/kC2gdfi5pwLGiMSSOFT+TscUsJB/li2MLLur
Lktr1LwugyEfmafckK7q7xO8szunIjiAQUjm3REMCdbOSKv0Ih1VhxNee5b25ijApqXmByqt+ZYl
a/Uw9U70ybeEum0Wk9vclYt9aLqV7OLzGV0BesOVl1fQNaTKYe/RzqFeSuj+zGsPUNglFzXcvsKy
Tby+bQE1w0+ZNMCQh3WRcxSpcKEBe+vLlUXl+rO1y7XeuoEwp27zJLI2Wq0mbau3mkna4cxokd61
ykLNTIyEzUPPnhCK5Bk2Gt7gwYjM4wim7SRBfh19leoV+eYtYZolPxQb7Gj4xrsAs+qsiil5NAId
o+xt2fO5PBm2jO3MIwNIp6O9Geoc27O0DynoZ3drLoBJUr7wgx3Z6tapbNiOYkmjr4tjt1AWhOw/
EBpJixXxk32wKOI+VFLP7/F4YwNSaXIjx6h6bBiw3wwIMeYrPNexzYFl6MRyJq7XozcoRARCoGXH
tySNd0d07bxtnYYPMhNRVAa6meJQIT/MJcB9aT6J2PNu4egyxqK+10UYYRKtQp9sz53rlShEqNfh
mDU3xCr7tzYSfXpVYBeHns9vNzFevC6clCdvkshrMJaYo5MJYBIw/PpBiNa706A8XbCPgQYDZ4Iw
HEdbGXXiMWJ7coS8aJ40ElqOLCXqmxyFjPawWOW8ddxMnCgsJFyffLTClH1Nf1i0cuB3Jn6E6Mf2
i1zK9mPHmOlDo88WJMWltZ11stR/FVqJyXxIEA14cFvvVBMn+D4s/8Eg1PaOTGMWDL6iW9rYyB+N
SPU9LhfNNsKBtcNnb8H7BnzUv24a041346wjIVVZlR6AlQ7LET2GMQPKGTXYcBpcVcn8fGvqyqsS
HER+NpDSmdsM8mUz3jNgtym2kILeNp4mTMLiHOepErN1TihiJEGnhUUxQ1xGvVAyk/Ng7mPEmdg3
tSyTkCU1PojuMMMY8j62TDXZqfj056gkzYjvZ12VwE4aW7nFY+ztYiBezN6jGv3xaXDwvx0LFjnp
B6Pp/eHE0IYI5IrL54WYVQ1yKUE8Rh6d4V1xqk9D/yFpywtA3Pi6GEsS1TJk3MT7GWZZW9oJMqdL
VAsG+CfbZI+QLmt06DIs26ib853u8H8HUy+OBElIGHJGGmp+Up9ZE7VYZIf7bBR04JAKmElmBlC1
nGvo2XGiGBuSk2iPFZgOzn+sNmw0zLJhESWakOhPMgxzxQxkMPr4K4EsBgpdPYVAMI3GGM6DUlca
AR5H8jrscPar+3qBvUw/w0ZP9NTJtTpJ0GlbF4f+1iIekxB5tSemQftqLzxpMJ1tCGHYKw9/25wa
Ipibwb3QMD8MS4/0O5brnsN+Ft2q2RlHQlrB+d5IT78naspAW7LwtfXIfmMLM+hU0A14jUPFUfWb
PrOrK71q+m/Z7F70xYg+IkWUWJza4qFyJu8mm+qeCQVkBYugi1synswdSLgCCTY2TMtZLmnroZm0
9GGTEOC4I8pPMNviVSJHR4YsvG7C3Fs+gi+zCRByb5amOw8yj5jOJ9MG1XG3b6Oq22VIAs7U3vLG
6ZlTpIycGeO2e8K1vW0azdEO83tGA2CTj4j45LDUuC6LadLWaB9BZi+wr9GNP62T9DAWOCtzd65C
YC91UAx19wHltjzoIIKfIG8MXBhS28edehs7B1Jkks3boXtncRrRJzO3tTLAPwm1NLPKLNCw5hxH
SG45hmnLvqratNn5PuOaoGE+tG9GuK8eWUYbpWnu3dgkPi41jqasBNk62BYF4eQsLmn1LbwIdAxp
tvXadKDka6Nnv7W5Ze0ywn48Jqj8vfZLVYMuDRaV5i+NW5TM0ieillLD28EB9vc12R8fGxnpHyjW
te0wkahRy2q5MO2CkNlCGCvN0rsz+YMzfnrtBqfZsxu3dLnCB6kS96wmOvTDKqDZyMXJVll87eel
5wdxZbcgINPR3eSGWbNtdpjeWJL+zUaJvZkYil5MWtBgQVvWBVoDQo/keQ+bsguwq4vZSDU0KC2z
zeeh0XuGUH3VhulIR66b3Wo7re9AGesXM8ur0EPYzo6Yy8BCZqaMfqNEYh0MDLnB1FvasWP28c1k
MPZtLLsydBLIQRjDI3y0neXMp2q1Pm2yuQUWYqfiqQZjcZ8wLPkKuyPeNgh8rtvI+KT541tKXMYL
ygOUzHOlb3rLfoLrqZ25p9DOmPnEoIPn3DK30VPcWXtlZp8iZ3z1jNbeExwFKjhisGqm88s8zX44
FDhWXZcIZIJNg8nUYYMSBNYJo/kWE4MCcFqrQ9gJ2WEyxqreGNirQVhG4rbonW6b9zK/q4RzAWlX
XaNRHLflYNBTGeRQ4jNNOtlse1EulxWEAPug/0oe2ONch5RS1BfYIdEWmRPpYuDeQztaO2h/fbii
WFuLmdbbDBZLFBiPOPSriEjGPH/UDIcZIgruT4nhpgfSJd1vnejux0m84eLAOp7ietDcj6BKdRo5
yHQq192TP0cLPhFywlwTM0S8NGRyjScAOBHPzqbZQmgkBjaeyDVTcwmevoHSQtOTOeIplXN+XXDN
01rhwxQd6jkjG9ie69ke2Wlzqgf1YC1JvxMLrPNiWp0s2fJ1oP7cDOZYP0SemjYpjRN+i9Kc4QEQ
ZmQ7aK/mqi93xA+VQad5rxEiQsIio496a5s36EoKBmA284KB68p+LY1SHNNl7AlPTpurpoKlPLbG
N7eUiPjE197L24R5c9FsRNXLg9egNuutxtqmLfKxyXOSPRWLey/ILg7ZbGU7nerxxqjc6JZ00VPH
l06s3D5lCpTMvbWxXcyqmfDicE4UHmeRiYvZZE9IUZ37SCXjHvunPTJrrur7MRnRmfbEIBFuZDPQ
ha+gmMu0vYPiankesnS/FputqG7YCMYbS/pXbDzfAO1gNi2ZdGv6TST7G0D6q7kX7RfW5qwpP3UF
/J+lV4+yH28bMTCWq85Ua7jYnQWR/xCpDRFJOTUgpAVMVowDPXhaoW2mNl4j17KvkTh4107ZwoBh
U2nMrH0RyZXLrdFV+X/VV+gO02H+pyUaPdrfLtFuv1XVmqv3uUp/XqT9/sLvbZ+Fh9RAbcXWZZWE
ez+osFaBFjM/5OfvQqtVY/Rdr278xj9ycIp+37/9b+Pn/+bS8Dnor4TpO+v67V80fr+bGH/yUbqr
kN4VOlkBQmBP/bnxK1i7LiWF88F2q3wOR1EjebGLNaYwUjUUayMTJrsyjCg7OTitHxh91x0ZZSFe
WVo8WZuk0Cmg234o7DABxaEFyExHVBGvQFGjG7mqLdmI6aGVMnTl1MLwBrWp72ErzVa4OAUkEM3s
kb6AD2igH7BhMrZdliz7dRTKpH/uTvOq/UScpjMWWZanyNCQhq6RQdvuXTDKwrMl63qVkervklLx
ri59F5rSR/LUqN8FqMyZ8hA8ShSOSXVI3SX9hmg9fpWrdlXxmhd7rrORdR/a1uRd5ireJa+u6QO7
GlclbL1qYn2PzeC06mTTOhnO06qdFauKNtKZKQX1qq1FdwT/gJiciYEm2lvF8C7QVj0ujGafIXkT
IcVc9bpex8eMDQoRL/JP/VQ5GKeqVeNrrGpfw+eTt1YFsFz88nZYVcHDqg/WV6VwtmqGk3f5MAP9
6sTitNlkq7o4l4m7M9C6DRsc/GcS5mN9O7sOG4MOvyRFHUJlVF3D9Yh0ubfj4UFgEEJr30VImw2Q
t01QrornqhvNZ1Xkxg4fk7cv8REgjV6i6IyREIekqbP5q5GA2vbU3wPb8rIthbx9MjWpv/Ua4aVW
Ke7d6bb0iyrsJSHjBAnCpcUXBKnEMC/MxseP6xroqSO0/maiSN74JRbP3hs2Nkw5hAtDuTcrVZz8
Aq8aKIPqDj6cdcZk9CFl5xTiXMtDRLvzruL4eZhHu906ml0eJJQ2vRbDJoeAdx+NrX5DuJUbRsqS
RxQe2C8QtZQWzWYy6nUYLTVCEn+qo0PmR/YORlj+5kv5KiJf29WWFdVYBQpxz0WOfEGpFjqiKIOl
8Mm1w5xMsKBhwWGx72qutg24lCuMg0lQeq0Takn/spQEYC7K1XYJgssAfjo/ZU90RjziKhWjSHH9
JtqL5brxsSmS9t4GlnueyS840eq3sOCSmUqHE7mwuuRiTi3XDZetDBQM0n2D0icYqyQNM91iL4uk
EAEHAo/7WQ52QOC7Vcd7h0Y7Fk9eVKh0h2pOrjo0sVjOGGYyiRPvnjEPKZWbWfO98cEwaGcfbHgw
+LrtNk/EsyDDM9vqdpZeOZ3u3g1eEiUflLWUQzASPwGo1q8p1hkSzLz/lF7wgxuoOxtmFEUmWNx1
cDqw5jLusV/wLFbZUdZwX4KClTC/DfkqFpkQtdZND1OaWhI/y7sKLH6XhOUm2Swf83zoloqBUF65
oOvsnnF84/hLOPXoAkMuszj+WIo0LjZZIlK+H60uuTyBK+lbhWac2YBI1Uo6kbMLQhHIi0cEhznk
8WEePOvjWFdyeHVzX+TORz4jf5yCYiR5BHGWyaKzivLBVDRopXaI/TgFa5To4xA9Vsyq4EO2CGs3
xkDdz40FYPK/I9r/00nNTJVT6z/LXe6T+uu3/3fsi8/V15/00r+/8PtJLX4Tq6CFQ8B3jN8ZEd+N
ZeI3D78ZJBuXQ9n9wVfGFNYQaGDIyfuOnPhjQGvx1wFafRdeM+z9F2f078PXn85osgVM3QLRBPBA
N91fxMhtF49d6fs1uad9FWRzUrOJZn2zjT2wxalhv8hyms6wVzE+js1LAaAYjQTav3oseCovSR42
tG8sLsoKlpD+TJsS0z0XbcaTTHrhggrm2AmqdGvW3F02Y9jyevfSoPoPDCVuMyW7z0C5z45kXaLJ
fTQg2h4620eajN62mEaPiUf6NupjeoENhB7UbQC4EU4BVd1bAmWjZE315ar29VtHMDf1O/kZl6sC
HA15xpphhQ7pW19knM9mPG/d2ru4JjMZ0JabJq7e/Lw6YwejXLeJk0/HnWXkZ9Jtb61svoKEg5gk
0wKVpJ+pIqj/2+XVZv1TTOIVR+dLO/c79lQQ48vE/IAJ6ZB2nhNIHcpjTbAfdigPlLX5kk/FZ1eH
MgdT+V7v8vP6CQycgmyYi7esIYmjB8S2I0+JJq7Eez6uGJ5JTo+xKe9XddIGnkR8pNh/pQLw92s/
HccEV49GfVzWPA5N9nwwuo5Wj9ScZDQ2KlePDntl2VgviZmfEDUC487widgXNzFZLjtWz6QqP0kr
fauH+dYq+K5mc9i1foPIz1q9XCi4FepEODbIBYyaD8pI6OPh4gwBZUCyTaFcb8Y1vGZoeB7H2vpZ
JuVnFpYyYHFHTg5PxM36Xo3Fv6C1y63s9dvBkHuiMK5oocCdTjoxMbW2QUz7ZhKzt7VFes5zdUXV
aB9A8DooOfgNa2t+BrDLcnBwCgAMpgbVmjeaUnTFCcala6D+J9Qmz51FX5rY6rFkYKfmivVD0mE2
r9PP1UScSmEoOKnL1WTEKQ/wLr3krfuSKv2L15o3PmCCjSMB8hnDYbFJJmjV9Mgk+JCmDey6zjzE
0IKA8HpA2AY83cjYr5x6TrYSsimMWGGefJcrgbkIqh+jNIOm15+rWLz66DyCUnUoyuLixDr9se3G
R0sVbyUBShtSjkk1L9WjSbwSWIOhYclM5bw4GlpHkbKUXz93UTmIdayXGvz3zrFsvH+Wy2KR1/F7
otICWyVN5yV1u5mFH5cjR8SlQcvwCYKvv4FiMYfsjqc7k+CWsFBxxFIfZcWMevvQuvN0amt7OvbA
e49q0nB7J3OxBWtU3lRaM+/0pJhOZdIy4dUK83UQ/ad56pxr4eXNSrGoUxCEHUOELPSx6rGZWeTn
yGV0HCDRQiOfWW31nFfRc6kQV4UL5rs0KBEdqCS6WFX+CXELY0VVAK/juFvMNGyGudsiTkhEyKgb
jUGquvhEfhNeTbe9sOO5rWrichm7Ptcaa/9+tNmYj+QXVXP3WlUGURpalmwLh5mIi8WzWXxnV7I3
DVnkR7diIEUeGRnwtMx4rYHPBH1bYlGa9I2jDLEzXXao/BRUQrCrgxbtWqiwo9xYujvu1Rp0MOfu
i6s5l9Fo5TGaujdNdleWk59+OHT+wlLyZ5yMD0oGOwe3PiLIlej9I98lZbw2ZjJHzTSxi2FGP4B2
UJfUbs9LJJx/MJFwKP0oklxz7QyfA80Ez4MN2flloUcROFbO7OKpW7dsQBNORmEm5IjzQP/73+tX
q8yaoIdbAkUT7eqa3/rz7yVdlxkdZrqDMeSfUX8D7+VxnAkJDBJdNWoLOeu7v3/PP8GH1vfEYO3g
HfLX//75PWOz8hPyzcAXDHYCwmt6rBU3tmZaB6mRCbL+vkUBIK/n6fb3b23+yZyzvrfPwtalERds
TH9+7wZd0ILjojr0EG7CDN3O7YwFZX1cXGV1lh90X73KXmGtkNN0yqae+9bHrw3t+DUB+xRXy9UY
Y69DJH7wffIXGYpvDU9eSdx8gElp3lCSsY/IzmwSd6U93asyftbthOGrsi4jK6qNqmt/b9ukr8Xs
iDck0Mzh3/+mf3EJmaysDVtgRLEN45cv1ihSwokMC3Cr0e+sWr/V/eWWCWn7D5/o6in79VrljWAs
YZy3uJR++UR9KTzFH3Kt+iRo0Urdzig9tuQYmUHl+FnIOPA8xKK8K6b51h308i6JOUOtJX5rJ57L
a6mC4XKNdFNXsYa3xpfjo+Y7F7Ob9onH495u0hIHPQHbrTLUS2yztytjo9mqdCb9W+/6+ypXz6rj
2B+N1DrBoy3B55E1w/LyLUpBjFZEOAWd8uq90rK3qF6evXjcLQOdhmrMQzLbhySp0g0ZJcSnAN4G
rlhsjHG5defWDBDMix2skU+djTnUFdRYf/+F/cUTBvH1ysTSgSDYv7IHFvQiraWZ1WFhPb6WE4on
G2JY/PvSPPz9e61zoZ9rUrKqdc4poHeub69w5B+fZp0xp25hzdWBAKB7CD6nEiv5P7zFXzxZXKx3
FoJynP3Gr7MpAET5QCxYdaj9qcGir/BtR8vr+qRn7D7vB9wsuWEdfM24yMhPtrhlTyhgP/RZ9sVD
R40vg72NV2TmAUo2h6zP06mZyzMDn7fFkebWjdL8UJgOQT22KYNRX/rrInW2MIifPAYsqLy8+EhQ
CKNZm7pFCBNAlI8kwuiMJDD91tiPipmVbqRvNnJOvIH5eVI54/94Xl3tFKiCFtaG5lXRi28mfbiv
KyPZQk7+fVb7H8OQrb+4Y/kufDYPPIeB2Rk/fykVwH1Vz2V1EAWNwpSU6SYlUSAwmA6fBbadNTEp
Y2jvXUq8Zpuo71AJiPJmyLiWo7xCy1eNOxktMhgcUTMi019k1pihp9NT55NziUYXUGpkXxImg2hA
eRI1SAdCTGjPJFO9Lr0epG76oEyqQ9I1gXFpap8n+vNMIRY0UdLszULinpT3se2svjauT6vhwdc7
E0wvzcrCMirYTNjLs9900++Ixf/4If3FTcKZsf6H+Snd2y+fkYxb6NVyqg7Sq0JKHBW4kh/HwtQe
NfE/fCPA6P58n7CeNHmskeXg/emebC1zZgw0VocOlAEcHEDUpACdIk4qX/D9LKw12XbRIJEtMARZ
RgUYF2cnpwAc68jBIQaGDWdPu/WZ9wHaQ+dbzd6XPofTxZ6YuMt+k/hU+6qqzdBs+lci5+5VwdDV
XQ9jLrPYzD9Hcq1SQR9ki35uRzBUqjY2lKtbzOrebuArfW8vF0uZCC34F/0uP6Fm5hWNnIgNGoeg
WIbkqNaMybUJIpITXidokVM1ysd0oJH0mPxulpZWz17kYzfEeoDcIiCCAeuRuG219GSaVGvCHUPi
pWZU6SB+S/5JNK0XZDOS68C6bLveRr2yL7UrH514bSBscsA8dCyboqVagldwVqhiQ7R//bZjbtRm
hHlWQ9Re+7Z67YYhlEgWNuA6zykE/g1yHo6MwnrJkulemhbu2do+TFV5AgF2QkTSwg/gBh6G4kRT
vEegQlJDPHFhcnc4cjhjjvqUEIRwyoWNdngK4VrMqIYgsy5dupegq65IX7lAHnhBYPJP57HzF7c3
tQ6MG93GZWPqv5yTQHGz1rCYZfbu/Arf+R5v4YX6gg/P5rZe66/3VrteWRWDT6X3fs9XybCbZS/J
ueVlDLRCsGLZ1gd57k2d6YbFELcb6JkVWphxPhSCzdeU5qwhYxyNMKPiV1Jw/XPTIWZYYs5FVIgE
6nFebBaXTYHGMyYb5ufJpNzSO7PZoGAfNyom/6PwqKxjGkPOw4R19gY/rYTJNz4OE09QiOj3Hax3
WM3FeRrHe8smLr0uHLXFMWeGrVyuSMFFWwa6oBTaAuR3fiXCstl1CEhcugOY7w6BnvRPxTA+miSz
rNX84H4/X/9rKPuHXdiqZORa+88Ttt9FkH8OP/jjhX9M2HznNwZYwrEpoG0wl2ud98eETaxBSHRG
JrNryzXwj/3vLoyEA4gDhDmaPtXhOn37PmIzfiOenmbKMX3xrqr8N2M2Y4Ur/FjS6KvokB6GLRg7
OXSXK9rpB9e9r0McjqJWu8J2Ot0B6iy3i9XZx7JY8q3bjKRZL5NxbxYOlssaf7tAgHD0hIfCJ6/l
44yG8crsjXIj2sHjqtQnOyAloNoAbwTcR7zMNh/i+5hakWDBKYis1e9uVc9yzG/X7L8glzG6bzTV
gXBYr0T9+uwsV2iblYP4a63CeBgqYmuaxnDpsOPyYsmpfwS1g97MhXgyYxf7qmtjMHvmE+3Im9lg
44IkdTf7M4IrQIj7VtpWFZjZWN6neIRPdeNBNXQx0QWKKKM9AmZ2BgVxRTN8p2MZq3KbYbmHcxf5
u6Ef2aTDkyJelI/z0jmawdDbmqNwUugEA1e1dJqzTjjQonf6FrQAkiO7ta/1zjuA67lvdBiqJk+p
c5mLqypSJacRFp/YG7C8JsAD29aLdoPelBsumHrrVaIL2jhngojaDTtMt+HLKq8Wslh3rq25p5KT
cxPV6BtHy212yohZBKoKciybN1R+ebE8tDYqGDknz0g4jSfGls5RWe70sRI1sUlYwRGum3V0abqZ
UKGihr7HXhOUpU66dGQuD0Cq8nzcprL2tFci8wRFEYwDbWE71GdI1Kq6Xza6XVsI86wB+xi2w/m+
NSvv4sc+bBrJsEohYAUKtC/ZpB543pNNVVYIk1JhuTeqhBKg0eOgqEi1MhkCb+nNidFTal+7eQfT
RSBL2v5/9s5jOXImzbKvMjZ7lDk0sJhN6GAEtUrmBsZU0IDDATgcePo+4N+iutqmZnrfu/xFkkEG
wsX97j3XKhdUBDoHMBuQoSrvrDl3pcVeakC5HNu/6NTtv8Kqy7/Y1XyhHpK1/ItrHSbNEEC5XonX
avmiX8d9m68wbIVpq5geoRLUx6ZrozC9J8ul9XSA2yDG5egtUq3+KeyPweskRqpsLHr54GlTfFTV
tMenzFidg+D+sFbgUCG+NuJMeTPTjwOmnLIce+3NAWZlHqevMp35q1iHGhFKdsq1bycH25xsLYBT
8T6faeTJvsp5yB3jhRoCOnuALpE/auIOz17aLUi+TvLUkGSQW1aSDkxAKbO35K8qoGJ27G0taQha
9BToA+opxUFjl6EQ2UPT3Nhrs5CzdgwtVYfjEC7+TFJ+LSEiVGHey69qIn9tKerWvqJqbS7qMjqM
grXNaND0GgXZWnHECxC3i+hXsCENSGbtQspnWpGCXjX0fq5VSWG31iaRNWCqjE8A5Nfaq5StDUuR
DClb8r+Kl9KBDia4asMCuYJmpuGrpInbCoVN9hfsUtDiNK59Tt3a7BQSBc9s7d/HhU5fkq/+p68q
qG5thfpa5f9nQ/x/bYhsbOxD//cN8eW3+ez/ftbk/vU3/m0ndP8GtMxh24rp9wtX9/5/7ITB3wLX
cUKMrGx6OEb+fSd02T8ZTTnsjwyjyGuzQf3rVuj4f6NBEGS1x/P+F+D8vzFxstlf//NeyF3F9xiC
kay112CCswpwf7cXYqayNNBgcZ46R71ryws3fTX/jIxT3S22RSjSsvG0cel/Cqfotu8lpAxddM+y
pdQHNeVmnNHEVuA5/oDROs+JGyRH3RbZA93v1ucYwgWOg1Z0Jy9KUOYB8aT9QxP6s/voeXnp1OQi
Kzs8L7aKnDtGBaJ97avOAR/L4te6gOkGxuGRZOZcbIWeFkPxQqyH2qMuFEDgYVlSgQNQTkp1r1XU
DMxowwaD/A11GwFVgeSeh32YCa8/ZBSRypvBS/MKsxzFeUJsjDPPrDxcp+ybsJ3JUc5p33FdQ2cm
MOUlBp+EE87+GQuDD4y3RBQpXpLZskbNFafU3S5r/fazaJLo11qiGu4g2pke7lfWCs2UqA9zAZtL
0Rw48BL6Y8mt7BIJd1k7WGKQzoWN3XEa8HgdqGkv9H5pUR93UVuc6hT1zzQ5+OeqcQfQuiaiTiTy
P2bNdD5y04y+wvw5hW7CmzUWtx3utlPhTG9FS9a5INe+seuY1qQpBRfT1Wn2npucXMKs83MYmdvW
U5eMyPF7n9YNBSn9g1sbEuyNjolOpMHPwSTTRo3Tx1LgDqa3hAGAe05N+WY0BU4z7SA3UeT9oKVY
7d2kHJ+XaOzpzbDqI+b5N+SqdoM5bzr2IVaVyGmORP+f9JK/4QuiVzUfLkvfIgyU6d2SdeG2HoeP
tu4pxW6bU0mhOwlVd2eW2tn0DPwvktPFQTG1ylJggKVTvgGFy3cjlsB9WevfxL8CyH5L8jDFZLtJ
AVqbeFz1B/qNSqx3R097OKlB3jq4h3ZaE/ymgJ6j2gQSIxkrdRsNk7MPkd7PJPdzYN2LvxmtNNsu
fRf9ICiqj7X28x9R1hHiJa+yl51vcfKbPULy6W9QNe29bw3PGDvNc1PP1ZGzTo4vU+anpiR1DY07
2ICL8aE0+lAZOY6eWReyg1JOfEhrH0tjZsVHHUyUDZf1mZQDphXWjg1X8BxstMl/tIT1ttpv6n2a
kiqk/qmH1eaCWm7Akfs0xENe1xWA5j7fRI55sf1GbFRVvllVcqZzCE58z93cH6x3f8aq5JamuMk6
pr4Ww8E/LsnX73CCOZMgXZSTR0+g7uhgIihRXmkOGi9BMPCJpz6k27nUJDG3DJDCNXh/n96fSAC/
KTTGx5mhEqxgMT4Rr5nC58or2S2FUzfMbBj2SaYqB66P0T4JYTlxeBiLlz6oB+Kx9pIe6f51kCFS
RWO4O/DdeLCIbaN6/ByrzqVMWOsHxi/2VmseizTWFZQgY+ZfnWRR3aehN9+MQ94wxpjmiUwtjxZo
9DkQZtvxale61TT8sbsOvHAKPfAQmHHM/rB/x3zWprhjMxednO6QgfqP3udp4VTpgfKzdS0uWRPX
jLIjuc06yzkKh1NHV3ITnovgSOUzq4RBdGkFhnIf4zgC8pKSiuzcPcnq6oibKd840fLNQH17C3Np
7qrCguRdvjtLLjZNVbYUghHzsDrvrhBOuQNNWMBvzH8lfaR2uSPzt1oVhHshiOW3aBcaH964uDsk
QLSZOnklpF0SMoxdEi9e1d7YMVyN0NVXTcDqCYeC9Vx6ffjp1H7OpYdmgaWO4dOOacbHmDy9s0/a
xhxIBIjbIKH1YUgGIgHDMNxVfdYy2suhgVliPqr1U8uYI3iEceoeks6nhbWrMsDVmu4ehId87k+T
LTIwzWvqsYuWaMOkpXmEIvPRjIg3nq7jnwhrj6HxSE/2JZAwNxq+BV/ZSsF523H12avsCLgFoYzN
YMsB4d7z9oU1WBfcYdkhWtOcjVgotmsN6KA0WkOhNutBNN/lBG3vF0vo2zmPodTOY4huZZyN6Tml
6tAZ92Q76ROLPbMRE1XWcVGMG2mr42ylaM/ucBuPrFro1TMDeHzyYjDNeSg9n5IwQLOpPT2NERVR
ZURerF2jsPxsMfNrc7TmLj4roRNiF4aW9iCuf85rrFZAotqOa9RWUrVD0GHN3zIo619AmNDSEKGs
cVmMd/3QnXEyghyx5B/Tha91Hrb7hfHIQfSSBqyZylvL44qVNYaaIebYN1bZ/Vphj3iRR/gLFUCz
aY0kOGFzj1gvCNvzxjZiLg7TGilemD+drDVm3EkgcOBLwLmmGBmtiJ95LGnnceqS9a4Lvi9rXLlZ
g8tZOXx32rKkQTzB7UZd6CZxASXB8bWvPAP9sV9zz1NZ/oF1FB+MXL6ncmWcfiWki9lPqI23E4I2
BUt/Gac/6Pab6EIb1ENSOsk2W0PWkxdpNnccpoFIAS35f4gj/PaGvDpUPgcGbbz3Wo3A48q+e6si
vtSiwIlIchl/1OihfvYYUjwW0U24Jr6BqxePsdPKs/jKgpcYQSYi4mOdiB2LKVV2lA2903jChjG4
z3kO6VSnHPgLg9tkDPLqByQ4B1odSfTRq4NDocN5S064OaA01lc0a1r65sXbUnr6o8+SGW04CDdT
zGuYsrLcCxIVb71wlofS7Vt+oQu2200Wjga0aCl5+Xooiw8+9uVA4qeJXrrQ5++6gvvMmJxpmJ22
KHrp40ht0oM/JMUHHWzPfhBMW3gMd57T9id3jFIKnrJCMmGlgB0afea9EmGbtsbHeI4nbu8tSeCs
jRnpWh87AXdYOQN5oElHpq1DMss05K94nzeOtNt7bS/DSWB6PIXGj75PZS8+QIj9LGQy3C/CtWhL
hjN7KuTg3vt1oElIFqZhZZUIJrQSYqbQaB0InjwRon7qoth/YsDciy2rpsURw5HO1qde70+v3Mhb
P6gp7ylz63Yzw5I7Smn7fGQaRnsnEhD09sJ1CHZz6j5jiBm33L2vFPgU33oaOX/QYHtTTVmyMOml
9axL3V9UU/lktHLnJ0gO4DZ4JeNyY2FuPstp5V/kZYaB2Piz+SlWUob8Ymas9IyExfMWT2d1jJvg
Ab7QJSE/EO4024E5oW4WPM6BDn8laVhvmbuG9/Hg5+++VN6tPeb+DqhMtfe56jN2kQtJn47AYTu4
7ZNyPZWTHRD9nSmdCCE2aUG9DDTc7xYVUQxIqhT6yMohSW1VHJIQPom9kkokr4tpWmAdC8hh9ZER
Sf7Oala+s8WN36rJiOeyGJKTKML8LPyJE2/SBTddo2l1yRm4UqeFM+wtdWgsvGhrhuG3ZOqGyRwf
iEzAF5Ncnm/Ao+ttVhu73BivkTsQQFB9BUiXYTHDu4iW8ZfPtOEU9S122aIY7r00U6+t66uSz19b
DDsX+2xZ+7hDOV0xIqL9pC24PvQTcBdW2C33JJpqlli6DJYqOet9XvB5uCAv1vUeoyuKRRItwbe0
XLk4OjLsrNHoxXwQFfQciMUIRl7pBXeBW2YfOpzwtLfh+FwtzWzvAA1Zt6hj+UdS+81BJRH1KPVi
KuKgjdhBTEyjjefRBAHVDASQSEzyqPlfT6ZmecXK9wx3k4a5pht/NCtMyMpCPEHDkl7UF27oizw0
1Lp+QcBnyihC5zitiKJihRXRRJLt2rSrttJaKvK5SvqHaYUckZRWaucvqGAFAv5eFzYo6maB/OwU
zWkMTfrgSDeZn6KwUO29STPEhTg1ogvKbQQei8NCTX5uXsFto+PI/hfHzZwU16YMu8l7bikzKXuW
sRlRSPVYozPqLCb6kpdLZTxriw5m70EbUUjk0dSxkfgyqKUGO3UaMkpYKLrBu7NMqQxPONCl/SMO
omQnrCJJr7lem7p5hFWBHyKddoEzaswQCDWsPjQAXSFiydOITfnJdAN3ASiMx8UPsp0eZro4JyXP
imdyNw5ufpUFNPHEGcM/tWq9n6JZ05QqJ8t4NLV86cs4yT+wd47bGvYiEbRgtRIsy9p5HUW/kabS
U0B5tYU8lFnbLlfhG35ksc8DVuc9cYDy0Dv98ik4WF+mWeKD5H7chlIcW74sHSzd8ChlLr9lxquf
psn26XXOp61Te3LnZzZmYzur3X1aMtXDHc7poFv5hyXIVaWK9s7zunrn8hpfe06Re2Kt8PIbu9in
7HUczmEAGUcN+7EKzwQB9a7l4v6EWBgfVCmcT59OjxP9UHKTkKvGTw0EIySvcMxTV+9U60dXN68D
3t4+m35UMfgsOD33rsniX6IBSsIrQQ0UzlY6znzq7Iqi0XFMr/jAIoNu5a1J46A7yNj4+468Kn6t
Za02LXKsdUmdgQtlG08oNv2OiC2pfgnrk5UnLvwQdpJmCmg2Be3bby1hzfA+XPfQJh4Oxji07gd3
mZ/kRHkIOfZbUxK09NPGVZzArWpPYUj2W8rAu02SPGeh7VKyzhBUy56Ff5TQ1ys6YRZVwZZBcWfT
meZHuhbjO21SmIfk4E5lkNOXVJGgF32Ll1vYD1EESbHve0Pd10oiCkEGNC3tlRzsuuiutDq1NbUo
93aVeJsCx/8H6C4k7alvSLbnWf1hyf4DnlSJEy06er6xBd3s+pcwbKwRNtjzXAP7tLl4QqH3h5Hp
Lcb0mczAhrwIkN+l+qTsIttr3q2N05hvMuISkVLZtHSQTatvfcF4oXLIKuypVgKgalx3T6aINsk8
psoq7/3PEnjYpqaCasuZGR742h5TUc7Cnpd6pruC/Wl4WvrwaIsy3DrKy69VmpYP6A9C7EYPQt1e
Azq+6wfO24XQzq5b5R8T9fIcd11FhYNeToAhxO+p4YpWUCJwqr0BIrzVOY/FgN5cSvVzyMxwE9bw
NwWs3xt0rV2WzRKpM+jYgC38aWGtH5cySw8pqX7uaxzF5oYpqrcU9bkZpS4ptOjnd00nJAzO6dYF
JfHGUeolt7puG9KGeskCuBWdWTg4thl846Ujgzlaatfo8Xtsd/iHZ5d+NOetsVjyCu15BxmoaDv5
bvSeGQIcLhUeu1hEGudO4r8sbekzzC6dSzNn19xqPgYZ9tQ0Z88qsP+4rKSHaeZ01KQSRm3rfLgZ
bT6ubrxfPXCnnUixiUmrfjPguP9IWTMuSJsoANcFOGtrGTkS5Q3qJ8ocmPG0aWHvBhkl37UYicMa
rXFgxvP01IHHIk8dJUR9ESCmg99jTOHwT5bSqwwsntGNnxoWLHwWrt8G/HhJOJIlzQaLT0K9D0RJ
MTYi8rTk0IrnNNnxVsnwtmR2fq8DD5HAJhYBi7ekWTpwYLFhhWEgvB9FJu9wz0dn/sB/Kpvoj5M6
T17RsnhEeXYDD7u8mX02V/DGP5NSjrSxWSVN98FIXDUsKASuzM2ShyUfdftNsSVtKxs63uisWqBs
yDvG1DKHdkAK2B845TEBWH0g3jbtHZaEwCg9nYp2PIW6+06T7Q2+Maq2cknsN7Vuk5hg/lIR+YE1
dSNtqJCTW4b7sAyqG+kj/wEA6rdU/1B2zC1um3jdVaX6MS76X6LOeeKT2WcK3jx2HlAfhJnw3HiQ
0kJryI7cXRAQl9q6Z1j3zrimvwyJRaOtCjB9VS6dUUKm+7yt7ZMpuJwpf+zPDSYIlIuh3YjS/0Vq
PH4cQfCfigQqUtbO38sUIIEzzO6B+Q4O/sH9kfjafp4iv8TvB5QBg2A7/fb7UD+z9kEwCnwIxKIb
b1SHGCWYLtqJ5d1W9FChs1BdsleiLE9x0Nx6Q9Vvk8X1cMzmUwzwACMdWVSRlTdrV54dL+2hzGf5
2dtt+7E69NbCv2X5yRiSMCqdNNZnG9TqPhSVdSrY8BRgv9CcorJQjKS4ImF7LbIdoGRyt166d+t5
/sE5i49WSnN2Tuz2vp3c5Bb3yPjTyoM/cClmuYkzq7/pkKEfF8OI0M/DqdnKXEyvkfHHB8fJvOVu
9dvJzRTW7REVtIbkNrhyZcjRT0JWMYQDkZudBEijtvAnJMQ9xqeeSKw7G7cTwTs2g1Oe6Jc59V85
IfjPHbWEYMjn4cTnAMqI6olwx9HbFFEAB0nceU4FyeM+c+8ju08+a4PZpaiTiBCXA8Oi4pJuXSaH
Q82VKp1+0w06u3CGGMyB2uSWGEIejDdew/qzCZhiFvS3YTRCJKqyzYQWxpmmJvLVcLnheDe1kkrf
oFVvSnrdhdlnBI+OgkAgwUQrj7Ms8HqzLnwErYndO4LK4kXzBYJd1I3L+4hNjrYehrwbF4E6w2E6
97fuKOmw5unptkJOkMa6Jof3JaXasWHFm0GNKScmsmDYJgeyWmpYT0KsMh91GYTfiZRFfLTHYjjJ
KKPEzzIdh9bIA82VWpXGcuqaZ3+UtFE2ghj1hmtYxDthxW/VF5UjA/+3a9KEUR6a2vw0lxjjti4f
tP3SrVC3sOfibRy2aI6gtdxpV/4hAdfsGRE80ugBR5mg2Y2EpbPz5UhHZZ50jybVznuxzqd3IJdI
3Cnffui71iZi1unoqSfrwIlXpe1DBXPz3SIqcuNmHbpMDd3hVs3W8F5ScXMn6okCEYlfjMtr7z72
2JyfYivh+qKI+V0sK3N+zFSb3gx9pMm+rdYl44x8StuGZXVT+xEssajPoJhQOMmHciIzsRsnVMGN
q3Bl3aHwD+wnsXIrTNHO7JPbnHze6brYJ4NKi50p+4cl7cFZB7OkygQZ6kXQwHhTeCyVTDPnP5Ws
7Y/E7jmoLcGAEQaBCQceNKRNWuTd+xj47WGy2HXT1mMz45HacdnJ9yLti6O0gJJskEYvKjHhWU9i
2EvKDq/SJuPMyd4W1xYj2iu0+AEgtsnrHfgbbxsoL2E5GaxHWXbyDgNkdKoh4u57vcgjqRBv68qS
p8RS2KMi/LrfUG8tNrFJvgjOd1fVdhPNj5z+kTNDVBore4L3obdRnFKhzSxjm8q+vh2H+Kelba4O
dg1DM/OHnUUk7xbjp7+FH09upXPPbWZHD6RrzHmafY05LcSoCOEU8iq3jpET4xa9Wd30APNvweCV
Vzpyf9DDQ+9lggm9iObPdK6zreOV3AyiAlnRTmq0MjW/QX9NDqGidkY6i7u3eNCPmaa2RWMHOJd9
i2bTls3sILRRq+sae4dvmoGsj+3OEov6yDHEbrkqLKdZGbyjod2PD1HYogPbcUVBou/o6sn4JDLn
jM2m8FfKSEli8WqFOBN8xjdorDgi5jY72LBbNnG73Pnlwr8XyWPvmvl+Ghp0YF2+xb3zzU1ZrH2r
2efY/HYoJZ9xQ1AoThl4TKQ3d71ViR0lou3BsUvM8V5N6LZ4WiKg6K3nk6/F8krNwHIPbZM+pqJ7
l31XPJA+PiWWc+JgNRw1zQPfLcMYxAHC5wqS32LhhGyw8x0lMPQNnI/POi66x2nsHkExVfNGtBFb
uy0bBZ/Buo+gg5OMhrrVNcK5koH45VnheNs6jdoo1n+iIQuGO4+IzDABYkhrc2WgbghRdf8DBv//
Yhq4Phi5fza2fstVCrjtP/EM/vUv/VtKEiSdF/B1mA9/4QwYHP9bqwyY7zAEIQdLzo/WIr7/mFzH
f+NZYpQshBsEDgTvf59cM9Tmq7n4h4Mwchwn+G/174X2f8kS8O05ffAleRUMw//Blx7pgKZTAs2n
KEJSJmjWRlslYp9b89xdcyzfpkm+z03kE7SP0uxVcMPbenQqXPIsHe/clramWDGR8MPETvaKzMJD
NqfyooKmemmbGWIsidBzlwwviWYEvJ3H7lOwDqp8h7iQvkJfbt6cAR+irCdosBq63C8/aSi/zKiS
8GbjfzYCQjdbH3c0V7KCbZjtxW9D0Fq/SxOaV+BMtfkdU1MTFjd57013nAf2CqsvNSPFReBroThO
Q4PDyUoWkR15JBgyOLZN6VVrvViej90aioveSwQp3CYIaH29ZrxCxzV3tjLVbupG60dQoTRd+kFH
/FqA9Z8IJqQwzW0uiWXAaUI4brtPogmAtt0Jhut9+cOrl+aSUkex8aPFwwfuld9UgcPZtxNvZ0HZ
21bI+W+w/+enuvVtTPT9auyUtXxgniVCSh4gPAmjrY+hr5jPkvt4zUSfQdaEUUpnsO7CN9lDIeNs
ZCwCdQqgHWHwRHSHJF4DIJSfDs59B5GwO1iAEl9UF1G2Khm6bejAlR9e6kFKiW37xXD+5LdMm2HK
0Sq2X+LS56o8O5P9kuZDC5FBrpri4FZirZsZ7LseitcqB/ec8FyqsdAOOZaz3WcI8VtLddT4Tsxq
LjaDNmrX1j9W5N0hQHClDDaYrPn/5qzm7/guKbOrbIz8oIgQOJ4/cHctvIh9yB8D0GTaWyPyWbrY
u9T48RvTIHo0cCTGb/ZogRhQ0cp7i5Vnvzi2z49RjxrTcdhix4Kv7p5dIPefEl5hf/QGAEIbZfrl
EiNZ8nPWdnuhG7wEsIx3qweWyC8FOdYrLkO5VNkNwxpewAQyOeWKgG9sW+tEfgDThteYJhrorj/T
E7mLDMGPHdta4NwlupqSQz8QJz4PUudsJUi0v+DXwRiGs8VIFO5Rzm+chtljhZ7bbaGo4p3ewBzj
P3CY5MubYP3ho4UYwmZxsOpt1WT4N0tHy4kX1JABTcbbsvSD/GBrsraeJfkhktERD1Gug+vXdwzC
sTQHbQXueapsns1OO/x+iylN3ib0n2iL/xQPhjc5ejkqZXufYkbq3Hq0TF8CoeRHR2+a3jCLVKc0
L3zvMS3GeF+6mMTOuZtjNQdG5brbziFXukndih9rrsHxZMjK7xxDZuvt61VG1TKmp2r2GMVjQuTF
+jLgKbMgvtzFqmJQVpU9gPyeGMrIdUB3yzNwtrYko7y+pQ7jS34nxarnD3O8AqZ72GIUavZ38Zzj
9+cIhRJrtUt+LFtAHThFO0hgU8UKFRadOnm1sOdD3snqD6ImT2QRWOszZa+ifOpbUX1sGdrQ1mTX
ZgQiWJqtCcth2g2xswCxD6YnMeH218UsP0hSYvwU7Qimr8oamnRiL5bXIRq33F/oQfIdq0M2c3Dr
jTXgvu2syGUFIkwuRTzHb7yZCLUuMJonsqz42SrVyw8uHT3nrsIxz5qn+FggdB+AagFo1qlPJcvQ
/yws4rkoH3wsqrgyz1HA2CV0FA+2oybFD8Mv4BoIz+KnY9ToYtHxoewNFOq4Oz9uuO/zK0OoMrEf
MlSOw5+dLEJAHU0buXuPNjIWhx4YZZoW3hmuJL/fmVzrmwpDVpCxo18odOrpHgnX21NH4OB0HEgM
ESDl9lArT55ds/YHVFGWbYn6pVDFZPNUadr1YM5RqbIJy8x55UQXHkiYzr+9sHZvEjLvp0JH9q/K
DwnhpKMJD1Q6FNcOVeG3C+75hUzsTDMhNo65qJgF59YrQXf1ljleT+t2ibRQxVF+BC5O5ttY1dU2
WDcqdIyDiOBoNrQT/s7nFJqlS2/DBTpJCEWrCLGjkFVzP8DQo2VQkgV0zAnt87iQeq99SiH8aUIU
olQAdEWeLOHVTzssv6r+TU4hg6QWAQ4DbtaBgRtMdFdN1pNd4wgGCGJj0y0j3dvXikNu97h4LtBV
gbdCB+bA1F/vsFPJW6KqGHWsMXlotGI1mUOMMJYcn7iecMSdyAUPcY/JA/eAe5UlB8jXRLrtG9Vd
6rmavIfM193T7NAjM6W9/UQFZfjchBxMwbwP0X1HYgrUTyW5D5FoSp3JXLwkellSJ3gfMbEeW4D4
6uhPTbs2jEvaoBgFrR98kIwyrpGBnYe+BwQWMB6hIFtk4koLI4pt0g3iEWtDixAf4houlE1ghJIN
lN8hk3sqxxgKQUSZvifS1NWWwYAPrqxm1n6idoTibcv2qr12u3YbGTG8OLjPPnIHpYqt0AVTU3jc
XIUlzzqg7o7bXfHdsL1fKLEY7wZHfF8lhVvZLzNX+cnIgLaPZLgCFCt22oud55lU1WU2hf1Y2sHw
h6Iu9X2O07b7NIOo9GMeqCS9gE8pz2lVosF06pszL8ljltl4oggj4TyxOY8PQIoq/Ko6DNTN2LvW
vVJDsO8deA1MV+vfRKvMtVsBi4k/I//mg/6I8iDZpXUWPMQy9u/NOIFbL5uMfAmAY3kXWkl5KxK8
aTvIO9YjZWD+LvTGac+vK9xoLzA33BGb7/k44Hpq5WsySnFTCvU2sCXuUXN9iiTEh+2k52Iq+qs1
+963aeJyxGduVohjvb1PrCy79KmHlTlqx9sxVKdoRPwoQ4dkoACwuQlbabzrlA0eP2FkbxGgKFki
/T6iP8zWXeDxqFDbfK2niLxzZb8n3NE3aRUgGDitxzRjWCU77nq2ZHDSOxDrMhMAdXRjRsgpxeUk
WtnCD2QehCESKt3HKPWCh4g55nOrPCZtChoeP08GqmgxByscAOErRGgGua+B6LgeKq53tmvkFqHH
p72trp/xP5F3LDh+HJzGzsm4VwUEh9XcxvXbZ6qGSPEAxcA9gMuZXwQ905e5d9f+Pf6iBnJ3ywqk
T7np83431PGjOwh9lM2Y8Y+OJy9QH7unzK+RfoD9TXtwOHlGGWhLLS2lXo84HcROJcEZLCrNCGU6
v4q+IsLm1+NbNmbfGC2j8vk2vS2p0emrxoqBBmSY7He9exPI2pyMYFrvke4+BGPA+0B52xRs6prs
MQPKkTj0XGaURuL8gmhk/O6AusPuWBGB2zALr44Sy8cb4ygyTJRnPMO6DA+96ZJiz3YISrDo8x0g
exJLKSlqBjZPGaYiOrCLDBgZDs8L0ApKSUQ2jxejPIQVxzHAV1lPAeNSmrANWW9+Fd0Y/AHNN4HU
CPzllMVD9VOGYXeKVZzsq/VoBS6Synk9gydAqWq3VV0EMKE7yehJ45IZo/F2krazS+aKjgZNcWMZ
hs6lLGp9t/SRdF/Z3wg/N4T39RZkWP1QDPSK96UPprA2afDE0A7gvG/Fq+uj4FjQTN6PkrR+ekD/
RezXgrNgGdjlfcomSye4uaKA93usjrHB3hKhLHAMuKV0UrLyzm5Kb7ZmLL24qFiJF3+kYOGelmSi
qwSL6KErx/nq975/1zVZpzbMgawdfixUtrYaLsbuqGZucvNg+0P/kk01MmN3kdFidl3sdPc1tUQ/
aRoURz106gazenJUafTGQW06hL3a6VB5j4WesR75uixBqJF/r5B1CDYf8niB/T95ivFeWzWIhLUT
LE+jK+QPU9YV7QmxU2H7xem7cRvmH40LNLPEAIp7Cg/EgxXPy72VkdljjAr08QdKxYsc56YMGQ+P
XuIcwdO51jkxxMUzN3xq7epdupXJLk3VhcnVbcTnMMXy1hAt2MAy6cZzOSFOgqGYyz3KeIaQSFZP
vOc1f1ITuLUmeWgRVw5ri7AiGI7R4X3JcGh6rorS8CF1ZPfA7nceanbQ6fR3N/mHv6LZ/4vhzkOb
N0P/f/73P+ZeAQf5iCwUZgWe7ZG++s+O7hTL10woRp1Cpbzz5HIT9fPMeVnmsP8VKzs//vPv5/9j
WjGGWGSTzyKzJYgi/2MYGWblDEShb08NJQVX7Kk0CbIwf5bWUGc70EQ/AQd63l2qo9E9KwXBmrZE
ulrqW1woFSsfH+x90DWeuq+Vtu9qK1jkjXLs+E1nQ0ybdssB0FuahGNbHTDBSYUbc6H3huXZCawE
9Igp1SkfR46ZmAE+4aNMwzM8b8zUy2ADXN82Afb37wv3CZCbkeHCliYw3HM35S5CK439Uoeu/Jiq
uf/FI9P8iRbdPLvUYay9eOu4N3CE/BC1Zwz96ya01rVTcMGyreRxgWjXU0LOxeEYpS3kbv5HRcWg
tIOjymxSjr0dtR9fd+E66Oy7f/4mrGrH36f0YxH6gYdSgz1YIM78w5teckKm+ohhkz+v92U/x4kO
k63iuvbPv9H6hf7LNwJHyTEA2d/5x6crUtzguopvxLydt1hGOG0IqvH+8NnzPvs84m6dtuZf2DuT
5bpxbF2/yok7ZwZJkAQ5uIO7O23J6mzLcjNh2JbNvgUJNk9/P0jOU9Z2pRQ1r4hq0mlbJEEQWPjX
33AIWdlln3Qo/6jp/vPqoS3CCKaIRzgcXLfnc7u1FkfSm4PPlbfuXTAhRM66bKF+LPtjQ94b3kmD
5BBgTRXHtpcf3TmVeEc2Tr+ujeGKIwVunieDPOW+hfCsJ/XLgeqBDVQyeley6Ny7Olccmz0n4OG1
t2C5BIMRUm9fj4b+k8jySBveuXu8of+qcl5T5QDYAEf+syrn/kePA+XwTJfz9Hf+RjedvzwpMHcB
w37yZP1fdFMKEhE9CUzJ67IdP+BKf7u1+n/xL1wXqQeT/1SiKrHhgVkGJIqJiif/E4nqydfsRtRG
AH7cIRcxEqDn0xzrxHHF+B9/rRC6UJWmITUMxiK/jcm/2ShOP6YwcHBjAW5kt0D7c6oyj0fdAfgl
8XHMa5JkOa/Bz5nj5ks96Pm2CoBkSjKa+x2h7699yOZ9PVtHzMWJN8PAgmGTDPbzR0yDspxFEUZ8
FxFQCBSzCdqiw3V9gjDonzVfk6hqI74e6OOceLIfs4V2jyZuIHYlcQebZcSdGTSz3IrO6i7Goklv
VJibFm4ZI9tZegy96XhcjUrG7ypwwt3LA/hvH0KimXKMUp+JdLIg2IABhCeucLhXIlxnj6DkygLE
or+9fOgEseGxUwA+WBV+WY4NJkhfPtz5TbJwf1k035K3Mt82kNDguQDvEJi9HnRYkMKKqh/GOqBl
xWnosNRgZhurwgH+5Wc43bzNewjhk5OuGaKcd0+8f5QnxnGRU3SEaTrtelxmIaL0Cz7z+c+Xr3Ra
lzxeieWbfoLpGpya/4CoKsPbjo5aJDZ+TkBYQxB2F/0gure2j3HDy9c7+YjwanSY1zL0DKIO397M
wN+Uba6jQGXhPh/xP+3fsqKoDUhddPnyVf7N+Hk2ujofTk/oCu9k/KKe5QIoJMT2Y8pQi+c/WxFl
x0KFdy9fyOgBT78Yn46K6Z+wLvyxKOQJMsKJOXh0V2hHq1TuPo2YM8vCi1sqYVhmKYbDZFoW79CF
hZdtGUBoJwzmXTpiRVX5fve2XwLQxkDjJN46CNc3mpzEY1K28QU1NhEnzM0POiFFdCtWcDbazhMK
WS/hInPruXsnJOFKuYH6OAVrdnz5IWkHnT4leju8dTAulrRsAemevzWTB435YD8fJ0LSOIQ0CGcS
4u9g4gGYFgpOjGh+zmVv7fyCRD0mb37ktDUetNMOBxho/XVbZEh3sGrddUGN6zHY8LWPjfsXCcb9
EXXCvncm970DjEqBDoK87enM3Ll2ER1S8rR3sDxoUSS1C6khW87IY3XQ2H5hOSuOweD7N8no4iiS
NUDtaPeOVRvTzk+C7EjC47Jt/Kzag9k5Z0o04V0f+/l5bkGLqp0OnTcCn+8pG8+2win63GvRn7Wl
M3UbvUrvEtfgkpAw8uRa7dKZ99pxywkZkcHgEDhaEA97PygIVdh1bOAtWTd+1C4PC/g27Mp0gGI6
iDM/9jjS5QFRdSuMDRo1q/fWT4XN8UdVH2WSFj9bJ20QUtrRAtm+J7FgMzW2gPCQzp9kWBc7Wbn9
0Y+i8jxf8vly7aLgJiixYhnCrI42osqmGxiJpGjk1IJ2p/bWHGETHhc/LEjRV8g6LfLSMhBU2V9U
FfqIMnA6IkIjY1xYXzdxC+AEhIm1Xw/5zZI18rj80ownrv454m5stLCWI+3RqcRnPw2mDSaD9nlS
VNWlF7fLB6ssBtru5NVf0z6h9bMYrbTN/gKTZxJnODSGwJye+ApioW5zxglVjj0i+JdK3BXegTxf
ZoQm6WDshPhKBwOeVOpaWOzMYbUxjesP8GxAvwuC4+gEklAwN8lxWsZDmoq3blyNe9Y2fU5GBeiY
BRK56VP3QfS8c7iD7dulL6+y2E+pS3Wx00k5QkCDNJ1Ww0jXEuaLC6xvJx4k02hO3iMdvCIa50tK
JtAxHQYbpHNd9nkffISciiqrrndTr/KtlQd0E/04PAjaHJcSzI2w3yLaNHqdt5Utks2YdxZiclSr
ElIGS9Q4bZ3qMXGvMdk5SXQGe7TG9jmMYbOmCzczx4fULbwt6WBNs+ntTjO5UOvt2IaKQ5aEAbZC
U0YzLwncs14p641PVszlYDX2tkcQ8TWHNAKmrySq/YXgM5qLeXuzQn1mmVIONhSL452jRSqPjsjs
o2z4XAJrwdUbmAFa4rh3iXtF65Jy1h7SeDvbef29114CvOSMD4FUyyeh++mCrow+L3Q0oFNtvUsy
BIl9H0i/wfxWn4/0eW6sBULyWC5oPzZIG5RzXmeRXLud0wUVcFFCDo21zh88bdcHYcgLdkEOIso4
j7gTAEOilrIzhzPqZQaxFxoUNCofh8/LvB4LcoqCuXvkRe6CZlzOrICArk7ZxSEG3Piph35qrm1O
ZrsYiu121QviywbhXutidpPRXj1z1jjcuPSo9xBe3T1P3F/IAJcMGggFnV57wQPDVh9RdHk3Lh/q
9ZLBC9wV8YD82kYr9sPJ+4k0LxtWSp7331NEAAcy7+V9CjHpsvalc2fZ1Bdww9ObopioTjQlX9OQ
6xwkuDnssAbvOo6NNsWMHRTvSnDMT3kuil1hr9OOHLf51vJbwogKh9ab1xWHNonG+4bG7nkHMeph
tVL7WOYea0/PQ3Yt5VdQNvHFiq77uCyivRbpGl8A/rBzTbSItoGA/Zg3dbunG8+Tk3J9g4B12vmj
cPfdsLp7zwfMXWULHRhmP3/HjUr1MYEduR17wZ0UYwTGpAceyQqchOauJHQeaZS/xzDFv+GIDju8
JiWoHWh42XlQbiM5xhfUKv62jQFuqSP7Cw13YeMIiFjUwPo+0z3reuN2F/lCNPSG2saFQF11Z6Q9
++DojfVu4QLpzkIrRGAN0gnw49T/MuHDSzclSId3tmz5J7S673qbNKteps4npNtv8PXKz6C3Nmcq
d6E3US+KN/5sE/LKouDgwn9NqwBqJdLi86qgLaPLPD00Ik73TT3eQQQlJHoYMmyVJ3+PvpxAlDoi
CCdN9Fnf6iU9Y/hl8b33wi697FXVaWYzpGGEieTSDlUPjIu1Ff76CFxaVtZFofgOXS+9RqI6V+sT
ePDfA+srB1Zcj6hz/vm8+v/Kr6p4RsZ5+hu/TqsUdn/h0EA9FEph/+6nBA31L0pBeDbAbhS5AXyb
X4dV6fwlQGhseDqhjymdwUp+mUj4/JZv4x4o6MF6sDr+o2gR8RwWMbfjwEPgJOkAj9ihOAFlQqmX
qhpt70dqr23+szSNRhtWGl1iDJmH3F3u8xLqxUEtoqy2Si2+/33GsKS+xF4BJ5dDa3mQA4outKDJ
1VFs0hPCknynD71dWVgvc9AK1mBDnmGi8aIWuvOIhiqxBMfCLh+Ve8MZs5WoRWw4kB/SYQQTLPMx
gULpLVHmsoeQDxeeCYXmwN/MtPyjfovejU3vUOvcSGRpnPBZv3IKcZ4XtCgCAaoMXZ7/+thvnI4O
giiH5XH1f7Rq0lFJSStTSo3eE6K4ihJ61jQnnKyufnYBVnJ3HjgDt4ZTeM/z1M6UzB9+m1v/5tz/
eKb7F4bHLUlIH77E0tOHkIWl1vMa27Tgq0b1yQP4oF9cIfBPHh3FO9bH1AoyzAQrmZGtaZKmwpFk
rbkFMc/ZZQqM3NXCJiFHAgIvoNAoLK/XOFnRepUzr2I/oOFe71NKamveB2vRBdcrid/8sSryFA0q
qKojGuKXH+r5aQ+8hkH2vSgKOYjjnfKYe/rbaS9OizmzirL+YU9I+d/79JWbd4S6NOvtyxfii/rt
GGYuhAkyOfQB7SsG7/EA89uFUFd00Ypt9wPYjeuIfVvGhUcutc0XPguZezeTanzjixX4pTVsWyeR
+l1BRuZrB+rnR8/HO6FwAsEC7ucEfwqhOLRi7WjOgweN6j+4Zl/OcTTvKwsh/wWMEeRyrwzy6RUF
tELCEWxDpLKZ0mau//bsNfXPlLlD+rloXKu6yCokmR/cYnL7S1cN/xGkDTyHw6mkseAxR0HbTtsK
UG6TLG2V+qJhcKz3fi57eLJ53i6wR19+p645Vf72RfDTwUDgBgQS7qJ4Cmb47cESdK9lWWv3Q60G
qO3xSPcceVJO+pz/JsunsRUbplLF/0lrGejpzL6I7qE5+X34KH2EXFO5wnwZ7UT/qNmRrOLpOzvD
d/8TRWyCJTSeOEwIb7awfdyEcABJgyfhbMT3s6hi/rQmK5SHswo4lsQIWIIfhxow4bWGDpSn7hyi
eraUhxr3CO8Vv9STL4gxANKmtnUx5iMawz55uT6RQGTwjPOHscpTloC4wVEcufPUlOv9y+NtGKLP
xzvgIwLIYMciUgMg8PlEmkx7rHW8+C70msdrjZCmrrHRKXhUGnwSpvXTrC7Z/hgF1OUzXry/ftVr
VIImWsFmcMFiQxXucqdsG7LgK0LNp3OryHFru1Rxm1IeZy0x4WeLGBUfLO252P9EirYY9CGLPaxh
CVFYaDlurDJ3g3y3hkSb6oNuKvPCVz/nKrBUWO+o78yFtTNJ9jYSFcybJNgm4S9Typn3PvSZSQFQ
U+5y3+Pj3M0xIWVFiOOh4wcuDmqE5qm0+ufOyPPXh7kUfFjXNpRb3xc2jNjnQ9rxBDq02/h7qYX8
lPdw0A8ukSHHoAhbbzsDDRzoQURvFnTh8Q6rvvpYQcG7Bx4DBqrDsSZWnfNRZC2cXqhcuw+xmIW6
LWel0y3m2u4Ra4y3VS3t77r1FE4LPcFEW1KLghtau82b1M7UFeecR4uhlJOuBUHm4yrDVsN/on9C
EgndxF1MyX9vrdbQbQZ6rdNWRf2tFyBuPBB1Ia7k0uvd0JKM7kTcIaGnHi7vLiSEvB38cNcUU5WD
h5RfLNn4EF6gwWP735FpLNpe3rlNOH1tU0wgNnEfpOeekyh1hgwNFq0U430mBDGwoU1cMeoDv/3M
+UE9EKvSvycOQ/0o3XgkVnHMD7XjLcZsVgUw5qYog2ThVfqCbvSetrAmPCXN849jGASo1OOxQP/S
N3crMi5ccGhxIpK1PJIj7LfesNjf3GVQXzAT9D6kow8Rbw4qvMNVtkdMkr1iSfx8sWZCUPOxmPmQ
Vz0X8trJhGicBCU3GtoH3td8G7lxXew5iplEht4OXqkpnn/QTxeTlKAYmsFV5pLPZx+tv1rChqgf
YAFW7L6zfefUrasgdBRXGpAZ+U/SVG/HHKnsKyXWHzP/8THZBR0D9f5Rf46+ooPg9dUDoa+05UQJ
vfFQCfQlr2wTj7Xav7aJx6f0XFcKMC8gX6yinz/ljLuJq2WaPjgcwPVGuGwXm6Yna2o3p6V8V7tV
/C5TSAU3dgkstxMaN4QznfnBbi4HCirK4OCmD/roorYwaWG/xZBJj+VwX1W4y7tDTaaFOzjeW5Ku
6p8VCWyXdUvYrXYXkrRMqO7GIZEPRlABv6ni7AlqVgW3ARpr/J0m0rrtPloeUGsOW9gK/cFJfPur
PQ9iu/L+XrFuPylvGRJTBkBlZVzg1LqnJQFBdmr2wmV9wPqawUdbkp4J3CiP8zp/rVHDfBZWNO9G
N1nKTddbwdEDD6p3L28ovhn5Z2/GtMnwQ6LMpiTDKfb5m3GKuJr9JJUPyUhk6basIcHPoU+Wu8rw
soYdB+VIVgPuLBAOK5jqTUUY6xxd6TbQ+F3LxLohGcw7okOvcVqIoy8VsIm/7QvrCkdHebmI5awW
lbhz1ra8aSxeGpIk5G3bdZiLqwnLhngr28jwQYSGTIRv1hLk2bWQLcRduyeiJmnaG1S75bBrYjWi
OEvHD7bvFm+tOjShHbMzHYQ7TOj7yC2/m8ooBU/tbB4AyTIgxZAkpeH85inUv7l+70HuvSQn2vsI
gAyCmxQF4teXB9eM3enYkmXiSjYpTqCnCQCjHUe8dxk/dBme11Yn8vs2w+VoV6DwuXYmQw57+Yon
nXZmFfISc56lOysobk/pDABQZV+xdf7I29y7WC1BUHQ8LtabiCjDw4T1Dyu9n/QPrbDLeyTOw2WW
RfZbS0fi8PK9PAaoPH98o+5CTm/avgH90udTq58qX4VJXf9IZo/crAAKwJcGhYLe4YDjbzoMuNjn
qwZgc/Adwjly7C+OKQfNnSqnKNqi9YAH0zcBKUYDMNI2AyLe15ZKr7AkUEdA5/k6GNPkPPFl4m3Q
g7p4XMHmR+DZwh/d9FBHtmG1+u2ZxbAc8mKwrqIAV1DsESSEaJUut0R5sZ3hhNEeEpiN8O+dDG+2
BlNaQjcrnWzKrjSx2Jh47LWXl/e+JnyLWkS9HwDhz8nAFEi0ZCXBA+GQrtsgs9Ut7ayaQMa8oVnQ
zANuvWDrBPjgfgGlLVJ0nDJkEFvGr3HOaTZO/ZkdJO5H4LHs0wi4/9PL3Mw4xuXYx7z8dp6v/ZyB
0BSRIuoDFNqsy6crMklCVAClFN/LEdgefd/SmqJVE4lJiMPL13r+HZjzFhPRcyLYAcRIU209nwgI
j8sCFpn7MFNOZN4Pl6j1FO+Bx8oQjq059JUkUkJmevnCfz4kp9rA/AdHOWAgs/n+djqhs6f6KC/U
99mmfcwZSJYh4Wh4uFAtv3wp53nVYB4S5hgclwA+F3DSaRnJW3ZAht3qgZrLryQVX1x/KN0B1GQ7
0IlL2ps5WmO7umyyvg7sva/TYr3PlWwpbasSiCYGYo+hlWLUjCMq7ly1W14WOunD5ThOnlf1r3QN
/3gxbP3GTpwOtmM7wSnEQo2IpaFr19/rZei5i96Kivyndhbqdtb5gMNEjIkk2QKvDNafL8Y49NNz
ZZ3yUFyZG/vtxcSW6en3vvVt9S3HXYGU/WxUW+rdFP9mR6COLtHme4X8uqQl2hP0p33Pca+yZlff
ZdU6cdxLQ6LIviWYvUQHUQfu8savFo8jzct3e/pmyd2BtQTkA+LjmiTD5zfrd3nm4oXRfoVzK3D/
j5cwn+6dFd2Ty6qWTMysl694CpU4fJVQClxs4Zi3NMKfX7GH6xsmfBVf0WmZeTvMBIrfjtkY6HeJ
Cy192cURmQ8c+RZ+Tdkt7f7GpNr5r5yOTl8U6CiUGlYI4FAf7OLkTiYUC3qKEvEltQdneYObTIbH
LSUrn+zLz3w6yi6HL56WIypXE3Awnz8zbn9dKMgc/4LUQcLnbUsDymQ5nKMjjUniFV6pfk+gC+n6
wF2PZDwfJA8E9vkFYWCvnHaW/ktfgwcRkgwPz8AGI2no+F70HEodyrJkSYmWK3yAiNdWpz8Gl8M8
WzUHeoklsX9a+y8Yd5VOK2u8sjn71XswK3z0FZThKD9bs7Rfb3Wf9oCLMBhzXvq62Mmizyx/WDmP
V5z7AEKmp8Gpcr9mjPigFoI7Gi8SfL0rnr5816qYmlDtOLhbIQbxTjGw1MrJZ7Xf6GVsYNOnsT14
OC1wTOEgP8gR3MWZ+hk+AMI2wjBCzu/uAO1TYzPJQdJCdbBVGuu/BaWfK+Nhq7Ku5J0FbQYkQ4/Y
wE5t27fclsQshxO/kqXZZYrCXQnWzMMBoh/XdAY+7TivcB/d2CqZGP8wyXuhL1w96yLBGhTP+1cq
8D8mHAQkzw7gn1BW/jm1xxqIA1H68rlJO8HSmrRDjClAtA6o9bCGGwyc+/IcN1/Lvyoidj/J4edx
5YNjQ5bXyRxn+4G9o8Lpc5QEcDn2YxYFxRUQm1tY17bCwS/Gjw03TOz5Heygc9pjlbmbl2+Dz+rk
Rlhxpf+471P4Q7s7OY/5ydT21dg339IQpAMkBmed9Zazunllv2ZZhKozuLZEnDHzVO154O0E5plP
JSo8pgcrU5X/hDxr3uwvPEg7HkyeJ4wblgEArj/T6v6kkihihugK8RztZsysmJY1yhjQICIIMCyi
pR8bFJzqDsuXnbvMZfiWLKRh/rwuFDKoRecVv8YdJvAG3rPXLGAOuV5nUqe6dIJNj89VXv0IJoKh
nY3ABGm9pZ6J/E91htXtfY+ZAniT0+YRpHenHp1PmBaQkL0fUaSs9yvdT7DEvmOZVTn/ZtqkdW4+
kjTFV6ShmzxPXLrCCYBZn5MmYMApnPh4mAbraZyZlrQm0HrzC8UKHGy8gNHouVfBma/ndHg74NTC
J710GODwzSCCYGXJk4hLW9jP8MdXzCm4mpUsYHsiKrLucxdmvj4CdXbZVenV4XI2OXAP3uCUu4wX
4zzOfEFzCMd22WU6Y6kONX5lfE5P85iwCJc53oad2bQanAUxv/n1AH6OIQNQnrTNp2/jC8OA+jbQ
3htyIUxVVlLZWtWeUAJkhXvCZhdQJNXibvP3z+jazur3AqpGlm6Zcg1mLvSrfUZrBAvm0jNfW35B
egTPlDyNqkcvnZHzw3bkD0zTwDcOH3lkvXBSsiCqvbAkjbGFPjPD0i6y4/GoXM10aSIien6Kgo6u
2udxkFfvaowmJNm87C5Ml9bPXVYXXUcRsyZxMW2GmjVDk/lJre3ERIsmQxGKC8sj4e57V804dm+b
Wedc36fSc+L3YWmTyblbJYGCJF8GtQbETNbatMdyZzZf6AIDyjxEHrXBfNWJWNfJnhxu896lqylr
9v2K7yYelG5s5m9Pb5pfJaHoWOAixTqa75ql8fgUQHkIROPND5JlEsGUWRhx9DUXmsbc3AvKH5PM
hNEAn+ASdtih78QaBOySAMZGzFtloWmNxQTdZ9eKwGRA29HjF9tILJLbyr3IjHFH1nH+c5wnArg3
K3JlflJJl8075gNuQ/KQ2IGZoqZ7qe/asOZ/OwcjOny5coC9a7pzZh/yiB/W75Z+Wc3ikSLQ/Zp3
ojefNBRVfmhvew5vwle05ogabR3B9oB/PaOAZr9Vy1HPtsqrK116ZlnsegwC2MoSZRD+GbcmYm7b
Ilod/4hZItJj8trvoCdkkd7RByHiiCjcMs3XQ2BbB1g8SSsOQ7Ekno1pPNrtXaLtdr31l2U2e4vC
Kht3QoxCl5qTz9TgY+mjo4FXZA9lRzBqTAfjpnHSDOYE7VDzhusM9olzwGdWaes8Uzahvpu571DG
AxLD5JneFLGS3GNsKd4Nkko877/WyjH7ch3nS0IqddXFHvwtzDvxRSADygN8YiFmudkPKCoWslva
sYmw26FmmUnAcbEHP8ZE0fhJsgkLYPfgO27DFps1i+3CM0f5jJCcoKh0TlN8B5t0dOT1MEfKTB7c
js1MxF6IXaVYYjMv7XFWzKFYZB2bK8Y2K7/XuXrsnevVFyyVFCGmN0D4jMMpeLYtZ+yu1RS4ZtvG
lZO3BMJr8HrS9CZ+VtTZZhUcGXxmrp3hVqsP9tBO/Em6xAa+J4zQrEuFrav5bYQQi4mUIudjlWq9
OWD88JBkddCMIt+C4w6KCaW7XgD68/Y7WkrhkjDTw1KtpiqYsXQg2NOBfdMeWC7ZjvTSmh5IFeOG
pPahV5pTwzCMHdNxDvwM2b0M+4X1YQlTy7uZbdjOyYYlis5R2w01jxQ2fdNvsMs3tbcx6Vm+Qy6k
4Ut4tGn1suqbwZlACEgYxToy7KJ9kuYTgqgxX1e8JIkrT3ZdPNXxnty8uHsP3sXD41RYstrrhTZI
i6QbQyJ9aKpU8mHn40rHEuvD8TGX7GlawxQ0v7d4DbFJ2xUHGO4cXMQs98pCQn/vWMxKsReyNxoq
jtYJwTjSSjLTMQtjyEs4IjuISN2MZXenoqIfQCVWZwm+WPWEPNiu5vIOpCrCaavvu6y7CGqsBKFA
6bH93hKIbL3pkwr3NMwqpdjCOMq6Lxlr7nooJBlnD2Aiaw80iAfa1wmS7XSzRtjqbNCMkw7aCn8i
6ByCeUT+XEdBr0hQnPxQX/cdBmpGMmxXzqUo2Vax0Riw9ux4RyQSN3PYrTm7sO49IgZw/TQYxdpP
YKKeXEo32rQ9fcXPKE9G7z1GHRTVoLdeYSILSneJm00b8fwx8zROBjIA2MkoR9dyWtddBMRp94cY
FlHzZubjGFHBgEjCtG0POpIJ0nhOnOtdgr9Sw8aHRuZCLcsYbgS+Gs4WKl4Ec5GjmIp2VuOamA3U
if028cvkKF0x7LrGJqAtjmrbPnMmJ3UPiJydGi6RLFfs7WjpWLdt0VTeh1F1OJqe2a0kAmgfNfZM
QOkwY5BuqaG23nmWp9b7oWZWA7QGQf9hlTpBGU50uOzbMzzhknWGEC8hrkYzeO5ZnA05QnIsr7D0
j9D9u+Cf/WMGg1PlYf2QujDgZhTMw9L9iHIfVvt2lG0jN65Q/gCpKq47OkdjYfskXMeVVQTXCBOs
ghSsgEZFmf5I0Q8SVbVtwoL09h2axmUN9oEYhJVc9y4Pk9/+ghPsBbmr824ieAI24IQPONtSW4mq
9T/gWNW23q6Npz7W1FM2mOxx0dKnGovtiQ+mh9XJ/K8tjFSys15AuGdbiVhI+Li70JSPPRs4n0Pq
BWaFQxNhKszMWnCqOcBFm0CBebB2Ct+sXWJRkvppp9l6/LTK2WUArhN3PVuk5GceRr8x1V+gCGci
7htkj7tdPF0Rvjl2VRZ8wkPBkOMcOg1FdJZYA3SOduzADA6+UkAVYQFy4J55rk8VDP5qqmisKlvW
sjzMzKYRW5M5d4hK+fZeE4K+imPkuSUlUe3Sc7fOq7Ey5yTqEswukAdXvVkQK5pt8jCRGEdpgks9
LdJDW0uzc4ZP3dYeXJ9rjxJB2fpec8Lm95o4MkHtdt7gWLJRiPq5fxXlZp0swGn5I27uRNwRByTl
9F/pTpl6NcLJZMW0Z+yDbxOQeXMI3FzWl9iZaLbFocXmTFzUrTQlC0pfM0ZDUweD83O01EKUInxx
GjYb9kOoGVh74gyEfRfwPsPPGr6YEumRUROoyuxSv3Ywj+wxfVc0eCsO2yCazN07IrYYyDbx8qg5
WzL8rX+SMsbAsszk5g5GZeEDf/x7JNaOT2gDG8Ec8WWd8hObasA3ZVc4ZIXidIRfHy83s6kD3vnV
TKcbrQz0nqfXyIbpOPegCONwF3bxzBOLvHZ4R6PSEqu5Oik03vfrlIP6f9aF9Mm5hh+dVBNdVD/Q
d6uERYCb2toafk/f402TnrdkwPGz7CHPKMEnMoPZFMOgY7LAigiceZtNdi+HHRabVCmJG5tTqSa8
jK4IVppKh7dQXt0muwxiaXM/+C6b70AIyMcw4wuKzLtSeeYT6UjwhFNU093CpUV7plBzSrC+rHMe
D+LxmHXuWedK6Nh47DzurqnWCZvm2EzmwE80KVVgIFAzHjUqFOZjjGkNlbXNCBD5vEoyS7f8e/On
nzCMqQwl26WD5Tt7WJpiQwtnLRgNjOWI1tzt0+dRDD7vpRynhpfaKxa+6pJGOgICHU5oUY4kEhaE
61Ydc8F0A6gJ8oPXe2bulrUb1VcVVhh62CWlgvdxwQ+oBEXt1Cy829HSFdeq155HsI0XD+gr4F++
i7AgAVmTUdZ/1T0WGuS/FGOLAzlnS09cepMzFDWW+i7zrCLEl5HNW7wA7myi5nghpBBSXnLw5D0P
i78ubwSS+OVNIKNl1mezK7riq06dmUGJnyofldiaWkM1Yc/T0lDDDWD/60QcrnVEYTAnCXR7vEk6
w7hIOLP0e5KTrPk76SfE99iWtu2tSNuU44hO+0RZxzBoxXiHN7LAA8iaHDAkK43MoZuGpKnC+tkx
h3yazqaQT9qG+RGrOOGtDRWcuWY3h9YabbOeWBxqlMgnxZtRNyvu6nScec872dYIgzk/MJ0Cn8vD
nopXs1S2rMnBsZU+YOS+JnSEisYJae58X4qQOurp06t1aUqr0qpMYMPSNaXq0I5oA3UU9WQAcSsW
hq6Ecjqc6hsb7XDdMSB0tAjCiqyBgZwcaT5xTstJexUEhUfxukx5chbDjh/fBrNc1Xk4zk6JWb7L
mYKNjSCPhEPggO3vAUVGw4+JvKFnrcq72lSibu2yimNV9XhqnIsEVvV5l2uHRYqCfwTzAop3yz3u
jOYU+HSwKOPV3HSzztNCBEIXEOW8GcKVE6+nQwPdcUiymf1TWte80gyUkVsPWEIFzeeUNX9AA4KR
7pVsAUf4gxi1rrcYtpgFa+A1WhABCpVlNb5QoMGQL1Pye76KhgCCaE/KoFk5IpKzGMPKQcjzGnj1
bzAjRGgk28CZBQs+7RiFM2hpHJXTtzkezDlTE9KQ+jvLw6IFtSENdl7py0DVKUAKTBVyPEWd7Tku
Keruc4h2aes6tIdg+OYHkyHIPk2NMsTB/bWn+/NSEgEWfXzDyYX9ewJ0u2mCnAh04lvmYThE5Rl4
9KLfzCzWrF0vP9Yjlv07DujQC5NotQweiPbptO+ibIcGZ1mIb7OoRg4yY1rhKbj1QWD5DFN4EeyF
a9CwaIy15xNfPOqyQ6/ZDljqXoNCGPJoxJHXrD1PK/MvemkNpcqUSNJX7An4zk/86uXb/2OoQK0N
ZQCODMdx9xQ4n/u4Guie+l+HzJm5DzYocyxkc+UI9fKl/mRJ0M+OaFHRKMLu4o9JJ1zKdMRDxY8w
oG+wiaYo/wYEsVDS0lgGa5UPqzJ5LbX1bSHBnjy1QJOw+sptPGdqP7bV0exD7hMwVzGHOJkdwHiq
Uqssf8RVsIyEH9A2DtYxLS+zMhjw+tTRHabo44FIv3jfRvH8OQ173dLNXn+J1/+RsHYye55uxjML
HwQHOpunjN21GifdzEX+I5F28L4LHPXOLfHSlqw6b2DvjNfkeQ0XrVdX52iFnauhlhQ/hLrPt5lM
QwjJ9aQxah/FT5jznb8JyRJ//8qQPce6zV0GdJd9GnxwppkrJ0OmKzyCo84bf7Akd8kHGgu+ItHH
IwVH4ZbvBpqs2kmtAUl9vd/8THE8JDiQcJrpDCM1de9HZXJpE9D+AdP9ke0brsqhz/uS4U5yuSX3
gXzXx7v+r87ibml//N//8/WhQoSZKaiU34ffRf60rmkB/LPO4u+/8z/Nz//BMmasvj23QH36+397
BAR/wd1n5tArFXQXXHaSXw6oUv6FsRipmZxb4ELTfvlf2YUI/4qww4uIvkZSjaKa3/olu+C3kLvT
Kovorkv3P3RAdcyu8a/VF647DQnjvEKjHhIEpOWTXcWpCwqS2T4CnW6r5GcJg2le4vM8DHf1BLkz
sy+UHe+jePyE1/8mF+qVDcDkkP5xC/i8EqjGMyODP/k4Gh/aYxii5m4Qe12P4fvMiTBzHKGGup09
7XLLBuAo46u2TdA6uV69n9zPngYCSnfQ2pIre7U2OB0cBmyaWulcd2lA78gnVLMFP9aJkbZ99+aK
P5SSugzZrfiSo3w2/7igloQ3+UGtFJ6V2ihrv/jR0WsG44xeBJedretls9pDM2JcrYTY2cW4XUR9
v4TA0syG4xyE9EFwEnLFm2ScJJ3a9a1HWwf9SYjfj3Xl+zkwySDUXhWX+A6+Xf2i2+vmhyI9wYqG
t0H02REWTgPy6wp8uq9yDBMDsfUCYmu6CHupFAetcqfnatuPxbvZiu/ybur3har2emi/jJFrn2Xl
eJsoiXN4/W1Nxu2QF9uOpKUzauBwMw0Yv4u6/l7Nnn1W0OfaLPb0vfaSXRKM6hKXLiJCYAW2AQkO
2BBkhbhJqjx5ajb/d2F5ZWHh+PT/uTu35jaRbg3/ldS+R8VJHKr2NxeW5VNsx3YOnlypZFsBBBII
EEL8+u9pQBmBk0wmndpDbWYuUrHTolvdq9fhXe8rqpzftywX8908CI5tUftPDi1cY5PDj70ApFQ3
Y3GaW2MCy4igWuY6Jsc/5le4tdseLl0fUdMFCUeREyYnBBK+GhMNOwPUG1gaUAO8Slf7J4Qj4+41
JyhAIA5yBZZFxWrRMdY1JnR8ROi6evr7LEsSZA2rVbYnMc97TipUvhGJ9NJ7P4hSiM9C/YPvh8qD
7kL/tTaVPVFr4MADnJUwYNLguzulCXOSuwp6cmUBGxSSbOnEUuDSPFGKOLhbpjQUnSgJ/EuxX4Zn
W9Cl0wT8y7WuqOUdtLs0mxKNn8f6PnyoljAUuJ6NwIumbBcoykJI4Jv0wSolvaJobsOz5Wf5bk7B
ZD+nNIRYCvSP9InSCQkyPA3T6syO1M0V3H7J01b3l3Ncv/2dEqLypRPlf96nVTpxEyDTE2Nf5Ysi
9bQTPYkgnMKJvPd8617LlQA5gCjTP26Nsgr/xpgaXXtefwWW5aD1gGF3HaLJ7lewol9kqcwy632V
Gu4lGUwYAPQyheQdYqMQeAE6WCeBvnLvKDbp12v664KTxHJQKA4oRpxXPrg+UOHxJVJ3xU1Fu/mt
vjXjF2CAyiPZz+zBF8BDuKGWN9txroGA9/PoUxQhM+P5aXK2ha7gneOkH/PIGF/AWnZtezv9g+7r
6Ja68OBZm6ejQ3LX3FbHXGW9G4RJw1YlNjA6e1CAESJ1J504KMnPVPR0zHg1+6yJb98DgvYnCCZa
jW01pRJhpJdAKvKpCRetfrIiOXmWGcvqhmqx+pSEGsvgjnflO4+482oXG+P3sz1/2uCrLUgLa289
Rd+987cWuXlvU96NndknOiH0czcIok8E6sXECiN4Q7k16X9LlfOwEDqBMXJblQprAeZfLd6qlfGy
trbXO4jJLmgwHF/snRSH1JzRg1hCBleOadxWE9eH+O1zlLgEzWa8ew58aGojKGSfE6qpl6T704s0
16iJ+TD9JQWav8GufOBQhrd2gaB9lIUQiBhCp2aZAjFOLfhBlxVVIxOSlADysu1pEBBNxfbSPUeP
ANx4AK2MvV6XD+QXLCLtdbC8WfnG5pqkoA5nwDpZONFmRUPhLoVLGErXDQhtWyP8zrILt0yCt+RR
1JsZHsWds9aKG245JqcbW+iwN361ROrAX6JJZnr6A8DD8l2Waywo5ZgzemmqC2p5nE0Eu+9XxS57
NP1s8+QCUr82yWtNVK8s/6Y/rGez6HBxAPGIdi14XgSgx+juHd0rZjOvsJUHP1er+9ylgQWt8ugT
QFjK0zYMD6CH2DtpXD3vdKeaZNzrCI/t9v7LEu2N28TSZ1ewum4e7Q0ybTCaqecbJ/mzdM3wFNLH
1cfVhlHCIoVDflkg+xPx3V/HM9pT1dyrptnYK6f7Vaw/lGqKIhp9Ky4s8cr+xvRnFEUoap2Rr9aF
QY3Dq3Sc5NoUjWV9GqhbuEeWZVHepmFc3dfbNlmiqg255v4m3Yy1ay2JZ+hiO+qfjrLKAP9r2SOa
a5tbpL6R4oWfFlixAYXxE6os55sY2sMJAApEpqh+WOfmvkIRKXR8552jgjiY/vjo9rpIxfLDzewQ
v5HegfTK7jG17DZapnhVOnvQ08SCDA+BSRQVN8r7ZeUyA22pU4DeZMqH5T4AqDyGXhcaxRR2kXOH
PqE9taeSldGjzezKCYtkHhZWinTuZgdPf6Kls8+puWcyYME1yAW2ytk/nwBuHa9lUX8AR9fbP+sq
zBAB8eyHyKryKYDn8ha+Au9sAxQihXcKOzOjAnFH+IqJWftjZWqBQ5urM3X8VttZsy+cPQPDvI/n
Rmlr1xbNYVdUorazsw3qXR8iG6llqn4eHtyP372HfKoXn8Zum7wFcakIALp7f7dCgKAyd+OHeDse
rwlAs9kXdvMMHqIsjUB1BtXNsszKd5FdrM/zlcMM9PUaytYkKK7ilYMisKunl9F4l17G9kb5QBXB
PYdcIg8mKYT27yonI/ECgfLdbkUJ8iTPdtkXsrMJX1FgPmWz3fZSrSrU00LYr+625i5cn9uFnU4g
YKwQz0GFMEdt/VGnkfhCcRTnCmAdstF0Yp5FmeGdJZFffkZsAYb2XTG7DPZ+Oq3W9tqZ5LpeLgBZ
Y6/0lakUkyzRtWllJABk4/BJ1CvQbFpvkClPksvILGaf1zZHHZ+gvKuP3sxVvJcUJuBiSkaV11uH
cFCUqf4AJpfUx2ppFDBgb/wXFTrlM0SyZp/ZecXCjFbCgoilWdqzK1SsqxuTKAUG+xWWLwlS9WRP
HxCZd70ibthYASSqy2dkHOLLDTKb0IPq2SRN9QK55Ui/BmuVnY7tqLyl7sZd8uONgJPIN30UBuIr
GISCxF7YbOEO9twGbDXVgLCAsBeJNXuyVzlgJ7Vtprt9cw5tNaVSf8YE/ApgF65YMrf0vLqvEJkL
p94qu/RpRUK7ZRldbYIo26EhoAbhBHXNYIVizPosR6qS4wr14tOe2t9HgTt/0ndmsdgGtqmc0iu9
sk8z34mDc5pSopsCCNMUsNWefWCujegkMqIZOszaLFbRi11tLxxPKRE4TOzL0lx9LKEWNnjLbB9N
FJ0i3cZS7knf7Xen2VbdvgBawETCJE0XxSa+KLUK5QNO7QXytcLlFN9rsgvyx6wML8ZKWOxPSz2o
pgCFHrUEfTdomOjcVfc+FZElB8L1TDbrUs8gWHIc+xnkP0w9VOWvYm2pXlQuZTyIpqrNebWhZH4D
IY7pTpJt6H/iHgg+ZcpSqGUnOwP+lGC1fEQty6USQLO7d+Hjt8C9Y2ANTjKqGi+Ka2sPSrETDk5a
xlcq9KPnClC60xRJIA+E2Taf5qW/UpluiMmLANaogO+Qq0YSHVTZyd7Xq9nEoRpsnkaVtv7gUau/
nKmI155U2tJ48gE47ieeZiXhWyXPhfvj7u+9HKTItPI26tMK2hcoUTYQzuyx7EIistKuvfEOLT82
gkMnCXRWpMH9eDIm4v9TQ28AzRN1W90DeQBToNnL8iHFt7zIobnyTjJwU1902kupTlTKlHRLSFuz
NYN/RU2r3dQsCheQkgWUDtpx+2SXKuzCAFQ4EpZeivbAmLQEquDqKcIe0Rfb3j3k8UbQl+K2wkYF
KgOKhnB1ayMHd6evbES/dRpITzJ4fe/rg/T/JrJtJ3I6z+fTdR7k+/vtIt0/LDLazLI//rdJu4qf
1rTAH5Bl/5Vf+vFAb35KfAicv6Ah6cTK9UvVb/yjMSJS7fn2hQyfqY2oKtA/YFtICfEQLEUxZGvN
jxXXHQH3JTCm2a9+iFf5wKNF+t4y/HiGzXr++Hc6M3iOt+tcfA9eEK+Pw3/dpN7wM2vQG+GvNTDc
0VgFVA8U5NXkVWo79LrQhyoePK9/ZfLfzcOCxMYh+ZnZ94Y4mr0+IndKQ68Ih8XDgMc7wLFGxI6i
hMMmqJ/BLYI75i6WWwSSRmKLk+Rt5kh4fLwILuw/9GuNcb+bRfq3jkHva2zsxOXLf/7Hrrux5BZB
ZNTxbgT1cv2wqseLwDEYjWn+Igc+tC0Azw7fmNTshSWkTE0XP06/eHqzhwDKhni0KU/wSf/3JvC7
3z2a4M1+7F1O/+AeMMxRzSngUKetH0xd57vXtBFWghYomiPb1RnWIoCQlbYC7ohgm0Y6wTtQP91F
sMcjSLgo5GsYC/EMzgoQmsh6BIY90semRbWtvQ965wAswsgiVU5xHeps8QzNGMBPJWp4UtaAEiJd
nFh7Lv/66ftFXAjQhkOZ2G6FpmgxJKNAwk52FXRnRKzLahp8ycfmwGH6Dj3FtGc3yzO4G4EuNF3W
NTJVvAJwIpQIvs7yeBWoTlPOoTpNp1P9NHfQkDYBN/lPuse926XjIEL2ohOdtw5g72pw4PE3wZeY
AEzqZ3B7QSN/J70XzBFQHiKhg9XreYiaZo4sJFpRZmlO3ZB2AXAoafdIHVEK0kzcw697/fgsOO4I
mJOwh3/dncNyEKDOEXAxuWvBoBgMHxEUBF/3emcVhMXgIGjckvUzvGtBiAzLrgIsqUI2g2xo+/Ru
B2uEnww7EOX0+mlM0KBOBPw6kqtg6iPAAgCMIESqH0zM8V5wDdIKqkrhrP358PaCBXZVchVwlOBq
4WrgEqyfnrvo4kgBxhRyFM1eGV4OhdtN2i7YIo0G/5sg+zjeBM6Yo8DSACpppj+4o0BVVz56ROXH
EuShB7PY3wTuCIoOsUdaF2J4jpKLKyt7FNQRcBIiSFEkPN4ErsatINDioBLrZ3CbAFKdV4DOf5xK
Vkd0Z4wpkrWWoLcKxAz4yTgIMMc1T73eQ7oVBEpGchOYY9jARabkyN4d7wXLHUFQDZIVGtGB7gWV
0E5yFQQ4VxjEcS9utC32ACzruFDN7JszN6A9wP4UlV8pL9G0OQlCWgeQWf30IiZ6IEZQNXHttNmF
5gMHtAq6CoW67CroI9JExIXgzr7lGcCbD9UalYV2tw1p+rjvjbf26xlVk5KCaEZB1bjZBK89AxYG
J1q40uIZnHvIldBWvCRWwRjBJmTRv9SGAr1LgU0AmxU08ofq0+CCZ52wUTZgMi0uhZrJtk2R9P0j
cwSbqkHCboDTH4uasJQ9NLj54b+BsqzZ6SJlfHwnkjugrEBjGOym9TPAo2AJNlapVRC3Al4yyQGa
OOqnuwp4jnjRAmA5VP8INVYBjJddBUw+0hHkC+unZxCgVR/hPWn0tg/OSzbYo7J5NDwjiu24BnhB
9dPzDRyV6grNCy5aM4f1YcGHdDlip6TLjQSEOEDYxG/7BjTyYhJQdhBkkuIZnocEBaCsl0x9AVtA
cwkosPrB0B7bRZuUMkaTvodmq7iDOxGgeqWLTJSeyafS32y2EKRXFsEa0Q7KQolOjaGdBWI5WYuo
j4iHdGSI2tuvN3+qztgdwEmH0vwQb0dBLC51LxhgS+guoPe3fwgoLJBRAfzebo/hTZ+OTL4z6emD
NCOd3FiCPvrEJcHIGUCUtg0pm3t4SNeCyQ6VXAWT8grfNGWkNlvacxSbwJksYwv1GNL0BYhOdvpE
xJC3gy5v7X0vZBTBkmjgEjic+ml23YBWQdTYZD0kAmdYLkhKH7Z6z0MSfjKhKb5Du+BDmr8F14ns
LuA+IBugQ4fQfMu9XQAcl+yRRhMfLQn1U3/gkFbBUEUPv6xBRFAcQg7RsCie3rUALFXovo2RSfv6
82H5BqSB9eau+vX0CdBkaETQxDhCIB97iNSZhYsI5bugPxjY/EkcyGYOsAUqakf813eKdOCISH5D
UducgcFB8Wg/l74QwOIRCXMGwBTUT38VCCYpqtFH3rqOw1sFOq2lr0XCIL5l1vOAN+iGSaSPKL0S
KkI1dVilnz0KP2E1vzZ9TGi7f6nbPYJF9q2ukO/9wqHN4fXP2xYHAeAWfQydXxRMCc1n/9UN8kcH
pVVnBY5+eMgS1J/T/vN2gq8/uvNZh1kd/vIiWKRzlKthkBPdLe1r3s5XtIygofs0X82PezC4ktmZ
f73JK+aYr1fB3wz8bXHe+h3EfH5x3DSA3an7wjViWvqF0xA65nl2mLr4GrW6GUF25Mk8Cr7E6brL
mtOge6XHjqM4nb/Ex2/ddA/IjwyH1nMePG/zzuA1OF928NNFBPVHujgeucF8S4/cEhz9DVmR5C5E
7T0NXrq7sIHoyr7/+SJOve5OIVASuE/Zkb9PtiK5GJcvc7+zAVuIpuwLX0ZRsI6D7ols0I/SQ69f
gnnPijRYOumR4113W8DWQRAhO+zb17apwXtJD8wA2+dwf3jF2uw1ICrZoa/jLZwK/WVusDmyY9/M
g3XHelByE3AP+XHTfTRfvxxGqi/zBkMhP3SWzZ/9bbbI886ebuvz0uMHzwgSzbv9lE3tW35o7oIs
zjs7u62lyo+dZQH/J0nQWXStLlX+jtHjbdofWuQlpYeO13lvc7c1NdmRbxdP6bznPbX9wfJDF/Pu
vUX2RVSA5AfevbmYr5LMD7rXegs8+B3jXy3SbNGxVJQsROHmdwx+syiD58411tZDfsfgn+M0PLxm
bVKQONMOf/HrzvAtZEr+m8k8jbkpu4eTpNtv+4DTedg/+1RPf4NL8s4PuiveIBdlV/xdGOGRdKMa
QJEiry89dLrw+i3rdapcduC7xXoNUUcx74UJbeuT7PAPfvyyeHOZvbrbmky37PDv4+13NmLbqPF7
PuD1Rmxz1LLDf2D1F0iUd1wKyEFF5lN+7LIbVbYgbdlxP+Zz//B2wqa0KUrZYT8t0hU3W2fkJvkn
PXJAZNPb3m1iTXboxzn3DsJb3aPZwj+lB19k+ZtP33r5BkIiPX6QPccIhXQ8NwhiRa5Neux9DOuv
dxio3idNWePHI38r0/QVuPI6/3RgAPnWP+sm18RvPEeLefrHfwEAAP//</cx:binary>
              </cx:geoCache>
            </cx:geography>
          </cx:layoutPr>
          <cx:valueColors>
            <cx:minColor>
              <a:srgbClr val="269999"/>
            </cx:minColor>
            <cx:midColor>
              <a:srgbClr val="269999"/>
            </cx:midColor>
            <cx:maxColor>
              <a:srgbClr val="FF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38100</xdr:colOff>
      <xdr:row>11</xdr:row>
      <xdr:rowOff>76200</xdr:rowOff>
    </xdr:from>
    <xdr:to>
      <xdr:col>13</xdr:col>
      <xdr:colOff>371474</xdr:colOff>
      <xdr:row>33</xdr:row>
      <xdr:rowOff>85725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E2C0885-A42D-43E6-9FBD-17345CAFD7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2266950"/>
              <a:ext cx="4248149" cy="421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581025</xdr:colOff>
      <xdr:row>11</xdr:row>
      <xdr:rowOff>95252</xdr:rowOff>
    </xdr:from>
    <xdr:to>
      <xdr:col>7</xdr:col>
      <xdr:colOff>323850</xdr:colOff>
      <xdr:row>19</xdr:row>
      <xdr:rowOff>66676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77A640-EFE7-4DF5-83AB-D268F2E22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171451</xdr:colOff>
      <xdr:row>11</xdr:row>
      <xdr:rowOff>104774</xdr:rowOff>
    </xdr:from>
    <xdr:to>
      <xdr:col>2</xdr:col>
      <xdr:colOff>438150</xdr:colOff>
      <xdr:row>32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11CD8A-47B9-455C-B295-E6E72C06A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361950</xdr:colOff>
      <xdr:row>2</xdr:row>
      <xdr:rowOff>180975</xdr:rowOff>
    </xdr:from>
    <xdr:to>
      <xdr:col>14</xdr:col>
      <xdr:colOff>438150</xdr:colOff>
      <xdr:row>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46B620-8187-471B-87C5-63F0BB59C71F}"/>
            </a:ext>
          </a:extLst>
        </xdr:cNvPr>
        <xdr:cNvSpPr txBox="1"/>
      </xdr:nvSpPr>
      <xdr:spPr>
        <a:xfrm>
          <a:off x="361950" y="561975"/>
          <a:ext cx="86106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269999"/>
              </a:solidFill>
            </a:rPr>
            <a:t>Wage</a:t>
          </a:r>
          <a:r>
            <a:rPr lang="en-US" sz="2400" b="1"/>
            <a:t> and </a:t>
          </a:r>
          <a:r>
            <a:rPr lang="en-US" sz="2400" b="1">
              <a:solidFill>
                <a:schemeClr val="accent2">
                  <a:lumMod val="75000"/>
                </a:schemeClr>
              </a:solidFill>
            </a:rPr>
            <a:t>Employment</a:t>
          </a:r>
          <a:r>
            <a:rPr lang="en-US" sz="2400" b="1"/>
            <a:t> statistics by industry would look like this</a:t>
          </a:r>
        </a:p>
      </xdr:txBody>
    </xdr:sp>
    <xdr:clientData/>
  </xdr:twoCellAnchor>
  <xdr:twoCellAnchor>
    <xdr:from>
      <xdr:col>4</xdr:col>
      <xdr:colOff>57150</xdr:colOff>
      <xdr:row>25</xdr:row>
      <xdr:rowOff>161926</xdr:rowOff>
    </xdr:from>
    <xdr:to>
      <xdr:col>7</xdr:col>
      <xdr:colOff>504825</xdr:colOff>
      <xdr:row>32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309AA6-AC1D-424D-ABC6-BABC4C4C6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47625</xdr:colOff>
      <xdr:row>21</xdr:row>
      <xdr:rowOff>36579</xdr:rowOff>
    </xdr:from>
    <xdr:to>
      <xdr:col>7</xdr:col>
      <xdr:colOff>447675</xdr:colOff>
      <xdr:row>25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4A5EE8-4775-4782-88B5-A2366E928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485775</xdr:colOff>
      <xdr:row>14</xdr:row>
      <xdr:rowOff>66675</xdr:rowOff>
    </xdr:from>
    <xdr:to>
      <xdr:col>7</xdr:col>
      <xdr:colOff>285750</xdr:colOff>
      <xdr:row>17</xdr:row>
      <xdr:rowOff>104775</xdr:rowOff>
    </xdr:to>
    <xdr:sp macro="" textlink="'Data prep'!L21">
      <xdr:nvSpPr>
        <xdr:cNvPr id="11" name="TextBox 10">
          <a:extLst>
            <a:ext uri="{FF2B5EF4-FFF2-40B4-BE49-F238E27FC236}">
              <a16:creationId xmlns:a16="http://schemas.microsoft.com/office/drawing/2014/main" id="{277BA8DD-67FB-4416-9AA8-17691D68D413}"/>
            </a:ext>
          </a:extLst>
        </xdr:cNvPr>
        <xdr:cNvSpPr txBox="1"/>
      </xdr:nvSpPr>
      <xdr:spPr>
        <a:xfrm>
          <a:off x="4724400" y="2828925"/>
          <a:ext cx="1019175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E24DB89-FC4F-4BFE-A053-3B4433360969}" type="TxLink">
            <a:rPr lang="en-US" sz="3600" b="1" i="0" u="none" strike="noStrike">
              <a:solidFill>
                <a:schemeClr val="accent2">
                  <a:lumMod val="75000"/>
                </a:schemeClr>
              </a:solidFill>
              <a:latin typeface="Calibri"/>
              <a:cs typeface="Calibri"/>
            </a:rPr>
            <a:pPr/>
            <a:t>2%</a:t>
          </a:fld>
          <a:endParaRPr lang="en-US" sz="36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85726</xdr:colOff>
      <xdr:row>3</xdr:row>
      <xdr:rowOff>57151</xdr:rowOff>
    </xdr:from>
    <xdr:to>
      <xdr:col>14</xdr:col>
      <xdr:colOff>104776</xdr:colOff>
      <xdr:row>7</xdr:row>
      <xdr:rowOff>8056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9E8E19-53C6-4A3C-BEEA-AC5E4546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6" y="628651"/>
          <a:ext cx="1847850" cy="71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Maven Career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269999"/>
    </a:accent1>
    <a:accent2>
      <a:srgbClr val="FF5050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853" workbookViewId="0">
      <selection activeCell="B1" sqref="B1:B1048576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style="9" customWidth="1"/>
    <col min="7" max="18" width="9.140625" customWidth="1"/>
  </cols>
  <sheetData>
    <row r="1" spans="1:6" x14ac:dyDescent="0.25">
      <c r="A1" s="2" t="s">
        <v>50</v>
      </c>
      <c r="B1" s="2" t="s">
        <v>49</v>
      </c>
      <c r="C1" s="2" t="s">
        <v>0</v>
      </c>
      <c r="D1" s="2" t="s">
        <v>61</v>
      </c>
      <c r="E1" s="2" t="s">
        <v>62</v>
      </c>
      <c r="F1" s="8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9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9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9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9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9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9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9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9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9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9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9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9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9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9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9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9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9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9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9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9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9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9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9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9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9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9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9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9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9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9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9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9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9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9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9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9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9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9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9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9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9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9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9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9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9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9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9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9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9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9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9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9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9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9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9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9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9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9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9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9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9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9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9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9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9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9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9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9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9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9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9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9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9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9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9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9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9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9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9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9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9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9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9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9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9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9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9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9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9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9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9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9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9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9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9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9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9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9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9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9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9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9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9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9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9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9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9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9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9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9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9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9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9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9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9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9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9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9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9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9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9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9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9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9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9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9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9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9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9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9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9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9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9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9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9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9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9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9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9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9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9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9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9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9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9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9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9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9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9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9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9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9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9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9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9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9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9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9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9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9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9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9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9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9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9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9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9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9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9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9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9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9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9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9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9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9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9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9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9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9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9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9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9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9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9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9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9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9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9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9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9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9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9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9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9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9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9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9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9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9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9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9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9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9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9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9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9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9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9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9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9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9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9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9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9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9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9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9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9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9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9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9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9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9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9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9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9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9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9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9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9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9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9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9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9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9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9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9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9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9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9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9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9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9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9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9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9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9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9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9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9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9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9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9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9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9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9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9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9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9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9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9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9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9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9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9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9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9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9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9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9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9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9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9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9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9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9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9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9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9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9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9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9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9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9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9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9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9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9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9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9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9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9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9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9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9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9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9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9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9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9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9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9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9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9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9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9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9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9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9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9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9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9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9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9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9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9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9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9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9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9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9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9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9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9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9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9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9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9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9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9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9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9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9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9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9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9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9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9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9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9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9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9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9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9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9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9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9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9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9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9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9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9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9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9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9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9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9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9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9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9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9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9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9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9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9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9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9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9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9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9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9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9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9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9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9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9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9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9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9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9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9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9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9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9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9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9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9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9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9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9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9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9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9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9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9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9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9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9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9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9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9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9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9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9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9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9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9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9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9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9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9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9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9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9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9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9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9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9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9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9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9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9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9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9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9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9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9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9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9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9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9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9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9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9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9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9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9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9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9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9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9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9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9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9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9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9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9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9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9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9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9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9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9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9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9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9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9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9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9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9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9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9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9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9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9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9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9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9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9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9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9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9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9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9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9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9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9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9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9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9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9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9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9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9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9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9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9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9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9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9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9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9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9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9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9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9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9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9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9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9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9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9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9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9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9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9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9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9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9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9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9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9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9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9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9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9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9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9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9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9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9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9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9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9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9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9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9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9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9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9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9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9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9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9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9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9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9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9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9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9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9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9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9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9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9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9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9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9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9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9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9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9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9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9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9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9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9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9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9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9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9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9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9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9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9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9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9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9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9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9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9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9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9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9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9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9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9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9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9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9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9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9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9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9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9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9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9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9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9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9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9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9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9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9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9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9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9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9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9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9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9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9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9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9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9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9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9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9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9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9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9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9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9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9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9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9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9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9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9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9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9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9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9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9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9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9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9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9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9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9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9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9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9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9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9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9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9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9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9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9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9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9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9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9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9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9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9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9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9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9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9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9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9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9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9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9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9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9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9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9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9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9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9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9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9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9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9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9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9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9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9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9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9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9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9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9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9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9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9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9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9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9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9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9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9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9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9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9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9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9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9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9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9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9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9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9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9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9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9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9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9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9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9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9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9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9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9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9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9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9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9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9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9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9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9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9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9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9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9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9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9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9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9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9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9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9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9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9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9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9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9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9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9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9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9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9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9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9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9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9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9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9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9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9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9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9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9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9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9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9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9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9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9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9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9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9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9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9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9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9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9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9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9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9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9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9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9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9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9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9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9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9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9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9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9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9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9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9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9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9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9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9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9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9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9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9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9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9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9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9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9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9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9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9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9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9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9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9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9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9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9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9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9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9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9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9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9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9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9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9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9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9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9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9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9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9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9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9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9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9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9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9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9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9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9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9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9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9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9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9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9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9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9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9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9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9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9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9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9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9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9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9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9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9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9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9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9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9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9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9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9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9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9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9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9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9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9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9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9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9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9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9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9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9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9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9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9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9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9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9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9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9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9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9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9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9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9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9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9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9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9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9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9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9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9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9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9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9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9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9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9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9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9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9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9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9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9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9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9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9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9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9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9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9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9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9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9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9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9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9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9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9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9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9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9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9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9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9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9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9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9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9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9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9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9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9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9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9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9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9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9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9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9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9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9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9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9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9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9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9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9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9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9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9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9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9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9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9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9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9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9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9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9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9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9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9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9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9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9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9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9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9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9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9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9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9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9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9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9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9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9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9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9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9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9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9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9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9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9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9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9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9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9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9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9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9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9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9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9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9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9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9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9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9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9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9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9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9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9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9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9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9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9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9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9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9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9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9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9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9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9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9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9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9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9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9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9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9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9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9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9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9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9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9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9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9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9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9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9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9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9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9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9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9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9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9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9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9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9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9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9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9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9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9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9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9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9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9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9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9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9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9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9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9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9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9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9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9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9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9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9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9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9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9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9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9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9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9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9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9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9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9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9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9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9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9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9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9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9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9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9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9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9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9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9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9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9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9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9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9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9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9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9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9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9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9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9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9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9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9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9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9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9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9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9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9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9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9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9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9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9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9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9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9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9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9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9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9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9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9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9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9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9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9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9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9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9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9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9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9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9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9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9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9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9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9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9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9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9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9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9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9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9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9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9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9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9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9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9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9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9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9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9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9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9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9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9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9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9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9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9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9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9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9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9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9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9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9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9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9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9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9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9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9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9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9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9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9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9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9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9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9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9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9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9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9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9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9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9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9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9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9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9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9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9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9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9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9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9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9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9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9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9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9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9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9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9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9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9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9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9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9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9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9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9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9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9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9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9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9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9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9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9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9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9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9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9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9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9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9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9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9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9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9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9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9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9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9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9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9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9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9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9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9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9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9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9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9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9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9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9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9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9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9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9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9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9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9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9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9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9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9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9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9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9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9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9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9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9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9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9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9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9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9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9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9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9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9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9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9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9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9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9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9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9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9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9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9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9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9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9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9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9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9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9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9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9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9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9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9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9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9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9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9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9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9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9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9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9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9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9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9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9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9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9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9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9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9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9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9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9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9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9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9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9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9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9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9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9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9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9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9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9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9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9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9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9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9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9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9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9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9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9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9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9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9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9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9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9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9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9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9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9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9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9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9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9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9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9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9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9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9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9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9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9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9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9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9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9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9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9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9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9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9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9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9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9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9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9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9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9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9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9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9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9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9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9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9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9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9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9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9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9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9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9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9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9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9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9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9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9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9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9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9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9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9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9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9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9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9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9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9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9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9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9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9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9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9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9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9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9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9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9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9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9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9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9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9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9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9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9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9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9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9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9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9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9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9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9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9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9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9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9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9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9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9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9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9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9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9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9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9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9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9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9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9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9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9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9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9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9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9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9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9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9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9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9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9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9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9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9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9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9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9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9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9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9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9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9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9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9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9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9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9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9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9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9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9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9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9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9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9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9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9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9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9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9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9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9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9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9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9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9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9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9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9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9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9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9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9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9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9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9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9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9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9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9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9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9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9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9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9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9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9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9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9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9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9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9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9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9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9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9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9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9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9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9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9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9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9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9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9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9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9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9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9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9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9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9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9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9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9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9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9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9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9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9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9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9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9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9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9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9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9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9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9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9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9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9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9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9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9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9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9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9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9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9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9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9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9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9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9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9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9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9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9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9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9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9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9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9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9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9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9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9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9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9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9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9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9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9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9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9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9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9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9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9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9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9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9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9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9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9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9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9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9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9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9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9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9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9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9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9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9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9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9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9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9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9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9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9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9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9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9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9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9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9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9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9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9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9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9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9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9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9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9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9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9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9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9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9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9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9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9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9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9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9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9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9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9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9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9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9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9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9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9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9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9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9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9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9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9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9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9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9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9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9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9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9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9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9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9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9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9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9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9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9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9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9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9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9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9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9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9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9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9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9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9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9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9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9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9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9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9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9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9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9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9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9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9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9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9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9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9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9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9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9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9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9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9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9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9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9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9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9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9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9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9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9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9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9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9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9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9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9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9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9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9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9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9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9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9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9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9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9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9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9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9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9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9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9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9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9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9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9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9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9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9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9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9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9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9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9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9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9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9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9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9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9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9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9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9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9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9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9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9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9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9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9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9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9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9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9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9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9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9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9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9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9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9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9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9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9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9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9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9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9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9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9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9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9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9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9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9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9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9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9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9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9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9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9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9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9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9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9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9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9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9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9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9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9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9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9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9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9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9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9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9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9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9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9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9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9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9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9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9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9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9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9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9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9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9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9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9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9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9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9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9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9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9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9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9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9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9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9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9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9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9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9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9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9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9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9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9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9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9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9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9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9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9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9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9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9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9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9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9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9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9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9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9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9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9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9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9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9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9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9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9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9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9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9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9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9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9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9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9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9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9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9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9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9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9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9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9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9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9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9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9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9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9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9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9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9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9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9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9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9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CAF7-DDD9-4C8E-957F-72C13B322C18}">
  <dimension ref="A1:AG50"/>
  <sheetViews>
    <sheetView zoomScale="85" zoomScaleNormal="85" workbookViewId="0">
      <selection activeCell="G4" sqref="G4"/>
    </sheetView>
  </sheetViews>
  <sheetFormatPr defaultRowHeight="15" x14ac:dyDescent="0.25"/>
  <cols>
    <col min="1" max="1" width="24.140625" customWidth="1"/>
    <col min="2" max="2" width="28.7109375" customWidth="1"/>
    <col min="3" max="3" width="21.7109375" customWidth="1"/>
    <col min="5" max="5" width="22.28515625" customWidth="1"/>
    <col min="6" max="6" width="29.7109375" customWidth="1"/>
    <col min="7" max="7" width="15.140625" customWidth="1"/>
    <col min="8" max="8" width="21.140625" customWidth="1"/>
    <col min="11" max="11" width="24.42578125" customWidth="1"/>
    <col min="12" max="12" width="19" customWidth="1"/>
    <col min="13" max="13" width="9.140625" customWidth="1"/>
    <col min="17" max="17" width="16.140625" customWidth="1"/>
    <col min="18" max="18" width="16.28515625" customWidth="1"/>
    <col min="21" max="21" width="15.5703125" customWidth="1"/>
    <col min="22" max="22" width="17.5703125" customWidth="1"/>
    <col min="23" max="23" width="17.7109375" customWidth="1"/>
    <col min="24" max="24" width="23.85546875" customWidth="1"/>
    <col min="25" max="25" width="15.140625" customWidth="1"/>
    <col min="26" max="26" width="22.42578125" customWidth="1"/>
  </cols>
  <sheetData>
    <row r="1" spans="1:33" x14ac:dyDescent="0.25">
      <c r="A1" s="4" t="s">
        <v>64</v>
      </c>
      <c r="B1" s="4"/>
      <c r="C1" s="2"/>
      <c r="E1" s="3" t="s">
        <v>69</v>
      </c>
      <c r="F1" s="3"/>
      <c r="G1" s="3"/>
      <c r="K1" s="3" t="s">
        <v>72</v>
      </c>
      <c r="L1" s="3"/>
      <c r="P1" s="3" t="s">
        <v>75</v>
      </c>
      <c r="Q1" s="3"/>
      <c r="R1" s="3"/>
      <c r="U1" s="3" t="s">
        <v>77</v>
      </c>
      <c r="V1" s="3"/>
      <c r="W1" s="3"/>
      <c r="X1" s="3"/>
      <c r="Y1" s="3"/>
      <c r="Z1" s="3"/>
    </row>
    <row r="2" spans="1:33" x14ac:dyDescent="0.25">
      <c r="A2" s="5" t="s">
        <v>65</v>
      </c>
      <c r="B2" s="6" t="s">
        <v>66</v>
      </c>
      <c r="E2" s="7" t="s">
        <v>70</v>
      </c>
      <c r="F2" s="7" t="s">
        <v>71</v>
      </c>
      <c r="G2" s="7" t="s">
        <v>66</v>
      </c>
      <c r="K2" s="12" t="s">
        <v>49</v>
      </c>
      <c r="L2" s="12" t="s">
        <v>62</v>
      </c>
      <c r="P2" s="12" t="s">
        <v>50</v>
      </c>
      <c r="Q2" s="12" t="s">
        <v>76</v>
      </c>
      <c r="R2" s="12" t="s">
        <v>62</v>
      </c>
      <c r="U2" s="12" t="s">
        <v>0</v>
      </c>
      <c r="V2" s="12" t="s">
        <v>78</v>
      </c>
      <c r="W2" s="12" t="s">
        <v>79</v>
      </c>
      <c r="X2" s="12" t="s">
        <v>80</v>
      </c>
      <c r="Y2" s="12" t="s">
        <v>71</v>
      </c>
      <c r="Z2" s="12" t="str">
        <f>$B$21</f>
        <v>Employees per 1000 states</v>
      </c>
    </row>
    <row r="3" spans="1:33" x14ac:dyDescent="0.25">
      <c r="A3" t="s">
        <v>55</v>
      </c>
      <c r="B3" t="str">
        <f>'Labour dashboard'!B8</f>
        <v>Information</v>
      </c>
      <c r="E3" t="s">
        <v>53</v>
      </c>
      <c r="F3" s="1">
        <f>AVERAGEIFS(Data!F:F,Data!B:B,E3,Data!A:A,$B$16)</f>
        <v>93586.333333333328</v>
      </c>
      <c r="G3" s="19">
        <f>IF(E3=$B$3,F3,0)</f>
        <v>93586.333333333328</v>
      </c>
      <c r="K3" t="s">
        <v>54</v>
      </c>
      <c r="L3" s="1">
        <f>SUMIFS(Data!E:E,Data!B:B,K3,Data!A:A,$B$16)</f>
        <v>26277342</v>
      </c>
      <c r="P3">
        <v>2017</v>
      </c>
      <c r="Q3" s="1" cm="1">
        <f t="array" ref="Q3:Q6">AVERAGEIFS(Data!F:F,Data!B:B,'Data prep'!B3,Data!A:A,'Data prep'!P3:P6)</f>
        <v>75580.708333333328</v>
      </c>
      <c r="R3" s="1">
        <f>SUMIFS(Data!E:E,Data!B:B,'Data prep'!$B$3,Data!A:A,'Data prep'!P3)</f>
        <v>2760656</v>
      </c>
      <c r="U3" t="s">
        <v>1</v>
      </c>
      <c r="V3">
        <f>SUMIFS(Data!E:E,Data!B:B,'Data prep'!$B$3,Data!A:A,'Data prep'!$B$16,Data!C:C,'Data prep'!U3)</f>
        <v>19310</v>
      </c>
      <c r="W3" vm="1">
        <v>4887871</v>
      </c>
      <c r="X3" s="9">
        <f>(V3/W3)*1000</f>
        <v>3.9505952591629363</v>
      </c>
      <c r="Y3">
        <f>AVERAGEIFS(Data!F:F,Data!B:B,'Data prep'!$B$3,Data!A:A,'Data prep'!$B$16,Data!C:C,'Data prep'!U:U)</f>
        <v>69393</v>
      </c>
      <c r="Z3" s="13">
        <f>IF($B$21=$Y$2,-Y3,X3)</f>
        <v>3.9505952591629363</v>
      </c>
      <c r="AG3" t="s">
        <v>1</v>
      </c>
    </row>
    <row r="4" spans="1:33" x14ac:dyDescent="0.25">
      <c r="A4" t="s">
        <v>51</v>
      </c>
      <c r="E4" t="s">
        <v>56</v>
      </c>
      <c r="F4" s="1">
        <f>AVERAGEIFS(Data!F:F,Data!B:B,E4,Data!A:A,$B$16)</f>
        <v>90040.666666666672</v>
      </c>
      <c r="G4" s="19">
        <f t="shared" ref="G4:G12" si="0">IF(E4=$B$3,F4,0)</f>
        <v>0</v>
      </c>
      <c r="K4" t="s">
        <v>58</v>
      </c>
      <c r="L4" s="1">
        <f>SUMIFS(Data!E:E,Data!B:B,K4,Data!A:A,$B$16)</f>
        <v>22035033</v>
      </c>
      <c r="P4">
        <v>2018</v>
      </c>
      <c r="Q4" s="1">
        <v>79569.104166666672</v>
      </c>
      <c r="R4" s="1">
        <f>SUMIFS(Data!E:E,Data!B:B,'Data prep'!$B$3,Data!A:A,'Data prep'!P4)</f>
        <v>2781425</v>
      </c>
      <c r="U4" t="s">
        <v>2</v>
      </c>
      <c r="V4">
        <f>SUMIFS(Data!E:E,Data!B:B,'Data prep'!$B$3,Data!A:A,'Data prep'!$B$16,Data!C:C,'Data prep'!U4)</f>
        <v>45513</v>
      </c>
      <c r="W4" vm="2">
        <v>7171646</v>
      </c>
      <c r="X4" s="9">
        <f t="shared" ref="X4:X50" si="1">(V4/W4)*1000</f>
        <v>6.3462418529860507</v>
      </c>
      <c r="Y4">
        <f>AVERAGEIFS(Data!F:F,Data!B:B,'Data prep'!$B$3,Data!A:A,'Data prep'!$B$16,Data!C:C,'Data prep'!U:U)</f>
        <v>90871</v>
      </c>
      <c r="Z4" s="13">
        <f t="shared" ref="Z4:Z50" si="2">IF($B$21=$Y$2,-Y4,X4)</f>
        <v>6.3462418529860507</v>
      </c>
      <c r="AG4" t="s">
        <v>2</v>
      </c>
    </row>
    <row r="5" spans="1:33" x14ac:dyDescent="0.25">
      <c r="A5" t="s">
        <v>52</v>
      </c>
      <c r="B5" t="s">
        <v>56</v>
      </c>
      <c r="E5" t="s">
        <v>57</v>
      </c>
      <c r="F5" s="1">
        <f>AVERAGEIFS(Data!F:F,Data!B:B,E5,Data!A:A,$B$16)</f>
        <v>74713.0625</v>
      </c>
      <c r="G5" s="19">
        <f t="shared" si="0"/>
        <v>0</v>
      </c>
      <c r="K5" t="s">
        <v>57</v>
      </c>
      <c r="L5" s="1">
        <f>SUMIFS(Data!E:E,Data!B:B,K5,Data!A:A,$B$16)</f>
        <v>20065896</v>
      </c>
      <c r="P5">
        <v>2019</v>
      </c>
      <c r="Q5" s="1">
        <v>83493.333333333328</v>
      </c>
      <c r="R5" s="1">
        <f>SUMIFS(Data!E:E,Data!B:B,'Data prep'!$B$3,Data!A:A,'Data prep'!P5)</f>
        <v>2815141</v>
      </c>
      <c r="U5" t="s">
        <v>3</v>
      </c>
      <c r="V5">
        <f>SUMIFS(Data!E:E,Data!B:B,'Data prep'!$B$3,Data!A:A,'Data prep'!$B$16,Data!C:C,'Data prep'!U5)</f>
        <v>11509</v>
      </c>
      <c r="W5" vm="3">
        <v>3013825</v>
      </c>
      <c r="X5" s="9">
        <f t="shared" si="1"/>
        <v>3.8187353280299954</v>
      </c>
      <c r="Y5">
        <f>AVERAGEIFS(Data!F:F,Data!B:B,'Data prep'!$B$3,Data!A:A,'Data prep'!$B$16,Data!C:C,'Data prep'!U:U)</f>
        <v>69820</v>
      </c>
      <c r="Z5" s="13">
        <f t="shared" si="2"/>
        <v>3.8187353280299954</v>
      </c>
      <c r="AG5" t="s">
        <v>3</v>
      </c>
    </row>
    <row r="6" spans="1:33" x14ac:dyDescent="0.25">
      <c r="A6" t="s">
        <v>54</v>
      </c>
      <c r="E6" t="s">
        <v>52</v>
      </c>
      <c r="F6" s="1">
        <f>AVERAGEIFS(Data!F:F,Data!B:B,E6,Data!A:A,$B$16)</f>
        <v>68427.875</v>
      </c>
      <c r="G6" s="19">
        <f t="shared" si="0"/>
        <v>0</v>
      </c>
      <c r="K6" t="s">
        <v>59</v>
      </c>
      <c r="L6" s="1">
        <f>SUMIFS(Data!E:E,Data!B:B,K6,Data!A:A,$B$16)</f>
        <v>12649500</v>
      </c>
      <c r="P6">
        <v>2020</v>
      </c>
      <c r="Q6" s="1">
        <v>93586.333333333328</v>
      </c>
      <c r="R6" s="1">
        <f>SUMIFS(Data!E:E,Data!B:B,'Data prep'!$B$3,Data!A:A,'Data prep'!P6)</f>
        <v>2677815</v>
      </c>
      <c r="U6" t="s">
        <v>4</v>
      </c>
      <c r="V6">
        <f>SUMIFS(Data!E:E,Data!B:B,'Data prep'!$B$3,Data!A:A,'Data prep'!$B$16,Data!C:C,'Data prep'!U6)</f>
        <v>527549</v>
      </c>
      <c r="W6" vm="4">
        <v>39557045</v>
      </c>
      <c r="X6" s="9">
        <f t="shared" si="1"/>
        <v>13.33641074554482</v>
      </c>
      <c r="Y6">
        <f>AVERAGEIFS(Data!F:F,Data!B:B,'Data prep'!$B$3,Data!A:A,'Data prep'!$B$16,Data!C:C,'Data prep'!U:U)</f>
        <v>217892</v>
      </c>
      <c r="Z6" s="13">
        <f t="shared" si="2"/>
        <v>13.33641074554482</v>
      </c>
      <c r="AG6" t="s">
        <v>4</v>
      </c>
    </row>
    <row r="7" spans="1:33" x14ac:dyDescent="0.25">
      <c r="A7" t="s">
        <v>53</v>
      </c>
      <c r="E7" t="s">
        <v>51</v>
      </c>
      <c r="F7" s="1">
        <f>AVERAGEIFS(Data!F:F,Data!B:B,E7,Data!A:A,$B$16)</f>
        <v>63896.895833333336</v>
      </c>
      <c r="G7" s="19">
        <f t="shared" si="0"/>
        <v>0</v>
      </c>
      <c r="K7" t="s">
        <v>52</v>
      </c>
      <c r="L7" s="1">
        <f>SUMIFS(Data!E:E,Data!B:B,K7,Data!A:A,$B$16)</f>
        <v>12058694</v>
      </c>
      <c r="U7" t="s">
        <v>5</v>
      </c>
      <c r="V7">
        <f>SUMIFS(Data!E:E,Data!B:B,'Data prep'!$B$3,Data!A:A,'Data prep'!$B$16,Data!C:C,'Data prep'!U7)</f>
        <v>74867</v>
      </c>
      <c r="W7" vm="5">
        <v>5695564</v>
      </c>
      <c r="X7" s="9">
        <f t="shared" si="1"/>
        <v>13.144791279669581</v>
      </c>
      <c r="Y7">
        <f>AVERAGEIFS(Data!F:F,Data!B:B,'Data prep'!$B$3,Data!A:A,'Data prep'!$B$16,Data!C:C,'Data prep'!U:U)</f>
        <v>123495</v>
      </c>
      <c r="Z7" s="13">
        <f t="shared" si="2"/>
        <v>13.144791279669581</v>
      </c>
      <c r="AG7" t="s">
        <v>5</v>
      </c>
    </row>
    <row r="8" spans="1:33" x14ac:dyDescent="0.25">
      <c r="A8" t="s">
        <v>56</v>
      </c>
      <c r="E8" t="s">
        <v>55</v>
      </c>
      <c r="F8" s="1">
        <f>AVERAGEIFS(Data!F:F,Data!B:B,E8,Data!A:A,$B$16)</f>
        <v>55605.9375</v>
      </c>
      <c r="G8" s="19">
        <f t="shared" si="0"/>
        <v>0</v>
      </c>
      <c r="K8" t="s">
        <v>56</v>
      </c>
      <c r="L8" s="1">
        <f>SUMIFS(Data!E:E,Data!B:B,K8,Data!A:A,$B$16)</f>
        <v>8142043</v>
      </c>
      <c r="U8" t="s">
        <v>6</v>
      </c>
      <c r="V8">
        <f>SUMIFS(Data!E:E,Data!B:B,'Data prep'!$B$3,Data!A:A,'Data prep'!$B$16,Data!C:C,'Data prep'!U8)</f>
        <v>29237</v>
      </c>
      <c r="W8" vm="6">
        <v>3572665</v>
      </c>
      <c r="X8" s="9">
        <f t="shared" si="1"/>
        <v>8.1835268630000293</v>
      </c>
      <c r="Y8">
        <f>AVERAGEIFS(Data!F:F,Data!B:B,'Data prep'!$B$3,Data!A:A,'Data prep'!$B$16,Data!C:C,'Data prep'!U:U)</f>
        <v>138917</v>
      </c>
      <c r="Z8" s="13">
        <f t="shared" si="2"/>
        <v>8.1835268630000293</v>
      </c>
      <c r="AG8" t="s">
        <v>6</v>
      </c>
    </row>
    <row r="9" spans="1:33" x14ac:dyDescent="0.25">
      <c r="A9" t="s">
        <v>57</v>
      </c>
      <c r="E9" t="s">
        <v>58</v>
      </c>
      <c r="F9" s="1">
        <f>AVERAGEIFS(Data!F:F,Data!B:B,E9,Data!A:A,$B$16)</f>
        <v>53607.208333333336</v>
      </c>
      <c r="G9" s="19">
        <f t="shared" si="0"/>
        <v>0</v>
      </c>
      <c r="K9" t="s">
        <v>51</v>
      </c>
      <c r="L9" s="1">
        <f>SUMIFS(Data!E:E,Data!B:B,K9,Data!A:A,$B$16)</f>
        <v>7136444</v>
      </c>
      <c r="U9" t="s">
        <v>7</v>
      </c>
      <c r="V9">
        <f>SUMIFS(Data!E:E,Data!B:B,'Data prep'!$B$3,Data!A:A,'Data prep'!$B$16,Data!C:C,'Data prep'!U9)</f>
        <v>3622</v>
      </c>
      <c r="W9" vm="7">
        <v>967171</v>
      </c>
      <c r="X9" s="9">
        <f t="shared" si="1"/>
        <v>3.744942724709488</v>
      </c>
      <c r="Y9">
        <f>AVERAGEIFS(Data!F:F,Data!B:B,'Data prep'!$B$3,Data!A:A,'Data prep'!$B$16,Data!C:C,'Data prep'!U:U)</f>
        <v>78966</v>
      </c>
      <c r="Z9" s="13">
        <f t="shared" si="2"/>
        <v>3.744942724709488</v>
      </c>
      <c r="AG9" t="s">
        <v>7</v>
      </c>
    </row>
    <row r="10" spans="1:33" x14ac:dyDescent="0.25">
      <c r="A10" t="s">
        <v>58</v>
      </c>
      <c r="E10" t="s">
        <v>54</v>
      </c>
      <c r="F10" s="1">
        <f>AVERAGEIFS(Data!F:F,Data!B:B,E10,Data!A:A,$B$16)</f>
        <v>49366.8125</v>
      </c>
      <c r="G10" s="19">
        <f t="shared" si="0"/>
        <v>0</v>
      </c>
      <c r="K10" t="s">
        <v>60</v>
      </c>
      <c r="L10" s="1">
        <f>SUMIFS(Data!E:E,Data!B:B,K10,Data!A:A,$B$16)</f>
        <v>3843699</v>
      </c>
      <c r="U10" t="s">
        <v>8</v>
      </c>
      <c r="V10">
        <f>SUMIFS(Data!E:E,Data!B:B,'Data prep'!$B$3,Data!A:A,'Data prep'!$B$16,Data!C:C,'Data prep'!U10)</f>
        <v>130298</v>
      </c>
      <c r="W10" vm="8">
        <v>21670000</v>
      </c>
      <c r="X10" s="9">
        <f t="shared" si="1"/>
        <v>6.0128287955699129</v>
      </c>
      <c r="Y10">
        <f>AVERAGEIFS(Data!F:F,Data!B:B,'Data prep'!$B$3,Data!A:A,'Data prep'!$B$16,Data!C:C,'Data prep'!U:U)</f>
        <v>93350</v>
      </c>
      <c r="Z10" s="13">
        <f t="shared" si="2"/>
        <v>6.0128287955699129</v>
      </c>
      <c r="AG10" t="s">
        <v>8</v>
      </c>
    </row>
    <row r="11" spans="1:33" x14ac:dyDescent="0.25">
      <c r="A11" t="s">
        <v>59</v>
      </c>
      <c r="E11" t="s">
        <v>60</v>
      </c>
      <c r="F11" s="1">
        <f>AVERAGEIFS(Data!F:F,Data!B:B,E11,Data!A:A,$B$16)</f>
        <v>40790.1875</v>
      </c>
      <c r="G11" s="19">
        <f t="shared" si="0"/>
        <v>0</v>
      </c>
      <c r="K11" t="s">
        <v>53</v>
      </c>
      <c r="L11" s="1">
        <f>SUMIFS(Data!E:E,Data!B:B,K11,Data!A:A,$B$16)</f>
        <v>2677815</v>
      </c>
      <c r="U11" t="s">
        <v>9</v>
      </c>
      <c r="V11">
        <f>SUMIFS(Data!E:E,Data!B:B,'Data prep'!$B$3,Data!A:A,'Data prep'!$B$16,Data!C:C,'Data prep'!U11)</f>
        <v>109190</v>
      </c>
      <c r="W11" vm="9">
        <v>10519475</v>
      </c>
      <c r="X11" s="9">
        <f t="shared" si="1"/>
        <v>10.379795569645824</v>
      </c>
      <c r="Y11">
        <f>AVERAGEIFS(Data!F:F,Data!B:B,'Data prep'!$B$3,Data!A:A,'Data prep'!$B$16,Data!C:C,'Data prep'!U:U)</f>
        <v>108735</v>
      </c>
      <c r="Z11" s="13">
        <f t="shared" si="2"/>
        <v>10.379795569645824</v>
      </c>
      <c r="AG11" t="s">
        <v>9</v>
      </c>
    </row>
    <row r="12" spans="1:33" x14ac:dyDescent="0.25">
      <c r="A12" t="s">
        <v>60</v>
      </c>
      <c r="E12" t="s">
        <v>59</v>
      </c>
      <c r="F12" s="1">
        <f>AVERAGEIFS(Data!F:F,Data!B:B,E12,Data!A:A,$B$16)</f>
        <v>23286.416666666668</v>
      </c>
      <c r="G12" s="19">
        <f t="shared" si="0"/>
        <v>0</v>
      </c>
      <c r="K12" t="s">
        <v>55</v>
      </c>
      <c r="L12" s="1">
        <f>SUMIFS(Data!E:E,Data!B:B,K12,Data!A:A,$B$16)</f>
        <v>1762873</v>
      </c>
      <c r="U12" t="s">
        <v>10</v>
      </c>
      <c r="V12">
        <f>SUMIFS(Data!E:E,Data!B:B,'Data prep'!$B$3,Data!A:A,'Data prep'!$B$16,Data!C:C,'Data prep'!U12)</f>
        <v>7346</v>
      </c>
      <c r="W12" vm="10">
        <v>1754208</v>
      </c>
      <c r="X12" s="9">
        <f t="shared" si="1"/>
        <v>4.1876447946879729</v>
      </c>
      <c r="Y12">
        <f>AVERAGEIFS(Data!F:F,Data!B:B,'Data prep'!$B$3,Data!A:A,'Data prep'!$B$16,Data!C:C,'Data prep'!U:U)</f>
        <v>64408</v>
      </c>
      <c r="Z12" s="13">
        <f t="shared" si="2"/>
        <v>4.1876447946879729</v>
      </c>
      <c r="AG12" t="s">
        <v>10</v>
      </c>
    </row>
    <row r="13" spans="1:33" x14ac:dyDescent="0.25">
      <c r="U13" t="s">
        <v>11</v>
      </c>
      <c r="V13">
        <f>SUMIFS(Data!E:E,Data!B:B,'Data prep'!$B$3,Data!A:A,'Data prep'!$B$16,Data!C:C,'Data prep'!U13)</f>
        <v>87520</v>
      </c>
      <c r="W13" vm="11">
        <v>12741080</v>
      </c>
      <c r="X13" s="9">
        <f t="shared" si="1"/>
        <v>6.8691194153085924</v>
      </c>
      <c r="Y13">
        <f>AVERAGEIFS(Data!F:F,Data!B:B,'Data prep'!$B$3,Data!A:A,'Data prep'!$B$16,Data!C:C,'Data prep'!U:U)</f>
        <v>110059</v>
      </c>
      <c r="Z13" s="13">
        <f t="shared" si="2"/>
        <v>6.8691194153085924</v>
      </c>
      <c r="AG13" t="s">
        <v>11</v>
      </c>
    </row>
    <row r="14" spans="1:33" x14ac:dyDescent="0.25">
      <c r="U14" t="s">
        <v>12</v>
      </c>
      <c r="V14">
        <f>SUMIFS(Data!E:E,Data!B:B,'Data prep'!$B$3,Data!A:A,'Data prep'!$B$16,Data!C:C,'Data prep'!U14)</f>
        <v>26075</v>
      </c>
      <c r="W14" vm="12">
        <v>6691878</v>
      </c>
      <c r="X14" s="9">
        <f t="shared" si="1"/>
        <v>3.8965145509227757</v>
      </c>
      <c r="Y14">
        <f>AVERAGEIFS(Data!F:F,Data!B:B,'Data prep'!$B$3,Data!A:A,'Data prep'!$B$16,Data!C:C,'Data prep'!U:U)</f>
        <v>67191</v>
      </c>
      <c r="Z14" s="13">
        <f t="shared" si="2"/>
        <v>3.8965145509227757</v>
      </c>
      <c r="AG14" t="s">
        <v>12</v>
      </c>
    </row>
    <row r="15" spans="1:33" x14ac:dyDescent="0.25">
      <c r="A15" s="4" t="s">
        <v>67</v>
      </c>
      <c r="B15" s="4"/>
      <c r="K15" s="3" t="s">
        <v>73</v>
      </c>
      <c r="L15" s="3"/>
      <c r="U15" t="s">
        <v>13</v>
      </c>
      <c r="V15">
        <f>SUMIFS(Data!E:E,Data!B:B,'Data prep'!$B$3,Data!A:A,'Data prep'!$B$16,Data!C:C,'Data prep'!U15)</f>
        <v>19135</v>
      </c>
      <c r="W15" vm="13">
        <v>3156145</v>
      </c>
      <c r="X15" s="9">
        <f t="shared" si="1"/>
        <v>6.0627759497741707</v>
      </c>
      <c r="Y15">
        <f>AVERAGEIFS(Data!F:F,Data!B:B,'Data prep'!$B$3,Data!A:A,'Data prep'!$B$16,Data!C:C,'Data prep'!U:U)</f>
        <v>66858</v>
      </c>
      <c r="Z15" s="13">
        <f t="shared" si="2"/>
        <v>6.0627759497741707</v>
      </c>
      <c r="AG15" t="s">
        <v>13</v>
      </c>
    </row>
    <row r="16" spans="1:33" x14ac:dyDescent="0.25">
      <c r="A16" s="5" t="s">
        <v>68</v>
      </c>
      <c r="B16" s="6">
        <v>2020</v>
      </c>
      <c r="K16" s="7" t="s">
        <v>49</v>
      </c>
      <c r="L16" s="7" t="s">
        <v>62</v>
      </c>
      <c r="U16" t="s">
        <v>14</v>
      </c>
      <c r="V16">
        <f>SUMIFS(Data!E:E,Data!B:B,'Data prep'!$B$3,Data!A:A,'Data prep'!$B$16,Data!C:C,'Data prep'!U16)</f>
        <v>16734</v>
      </c>
      <c r="W16" vm="14">
        <v>2911505</v>
      </c>
      <c r="X16" s="9">
        <f t="shared" si="1"/>
        <v>5.7475429374155294</v>
      </c>
      <c r="Y16">
        <f>AVERAGEIFS(Data!F:F,Data!B:B,'Data prep'!$B$3,Data!A:A,'Data prep'!$B$16,Data!C:C,'Data prep'!U:U)</f>
        <v>73749</v>
      </c>
      <c r="Z16" s="13">
        <f t="shared" si="2"/>
        <v>5.7475429374155294</v>
      </c>
      <c r="AG16" t="s">
        <v>14</v>
      </c>
    </row>
    <row r="17" spans="1:33" x14ac:dyDescent="0.25">
      <c r="K17" t="str">
        <f>B3</f>
        <v>Information</v>
      </c>
      <c r="L17" s="10">
        <f>VLOOKUP(B3,K3:L12,2,0)</f>
        <v>2677815</v>
      </c>
      <c r="U17" t="s">
        <v>15</v>
      </c>
      <c r="V17">
        <f>SUMIFS(Data!E:E,Data!B:B,'Data prep'!$B$3,Data!A:A,'Data prep'!$B$16,Data!C:C,'Data prep'!U17)</f>
        <v>20268</v>
      </c>
      <c r="W17" vm="15">
        <v>4468402</v>
      </c>
      <c r="X17" s="9">
        <f t="shared" si="1"/>
        <v>4.5358497288292332</v>
      </c>
      <c r="Y17">
        <f>AVERAGEIFS(Data!F:F,Data!B:B,'Data prep'!$B$3,Data!A:A,'Data prep'!$B$16,Data!C:C,'Data prep'!U:U)</f>
        <v>63462</v>
      </c>
      <c r="Z17" s="13">
        <f t="shared" si="2"/>
        <v>4.5358497288292332</v>
      </c>
      <c r="AG17" t="s">
        <v>15</v>
      </c>
    </row>
    <row r="18" spans="1:33" x14ac:dyDescent="0.25">
      <c r="K18" t="s">
        <v>74</v>
      </c>
      <c r="L18" s="11">
        <f>SUM(L3:L11)-L17</f>
        <v>112208651</v>
      </c>
      <c r="U18" t="s">
        <v>16</v>
      </c>
      <c r="V18">
        <f>SUMIFS(Data!E:E,Data!B:B,'Data prep'!$B$3,Data!A:A,'Data prep'!$B$16,Data!C:C,'Data prep'!U18)</f>
        <v>18712</v>
      </c>
      <c r="W18" vm="16">
        <v>4659978</v>
      </c>
      <c r="X18" s="9">
        <f t="shared" si="1"/>
        <v>4.015469600929447</v>
      </c>
      <c r="Y18">
        <f>AVERAGEIFS(Data!F:F,Data!B:B,'Data prep'!$B$3,Data!A:A,'Data prep'!$B$16,Data!C:C,'Data prep'!U:U)</f>
        <v>65700</v>
      </c>
      <c r="Z18" s="13">
        <f t="shared" si="2"/>
        <v>4.015469600929447</v>
      </c>
      <c r="AG18" t="s">
        <v>16</v>
      </c>
    </row>
    <row r="19" spans="1:33" x14ac:dyDescent="0.25">
      <c r="U19" t="s">
        <v>17</v>
      </c>
      <c r="V19">
        <f>SUMIFS(Data!E:E,Data!B:B,'Data prep'!$B$3,Data!A:A,'Data prep'!$B$16,Data!C:C,'Data prep'!U19)</f>
        <v>6415</v>
      </c>
      <c r="W19" vm="17">
        <v>1338404</v>
      </c>
      <c r="X19" s="9">
        <f t="shared" si="1"/>
        <v>4.7930221368136978</v>
      </c>
      <c r="Y19">
        <f>AVERAGEIFS(Data!F:F,Data!B:B,'Data prep'!$B$3,Data!A:A,'Data prep'!$B$16,Data!C:C,'Data prep'!U:U)</f>
        <v>64265</v>
      </c>
      <c r="Z19" s="13">
        <f t="shared" si="2"/>
        <v>4.7930221368136978</v>
      </c>
      <c r="AG19" t="s">
        <v>17</v>
      </c>
    </row>
    <row r="20" spans="1:33" x14ac:dyDescent="0.25">
      <c r="A20" s="4" t="s">
        <v>81</v>
      </c>
      <c r="B20" s="4"/>
      <c r="U20" t="s">
        <v>18</v>
      </c>
      <c r="V20">
        <f>SUMIFS(Data!E:E,Data!B:B,'Data prep'!$B$3,Data!A:A,'Data prep'!$B$16,Data!C:C,'Data prep'!U20)</f>
        <v>33029</v>
      </c>
      <c r="W20" vm="18">
        <v>6042718</v>
      </c>
      <c r="X20" s="9">
        <f t="shared" si="1"/>
        <v>5.4659178204245169</v>
      </c>
      <c r="Y20">
        <f>AVERAGEIFS(Data!F:F,Data!B:B,'Data prep'!$B$3,Data!A:A,'Data prep'!$B$16,Data!C:C,'Data prep'!U:U)</f>
        <v>110569</v>
      </c>
      <c r="Z20" s="13">
        <f t="shared" si="2"/>
        <v>5.4659178204245169</v>
      </c>
      <c r="AG20" t="s">
        <v>18</v>
      </c>
    </row>
    <row r="21" spans="1:33" x14ac:dyDescent="0.25">
      <c r="A21" s="5" t="s">
        <v>82</v>
      </c>
      <c r="B21" s="6" t="str">
        <f>'Labour dashboard'!J11</f>
        <v>Employees per 1000 states</v>
      </c>
      <c r="K21" s="15" t="s">
        <v>84</v>
      </c>
      <c r="L21" s="16">
        <f>L17/(L17+L18)</f>
        <v>2.3308359054233594E-2</v>
      </c>
      <c r="U21" t="s">
        <v>19</v>
      </c>
      <c r="V21">
        <f>SUMIFS(Data!E:E,Data!B:B,'Data prep'!$B$3,Data!A:A,'Data prep'!$B$16,Data!C:C,'Data prep'!U21)</f>
        <v>89231</v>
      </c>
      <c r="W21" vm="19">
        <v>6902149</v>
      </c>
      <c r="X21" s="9">
        <f t="shared" si="1"/>
        <v>12.928002568475412</v>
      </c>
      <c r="Y21">
        <f>AVERAGEIFS(Data!F:F,Data!B:B,'Data prep'!$B$3,Data!A:A,'Data prep'!$B$16,Data!C:C,'Data prep'!U:U)</f>
        <v>146746</v>
      </c>
      <c r="Z21" s="13">
        <f t="shared" si="2"/>
        <v>12.928002568475412</v>
      </c>
      <c r="AG21" t="s">
        <v>19</v>
      </c>
    </row>
    <row r="22" spans="1:33" x14ac:dyDescent="0.25">
      <c r="U22" t="s">
        <v>20</v>
      </c>
      <c r="V22">
        <f>SUMIFS(Data!E:E,Data!B:B,'Data prep'!$B$3,Data!A:A,'Data prep'!$B$16,Data!C:C,'Data prep'!U22)</f>
        <v>50511</v>
      </c>
      <c r="W22" vm="20">
        <v>9995915</v>
      </c>
      <c r="X22" s="9">
        <f t="shared" si="1"/>
        <v>5.053164217582883</v>
      </c>
      <c r="Y22">
        <f>AVERAGEIFS(Data!F:F,Data!B:B,'Data prep'!$B$3,Data!A:A,'Data prep'!$B$16,Data!C:C,'Data prep'!U:U)</f>
        <v>88745</v>
      </c>
      <c r="Z22" s="13">
        <f t="shared" si="2"/>
        <v>5.053164217582883</v>
      </c>
      <c r="AG22" t="s">
        <v>20</v>
      </c>
    </row>
    <row r="23" spans="1:33" x14ac:dyDescent="0.25">
      <c r="U23" t="s">
        <v>21</v>
      </c>
      <c r="V23">
        <f>SUMIFS(Data!E:E,Data!B:B,'Data prep'!$B$3,Data!A:A,'Data prep'!$B$16,Data!C:C,'Data prep'!U23)</f>
        <v>43145</v>
      </c>
      <c r="W23" vm="21">
        <v>5611179</v>
      </c>
      <c r="X23" s="9">
        <f t="shared" si="1"/>
        <v>7.6891148901148938</v>
      </c>
      <c r="Y23">
        <f>AVERAGEIFS(Data!F:F,Data!B:B,'Data prep'!$B$3,Data!A:A,'Data prep'!$B$16,Data!C:C,'Data prep'!U:U)</f>
        <v>92292</v>
      </c>
      <c r="Z23" s="13">
        <f t="shared" si="2"/>
        <v>7.6891148901148938</v>
      </c>
      <c r="AG23" t="s">
        <v>21</v>
      </c>
    </row>
    <row r="24" spans="1:33" x14ac:dyDescent="0.25">
      <c r="U24" t="s">
        <v>22</v>
      </c>
      <c r="V24">
        <f>SUMIFS(Data!E:E,Data!B:B,'Data prep'!$B$3,Data!A:A,'Data prep'!$B$16,Data!C:C,'Data prep'!U24)</f>
        <v>9629</v>
      </c>
      <c r="W24" vm="22">
        <v>2963914</v>
      </c>
      <c r="X24" s="9">
        <f t="shared" si="1"/>
        <v>3.2487447341589535</v>
      </c>
      <c r="Y24">
        <f>AVERAGEIFS(Data!F:F,Data!B:B,'Data prep'!$B$3,Data!A:A,'Data prep'!$B$16,Data!C:C,'Data prep'!U:U)</f>
        <v>54301</v>
      </c>
      <c r="Z24" s="13">
        <f t="shared" si="2"/>
        <v>3.2487447341589535</v>
      </c>
      <c r="AG24" t="s">
        <v>22</v>
      </c>
    </row>
    <row r="25" spans="1:33" x14ac:dyDescent="0.25">
      <c r="U25" t="s">
        <v>23</v>
      </c>
      <c r="V25">
        <f>SUMIFS(Data!E:E,Data!B:B,'Data prep'!$B$3,Data!A:A,'Data prep'!$B$16,Data!C:C,'Data prep'!U25)</f>
        <v>43675</v>
      </c>
      <c r="W25" vm="23">
        <v>6126452</v>
      </c>
      <c r="X25" s="9">
        <f t="shared" si="1"/>
        <v>7.1289222538591668</v>
      </c>
      <c r="Y25">
        <f>AVERAGEIFS(Data!F:F,Data!B:B,'Data prep'!$B$3,Data!A:A,'Data prep'!$B$16,Data!C:C,'Data prep'!U:U)</f>
        <v>89327</v>
      </c>
      <c r="Z25" s="13">
        <f t="shared" si="2"/>
        <v>7.1289222538591668</v>
      </c>
      <c r="AG25" t="s">
        <v>23</v>
      </c>
    </row>
    <row r="26" spans="1:33" x14ac:dyDescent="0.25">
      <c r="U26" t="s">
        <v>24</v>
      </c>
      <c r="V26">
        <f>SUMIFS(Data!E:E,Data!B:B,'Data prep'!$B$3,Data!A:A,'Data prep'!$B$16,Data!C:C,'Data prep'!U26)</f>
        <v>5797</v>
      </c>
      <c r="W26" vm="24">
        <v>1062305</v>
      </c>
      <c r="X26" s="9">
        <f t="shared" si="1"/>
        <v>5.4570015202790154</v>
      </c>
      <c r="Y26">
        <f>AVERAGEIFS(Data!F:F,Data!B:B,'Data prep'!$B$3,Data!A:A,'Data prep'!$B$16,Data!C:C,'Data prep'!U:U)</f>
        <v>65673</v>
      </c>
      <c r="Z26" s="13">
        <f t="shared" si="2"/>
        <v>5.4570015202790154</v>
      </c>
      <c r="AG26" t="s">
        <v>24</v>
      </c>
    </row>
    <row r="27" spans="1:33" x14ac:dyDescent="0.25">
      <c r="U27" t="s">
        <v>25</v>
      </c>
      <c r="V27">
        <f>SUMIFS(Data!E:E,Data!B:B,'Data prep'!$B$3,Data!A:A,'Data prep'!$B$16,Data!C:C,'Data prep'!U27)</f>
        <v>16165</v>
      </c>
      <c r="W27" vm="25">
        <v>1929268</v>
      </c>
      <c r="X27" s="9">
        <f t="shared" si="1"/>
        <v>8.3788255441960366</v>
      </c>
      <c r="Y27">
        <f>AVERAGEIFS(Data!F:F,Data!B:B,'Data prep'!$B$3,Data!A:A,'Data prep'!$B$16,Data!C:C,'Data prep'!U:U)</f>
        <v>76361</v>
      </c>
      <c r="Z27" s="13">
        <f t="shared" si="2"/>
        <v>8.3788255441960366</v>
      </c>
      <c r="AG27" t="s">
        <v>25</v>
      </c>
    </row>
    <row r="28" spans="1:33" x14ac:dyDescent="0.25">
      <c r="U28" t="s">
        <v>26</v>
      </c>
      <c r="V28">
        <f>SUMIFS(Data!E:E,Data!B:B,'Data prep'!$B$3,Data!A:A,'Data prep'!$B$16,Data!C:C,'Data prep'!U28)</f>
        <v>13306</v>
      </c>
      <c r="W28" vm="26">
        <v>3034392</v>
      </c>
      <c r="X28" s="9">
        <f t="shared" si="1"/>
        <v>4.3850629714288729</v>
      </c>
      <c r="Y28">
        <f>AVERAGEIFS(Data!F:F,Data!B:B,'Data prep'!$B$3,Data!A:A,'Data prep'!$B$16,Data!C:C,'Data prep'!U:U)</f>
        <v>88353</v>
      </c>
      <c r="Z28" s="13">
        <f t="shared" si="2"/>
        <v>4.3850629714288729</v>
      </c>
      <c r="AG28" t="s">
        <v>26</v>
      </c>
    </row>
    <row r="29" spans="1:33" x14ac:dyDescent="0.25">
      <c r="U29" t="s">
        <v>27</v>
      </c>
      <c r="V29">
        <f>SUMIFS(Data!E:E,Data!B:B,'Data prep'!$B$3,Data!A:A,'Data prep'!$B$16,Data!C:C,'Data prep'!U29)</f>
        <v>11735</v>
      </c>
      <c r="W29" vm="27">
        <v>1356458</v>
      </c>
      <c r="X29" s="9">
        <f t="shared" si="1"/>
        <v>8.651207777903922</v>
      </c>
      <c r="Y29">
        <f>AVERAGEIFS(Data!F:F,Data!B:B,'Data prep'!$B$3,Data!A:A,'Data prep'!$B$16,Data!C:C,'Data prep'!U:U)</f>
        <v>107194</v>
      </c>
      <c r="Z29" s="13">
        <f t="shared" si="2"/>
        <v>8.651207777903922</v>
      </c>
      <c r="AG29" t="s">
        <v>27</v>
      </c>
    </row>
    <row r="30" spans="1:33" x14ac:dyDescent="0.25">
      <c r="U30" t="s">
        <v>28</v>
      </c>
      <c r="V30">
        <f>SUMIFS(Data!E:E,Data!B:B,'Data prep'!$B$3,Data!A:A,'Data prep'!$B$16,Data!C:C,'Data prep'!U30)</f>
        <v>67885</v>
      </c>
      <c r="W30" vm="28">
        <v>8908520</v>
      </c>
      <c r="X30" s="9">
        <f t="shared" si="1"/>
        <v>7.6202332149447942</v>
      </c>
      <c r="Y30">
        <f>AVERAGEIFS(Data!F:F,Data!B:B,'Data prep'!$B$3,Data!A:A,'Data prep'!$B$16,Data!C:C,'Data prep'!U:U)</f>
        <v>130541</v>
      </c>
      <c r="Z30" s="13">
        <f t="shared" si="2"/>
        <v>7.6202332149447942</v>
      </c>
      <c r="AG30" t="s">
        <v>28</v>
      </c>
    </row>
    <row r="31" spans="1:33" x14ac:dyDescent="0.25">
      <c r="U31" t="s">
        <v>29</v>
      </c>
      <c r="V31">
        <f>SUMIFS(Data!E:E,Data!B:B,'Data prep'!$B$3,Data!A:A,'Data prep'!$B$16,Data!C:C,'Data prep'!U31)</f>
        <v>9076</v>
      </c>
      <c r="W31" vm="29">
        <v>2095428</v>
      </c>
      <c r="X31" s="9">
        <f t="shared" si="1"/>
        <v>4.3313346963007078</v>
      </c>
      <c r="Y31">
        <f>AVERAGEIFS(Data!F:F,Data!B:B,'Data prep'!$B$3,Data!A:A,'Data prep'!$B$16,Data!C:C,'Data prep'!U:U)</f>
        <v>62393</v>
      </c>
      <c r="Z31" s="13">
        <f t="shared" si="2"/>
        <v>4.3313346963007078</v>
      </c>
      <c r="AG31" t="s">
        <v>29</v>
      </c>
    </row>
    <row r="32" spans="1:33" x14ac:dyDescent="0.25">
      <c r="U32" t="s">
        <v>30</v>
      </c>
      <c r="V32">
        <f>SUMIFS(Data!E:E,Data!B:B,'Data prep'!$B$3,Data!A:A,'Data prep'!$B$16,Data!C:C,'Data prep'!U32)</f>
        <v>267749</v>
      </c>
      <c r="W32" vm="30">
        <v>19542209</v>
      </c>
      <c r="X32" s="9">
        <f t="shared" si="1"/>
        <v>13.701061123642674</v>
      </c>
      <c r="Y32">
        <f>AVERAGEIFS(Data!F:F,Data!B:B,'Data prep'!$B$3,Data!A:A,'Data prep'!$B$16,Data!C:C,'Data prep'!U:U)</f>
        <v>154357</v>
      </c>
      <c r="Z32" s="13">
        <f t="shared" si="2"/>
        <v>13.701061123642674</v>
      </c>
      <c r="AG32" t="s">
        <v>30</v>
      </c>
    </row>
    <row r="33" spans="21:33" x14ac:dyDescent="0.25">
      <c r="U33" t="s">
        <v>31</v>
      </c>
      <c r="V33">
        <f>SUMIFS(Data!E:E,Data!B:B,'Data prep'!$B$3,Data!A:A,'Data prep'!$B$16,Data!C:C,'Data prep'!U33)</f>
        <v>73440</v>
      </c>
      <c r="W33" vm="31">
        <v>10383620</v>
      </c>
      <c r="X33" s="9">
        <f t="shared" si="1"/>
        <v>7.0726779292770727</v>
      </c>
      <c r="Y33">
        <f>AVERAGEIFS(Data!F:F,Data!B:B,'Data prep'!$B$3,Data!A:A,'Data prep'!$B$16,Data!C:C,'Data prep'!U:U)</f>
        <v>96207</v>
      </c>
      <c r="Z33" s="13">
        <f t="shared" si="2"/>
        <v>7.0726779292770727</v>
      </c>
      <c r="AG33" t="s">
        <v>31</v>
      </c>
    </row>
    <row r="34" spans="21:33" x14ac:dyDescent="0.25">
      <c r="U34" t="s">
        <v>32</v>
      </c>
      <c r="V34">
        <f>SUMIFS(Data!E:E,Data!B:B,'Data prep'!$B$3,Data!A:A,'Data prep'!$B$16,Data!C:C,'Data prep'!U34)</f>
        <v>5780</v>
      </c>
      <c r="W34" vm="32">
        <v>760077</v>
      </c>
      <c r="X34" s="9">
        <f t="shared" si="1"/>
        <v>7.6044927027130145</v>
      </c>
      <c r="Y34">
        <f>AVERAGEIFS(Data!F:F,Data!B:B,'Data prep'!$B$3,Data!A:A,'Data prep'!$B$16,Data!C:C,'Data prep'!U:U)</f>
        <v>79624</v>
      </c>
      <c r="Z34" s="13">
        <f t="shared" si="2"/>
        <v>7.6044927027130145</v>
      </c>
      <c r="AG34" t="s">
        <v>32</v>
      </c>
    </row>
    <row r="35" spans="21:33" x14ac:dyDescent="0.25">
      <c r="U35" t="s">
        <v>33</v>
      </c>
      <c r="V35">
        <f>SUMIFS(Data!E:E,Data!B:B,'Data prep'!$B$3,Data!A:A,'Data prep'!$B$16,Data!C:C,'Data prep'!U35)</f>
        <v>63865</v>
      </c>
      <c r="W35" vm="33">
        <v>11689442</v>
      </c>
      <c r="X35" s="9">
        <f t="shared" si="1"/>
        <v>5.4634772130269349</v>
      </c>
      <c r="Y35">
        <f>AVERAGEIFS(Data!F:F,Data!B:B,'Data prep'!$B$3,Data!A:A,'Data prep'!$B$16,Data!C:C,'Data prep'!U:U)</f>
        <v>80052</v>
      </c>
      <c r="Z35" s="13">
        <f t="shared" si="2"/>
        <v>5.4634772130269349</v>
      </c>
      <c r="AG35" t="s">
        <v>33</v>
      </c>
    </row>
    <row r="36" spans="21:33" x14ac:dyDescent="0.25">
      <c r="U36" t="s">
        <v>34</v>
      </c>
      <c r="V36">
        <f>SUMIFS(Data!E:E,Data!B:B,'Data prep'!$B$3,Data!A:A,'Data prep'!$B$16,Data!C:C,'Data prep'!U36)</f>
        <v>18256</v>
      </c>
      <c r="W36" vm="34">
        <v>3943079</v>
      </c>
      <c r="X36" s="9">
        <f t="shared" si="1"/>
        <v>4.6298844126633023</v>
      </c>
      <c r="Y36">
        <f>AVERAGEIFS(Data!F:F,Data!B:B,'Data prep'!$B$3,Data!A:A,'Data prep'!$B$16,Data!C:C,'Data prep'!U:U)</f>
        <v>63710</v>
      </c>
      <c r="Z36" s="13">
        <f t="shared" si="2"/>
        <v>4.6298844126633023</v>
      </c>
      <c r="AG36" t="s">
        <v>34</v>
      </c>
    </row>
    <row r="37" spans="21:33" x14ac:dyDescent="0.25">
      <c r="U37" t="s">
        <v>35</v>
      </c>
      <c r="V37">
        <f>SUMIFS(Data!E:E,Data!B:B,'Data prep'!$B$3,Data!A:A,'Data prep'!$B$16,Data!C:C,'Data prep'!U37)</f>
        <v>33218</v>
      </c>
      <c r="W37" vm="35">
        <v>4190713</v>
      </c>
      <c r="X37" s="9">
        <f t="shared" si="1"/>
        <v>7.9265747857226208</v>
      </c>
      <c r="Y37">
        <f>AVERAGEIFS(Data!F:F,Data!B:B,'Data prep'!$B$3,Data!A:A,'Data prep'!$B$16,Data!C:C,'Data prep'!U:U)</f>
        <v>101737</v>
      </c>
      <c r="Z37" s="13">
        <f t="shared" si="2"/>
        <v>7.9265747857226208</v>
      </c>
      <c r="AG37" t="s">
        <v>35</v>
      </c>
    </row>
    <row r="38" spans="21:33" x14ac:dyDescent="0.25">
      <c r="U38" t="s">
        <v>36</v>
      </c>
      <c r="V38">
        <f>SUMIFS(Data!E:E,Data!B:B,'Data prep'!$B$3,Data!A:A,'Data prep'!$B$16,Data!C:C,'Data prep'!U38)</f>
        <v>82872</v>
      </c>
      <c r="W38" vm="36">
        <v>12807060</v>
      </c>
      <c r="X38" s="9">
        <f t="shared" si="1"/>
        <v>6.4708059460953571</v>
      </c>
      <c r="Y38">
        <f>AVERAGEIFS(Data!F:F,Data!B:B,'Data prep'!$B$3,Data!A:A,'Data prep'!$B$16,Data!C:C,'Data prep'!U:U)</f>
        <v>107388</v>
      </c>
      <c r="Z38" s="13">
        <f t="shared" si="2"/>
        <v>6.4708059460953571</v>
      </c>
      <c r="AG38" t="s">
        <v>36</v>
      </c>
    </row>
    <row r="39" spans="21:33" x14ac:dyDescent="0.25">
      <c r="U39" t="s">
        <v>37</v>
      </c>
      <c r="V39">
        <f>SUMIFS(Data!E:E,Data!B:B,'Data prep'!$B$3,Data!A:A,'Data prep'!$B$16,Data!C:C,'Data prep'!U39)</f>
        <v>5243</v>
      </c>
      <c r="W39" vm="37">
        <v>1057315</v>
      </c>
      <c r="X39" s="9">
        <f t="shared" si="1"/>
        <v>4.9587871164222586</v>
      </c>
      <c r="Y39">
        <f>AVERAGEIFS(Data!F:F,Data!B:B,'Data prep'!$B$3,Data!A:A,'Data prep'!$B$16,Data!C:C,'Data prep'!U:U)</f>
        <v>87286</v>
      </c>
      <c r="Z39" s="13">
        <f t="shared" si="2"/>
        <v>4.9587871164222586</v>
      </c>
      <c r="AG39" t="s">
        <v>37</v>
      </c>
    </row>
    <row r="40" spans="21:33" x14ac:dyDescent="0.25">
      <c r="U40" t="s">
        <v>38</v>
      </c>
      <c r="V40">
        <f>SUMIFS(Data!E:E,Data!B:B,'Data prep'!$B$3,Data!A:A,'Data prep'!$B$16,Data!C:C,'Data prep'!U40)</f>
        <v>24744</v>
      </c>
      <c r="W40" vm="38">
        <v>5084127</v>
      </c>
      <c r="X40" s="9">
        <f t="shared" si="1"/>
        <v>4.8669122545522558</v>
      </c>
      <c r="Y40">
        <f>AVERAGEIFS(Data!F:F,Data!B:B,'Data prep'!$B$3,Data!A:A,'Data prep'!$B$16,Data!C:C,'Data prep'!U:U)</f>
        <v>73562</v>
      </c>
      <c r="Z40" s="13">
        <f t="shared" si="2"/>
        <v>4.8669122545522558</v>
      </c>
      <c r="AG40" t="s">
        <v>38</v>
      </c>
    </row>
    <row r="41" spans="21:33" x14ac:dyDescent="0.25">
      <c r="U41" t="s">
        <v>39</v>
      </c>
      <c r="V41">
        <f>SUMIFS(Data!E:E,Data!B:B,'Data prep'!$B$3,Data!A:A,'Data prep'!$B$16,Data!C:C,'Data prep'!U41)</f>
        <v>5074</v>
      </c>
      <c r="W41" vm="39">
        <v>882235</v>
      </c>
      <c r="X41" s="9">
        <f t="shared" si="1"/>
        <v>5.7513020907127919</v>
      </c>
      <c r="Y41">
        <f>AVERAGEIFS(Data!F:F,Data!B:B,'Data prep'!$B$3,Data!A:A,'Data prep'!$B$16,Data!C:C,'Data prep'!U:U)</f>
        <v>58069</v>
      </c>
      <c r="Z41" s="13">
        <f t="shared" si="2"/>
        <v>5.7513020907127919</v>
      </c>
      <c r="AG41" t="s">
        <v>39</v>
      </c>
    </row>
    <row r="42" spans="21:33" x14ac:dyDescent="0.25">
      <c r="U42" t="s">
        <v>40</v>
      </c>
      <c r="V42">
        <f>SUMIFS(Data!E:E,Data!B:B,'Data prep'!$B$3,Data!A:A,'Data prep'!$B$16,Data!C:C,'Data prep'!U42)</f>
        <v>42929</v>
      </c>
      <c r="W42" vm="40">
        <v>6770010</v>
      </c>
      <c r="X42" s="9">
        <f t="shared" si="1"/>
        <v>6.3410541491076087</v>
      </c>
      <c r="Y42">
        <f>AVERAGEIFS(Data!F:F,Data!B:B,'Data prep'!$B$3,Data!A:A,'Data prep'!$B$16,Data!C:C,'Data prep'!U:U)</f>
        <v>81293</v>
      </c>
      <c r="Z42" s="13">
        <f t="shared" si="2"/>
        <v>6.3410541491076087</v>
      </c>
      <c r="AG42" t="s">
        <v>40</v>
      </c>
    </row>
    <row r="43" spans="21:33" x14ac:dyDescent="0.25">
      <c r="U43" t="s">
        <v>41</v>
      </c>
      <c r="V43">
        <f>SUMIFS(Data!E:E,Data!B:B,'Data prep'!$B$3,Data!A:A,'Data prep'!$B$16,Data!C:C,'Data prep'!U43)</f>
        <v>198521</v>
      </c>
      <c r="W43" vm="41">
        <v>28701845</v>
      </c>
      <c r="X43" s="9">
        <f t="shared" si="1"/>
        <v>6.9166633712919854</v>
      </c>
      <c r="Y43">
        <f>AVERAGEIFS(Data!F:F,Data!B:B,'Data prep'!$B$3,Data!A:A,'Data prep'!$B$16,Data!C:C,'Data prep'!U:U)</f>
        <v>102835</v>
      </c>
      <c r="Z43" s="13">
        <f t="shared" si="2"/>
        <v>6.9166633712919854</v>
      </c>
      <c r="AG43" t="s">
        <v>41</v>
      </c>
    </row>
    <row r="44" spans="21:33" x14ac:dyDescent="0.25">
      <c r="U44" t="s">
        <v>42</v>
      </c>
      <c r="V44">
        <f>SUMIFS(Data!E:E,Data!B:B,'Data prep'!$B$3,Data!A:A,'Data prep'!$B$16,Data!C:C,'Data prep'!U44)</f>
        <v>37222</v>
      </c>
      <c r="W44" vm="42">
        <v>3161105</v>
      </c>
      <c r="X44" s="9">
        <f t="shared" si="1"/>
        <v>11.774996401574766</v>
      </c>
      <c r="Y44">
        <f>AVERAGEIFS(Data!F:F,Data!B:B,'Data prep'!$B$3,Data!A:A,'Data prep'!$B$16,Data!C:C,'Data prep'!U:U)</f>
        <v>96974</v>
      </c>
      <c r="Z44" s="13">
        <f t="shared" si="2"/>
        <v>11.774996401574766</v>
      </c>
      <c r="AG44" t="s">
        <v>42</v>
      </c>
    </row>
    <row r="45" spans="21:33" x14ac:dyDescent="0.25">
      <c r="U45" t="s">
        <v>43</v>
      </c>
      <c r="V45">
        <f>SUMIFS(Data!E:E,Data!B:B,'Data prep'!$B$3,Data!A:A,'Data prep'!$B$16,Data!C:C,'Data prep'!U45)</f>
        <v>3961</v>
      </c>
      <c r="W45" vm="43">
        <v>626299</v>
      </c>
      <c r="X45" s="9">
        <f t="shared" si="1"/>
        <v>6.32445525220382</v>
      </c>
      <c r="Y45">
        <f>AVERAGEIFS(Data!F:F,Data!B:B,'Data prep'!$B$3,Data!A:A,'Data prep'!$B$16,Data!C:C,'Data prep'!U:U)</f>
        <v>68605</v>
      </c>
      <c r="Z45" s="13">
        <f t="shared" si="2"/>
        <v>6.32445525220382</v>
      </c>
      <c r="AG45" t="s">
        <v>43</v>
      </c>
    </row>
    <row r="46" spans="21:33" x14ac:dyDescent="0.25">
      <c r="U46" t="s">
        <v>44</v>
      </c>
      <c r="V46">
        <f>SUMIFS(Data!E:E,Data!B:B,'Data prep'!$B$3,Data!A:A,'Data prep'!$B$16,Data!C:C,'Data prep'!U46)</f>
        <v>64840</v>
      </c>
      <c r="W46" vm="44">
        <v>8517685</v>
      </c>
      <c r="X46" s="9">
        <f t="shared" si="1"/>
        <v>7.6123970304137796</v>
      </c>
      <c r="Y46">
        <f>AVERAGEIFS(Data!F:F,Data!B:B,'Data prep'!$B$3,Data!A:A,'Data prep'!$B$16,Data!C:C,'Data prep'!U:U)</f>
        <v>117848</v>
      </c>
      <c r="Z46" s="13">
        <f t="shared" si="2"/>
        <v>7.6123970304137796</v>
      </c>
      <c r="AG46" t="s">
        <v>44</v>
      </c>
    </row>
    <row r="47" spans="21:33" x14ac:dyDescent="0.25">
      <c r="U47" t="s">
        <v>45</v>
      </c>
      <c r="V47">
        <f>SUMIFS(Data!E:E,Data!B:B,'Data prep'!$B$3,Data!A:A,'Data prep'!$B$16,Data!C:C,'Data prep'!U47)</f>
        <v>148556</v>
      </c>
      <c r="W47" vm="45">
        <v>7614893</v>
      </c>
      <c r="X47" s="9">
        <f t="shared" si="1"/>
        <v>19.508612924699005</v>
      </c>
      <c r="Y47">
        <f>AVERAGEIFS(Data!F:F,Data!B:B,'Data prep'!$B$3,Data!A:A,'Data prep'!$B$16,Data!C:C,'Data prep'!U:U)</f>
        <v>242273</v>
      </c>
      <c r="Z47" s="13">
        <f t="shared" si="2"/>
        <v>19.508612924699005</v>
      </c>
      <c r="AG47" t="s">
        <v>45</v>
      </c>
    </row>
    <row r="48" spans="21:33" x14ac:dyDescent="0.25">
      <c r="U48" t="s">
        <v>46</v>
      </c>
      <c r="V48">
        <f>SUMIFS(Data!E:E,Data!B:B,'Data prep'!$B$3,Data!A:A,'Data prep'!$B$16,Data!C:C,'Data prep'!U48)</f>
        <v>7215</v>
      </c>
      <c r="W48" vm="46">
        <v>1805832</v>
      </c>
      <c r="X48" s="9">
        <f t="shared" si="1"/>
        <v>3.9953882753212926</v>
      </c>
      <c r="Y48">
        <f>AVERAGEIFS(Data!F:F,Data!B:B,'Data prep'!$B$3,Data!A:A,'Data prep'!$B$16,Data!C:C,'Data prep'!U:U)</f>
        <v>58063</v>
      </c>
      <c r="Z48" s="13">
        <f t="shared" si="2"/>
        <v>3.9953882753212926</v>
      </c>
      <c r="AG48" t="s">
        <v>46</v>
      </c>
    </row>
    <row r="49" spans="21:33" x14ac:dyDescent="0.25">
      <c r="U49" t="s">
        <v>47</v>
      </c>
      <c r="V49">
        <f>SUMIFS(Data!E:E,Data!B:B,'Data prep'!$B$3,Data!A:A,'Data prep'!$B$16,Data!C:C,'Data prep'!U49)</f>
        <v>44846</v>
      </c>
      <c r="W49" vm="47">
        <v>5813568</v>
      </c>
      <c r="X49" s="9">
        <f t="shared" si="1"/>
        <v>7.7140234706121955</v>
      </c>
      <c r="Y49">
        <f>AVERAGEIFS(Data!F:F,Data!B:B,'Data prep'!$B$3,Data!A:A,'Data prep'!$B$16,Data!C:C,'Data prep'!U:U)</f>
        <v>88336</v>
      </c>
      <c r="Z49" s="13">
        <f t="shared" si="2"/>
        <v>7.7140234706121955</v>
      </c>
      <c r="AG49" t="s">
        <v>47</v>
      </c>
    </row>
    <row r="50" spans="21:33" x14ac:dyDescent="0.25">
      <c r="U50" t="s">
        <v>48</v>
      </c>
      <c r="V50">
        <f>SUMIFS(Data!E:E,Data!B:B,'Data prep'!$B$3,Data!A:A,'Data prep'!$B$16,Data!C:C,'Data prep'!U50)</f>
        <v>3000</v>
      </c>
      <c r="W50" vm="48">
        <v>577737</v>
      </c>
      <c r="X50" s="9">
        <f t="shared" si="1"/>
        <v>5.1926741752735248</v>
      </c>
      <c r="Y50">
        <f>AVERAGEIFS(Data!F:F,Data!B:B,'Data prep'!$B$3,Data!A:A,'Data prep'!$B$16,Data!C:C,'Data prep'!U:U)</f>
        <v>54299</v>
      </c>
      <c r="Z50" s="13">
        <f t="shared" si="2"/>
        <v>5.1926741752735248</v>
      </c>
      <c r="AG50" t="s">
        <v>48</v>
      </c>
    </row>
  </sheetData>
  <sortState xmlns:xlrd2="http://schemas.microsoft.com/office/spreadsheetml/2017/richdata2" ref="K2:L12">
    <sortCondition descending="1" ref="L2:L12"/>
  </sortState>
  <dataValidations count="1">
    <dataValidation type="list" allowBlank="1" showInputMessage="1" showErrorMessage="1" sqref="B5" xr:uid="{1546BF81-40C0-4150-B88B-AB7EDFC1E684}">
      <formula1>$A$3:$A$12</formula1>
    </dataValidation>
  </dataValidations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D796-CA68-456E-B2AF-E1F1E5F840A4}">
  <dimension ref="A1:Q36"/>
  <sheetViews>
    <sheetView showGridLines="0" showRowColHeaders="0" tabSelected="1" topLeftCell="A10" zoomScale="118" zoomScaleNormal="118" workbookViewId="0">
      <selection activeCell="B8" sqref="B8"/>
    </sheetView>
  </sheetViews>
  <sheetFormatPr defaultColWidth="0" defaultRowHeight="15" zeroHeight="1" x14ac:dyDescent="0.25"/>
  <cols>
    <col min="1" max="1" width="4.85546875" customWidth="1"/>
    <col min="2" max="2" width="28" customWidth="1"/>
    <col min="3" max="3" width="9.140625" customWidth="1"/>
    <col min="4" max="4" width="0.42578125" customWidth="1"/>
    <col min="5" max="5" width="16.85546875" customWidth="1"/>
    <col min="6" max="8" width="9.140625" customWidth="1"/>
    <col min="9" max="9" width="3.7109375" customWidth="1"/>
    <col min="10" max="10" width="31.28515625" customWidth="1"/>
    <col min="11" max="15" width="9.140625" customWidth="1"/>
    <col min="16" max="16" width="15.7109375" customWidth="1"/>
    <col min="17" max="17" width="9.140625" customWidth="1"/>
    <col min="18" max="16384" width="9.140625" hidden="1"/>
  </cols>
  <sheetData>
    <row r="1" spans="2:10" x14ac:dyDescent="0.25"/>
    <row r="2" spans="2:10" x14ac:dyDescent="0.25"/>
    <row r="3" spans="2:10" x14ac:dyDescent="0.25"/>
    <row r="4" spans="2:10" x14ac:dyDescent="0.25"/>
    <row r="5" spans="2:10" x14ac:dyDescent="0.25"/>
    <row r="6" spans="2:10" x14ac:dyDescent="0.25"/>
    <row r="7" spans="2:10" x14ac:dyDescent="0.25"/>
    <row r="8" spans="2:10" ht="18.75" x14ac:dyDescent="0.3">
      <c r="B8" s="17" t="s">
        <v>53</v>
      </c>
      <c r="J8" s="14"/>
    </row>
    <row r="9" spans="2:10" x14ac:dyDescent="0.25"/>
    <row r="10" spans="2:10" x14ac:dyDescent="0.25"/>
    <row r="11" spans="2:10" ht="18.75" x14ac:dyDescent="0.3">
      <c r="B11" s="18" t="s">
        <v>85</v>
      </c>
      <c r="C11" s="14"/>
      <c r="E11" s="18" t="s">
        <v>86</v>
      </c>
      <c r="F11" s="14"/>
      <c r="J11" s="17" t="s">
        <v>80</v>
      </c>
    </row>
    <row r="12" spans="2:10" x14ac:dyDescent="0.25"/>
    <row r="13" spans="2:10" x14ac:dyDescent="0.25"/>
    <row r="14" spans="2:10" x14ac:dyDescent="0.25"/>
    <row r="15" spans="2:10" x14ac:dyDescent="0.25"/>
    <row r="16" spans="2:10" x14ac:dyDescent="0.25"/>
    <row r="17" spans="4:4" x14ac:dyDescent="0.25"/>
    <row r="18" spans="4:4" x14ac:dyDescent="0.25"/>
    <row r="19" spans="4:4" x14ac:dyDescent="0.25"/>
    <row r="20" spans="4:4" x14ac:dyDescent="0.25"/>
    <row r="21" spans="4:4" ht="15.75" x14ac:dyDescent="0.25">
      <c r="D21" s="14" t="s">
        <v>83</v>
      </c>
    </row>
    <row r="22" spans="4:4" x14ac:dyDescent="0.25"/>
    <row r="23" spans="4:4" x14ac:dyDescent="0.25"/>
    <row r="24" spans="4:4" x14ac:dyDescent="0.25"/>
    <row r="25" spans="4:4" x14ac:dyDescent="0.25"/>
    <row r="26" spans="4:4" x14ac:dyDescent="0.25"/>
    <row r="27" spans="4:4" x14ac:dyDescent="0.25"/>
    <row r="28" spans="4:4" x14ac:dyDescent="0.25"/>
    <row r="29" spans="4:4" x14ac:dyDescent="0.25"/>
    <row r="30" spans="4:4" x14ac:dyDescent="0.25"/>
    <row r="31" spans="4:4" x14ac:dyDescent="0.25"/>
    <row r="32" spans="4:4" x14ac:dyDescent="0.25"/>
    <row r="33" x14ac:dyDescent="0.25"/>
    <row r="34" x14ac:dyDescent="0.25"/>
    <row r="35" x14ac:dyDescent="0.25"/>
    <row r="36" x14ac:dyDescent="0.25"/>
  </sheetData>
  <pageMargins left="0.7" right="0.7" top="0.75" bottom="0.75" header="0.3" footer="0.3"/>
  <pageSetup orientation="portrait" horizontalDpi="180" verticalDpi="18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400223-F697-4FAF-A1A0-080EBD498B4F}">
          <x14:formula1>
            <xm:f>'Data prep'!$A$3:$A$12</xm:f>
          </x14:formula1>
          <xm:sqref>B8</xm:sqref>
        </x14:dataValidation>
        <x14:dataValidation type="list" allowBlank="1" showInputMessage="1" showErrorMessage="1" xr:uid="{2DF8248E-C6A2-462C-8D9F-E3FC2EB4DFB3}">
          <x14:formula1>
            <xm:f>'Data prep'!$X$2:$Y$2</xm:f>
          </x14:formula1>
          <xm:sqref>J11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Labour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Azuka Anastasia Onyinye</cp:lastModifiedBy>
  <dcterms:created xsi:type="dcterms:W3CDTF">2021-09-21T20:47:02Z</dcterms:created>
  <dcterms:modified xsi:type="dcterms:W3CDTF">2024-05-31T09:42:11Z</dcterms:modified>
</cp:coreProperties>
</file>