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5F397425-09C5-4148-AD96-0C9CF746311D}" xr6:coauthVersionLast="47" xr6:coauthVersionMax="47" xr10:uidLastSave="{00000000-0000-0000-0000-000000000000}"/>
  <bookViews>
    <workbookView xWindow="-108" yWindow="-108" windowWidth="23256" windowHeight="12456" firstSheet="7" activeTab="10" xr2:uid="{00000000-000D-0000-FFFF-FFFF00000000}"/>
  </bookViews>
  <sheets>
    <sheet name="Complementarias" sheetId="1" r:id="rId1"/>
    <sheet name="Parcial 1" sheetId="2" r:id="rId2"/>
    <sheet name="Parcial 2 sin correcciones" sheetId="6" r:id="rId3"/>
    <sheet name="Parcial 2 con correcciones" sheetId="4" r:id="rId4"/>
    <sheet name="Parcial 3" sheetId="8" r:id="rId5"/>
    <sheet name="Parcial 3 revisado" sheetId="13" r:id="rId6"/>
    <sheet name="Examen final sel_mult" sheetId="14" r:id="rId7"/>
    <sheet name="Examen final procedimiento" sheetId="15" r:id="rId8"/>
    <sheet name="Asistencias complemetaria" sheetId="7" r:id="rId9"/>
    <sheet name="Asistencias magistral" sheetId="5" r:id="rId10"/>
    <sheet name="Notas" sheetId="3" r:id="rId11"/>
  </sheets>
  <definedNames>
    <definedName name="_xlnm._FilterDatabase" localSheetId="2" hidden="1">'Parcial 2 sin correcciones'!$A$2:$N$2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6" i="3" l="1"/>
  <c r="M86" i="3" s="1"/>
  <c r="N84" i="3"/>
  <c r="M84" i="3" s="1"/>
  <c r="N63" i="3"/>
  <c r="M63" i="3" s="1"/>
  <c r="N61" i="3"/>
  <c r="M61" i="3" s="1"/>
  <c r="N56" i="3"/>
  <c r="M56" i="3" s="1"/>
  <c r="N46" i="3"/>
  <c r="M46" i="3" s="1"/>
  <c r="N28" i="3"/>
  <c r="M28" i="3"/>
  <c r="K35" i="13"/>
  <c r="D82" i="3"/>
  <c r="D74" i="3"/>
  <c r="D57" i="3"/>
  <c r="G87" i="1"/>
  <c r="F87" i="1" s="1"/>
  <c r="E87" i="1" s="1"/>
  <c r="D87" i="1" s="1"/>
  <c r="C87" i="1" s="1"/>
  <c r="I85" i="1"/>
  <c r="H85" i="1"/>
  <c r="G85" i="1"/>
  <c r="F85" i="1"/>
  <c r="E85" i="1" s="1"/>
  <c r="D85" i="1" s="1"/>
  <c r="C85" i="1" s="1"/>
  <c r="I64" i="1"/>
  <c r="H64" i="1" s="1"/>
  <c r="G64" i="1" s="1"/>
  <c r="F64" i="1" s="1"/>
  <c r="E64" i="1" s="1"/>
  <c r="D64" i="1" s="1"/>
  <c r="C64" i="1" s="1"/>
  <c r="I62" i="1"/>
  <c r="H62" i="1"/>
  <c r="G62" i="1" s="1"/>
  <c r="F62" i="1" s="1"/>
  <c r="E62" i="1" s="1"/>
  <c r="D62" i="1" s="1"/>
  <c r="C62" i="1" s="1"/>
  <c r="I57" i="1"/>
  <c r="H57" i="1"/>
  <c r="G57" i="1" s="1"/>
  <c r="F57" i="1" s="1"/>
  <c r="E57" i="1" s="1"/>
  <c r="D57" i="1" s="1"/>
  <c r="C57" i="1" s="1"/>
  <c r="I47" i="1"/>
  <c r="H47" i="1"/>
  <c r="G47" i="1"/>
  <c r="F47" i="1" s="1"/>
  <c r="E47" i="1" s="1"/>
  <c r="D47" i="1" s="1"/>
  <c r="C47" i="1" s="1"/>
  <c r="L88" i="1"/>
  <c r="D87" i="3" s="1"/>
  <c r="L84" i="1"/>
  <c r="D83" i="3" s="1"/>
  <c r="L83" i="1"/>
  <c r="L80" i="1"/>
  <c r="D79" i="3" s="1"/>
  <c r="L79" i="1"/>
  <c r="D78" i="3" s="1"/>
  <c r="L76" i="1"/>
  <c r="D75" i="3" s="1"/>
  <c r="L75" i="1"/>
  <c r="L72" i="1"/>
  <c r="D71" i="3" s="1"/>
  <c r="L71" i="1"/>
  <c r="D70" i="3" s="1"/>
  <c r="L67" i="1"/>
  <c r="D66" i="3" s="1"/>
  <c r="L63" i="1"/>
  <c r="D62" i="3" s="1"/>
  <c r="L58" i="1"/>
  <c r="L43" i="1"/>
  <c r="D42" i="3" s="1"/>
  <c r="L39" i="1"/>
  <c r="D38" i="3" s="1"/>
  <c r="L35" i="1"/>
  <c r="D34" i="3" s="1"/>
  <c r="L31" i="1"/>
  <c r="D30" i="3" s="1"/>
  <c r="L27" i="1"/>
  <c r="D26" i="3" s="1"/>
  <c r="L23" i="1"/>
  <c r="D22" i="3" s="1"/>
  <c r="L19" i="1"/>
  <c r="D18" i="3" s="1"/>
  <c r="L15" i="1"/>
  <c r="D14" i="3" s="1"/>
  <c r="L11" i="1"/>
  <c r="D10" i="3" s="1"/>
  <c r="L8" i="1"/>
  <c r="D7" i="3" s="1"/>
  <c r="L7" i="1"/>
  <c r="D6" i="3" s="1"/>
  <c r="L4" i="1"/>
  <c r="D3" i="3" s="1"/>
  <c r="L3" i="1"/>
  <c r="D2" i="3" s="1"/>
  <c r="K3" i="1"/>
  <c r="I89" i="1"/>
  <c r="L89" i="1" s="1"/>
  <c r="D88" i="3" s="1"/>
  <c r="I88" i="1"/>
  <c r="I87" i="1"/>
  <c r="I86" i="1"/>
  <c r="L86" i="1" s="1"/>
  <c r="D85" i="3" s="1"/>
  <c r="I84" i="1"/>
  <c r="I83" i="1"/>
  <c r="I82" i="1"/>
  <c r="L82" i="1" s="1"/>
  <c r="D81" i="3" s="1"/>
  <c r="I81" i="1"/>
  <c r="L81" i="1" s="1"/>
  <c r="D80" i="3" s="1"/>
  <c r="I80" i="1"/>
  <c r="I79" i="1"/>
  <c r="I78" i="1"/>
  <c r="L78" i="1" s="1"/>
  <c r="D77" i="3" s="1"/>
  <c r="I77" i="1"/>
  <c r="L77" i="1" s="1"/>
  <c r="D76" i="3" s="1"/>
  <c r="I76" i="1"/>
  <c r="I75" i="1"/>
  <c r="I74" i="1"/>
  <c r="L74" i="1" s="1"/>
  <c r="D73" i="3" s="1"/>
  <c r="I73" i="1"/>
  <c r="L73" i="1" s="1"/>
  <c r="D72" i="3" s="1"/>
  <c r="I72" i="1"/>
  <c r="I71" i="1"/>
  <c r="I70" i="1"/>
  <c r="L70" i="1" s="1"/>
  <c r="D69" i="3" s="1"/>
  <c r="I69" i="1"/>
  <c r="L69" i="1" s="1"/>
  <c r="D68" i="3" s="1"/>
  <c r="I68" i="1"/>
  <c r="L68" i="1" s="1"/>
  <c r="D67" i="3" s="1"/>
  <c r="I67" i="1"/>
  <c r="I66" i="1"/>
  <c r="L66" i="1" s="1"/>
  <c r="D65" i="3" s="1"/>
  <c r="I65" i="1"/>
  <c r="L65" i="1" s="1"/>
  <c r="D64" i="3" s="1"/>
  <c r="I63" i="1"/>
  <c r="I61" i="1"/>
  <c r="L61" i="1" s="1"/>
  <c r="D60" i="3" s="1"/>
  <c r="I60" i="1"/>
  <c r="L60" i="1" s="1"/>
  <c r="D59" i="3" s="1"/>
  <c r="I59" i="1"/>
  <c r="L59" i="1" s="1"/>
  <c r="D58" i="3" s="1"/>
  <c r="I58" i="1"/>
  <c r="I56" i="1"/>
  <c r="L56" i="1" s="1"/>
  <c r="D55" i="3" s="1"/>
  <c r="I55" i="1"/>
  <c r="L55" i="1" s="1"/>
  <c r="D54" i="3" s="1"/>
  <c r="I54" i="1"/>
  <c r="L54" i="1" s="1"/>
  <c r="D53" i="3" s="1"/>
  <c r="I53" i="1"/>
  <c r="L53" i="1" s="1"/>
  <c r="D52" i="3" s="1"/>
  <c r="I52" i="1"/>
  <c r="L52" i="1" s="1"/>
  <c r="D51" i="3" s="1"/>
  <c r="I51" i="1"/>
  <c r="L51" i="1" s="1"/>
  <c r="D50" i="3" s="1"/>
  <c r="I50" i="1"/>
  <c r="L50" i="1" s="1"/>
  <c r="D49" i="3" s="1"/>
  <c r="I49" i="1"/>
  <c r="L49" i="1" s="1"/>
  <c r="D48" i="3" s="1"/>
  <c r="I48" i="1"/>
  <c r="L48" i="1" s="1"/>
  <c r="D47" i="3" s="1"/>
  <c r="I46" i="1"/>
  <c r="L46" i="1" s="1"/>
  <c r="D45" i="3" s="1"/>
  <c r="I45" i="1"/>
  <c r="L45" i="1" s="1"/>
  <c r="D44" i="3" s="1"/>
  <c r="I44" i="1"/>
  <c r="L44" i="1" s="1"/>
  <c r="D43" i="3" s="1"/>
  <c r="I43" i="1"/>
  <c r="I42" i="1"/>
  <c r="L42" i="1" s="1"/>
  <c r="D41" i="3" s="1"/>
  <c r="I41" i="1"/>
  <c r="L41" i="1" s="1"/>
  <c r="D40" i="3" s="1"/>
  <c r="I40" i="1"/>
  <c r="L40" i="1" s="1"/>
  <c r="D39" i="3" s="1"/>
  <c r="I39" i="1"/>
  <c r="I38" i="1"/>
  <c r="L38" i="1" s="1"/>
  <c r="D37" i="3" s="1"/>
  <c r="I37" i="1"/>
  <c r="L37" i="1" s="1"/>
  <c r="D36" i="3" s="1"/>
  <c r="I36" i="1"/>
  <c r="L36" i="1" s="1"/>
  <c r="D35" i="3" s="1"/>
  <c r="I35" i="1"/>
  <c r="I34" i="1"/>
  <c r="L34" i="1" s="1"/>
  <c r="D33" i="3" s="1"/>
  <c r="I33" i="1"/>
  <c r="L33" i="1" s="1"/>
  <c r="D32" i="3" s="1"/>
  <c r="I32" i="1"/>
  <c r="L32" i="1" s="1"/>
  <c r="D31" i="3" s="1"/>
  <c r="I31" i="1"/>
  <c r="I30" i="1"/>
  <c r="L30" i="1" s="1"/>
  <c r="D29" i="3" s="1"/>
  <c r="I29" i="1"/>
  <c r="H29" i="1" s="1"/>
  <c r="G29" i="1" s="1"/>
  <c r="F29" i="1" s="1"/>
  <c r="E29" i="1" s="1"/>
  <c r="D29" i="1" s="1"/>
  <c r="C29" i="1" s="1"/>
  <c r="I28" i="1"/>
  <c r="L28" i="1" s="1"/>
  <c r="D27" i="3" s="1"/>
  <c r="I27" i="1"/>
  <c r="I26" i="1"/>
  <c r="L26" i="1" s="1"/>
  <c r="D25" i="3" s="1"/>
  <c r="I25" i="1"/>
  <c r="L25" i="1" s="1"/>
  <c r="D24" i="3" s="1"/>
  <c r="I24" i="1"/>
  <c r="L24" i="1" s="1"/>
  <c r="D23" i="3" s="1"/>
  <c r="I23" i="1"/>
  <c r="I22" i="1"/>
  <c r="L22" i="1" s="1"/>
  <c r="D21" i="3" s="1"/>
  <c r="I21" i="1"/>
  <c r="L21" i="1" s="1"/>
  <c r="D20" i="3" s="1"/>
  <c r="I20" i="1"/>
  <c r="L20" i="1" s="1"/>
  <c r="D19" i="3" s="1"/>
  <c r="I19" i="1"/>
  <c r="I18" i="1"/>
  <c r="L18" i="1" s="1"/>
  <c r="D17" i="3" s="1"/>
  <c r="I17" i="1"/>
  <c r="L17" i="1" s="1"/>
  <c r="D16" i="3" s="1"/>
  <c r="I16" i="1"/>
  <c r="L16" i="1" s="1"/>
  <c r="D15" i="3" s="1"/>
  <c r="I15" i="1"/>
  <c r="I14" i="1"/>
  <c r="L14" i="1" s="1"/>
  <c r="D13" i="3" s="1"/>
  <c r="I13" i="1"/>
  <c r="L13" i="1" s="1"/>
  <c r="D12" i="3" s="1"/>
  <c r="I12" i="1"/>
  <c r="L12" i="1" s="1"/>
  <c r="D11" i="3" s="1"/>
  <c r="I11" i="1"/>
  <c r="I10" i="1"/>
  <c r="L10" i="1" s="1"/>
  <c r="D9" i="3" s="1"/>
  <c r="I9" i="1"/>
  <c r="L9" i="1" s="1"/>
  <c r="D8" i="3" s="1"/>
  <c r="I8" i="1"/>
  <c r="I7" i="1"/>
  <c r="I6" i="1"/>
  <c r="L6" i="1" s="1"/>
  <c r="D5" i="3" s="1"/>
  <c r="I5" i="1"/>
  <c r="L5" i="1" s="1"/>
  <c r="D4" i="3" s="1"/>
  <c r="I4" i="1"/>
  <c r="I3" i="1"/>
  <c r="G88" i="3"/>
  <c r="G85" i="3"/>
  <c r="G84" i="3"/>
  <c r="G81" i="3"/>
  <c r="G80" i="3"/>
  <c r="G77" i="3"/>
  <c r="G76" i="3"/>
  <c r="G73" i="3"/>
  <c r="G72" i="3"/>
  <c r="G69" i="3"/>
  <c r="G68" i="3"/>
  <c r="G65" i="3"/>
  <c r="G64" i="3"/>
  <c r="G61" i="3"/>
  <c r="G60" i="3"/>
  <c r="G57" i="3"/>
  <c r="G56" i="3"/>
  <c r="G53" i="3"/>
  <c r="G52" i="3"/>
  <c r="G49" i="3"/>
  <c r="G48" i="3"/>
  <c r="G45" i="3"/>
  <c r="G44" i="3"/>
  <c r="G41" i="3"/>
  <c r="G40" i="3"/>
  <c r="G37" i="3"/>
  <c r="G36" i="3"/>
  <c r="N89" i="13"/>
  <c r="N88" i="13"/>
  <c r="G87" i="3" s="1"/>
  <c r="N87" i="13"/>
  <c r="G86" i="3" s="1"/>
  <c r="N86" i="13"/>
  <c r="N85" i="13"/>
  <c r="N84" i="13"/>
  <c r="G83" i="3" s="1"/>
  <c r="N83" i="13"/>
  <c r="G82" i="3" s="1"/>
  <c r="N82" i="13"/>
  <c r="N81" i="13"/>
  <c r="N80" i="13"/>
  <c r="G79" i="3" s="1"/>
  <c r="N79" i="13"/>
  <c r="G78" i="3" s="1"/>
  <c r="N78" i="13"/>
  <c r="N77" i="13"/>
  <c r="N76" i="13"/>
  <c r="G75" i="3" s="1"/>
  <c r="N75" i="13"/>
  <c r="G74" i="3" s="1"/>
  <c r="N74" i="13"/>
  <c r="N73" i="13"/>
  <c r="N72" i="13"/>
  <c r="G71" i="3" s="1"/>
  <c r="N71" i="13"/>
  <c r="G70" i="3" s="1"/>
  <c r="N70" i="13"/>
  <c r="N69" i="13"/>
  <c r="N68" i="13"/>
  <c r="G67" i="3" s="1"/>
  <c r="N67" i="13"/>
  <c r="G66" i="3" s="1"/>
  <c r="N66" i="13"/>
  <c r="N65" i="13"/>
  <c r="N64" i="13"/>
  <c r="G63" i="3" s="1"/>
  <c r="N63" i="13"/>
  <c r="G62" i="3" s="1"/>
  <c r="N62" i="13"/>
  <c r="N61" i="13"/>
  <c r="N60" i="13"/>
  <c r="G59" i="3" s="1"/>
  <c r="N59" i="13"/>
  <c r="G58" i="3" s="1"/>
  <c r="N58" i="13"/>
  <c r="N57" i="13"/>
  <c r="N56" i="13"/>
  <c r="G55" i="3" s="1"/>
  <c r="N55" i="13"/>
  <c r="G54" i="3" s="1"/>
  <c r="N54" i="13"/>
  <c r="N53" i="13"/>
  <c r="N52" i="13"/>
  <c r="G51" i="3" s="1"/>
  <c r="N51" i="13"/>
  <c r="G50" i="3" s="1"/>
  <c r="N50" i="13"/>
  <c r="N49" i="13"/>
  <c r="N48" i="13"/>
  <c r="G47" i="3" s="1"/>
  <c r="N47" i="13"/>
  <c r="G46" i="3" s="1"/>
  <c r="N46" i="13"/>
  <c r="N45" i="13"/>
  <c r="N44" i="13"/>
  <c r="G43" i="3" s="1"/>
  <c r="N43" i="13"/>
  <c r="G42" i="3" s="1"/>
  <c r="N42" i="13"/>
  <c r="N41" i="13"/>
  <c r="N40" i="13"/>
  <c r="G39" i="3" s="1"/>
  <c r="N39" i="13"/>
  <c r="G38" i="3" s="1"/>
  <c r="N38" i="13"/>
  <c r="N37" i="13"/>
  <c r="N36" i="13"/>
  <c r="G35" i="3" s="1"/>
  <c r="N35" i="13"/>
  <c r="G34" i="3" s="1"/>
  <c r="N34" i="13"/>
  <c r="G33" i="3" s="1"/>
  <c r="N33" i="13"/>
  <c r="G32" i="3" s="1"/>
  <c r="N32" i="13"/>
  <c r="G31" i="3" s="1"/>
  <c r="N31" i="13"/>
  <c r="G30" i="3" s="1"/>
  <c r="N30" i="13"/>
  <c r="G29" i="3" s="1"/>
  <c r="N29" i="13"/>
  <c r="G28" i="3" s="1"/>
  <c r="N28" i="13"/>
  <c r="G27" i="3" s="1"/>
  <c r="N27" i="13"/>
  <c r="G26" i="3" s="1"/>
  <c r="N26" i="13"/>
  <c r="G25" i="3" s="1"/>
  <c r="N25" i="13"/>
  <c r="G24" i="3" s="1"/>
  <c r="N24" i="13"/>
  <c r="G23" i="3" s="1"/>
  <c r="N23" i="13"/>
  <c r="G22" i="3" s="1"/>
  <c r="N22" i="13"/>
  <c r="G21" i="3" s="1"/>
  <c r="N21" i="13"/>
  <c r="G20" i="3" s="1"/>
  <c r="N20" i="13"/>
  <c r="G19" i="3" s="1"/>
  <c r="N19" i="13"/>
  <c r="G18" i="3" s="1"/>
  <c r="N18" i="13"/>
  <c r="G17" i="3" s="1"/>
  <c r="N17" i="13"/>
  <c r="G16" i="3" s="1"/>
  <c r="N16" i="13"/>
  <c r="G15" i="3" s="1"/>
  <c r="N15" i="13"/>
  <c r="G14" i="3" s="1"/>
  <c r="N14" i="13"/>
  <c r="G13" i="3" s="1"/>
  <c r="N13" i="13"/>
  <c r="G12" i="3" s="1"/>
  <c r="N12" i="13"/>
  <c r="G11" i="3" s="1"/>
  <c r="N11" i="13"/>
  <c r="G10" i="3" s="1"/>
  <c r="N10" i="13"/>
  <c r="G9" i="3" s="1"/>
  <c r="N9" i="13"/>
  <c r="G8" i="3" s="1"/>
  <c r="N8" i="13"/>
  <c r="G7" i="3" s="1"/>
  <c r="N7" i="13"/>
  <c r="G6" i="3" s="1"/>
  <c r="N6" i="13"/>
  <c r="G5" i="3" s="1"/>
  <c r="N5" i="13"/>
  <c r="G4" i="3" s="1"/>
  <c r="N4" i="13"/>
  <c r="G3" i="3" s="1"/>
  <c r="N3" i="13"/>
  <c r="G2" i="3" s="1"/>
  <c r="T3" i="14"/>
  <c r="T89" i="14"/>
  <c r="T88" i="14"/>
  <c r="T87" i="14"/>
  <c r="J87" i="15" s="1"/>
  <c r="K87" i="15" s="1"/>
  <c r="H86" i="3" s="1"/>
  <c r="T86" i="14"/>
  <c r="T85" i="14"/>
  <c r="T84" i="14"/>
  <c r="T83" i="14"/>
  <c r="J83" i="15" s="1"/>
  <c r="K83" i="15" s="1"/>
  <c r="H82" i="3" s="1"/>
  <c r="T82" i="14"/>
  <c r="T81" i="14"/>
  <c r="T80" i="14"/>
  <c r="T79" i="14"/>
  <c r="J79" i="15" s="1"/>
  <c r="K79" i="15" s="1"/>
  <c r="H78" i="3" s="1"/>
  <c r="T78" i="14"/>
  <c r="T77" i="14"/>
  <c r="T76" i="14"/>
  <c r="T75" i="14"/>
  <c r="J75" i="15" s="1"/>
  <c r="K75" i="15" s="1"/>
  <c r="H74" i="3" s="1"/>
  <c r="T74" i="14"/>
  <c r="T73" i="14"/>
  <c r="T72" i="14"/>
  <c r="T71" i="14"/>
  <c r="J71" i="15" s="1"/>
  <c r="K71" i="15" s="1"/>
  <c r="H70" i="3" s="1"/>
  <c r="T70" i="14"/>
  <c r="T69" i="14"/>
  <c r="T68" i="14"/>
  <c r="T67" i="14"/>
  <c r="J67" i="15" s="1"/>
  <c r="K67" i="15" s="1"/>
  <c r="H66" i="3" s="1"/>
  <c r="T66" i="14"/>
  <c r="T65" i="14"/>
  <c r="T64" i="14"/>
  <c r="T63" i="14"/>
  <c r="J63" i="15" s="1"/>
  <c r="K63" i="15" s="1"/>
  <c r="H62" i="3" s="1"/>
  <c r="T62" i="14"/>
  <c r="T61" i="14"/>
  <c r="T60" i="14"/>
  <c r="T59" i="14"/>
  <c r="J59" i="15" s="1"/>
  <c r="K59" i="15" s="1"/>
  <c r="H58" i="3" s="1"/>
  <c r="T58" i="14"/>
  <c r="T57" i="14"/>
  <c r="T56" i="14"/>
  <c r="T55" i="14"/>
  <c r="J55" i="15" s="1"/>
  <c r="K55" i="15" s="1"/>
  <c r="H54" i="3" s="1"/>
  <c r="T54" i="14"/>
  <c r="T53" i="14"/>
  <c r="T52" i="14"/>
  <c r="T51" i="14"/>
  <c r="J51" i="15" s="1"/>
  <c r="K51" i="15" s="1"/>
  <c r="H50" i="3" s="1"/>
  <c r="T50" i="14"/>
  <c r="T49" i="14"/>
  <c r="T48" i="14"/>
  <c r="T47" i="14"/>
  <c r="J47" i="15" s="1"/>
  <c r="K47" i="15" s="1"/>
  <c r="H46" i="3" s="1"/>
  <c r="T46" i="14"/>
  <c r="T45" i="14"/>
  <c r="T44" i="14"/>
  <c r="T43" i="14"/>
  <c r="J43" i="15" s="1"/>
  <c r="K43" i="15" s="1"/>
  <c r="H42" i="3" s="1"/>
  <c r="T42" i="14"/>
  <c r="T41" i="14"/>
  <c r="T40" i="14"/>
  <c r="T39" i="14"/>
  <c r="J39" i="15" s="1"/>
  <c r="K39" i="15" s="1"/>
  <c r="H38" i="3" s="1"/>
  <c r="T38" i="14"/>
  <c r="T37" i="14"/>
  <c r="T36" i="14"/>
  <c r="T35" i="14"/>
  <c r="J35" i="15" s="1"/>
  <c r="K35" i="15" s="1"/>
  <c r="H34" i="3" s="1"/>
  <c r="T34" i="14"/>
  <c r="T33" i="14"/>
  <c r="T32" i="14"/>
  <c r="T31" i="14"/>
  <c r="J31" i="15" s="1"/>
  <c r="K31" i="15" s="1"/>
  <c r="H30" i="3" s="1"/>
  <c r="T30" i="14"/>
  <c r="T29" i="14"/>
  <c r="T28" i="14"/>
  <c r="T27" i="14"/>
  <c r="J27" i="15" s="1"/>
  <c r="K27" i="15" s="1"/>
  <c r="H26" i="3" s="1"/>
  <c r="T26" i="14"/>
  <c r="T25" i="14"/>
  <c r="T24" i="14"/>
  <c r="T23" i="14"/>
  <c r="J23" i="15" s="1"/>
  <c r="K23" i="15" s="1"/>
  <c r="H22" i="3" s="1"/>
  <c r="T22" i="14"/>
  <c r="T21" i="14"/>
  <c r="T20" i="14"/>
  <c r="T19" i="14"/>
  <c r="J19" i="15" s="1"/>
  <c r="K19" i="15" s="1"/>
  <c r="H18" i="3" s="1"/>
  <c r="T18" i="14"/>
  <c r="T17" i="14"/>
  <c r="T16" i="14"/>
  <c r="T15" i="14"/>
  <c r="J15" i="15" s="1"/>
  <c r="K15" i="15" s="1"/>
  <c r="H14" i="3" s="1"/>
  <c r="T14" i="14"/>
  <c r="T13" i="14"/>
  <c r="T12" i="14"/>
  <c r="T11" i="14"/>
  <c r="J11" i="15" s="1"/>
  <c r="K11" i="15" s="1"/>
  <c r="H10" i="3" s="1"/>
  <c r="T10" i="14"/>
  <c r="T9" i="14"/>
  <c r="T8" i="14"/>
  <c r="T7" i="14"/>
  <c r="T6" i="14"/>
  <c r="T5" i="14"/>
  <c r="T4" i="14"/>
  <c r="J84" i="15"/>
  <c r="K84" i="15" s="1"/>
  <c r="H83" i="3" s="1"/>
  <c r="J78" i="15"/>
  <c r="K78" i="15" s="1"/>
  <c r="H77" i="3" s="1"/>
  <c r="J68" i="15"/>
  <c r="K68" i="15" s="1"/>
  <c r="H67" i="3" s="1"/>
  <c r="J62" i="15"/>
  <c r="K62" i="15" s="1"/>
  <c r="H61" i="3" s="1"/>
  <c r="J52" i="15"/>
  <c r="K52" i="15" s="1"/>
  <c r="H51" i="3" s="1"/>
  <c r="J46" i="15"/>
  <c r="K46" i="15" s="1"/>
  <c r="H45" i="3" s="1"/>
  <c r="J36" i="15"/>
  <c r="K36" i="15" s="1"/>
  <c r="H35" i="3" s="1"/>
  <c r="J30" i="15"/>
  <c r="K30" i="15" s="1"/>
  <c r="H29" i="3" s="1"/>
  <c r="J18" i="15"/>
  <c r="K18" i="15" s="1"/>
  <c r="H17" i="3" s="1"/>
  <c r="J13" i="15"/>
  <c r="K13" i="15" s="1"/>
  <c r="H12" i="3" s="1"/>
  <c r="J7" i="15"/>
  <c r="K7" i="15" s="1"/>
  <c r="H6" i="3" s="1"/>
  <c r="I4" i="15"/>
  <c r="J4" i="15" s="1"/>
  <c r="K4" i="15" s="1"/>
  <c r="H3" i="3" s="1"/>
  <c r="I5" i="15"/>
  <c r="J5" i="15" s="1"/>
  <c r="K5" i="15" s="1"/>
  <c r="H4" i="3" s="1"/>
  <c r="I6" i="15"/>
  <c r="J6" i="15" s="1"/>
  <c r="K6" i="15" s="1"/>
  <c r="H5" i="3" s="1"/>
  <c r="I7" i="15"/>
  <c r="I8" i="15"/>
  <c r="J8" i="15" s="1"/>
  <c r="K8" i="15" s="1"/>
  <c r="H7" i="3" s="1"/>
  <c r="I9" i="15"/>
  <c r="J9" i="15" s="1"/>
  <c r="K9" i="15" s="1"/>
  <c r="H8" i="3" s="1"/>
  <c r="I10" i="15"/>
  <c r="J10" i="15" s="1"/>
  <c r="K10" i="15" s="1"/>
  <c r="H9" i="3" s="1"/>
  <c r="I11" i="15"/>
  <c r="I12" i="15"/>
  <c r="J12" i="15" s="1"/>
  <c r="K12" i="15" s="1"/>
  <c r="H11" i="3" s="1"/>
  <c r="I13" i="15"/>
  <c r="I14" i="15"/>
  <c r="J14" i="15" s="1"/>
  <c r="K14" i="15" s="1"/>
  <c r="H13" i="3" s="1"/>
  <c r="I15" i="15"/>
  <c r="I16" i="15"/>
  <c r="J16" i="15" s="1"/>
  <c r="K16" i="15" s="1"/>
  <c r="H15" i="3" s="1"/>
  <c r="I17" i="15"/>
  <c r="J17" i="15" s="1"/>
  <c r="K17" i="15" s="1"/>
  <c r="H16" i="3" s="1"/>
  <c r="I18" i="15"/>
  <c r="I19" i="15"/>
  <c r="I20" i="15"/>
  <c r="J20" i="15" s="1"/>
  <c r="K20" i="15" s="1"/>
  <c r="H19" i="3" s="1"/>
  <c r="I21" i="15"/>
  <c r="J21" i="15" s="1"/>
  <c r="K21" i="15" s="1"/>
  <c r="H20" i="3" s="1"/>
  <c r="I22" i="15"/>
  <c r="J22" i="15" s="1"/>
  <c r="K22" i="15" s="1"/>
  <c r="H21" i="3" s="1"/>
  <c r="I23" i="15"/>
  <c r="I24" i="15"/>
  <c r="J24" i="15" s="1"/>
  <c r="K24" i="15" s="1"/>
  <c r="H23" i="3" s="1"/>
  <c r="I25" i="15"/>
  <c r="J25" i="15" s="1"/>
  <c r="K25" i="15" s="1"/>
  <c r="H24" i="3" s="1"/>
  <c r="I26" i="15"/>
  <c r="J26" i="15" s="1"/>
  <c r="K26" i="15" s="1"/>
  <c r="H25" i="3" s="1"/>
  <c r="I27" i="15"/>
  <c r="I28" i="15"/>
  <c r="J28" i="15" s="1"/>
  <c r="K28" i="15" s="1"/>
  <c r="I29" i="15"/>
  <c r="J29" i="15" s="1"/>
  <c r="K29" i="15" s="1"/>
  <c r="H28" i="3" s="1"/>
  <c r="I30" i="15"/>
  <c r="I31" i="15"/>
  <c r="I32" i="15"/>
  <c r="J32" i="15" s="1"/>
  <c r="K32" i="15" s="1"/>
  <c r="H31" i="3" s="1"/>
  <c r="I33" i="15"/>
  <c r="J33" i="15" s="1"/>
  <c r="K33" i="15" s="1"/>
  <c r="H32" i="3" s="1"/>
  <c r="I34" i="15"/>
  <c r="J34" i="15" s="1"/>
  <c r="K34" i="15" s="1"/>
  <c r="H33" i="3" s="1"/>
  <c r="I35" i="15"/>
  <c r="I36" i="15"/>
  <c r="I37" i="15"/>
  <c r="J37" i="15" s="1"/>
  <c r="K37" i="15" s="1"/>
  <c r="H36" i="3" s="1"/>
  <c r="I38" i="15"/>
  <c r="J38" i="15" s="1"/>
  <c r="K38" i="15" s="1"/>
  <c r="H37" i="3" s="1"/>
  <c r="I39" i="15"/>
  <c r="I40" i="15"/>
  <c r="J40" i="15" s="1"/>
  <c r="K40" i="15" s="1"/>
  <c r="H39" i="3" s="1"/>
  <c r="I41" i="15"/>
  <c r="J41" i="15" s="1"/>
  <c r="K41" i="15" s="1"/>
  <c r="H40" i="3" s="1"/>
  <c r="I42" i="15"/>
  <c r="J42" i="15" s="1"/>
  <c r="K42" i="15" s="1"/>
  <c r="H41" i="3" s="1"/>
  <c r="I43" i="15"/>
  <c r="I44" i="15"/>
  <c r="J44" i="15" s="1"/>
  <c r="K44" i="15" s="1"/>
  <c r="H43" i="3" s="1"/>
  <c r="I45" i="15"/>
  <c r="J45" i="15" s="1"/>
  <c r="K45" i="15" s="1"/>
  <c r="H44" i="3" s="1"/>
  <c r="I46" i="15"/>
  <c r="I47" i="15"/>
  <c r="I48" i="15"/>
  <c r="J48" i="15" s="1"/>
  <c r="K48" i="15" s="1"/>
  <c r="H47" i="3" s="1"/>
  <c r="I49" i="15"/>
  <c r="J49" i="15" s="1"/>
  <c r="K49" i="15" s="1"/>
  <c r="H48" i="3" s="1"/>
  <c r="I50" i="15"/>
  <c r="J50" i="15" s="1"/>
  <c r="K50" i="15" s="1"/>
  <c r="H49" i="3" s="1"/>
  <c r="I51" i="15"/>
  <c r="I52" i="15"/>
  <c r="I53" i="15"/>
  <c r="J53" i="15" s="1"/>
  <c r="K53" i="15" s="1"/>
  <c r="H52" i="3" s="1"/>
  <c r="I54" i="15"/>
  <c r="J54" i="15" s="1"/>
  <c r="K54" i="15" s="1"/>
  <c r="H53" i="3" s="1"/>
  <c r="I55" i="15"/>
  <c r="I56" i="15"/>
  <c r="J56" i="15" s="1"/>
  <c r="K56" i="15" s="1"/>
  <c r="H55" i="3" s="1"/>
  <c r="I57" i="15"/>
  <c r="J57" i="15" s="1"/>
  <c r="K57" i="15" s="1"/>
  <c r="H56" i="3" s="1"/>
  <c r="I58" i="15"/>
  <c r="J58" i="15" s="1"/>
  <c r="K58" i="15" s="1"/>
  <c r="H57" i="3" s="1"/>
  <c r="I59" i="15"/>
  <c r="I60" i="15"/>
  <c r="J60" i="15" s="1"/>
  <c r="K60" i="15" s="1"/>
  <c r="H59" i="3" s="1"/>
  <c r="I61" i="15"/>
  <c r="J61" i="15" s="1"/>
  <c r="K61" i="15" s="1"/>
  <c r="H60" i="3" s="1"/>
  <c r="I62" i="15"/>
  <c r="I63" i="15"/>
  <c r="I64" i="15"/>
  <c r="J64" i="15" s="1"/>
  <c r="K64" i="15" s="1"/>
  <c r="H63" i="3" s="1"/>
  <c r="I65" i="15"/>
  <c r="J65" i="15" s="1"/>
  <c r="K65" i="15" s="1"/>
  <c r="H64" i="3" s="1"/>
  <c r="I66" i="15"/>
  <c r="J66" i="15" s="1"/>
  <c r="K66" i="15" s="1"/>
  <c r="H65" i="3" s="1"/>
  <c r="I67" i="15"/>
  <c r="I68" i="15"/>
  <c r="I69" i="15"/>
  <c r="J69" i="15" s="1"/>
  <c r="K69" i="15" s="1"/>
  <c r="H68" i="3" s="1"/>
  <c r="I70" i="15"/>
  <c r="J70" i="15" s="1"/>
  <c r="K70" i="15" s="1"/>
  <c r="H69" i="3" s="1"/>
  <c r="I71" i="15"/>
  <c r="I72" i="15"/>
  <c r="J72" i="15" s="1"/>
  <c r="K72" i="15" s="1"/>
  <c r="H71" i="3" s="1"/>
  <c r="I73" i="15"/>
  <c r="J73" i="15" s="1"/>
  <c r="K73" i="15" s="1"/>
  <c r="H72" i="3" s="1"/>
  <c r="I74" i="15"/>
  <c r="J74" i="15" s="1"/>
  <c r="K74" i="15" s="1"/>
  <c r="H73" i="3" s="1"/>
  <c r="I75" i="15"/>
  <c r="I76" i="15"/>
  <c r="J76" i="15" s="1"/>
  <c r="K76" i="15" s="1"/>
  <c r="H75" i="3" s="1"/>
  <c r="I77" i="15"/>
  <c r="J77" i="15" s="1"/>
  <c r="K77" i="15" s="1"/>
  <c r="H76" i="3" s="1"/>
  <c r="I78" i="15"/>
  <c r="I79" i="15"/>
  <c r="I80" i="15"/>
  <c r="J80" i="15" s="1"/>
  <c r="K80" i="15" s="1"/>
  <c r="H79" i="3" s="1"/>
  <c r="I81" i="15"/>
  <c r="J81" i="15" s="1"/>
  <c r="K81" i="15" s="1"/>
  <c r="H80" i="3" s="1"/>
  <c r="I82" i="15"/>
  <c r="J82" i="15" s="1"/>
  <c r="K82" i="15" s="1"/>
  <c r="H81" i="3" s="1"/>
  <c r="I83" i="15"/>
  <c r="I84" i="15"/>
  <c r="I85" i="15"/>
  <c r="J85" i="15" s="1"/>
  <c r="K85" i="15" s="1"/>
  <c r="H84" i="3" s="1"/>
  <c r="I86" i="15"/>
  <c r="J86" i="15" s="1"/>
  <c r="K86" i="15" s="1"/>
  <c r="H85" i="3" s="1"/>
  <c r="I87" i="15"/>
  <c r="I88" i="15"/>
  <c r="J88" i="15" s="1"/>
  <c r="K88" i="15" s="1"/>
  <c r="H87" i="3" s="1"/>
  <c r="I89" i="15"/>
  <c r="J89" i="15" s="1"/>
  <c r="K89" i="15" s="1"/>
  <c r="H88" i="3" s="1"/>
  <c r="I3" i="15"/>
  <c r="J3" i="15" s="1"/>
  <c r="K3" i="15" s="1"/>
  <c r="H2" i="3" s="1"/>
  <c r="K31" i="8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8" i="1"/>
  <c r="K49" i="1"/>
  <c r="K50" i="1"/>
  <c r="K51" i="1"/>
  <c r="K52" i="1"/>
  <c r="K53" i="1"/>
  <c r="K54" i="1"/>
  <c r="K55" i="1"/>
  <c r="K56" i="1"/>
  <c r="K58" i="1"/>
  <c r="K59" i="1"/>
  <c r="K60" i="1"/>
  <c r="K61" i="1"/>
  <c r="K63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6" i="1"/>
  <c r="K88" i="1"/>
  <c r="K89" i="1"/>
  <c r="O61" i="13"/>
  <c r="K89" i="13"/>
  <c r="K88" i="13"/>
  <c r="K87" i="13"/>
  <c r="K86" i="13"/>
  <c r="K85" i="13"/>
  <c r="K84" i="13"/>
  <c r="K83" i="13"/>
  <c r="K82" i="13"/>
  <c r="K81" i="13"/>
  <c r="K80" i="13"/>
  <c r="K79" i="13"/>
  <c r="K78" i="13"/>
  <c r="K77" i="13"/>
  <c r="K76" i="13"/>
  <c r="K75" i="13"/>
  <c r="K74" i="13"/>
  <c r="K73" i="13"/>
  <c r="K72" i="13"/>
  <c r="K71" i="13"/>
  <c r="K70" i="13"/>
  <c r="K69" i="13"/>
  <c r="K68" i="13"/>
  <c r="K67" i="13"/>
  <c r="K66" i="13"/>
  <c r="K65" i="13"/>
  <c r="K64" i="13"/>
  <c r="K63" i="13"/>
  <c r="K62" i="13"/>
  <c r="K61" i="13"/>
  <c r="K60" i="13"/>
  <c r="K59" i="13"/>
  <c r="K58" i="13"/>
  <c r="K57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4" i="13"/>
  <c r="K33" i="13"/>
  <c r="K32" i="13"/>
  <c r="K31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K90" i="4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3" i="4"/>
  <c r="L3" i="4" s="1"/>
  <c r="J89" i="4"/>
  <c r="L89" i="4" s="1"/>
  <c r="F88" i="3" s="1"/>
  <c r="J88" i="4"/>
  <c r="L88" i="4" s="1"/>
  <c r="F87" i="3" s="1"/>
  <c r="J87" i="4"/>
  <c r="L87" i="4" s="1"/>
  <c r="F86" i="3" s="1"/>
  <c r="J86" i="4"/>
  <c r="L86" i="4" s="1"/>
  <c r="J85" i="4"/>
  <c r="L85" i="4" s="1"/>
  <c r="J84" i="4"/>
  <c r="L84" i="4" s="1"/>
  <c r="F83" i="3" s="1"/>
  <c r="J83" i="4"/>
  <c r="L83" i="4" s="1"/>
  <c r="J82" i="4"/>
  <c r="L82" i="4" s="1"/>
  <c r="F81" i="3" s="1"/>
  <c r="J81" i="4"/>
  <c r="L81" i="4" s="1"/>
  <c r="J80" i="4"/>
  <c r="L80" i="4" s="1"/>
  <c r="F79" i="3" s="1"/>
  <c r="J79" i="4"/>
  <c r="L79" i="4" s="1"/>
  <c r="J78" i="4"/>
  <c r="L78" i="4" s="1"/>
  <c r="F77" i="3" s="1"/>
  <c r="J77" i="4"/>
  <c r="L77" i="4" s="1"/>
  <c r="F76" i="3" s="1"/>
  <c r="J76" i="4"/>
  <c r="L76" i="4" s="1"/>
  <c r="F75" i="3" s="1"/>
  <c r="J75" i="4"/>
  <c r="L75" i="4" s="1"/>
  <c r="J74" i="4"/>
  <c r="L74" i="4" s="1"/>
  <c r="F73" i="3" s="1"/>
  <c r="J73" i="4"/>
  <c r="L73" i="4" s="1"/>
  <c r="J72" i="4"/>
  <c r="L72" i="4" s="1"/>
  <c r="F71" i="3" s="1"/>
  <c r="J71" i="4"/>
  <c r="L71" i="4" s="1"/>
  <c r="J70" i="4"/>
  <c r="L70" i="4" s="1"/>
  <c r="F69" i="3" s="1"/>
  <c r="J69" i="4"/>
  <c r="L69" i="4" s="1"/>
  <c r="J68" i="4"/>
  <c r="L68" i="4" s="1"/>
  <c r="F67" i="3" s="1"/>
  <c r="J67" i="4"/>
  <c r="L67" i="4" s="1"/>
  <c r="F66" i="3" s="1"/>
  <c r="J66" i="4"/>
  <c r="L66" i="4" s="1"/>
  <c r="F65" i="3" s="1"/>
  <c r="J65" i="4"/>
  <c r="L65" i="4" s="1"/>
  <c r="J64" i="4"/>
  <c r="L64" i="4" s="1"/>
  <c r="F63" i="3" s="1"/>
  <c r="J63" i="4"/>
  <c r="L63" i="4" s="1"/>
  <c r="F62" i="3" s="1"/>
  <c r="J62" i="4"/>
  <c r="L62" i="4" s="1"/>
  <c r="J61" i="4"/>
  <c r="L61" i="4" s="1"/>
  <c r="F60" i="3" s="1"/>
  <c r="J60" i="4"/>
  <c r="L60" i="4" s="1"/>
  <c r="F59" i="3" s="1"/>
  <c r="J59" i="4"/>
  <c r="L59" i="4" s="1"/>
  <c r="J58" i="4"/>
  <c r="L58" i="4" s="1"/>
  <c r="J57" i="4"/>
  <c r="L57" i="4" s="1"/>
  <c r="J56" i="4"/>
  <c r="L56" i="4" s="1"/>
  <c r="F55" i="3" s="1"/>
  <c r="J55" i="4"/>
  <c r="L55" i="4" s="1"/>
  <c r="F54" i="3" s="1"/>
  <c r="J54" i="4"/>
  <c r="L54" i="4" s="1"/>
  <c r="J53" i="4"/>
  <c r="L53" i="4" s="1"/>
  <c r="J52" i="4"/>
  <c r="L52" i="4" s="1"/>
  <c r="F51" i="3" s="1"/>
  <c r="J51" i="4"/>
  <c r="L51" i="4" s="1"/>
  <c r="F50" i="3" s="1"/>
  <c r="J50" i="4"/>
  <c r="L50" i="4" s="1"/>
  <c r="F49" i="3" s="1"/>
  <c r="J49" i="4"/>
  <c r="L49" i="4" s="1"/>
  <c r="F48" i="3" s="1"/>
  <c r="J48" i="4"/>
  <c r="L48" i="4" s="1"/>
  <c r="F47" i="3" s="1"/>
  <c r="J47" i="4"/>
  <c r="L47" i="4" s="1"/>
  <c r="J46" i="4"/>
  <c r="L46" i="4" s="1"/>
  <c r="F45" i="3" s="1"/>
  <c r="J45" i="4"/>
  <c r="L45" i="4" s="1"/>
  <c r="F44" i="3" s="1"/>
  <c r="J44" i="4"/>
  <c r="L44" i="4" s="1"/>
  <c r="F43" i="3" s="1"/>
  <c r="J43" i="4"/>
  <c r="L43" i="4" s="1"/>
  <c r="F42" i="3" s="1"/>
  <c r="J42" i="4"/>
  <c r="L42" i="4" s="1"/>
  <c r="F41" i="3" s="1"/>
  <c r="J41" i="4"/>
  <c r="L41" i="4" s="1"/>
  <c r="F40" i="3" s="1"/>
  <c r="J40" i="4"/>
  <c r="L40" i="4" s="1"/>
  <c r="F39" i="3" s="1"/>
  <c r="J39" i="4"/>
  <c r="L39" i="4" s="1"/>
  <c r="J38" i="4"/>
  <c r="L38" i="4" s="1"/>
  <c r="J37" i="4"/>
  <c r="L37" i="4" s="1"/>
  <c r="F36" i="3" s="1"/>
  <c r="J36" i="4"/>
  <c r="L36" i="4" s="1"/>
  <c r="F35" i="3" s="1"/>
  <c r="J35" i="4"/>
  <c r="L35" i="4" s="1"/>
  <c r="F34" i="3" s="1"/>
  <c r="J34" i="4"/>
  <c r="L34" i="4" s="1"/>
  <c r="J33" i="4"/>
  <c r="L33" i="4" s="1"/>
  <c r="J32" i="4"/>
  <c r="L32" i="4" s="1"/>
  <c r="F31" i="3" s="1"/>
  <c r="J31" i="4"/>
  <c r="L31" i="4" s="1"/>
  <c r="J30" i="4"/>
  <c r="L30" i="4" s="1"/>
  <c r="F29" i="3" s="1"/>
  <c r="J29" i="4"/>
  <c r="L29" i="4" s="1"/>
  <c r="J28" i="4"/>
  <c r="L28" i="4" s="1"/>
  <c r="F27" i="3" s="1"/>
  <c r="J27" i="4"/>
  <c r="L27" i="4" s="1"/>
  <c r="F26" i="3" s="1"/>
  <c r="J26" i="4"/>
  <c r="L26" i="4" s="1"/>
  <c r="J25" i="4"/>
  <c r="L25" i="4" s="1"/>
  <c r="F24" i="3" s="1"/>
  <c r="J24" i="4"/>
  <c r="L24" i="4" s="1"/>
  <c r="F23" i="3" s="1"/>
  <c r="J23" i="4"/>
  <c r="L23" i="4" s="1"/>
  <c r="F22" i="3" s="1"/>
  <c r="J22" i="4"/>
  <c r="L22" i="4" s="1"/>
  <c r="F21" i="3" s="1"/>
  <c r="J21" i="4"/>
  <c r="L21" i="4" s="1"/>
  <c r="F20" i="3" s="1"/>
  <c r="J20" i="4"/>
  <c r="L20" i="4" s="1"/>
  <c r="F19" i="3" s="1"/>
  <c r="J19" i="4"/>
  <c r="L19" i="4" s="1"/>
  <c r="F18" i="3" s="1"/>
  <c r="J18" i="4"/>
  <c r="L18" i="4" s="1"/>
  <c r="F17" i="3" s="1"/>
  <c r="J17" i="4"/>
  <c r="L17" i="4" s="1"/>
  <c r="F16" i="3" s="1"/>
  <c r="J16" i="4"/>
  <c r="L16" i="4" s="1"/>
  <c r="F15" i="3" s="1"/>
  <c r="J15" i="4"/>
  <c r="L15" i="4" s="1"/>
  <c r="F14" i="3" s="1"/>
  <c r="J14" i="4"/>
  <c r="L14" i="4" s="1"/>
  <c r="F13" i="3" s="1"/>
  <c r="J13" i="4"/>
  <c r="L13" i="4" s="1"/>
  <c r="F12" i="3" s="1"/>
  <c r="J12" i="4"/>
  <c r="L12" i="4" s="1"/>
  <c r="F11" i="3" s="1"/>
  <c r="J11" i="4"/>
  <c r="L11" i="4" s="1"/>
  <c r="J10" i="4"/>
  <c r="L10" i="4" s="1"/>
  <c r="F9" i="3" s="1"/>
  <c r="J9" i="4"/>
  <c r="L9" i="4" s="1"/>
  <c r="F8" i="3" s="1"/>
  <c r="J8" i="4"/>
  <c r="L8" i="4" s="1"/>
  <c r="F7" i="3" s="1"/>
  <c r="J7" i="4"/>
  <c r="L7" i="4" s="1"/>
  <c r="F6" i="3" s="1"/>
  <c r="J6" i="4"/>
  <c r="L6" i="4" s="1"/>
  <c r="F5" i="3" s="1"/>
  <c r="J5" i="4"/>
  <c r="L5" i="4" s="1"/>
  <c r="F4" i="3" s="1"/>
  <c r="J4" i="4"/>
  <c r="L4" i="4" s="1"/>
  <c r="F3" i="3" s="1"/>
  <c r="L89" i="2"/>
  <c r="M89" i="2" s="1"/>
  <c r="E88" i="3" s="1"/>
  <c r="L88" i="2"/>
  <c r="M88" i="2"/>
  <c r="L87" i="2"/>
  <c r="M87" i="2" s="1"/>
  <c r="E86" i="3" s="1"/>
  <c r="L86" i="2"/>
  <c r="M86" i="2"/>
  <c r="L85" i="2"/>
  <c r="M85" i="2" s="1"/>
  <c r="L84" i="2"/>
  <c r="M84" i="2"/>
  <c r="E83" i="3" s="1"/>
  <c r="L83" i="2"/>
  <c r="M83" i="2" s="1"/>
  <c r="L82" i="2"/>
  <c r="M82" i="2"/>
  <c r="E81" i="3" s="1"/>
  <c r="L81" i="2"/>
  <c r="M81" i="2" s="1"/>
  <c r="L80" i="2"/>
  <c r="M80" i="2"/>
  <c r="E79" i="3" s="1"/>
  <c r="L79" i="2"/>
  <c r="M79" i="2" s="1"/>
  <c r="L78" i="2"/>
  <c r="M78" i="2"/>
  <c r="E77" i="3" s="1"/>
  <c r="L77" i="2"/>
  <c r="M77" i="2" s="1"/>
  <c r="E76" i="3" s="1"/>
  <c r="L76" i="2"/>
  <c r="M76" i="2"/>
  <c r="E75" i="3" s="1"/>
  <c r="L75" i="2"/>
  <c r="M75" i="2" s="1"/>
  <c r="L74" i="2"/>
  <c r="M74" i="2"/>
  <c r="E73" i="3" s="1"/>
  <c r="L73" i="2"/>
  <c r="M73" i="2" s="1"/>
  <c r="L72" i="2"/>
  <c r="M72" i="2"/>
  <c r="E71" i="3" s="1"/>
  <c r="L71" i="2"/>
  <c r="M71" i="2" s="1"/>
  <c r="L70" i="2"/>
  <c r="M70" i="2"/>
  <c r="E69" i="3" s="1"/>
  <c r="L69" i="2"/>
  <c r="M69" i="2" s="1"/>
  <c r="L68" i="2"/>
  <c r="M68" i="2"/>
  <c r="E67" i="3" s="1"/>
  <c r="L67" i="2"/>
  <c r="M67" i="2" s="1"/>
  <c r="E66" i="3" s="1"/>
  <c r="L66" i="2"/>
  <c r="M66" i="2"/>
  <c r="E65" i="3" s="1"/>
  <c r="L65" i="2"/>
  <c r="M65" i="2" s="1"/>
  <c r="L64" i="2"/>
  <c r="M64" i="2"/>
  <c r="L63" i="2"/>
  <c r="M63" i="2" s="1"/>
  <c r="E62" i="3" s="1"/>
  <c r="L62" i="2"/>
  <c r="M62" i="2"/>
  <c r="L61" i="2"/>
  <c r="M61" i="2" s="1"/>
  <c r="E60" i="3" s="1"/>
  <c r="L60" i="2"/>
  <c r="M60" i="2"/>
  <c r="E59" i="3" s="1"/>
  <c r="L59" i="2"/>
  <c r="M59" i="2" s="1"/>
  <c r="L58" i="2"/>
  <c r="M58" i="2"/>
  <c r="L57" i="2"/>
  <c r="M57" i="2" s="1"/>
  <c r="L56" i="2"/>
  <c r="M56" i="2"/>
  <c r="E55" i="3" s="1"/>
  <c r="L55" i="2"/>
  <c r="M55" i="2" s="1"/>
  <c r="E54" i="3" s="1"/>
  <c r="L54" i="2"/>
  <c r="M54" i="2"/>
  <c r="L53" i="2"/>
  <c r="M53" i="2" s="1"/>
  <c r="L52" i="2"/>
  <c r="M52" i="2"/>
  <c r="L51" i="2"/>
  <c r="M51" i="2" s="1"/>
  <c r="E50" i="3" s="1"/>
  <c r="L50" i="2"/>
  <c r="M50" i="2"/>
  <c r="E49" i="3" s="1"/>
  <c r="L49" i="2"/>
  <c r="M49" i="2" s="1"/>
  <c r="E48" i="3" s="1"/>
  <c r="L48" i="2"/>
  <c r="M48" i="2"/>
  <c r="E47" i="3" s="1"/>
  <c r="L47" i="2"/>
  <c r="M47" i="2" s="1"/>
  <c r="L46" i="2"/>
  <c r="M46" i="2"/>
  <c r="E45" i="3" s="1"/>
  <c r="L45" i="2"/>
  <c r="M45" i="2" s="1"/>
  <c r="E44" i="3" s="1"/>
  <c r="L44" i="2"/>
  <c r="M44" i="2"/>
  <c r="E43" i="3" s="1"/>
  <c r="L43" i="2"/>
  <c r="M43" i="2" s="1"/>
  <c r="E42" i="3" s="1"/>
  <c r="L42" i="2"/>
  <c r="M42" i="2"/>
  <c r="E41" i="3" s="1"/>
  <c r="L41" i="2"/>
  <c r="M41" i="2" s="1"/>
  <c r="E40" i="3" s="1"/>
  <c r="L40" i="2"/>
  <c r="M40" i="2"/>
  <c r="E39" i="3" s="1"/>
  <c r="L39" i="2"/>
  <c r="M39" i="2" s="1"/>
  <c r="L38" i="2"/>
  <c r="M38" i="2"/>
  <c r="L37" i="2"/>
  <c r="M37" i="2" s="1"/>
  <c r="E36" i="3" s="1"/>
  <c r="L36" i="2"/>
  <c r="M36" i="2"/>
  <c r="E35" i="3" s="1"/>
  <c r="L35" i="2"/>
  <c r="M35" i="2" s="1"/>
  <c r="E34" i="3" s="1"/>
  <c r="L34" i="2"/>
  <c r="M34" i="2"/>
  <c r="L33" i="2"/>
  <c r="M33" i="2" s="1"/>
  <c r="L32" i="2"/>
  <c r="M32" i="2"/>
  <c r="E31" i="3" s="1"/>
  <c r="L31" i="2"/>
  <c r="M31" i="2" s="1"/>
  <c r="L30" i="2"/>
  <c r="M30" i="2"/>
  <c r="E29" i="3" s="1"/>
  <c r="L29" i="2"/>
  <c r="M29" i="2" s="1"/>
  <c r="L28" i="2"/>
  <c r="M28" i="2"/>
  <c r="L27" i="2"/>
  <c r="M27" i="2" s="1"/>
  <c r="E26" i="3" s="1"/>
  <c r="L26" i="2"/>
  <c r="M26" i="2"/>
  <c r="L25" i="2"/>
  <c r="M25" i="2" s="1"/>
  <c r="E24" i="3" s="1"/>
  <c r="L24" i="2"/>
  <c r="M24" i="2"/>
  <c r="E23" i="3" s="1"/>
  <c r="L23" i="2"/>
  <c r="M23" i="2" s="1"/>
  <c r="E22" i="3" s="1"/>
  <c r="L22" i="2"/>
  <c r="M22" i="2"/>
  <c r="E21" i="3" s="1"/>
  <c r="L21" i="2"/>
  <c r="M21" i="2" s="1"/>
  <c r="E20" i="3" s="1"/>
  <c r="L20" i="2"/>
  <c r="M20" i="2"/>
  <c r="E19" i="3" s="1"/>
  <c r="L19" i="2"/>
  <c r="M19" i="2" s="1"/>
  <c r="E18" i="3" s="1"/>
  <c r="L18" i="2"/>
  <c r="M18" i="2"/>
  <c r="E17" i="3" s="1"/>
  <c r="L17" i="2"/>
  <c r="M17" i="2" s="1"/>
  <c r="E16" i="3" s="1"/>
  <c r="L16" i="2"/>
  <c r="M16" i="2"/>
  <c r="E15" i="3" s="1"/>
  <c r="L15" i="2"/>
  <c r="M15" i="2" s="1"/>
  <c r="E14" i="3" s="1"/>
  <c r="L14" i="2"/>
  <c r="M14" i="2"/>
  <c r="E13" i="3" s="1"/>
  <c r="L13" i="2"/>
  <c r="M13" i="2" s="1"/>
  <c r="E12" i="3" s="1"/>
  <c r="L12" i="2"/>
  <c r="M12" i="2"/>
  <c r="L11" i="2"/>
  <c r="M11" i="2" s="1"/>
  <c r="L10" i="2"/>
  <c r="M10" i="2"/>
  <c r="E9" i="3" s="1"/>
  <c r="L9" i="2"/>
  <c r="M9" i="2" s="1"/>
  <c r="E8" i="3" s="1"/>
  <c r="L8" i="2"/>
  <c r="M8" i="2"/>
  <c r="E7" i="3" s="1"/>
  <c r="L7" i="2"/>
  <c r="M7" i="2" s="1"/>
  <c r="E6" i="3" s="1"/>
  <c r="L6" i="2"/>
  <c r="M6" i="2"/>
  <c r="E5" i="3" s="1"/>
  <c r="L5" i="2"/>
  <c r="M5" i="2" s="1"/>
  <c r="E4" i="3" s="1"/>
  <c r="L4" i="2"/>
  <c r="M4" i="2"/>
  <c r="E3" i="3" s="1"/>
  <c r="L3" i="2"/>
  <c r="M3" i="2" s="1"/>
  <c r="J3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I20" i="3" l="1"/>
  <c r="J20" i="3" s="1"/>
  <c r="I36" i="3"/>
  <c r="J36" i="3" s="1"/>
  <c r="I8" i="3"/>
  <c r="J8" i="3" s="1"/>
  <c r="I19" i="3"/>
  <c r="J19" i="3" s="1"/>
  <c r="I60" i="3"/>
  <c r="J60" i="3" s="1"/>
  <c r="I76" i="3"/>
  <c r="J76" i="3" s="1"/>
  <c r="I88" i="3"/>
  <c r="J88" i="3" s="1"/>
  <c r="I4" i="3"/>
  <c r="J4" i="3" s="1"/>
  <c r="I12" i="3"/>
  <c r="J12" i="3" s="1"/>
  <c r="I16" i="3"/>
  <c r="J16" i="3" s="1"/>
  <c r="I24" i="3"/>
  <c r="J24" i="3" s="1"/>
  <c r="I40" i="3"/>
  <c r="J40" i="3" s="1"/>
  <c r="I44" i="3"/>
  <c r="J44" i="3" s="1"/>
  <c r="I47" i="3"/>
  <c r="J47" i="3" s="1"/>
  <c r="I31" i="3"/>
  <c r="J31" i="3" s="1"/>
  <c r="E58" i="3"/>
  <c r="E74" i="3"/>
  <c r="E82" i="3"/>
  <c r="I14" i="3"/>
  <c r="J14" i="3" s="1"/>
  <c r="K62" i="1"/>
  <c r="L62" i="1"/>
  <c r="D61" i="3" s="1"/>
  <c r="L29" i="1"/>
  <c r="D28" i="3" s="1"/>
  <c r="K29" i="1"/>
  <c r="L57" i="1"/>
  <c r="D56" i="3" s="1"/>
  <c r="K57" i="1"/>
  <c r="L64" i="1"/>
  <c r="D63" i="3" s="1"/>
  <c r="K64" i="1"/>
  <c r="K47" i="1"/>
  <c r="L47" i="1"/>
  <c r="D46" i="3" s="1"/>
  <c r="K85" i="1"/>
  <c r="L85" i="1"/>
  <c r="D84" i="3" s="1"/>
  <c r="L87" i="1"/>
  <c r="D86" i="3" s="1"/>
  <c r="I86" i="3" s="1"/>
  <c r="J86" i="3" s="1"/>
  <c r="K87" i="1"/>
  <c r="I13" i="3"/>
  <c r="J13" i="3" s="1"/>
  <c r="I17" i="3"/>
  <c r="J17" i="3" s="1"/>
  <c r="I21" i="3"/>
  <c r="J21" i="3" s="1"/>
  <c r="I29" i="3"/>
  <c r="J29" i="3" s="1"/>
  <c r="I41" i="3"/>
  <c r="J41" i="3" s="1"/>
  <c r="I45" i="3"/>
  <c r="J45" i="3" s="1"/>
  <c r="I49" i="3"/>
  <c r="J49" i="3" s="1"/>
  <c r="I69" i="3"/>
  <c r="J69" i="3" s="1"/>
  <c r="I81" i="3"/>
  <c r="J81" i="3" s="1"/>
  <c r="I6" i="3"/>
  <c r="J6" i="3" s="1"/>
  <c r="I18" i="3"/>
  <c r="J18" i="3" s="1"/>
  <c r="I22" i="3"/>
  <c r="J22" i="3" s="1"/>
  <c r="I26" i="3"/>
  <c r="J26" i="3" s="1"/>
  <c r="I34" i="3"/>
  <c r="J34" i="3" s="1"/>
  <c r="I42" i="3"/>
  <c r="J42" i="3" s="1"/>
  <c r="I50" i="3"/>
  <c r="J50" i="3" s="1"/>
  <c r="I54" i="3"/>
  <c r="J54" i="3" s="1"/>
  <c r="I62" i="3"/>
  <c r="J62" i="3" s="1"/>
  <c r="I66" i="3"/>
  <c r="J66" i="3" s="1"/>
  <c r="I15" i="3"/>
  <c r="J15" i="3" s="1"/>
  <c r="I39" i="3"/>
  <c r="J39" i="3" s="1"/>
  <c r="I43" i="3"/>
  <c r="J43" i="3" s="1"/>
  <c r="I48" i="3"/>
  <c r="J48" i="3" s="1"/>
  <c r="I55" i="3"/>
  <c r="J55" i="3" s="1"/>
  <c r="E30" i="3"/>
  <c r="F30" i="3"/>
  <c r="E38" i="3"/>
  <c r="I38" i="3" s="1"/>
  <c r="J38" i="3" s="1"/>
  <c r="F38" i="3"/>
  <c r="E46" i="3"/>
  <c r="F46" i="3"/>
  <c r="E70" i="3"/>
  <c r="I70" i="3" s="1"/>
  <c r="J70" i="3" s="1"/>
  <c r="F70" i="3"/>
  <c r="E78" i="3"/>
  <c r="I78" i="3" s="1"/>
  <c r="J78" i="3" s="1"/>
  <c r="F78" i="3"/>
  <c r="I23" i="3"/>
  <c r="J23" i="3" s="1"/>
  <c r="I59" i="3"/>
  <c r="J59" i="3" s="1"/>
  <c r="I3" i="3"/>
  <c r="J3" i="3" s="1"/>
  <c r="I7" i="3"/>
  <c r="J7" i="3" s="1"/>
  <c r="I35" i="3"/>
  <c r="J35" i="3" s="1"/>
  <c r="I67" i="3"/>
  <c r="J67" i="3" s="1"/>
  <c r="I75" i="3"/>
  <c r="J75" i="3" s="1"/>
  <c r="I5" i="3"/>
  <c r="J5" i="3" s="1"/>
  <c r="I9" i="3"/>
  <c r="J9" i="3" s="1"/>
  <c r="I65" i="3"/>
  <c r="J65" i="3" s="1"/>
  <c r="I77" i="3"/>
  <c r="J77" i="3" s="1"/>
  <c r="F25" i="3"/>
  <c r="E25" i="3"/>
  <c r="F33" i="3"/>
  <c r="E33" i="3"/>
  <c r="I33" i="3" s="1"/>
  <c r="J33" i="3" s="1"/>
  <c r="F53" i="3"/>
  <c r="E53" i="3"/>
  <c r="F61" i="3"/>
  <c r="E61" i="3"/>
  <c r="E2" i="3"/>
  <c r="F2" i="3"/>
  <c r="E10" i="3"/>
  <c r="F10" i="3"/>
  <c r="E63" i="3"/>
  <c r="I63" i="3" s="1"/>
  <c r="J63" i="3" s="1"/>
  <c r="I83" i="3"/>
  <c r="J83" i="3" s="1"/>
  <c r="F58" i="3"/>
  <c r="F74" i="3"/>
  <c r="F57" i="3"/>
  <c r="E57" i="3"/>
  <c r="E27" i="3"/>
  <c r="I27" i="3" s="1"/>
  <c r="J27" i="3" s="1"/>
  <c r="I71" i="3"/>
  <c r="J71" i="3" s="1"/>
  <c r="F37" i="3"/>
  <c r="E37" i="3"/>
  <c r="F85" i="3"/>
  <c r="E85" i="3"/>
  <c r="F28" i="3"/>
  <c r="E28" i="3"/>
  <c r="F32" i="3"/>
  <c r="E32" i="3"/>
  <c r="F52" i="3"/>
  <c r="E52" i="3"/>
  <c r="F56" i="3"/>
  <c r="E56" i="3"/>
  <c r="F64" i="3"/>
  <c r="E64" i="3"/>
  <c r="F68" i="3"/>
  <c r="E68" i="3"/>
  <c r="F72" i="3"/>
  <c r="E72" i="3"/>
  <c r="F80" i="3"/>
  <c r="E80" i="3"/>
  <c r="F84" i="3"/>
  <c r="E84" i="3"/>
  <c r="E11" i="3"/>
  <c r="I11" i="3" s="1"/>
  <c r="J11" i="3" s="1"/>
  <c r="E51" i="3"/>
  <c r="I51" i="3" s="1"/>
  <c r="J51" i="3" s="1"/>
  <c r="I73" i="3"/>
  <c r="J73" i="3" s="1"/>
  <c r="I79" i="3"/>
  <c r="J79" i="3" s="1"/>
  <c r="E87" i="3"/>
  <c r="I87" i="3" s="1"/>
  <c r="J87" i="3" s="1"/>
  <c r="F82" i="3"/>
  <c r="I30" i="3" l="1"/>
  <c r="J30" i="3" s="1"/>
  <c r="I84" i="3"/>
  <c r="J84" i="3" s="1"/>
  <c r="I64" i="3"/>
  <c r="J64" i="3" s="1"/>
  <c r="I58" i="3"/>
  <c r="J58" i="3" s="1"/>
  <c r="I82" i="3"/>
  <c r="J82" i="3" s="1"/>
  <c r="I74" i="3"/>
  <c r="J74" i="3" s="1"/>
  <c r="I61" i="3"/>
  <c r="J61" i="3" s="1"/>
  <c r="I72" i="3"/>
  <c r="J72" i="3" s="1"/>
  <c r="I52" i="3"/>
  <c r="J52" i="3" s="1"/>
  <c r="I28" i="3"/>
  <c r="J28" i="3" s="1"/>
  <c r="I53" i="3"/>
  <c r="J53" i="3" s="1"/>
  <c r="I25" i="3"/>
  <c r="J25" i="3" s="1"/>
  <c r="I80" i="3"/>
  <c r="J80" i="3" s="1"/>
  <c r="I68" i="3"/>
  <c r="J68" i="3" s="1"/>
  <c r="I56" i="3"/>
  <c r="J56" i="3" s="1"/>
  <c r="I32" i="3"/>
  <c r="J32" i="3" s="1"/>
  <c r="I46" i="3"/>
  <c r="J46" i="3" s="1"/>
  <c r="I85" i="3"/>
  <c r="J85" i="3" s="1"/>
  <c r="I57" i="3"/>
  <c r="J57" i="3" s="1"/>
  <c r="I10" i="3"/>
  <c r="J10" i="3" s="1"/>
  <c r="I37" i="3"/>
  <c r="J37" i="3" s="1"/>
  <c r="I2" i="3"/>
  <c r="J2" i="3" s="1"/>
</calcChain>
</file>

<file path=xl/sharedStrings.xml><?xml version="1.0" encoding="utf-8"?>
<sst xmlns="http://schemas.openxmlformats.org/spreadsheetml/2006/main" count="2064" uniqueCount="78">
  <si>
    <t>Num</t>
  </si>
  <si>
    <t>Código de periodo</t>
  </si>
  <si>
    <t>Quiz 1</t>
  </si>
  <si>
    <t>Quiz 2</t>
  </si>
  <si>
    <t>Quiz 3</t>
  </si>
  <si>
    <t>Quiz 4</t>
  </si>
  <si>
    <t>Quiz 5</t>
  </si>
  <si>
    <t>Quiz 6</t>
  </si>
  <si>
    <t>Tarea repaso</t>
  </si>
  <si>
    <t>Tarea repaso puntos</t>
  </si>
  <si>
    <t>Promedio acumulado quices</t>
  </si>
  <si>
    <t>Nota complementarias</t>
  </si>
  <si>
    <t>Sección</t>
  </si>
  <si>
    <t>Parcial 1</t>
  </si>
  <si>
    <t>Presentó supletorio</t>
  </si>
  <si>
    <t>Total puntos</t>
  </si>
  <si>
    <t>Nota corregida</t>
  </si>
  <si>
    <t>Reclamó examen</t>
  </si>
  <si>
    <t>Punto 1</t>
  </si>
  <si>
    <t>Punto 2</t>
  </si>
  <si>
    <t>Punto 3</t>
  </si>
  <si>
    <t>Punto 4</t>
  </si>
  <si>
    <t>Punto 5</t>
  </si>
  <si>
    <t>Punto 6</t>
  </si>
  <si>
    <t>Nota</t>
  </si>
  <si>
    <t>Parcial 2</t>
  </si>
  <si>
    <t>Nota final (correcciones y max con/sin punto 4)</t>
  </si>
  <si>
    <t>Total=</t>
  </si>
  <si>
    <t>Parcial 3</t>
  </si>
  <si>
    <t>Punto 7</t>
  </si>
  <si>
    <t>Nota con curva</t>
  </si>
  <si>
    <t>Segunda nota con curva (curva despues revisiones)</t>
  </si>
  <si>
    <t>Nota final</t>
  </si>
  <si>
    <t xml:space="preserve"> </t>
  </si>
  <si>
    <t>Examen final: seleccion múltiple</t>
  </si>
  <si>
    <t>Tema (A=0, B=1)</t>
  </si>
  <si>
    <t>Total</t>
  </si>
  <si>
    <t>Examen final: procedimiento</t>
  </si>
  <si>
    <t>Nota examen final</t>
  </si>
  <si>
    <t>Nota examen final con curva</t>
  </si>
  <si>
    <t>Reclamó</t>
  </si>
  <si>
    <t>TEMA (A=0, B=1)</t>
  </si>
  <si>
    <t>Porcentaje</t>
  </si>
  <si>
    <t>Programa</t>
  </si>
  <si>
    <t>Complementarias</t>
  </si>
  <si>
    <t>Examen Final</t>
  </si>
  <si>
    <t>Nota Final</t>
  </si>
  <si>
    <t>ADMI - ADMINISTRACION DE EMPRESAS</t>
  </si>
  <si>
    <t>IIND - INGENIERIA INDUSTRIAL</t>
  </si>
  <si>
    <t>ISIS - ING. DE SISTEMAS Y COMPUTACION</t>
  </si>
  <si>
    <t>ICIV - INGENIERÍA CIVIL</t>
  </si>
  <si>
    <t>IBIO - INGENIERIA BIOMEDICA</t>
  </si>
  <si>
    <t>IMEC - INGENIERIA MECANICA</t>
  </si>
  <si>
    <t>EDIR - ESTUDIOS DIRIGIDOS</t>
  </si>
  <si>
    <t>QUIM - QUIMICA</t>
  </si>
  <si>
    <t>GEOC - GEOCIENCIAS</t>
  </si>
  <si>
    <t>DERE - DERECHO</t>
  </si>
  <si>
    <t>GOBI - GOBIERNO Y ASUNTOS PUBLICOS</t>
  </si>
  <si>
    <t>MICR - MICROBIOLOGIA</t>
  </si>
  <si>
    <t>BIOL - BIOLOGIA</t>
  </si>
  <si>
    <t>IALI - INGENIERIA DE ALIMENTOS</t>
  </si>
  <si>
    <t>IQUI - INGENIERIA QUIMICA</t>
  </si>
  <si>
    <t>IELC - INGENIERIA ELECTRONICA</t>
  </si>
  <si>
    <t>ECON - ECONOMIA</t>
  </si>
  <si>
    <t>IELE - INGENIERIA ELECTRICA</t>
  </si>
  <si>
    <t>FISI - FISICA</t>
  </si>
  <si>
    <t>MATE - MATEMATICAS</t>
  </si>
  <si>
    <t>Sexo</t>
  </si>
  <si>
    <t>20221</t>
  </si>
  <si>
    <t>20201</t>
  </si>
  <si>
    <t>20212</t>
  </si>
  <si>
    <t>20222</t>
  </si>
  <si>
    <t>20211</t>
  </si>
  <si>
    <t>20202</t>
  </si>
  <si>
    <t>20191</t>
  </si>
  <si>
    <t>20192</t>
  </si>
  <si>
    <t>Año-periodo registro</t>
  </si>
  <si>
    <t>Porcentaje asistencia magistral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</si>
</sst>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</font>
    <font>
      <sz val="11"/>
      <color rgb="FF000000"/>
      <name val="Calibri"/>
    </font>
    <font>
      <b/>
      <sz val="12"/>
      <color theme="1"/>
      <name val="Calibri"/>
      <family val="2"/>
      <scheme val="minor"/>
    </font>
    <font>
      <sz val="11"/>
      <color rgb="FF444444"/>
      <name val="Calibri"/>
    </font>
    <font>
      <sz val="12"/>
      <color rgb="FF000000"/>
      <name val="Calibri"/>
      <charset val="1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4" fillId="0" borderId="0" xfId="0" applyFont="1"/>
    <xf numFmtId="16" fontId="0" fillId="0" borderId="0" xfId="0" applyNumberFormat="1"/>
    <xf numFmtId="17" fontId="0" fillId="0" borderId="0" xfId="0" applyNumberFormat="1"/>
    <xf numFmtId="0" fontId="0" fillId="0" borderId="0" xfId="0" applyAlignment="1" applyProtection="1">
      <alignment vertical="top"/>
      <protection locked="0"/>
    </xf>
    <xf numFmtId="0" fontId="5" fillId="0" borderId="0" xfId="0" applyFont="1"/>
    <xf numFmtId="0" fontId="6" fillId="0" borderId="0" xfId="0" quotePrefix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9"/>
  <sheetViews>
    <sheetView topLeftCell="A66" workbookViewId="0">
      <pane xSplit="1" topLeftCell="B1" activePane="topRight" state="frozen"/>
      <selection activeCell="A61" sqref="A61"/>
      <selection pane="topRight" activeCell="C1" sqref="C1:D89"/>
    </sheetView>
  </sheetViews>
  <sheetFormatPr baseColWidth="10" defaultColWidth="9" defaultRowHeight="15.6" x14ac:dyDescent="0.3"/>
  <cols>
    <col min="1" max="1" width="18.59765625" customWidth="1"/>
    <col min="2" max="2" width="5" bestFit="1" customWidth="1"/>
    <col min="3" max="4" width="6.09765625" bestFit="1" customWidth="1"/>
    <col min="5" max="5" width="7.09765625" customWidth="1"/>
    <col min="9" max="9" width="11.59765625" bestFit="1" customWidth="1"/>
    <col min="10" max="10" width="17.8984375" bestFit="1" customWidth="1"/>
    <col min="11" max="11" width="24.3984375" bestFit="1" customWidth="1"/>
    <col min="12" max="12" width="19.8984375" bestFit="1" customWidth="1"/>
    <col min="13" max="13" width="16" bestFit="1" customWidth="1"/>
    <col min="14" max="14" width="17.59765625" bestFit="1" customWidth="1"/>
    <col min="15" max="15" width="35.5" bestFit="1" customWidth="1"/>
  </cols>
  <sheetData>
    <row r="1" spans="1:15" ht="15" customHeight="1" x14ac:dyDescent="0.3">
      <c r="A1" t="s">
        <v>67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</v>
      </c>
      <c r="N1" s="1" t="s">
        <v>76</v>
      </c>
      <c r="O1" t="s">
        <v>43</v>
      </c>
    </row>
    <row r="2" spans="1:15" ht="15" customHeight="1" x14ac:dyDescent="0.3"/>
    <row r="3" spans="1:15" x14ac:dyDescent="0.3">
      <c r="A3">
        <v>0</v>
      </c>
      <c r="B3">
        <v>1</v>
      </c>
      <c r="C3">
        <v>4.5</v>
      </c>
      <c r="D3">
        <v>4</v>
      </c>
      <c r="E3">
        <v>4</v>
      </c>
      <c r="F3">
        <v>4.8</v>
      </c>
      <c r="G3">
        <v>5</v>
      </c>
      <c r="H3">
        <v>5</v>
      </c>
      <c r="I3">
        <f>5*(J3/29)</f>
        <v>0</v>
      </c>
      <c r="J3">
        <v>0</v>
      </c>
      <c r="K3" s="5">
        <f>SUM(C3:H3)/6</f>
        <v>4.55</v>
      </c>
      <c r="L3">
        <f>(SUM(C3:H3)-SMALL(C3:H3,1)-SMALL(C3:H3,2)+MAX(SMALL(C3:H3,2),I3))/5</f>
        <v>4.66</v>
      </c>
      <c r="M3">
        <v>202220</v>
      </c>
      <c r="N3" t="s">
        <v>68</v>
      </c>
      <c r="O3" s="9" t="s">
        <v>47</v>
      </c>
    </row>
    <row r="4" spans="1:15" x14ac:dyDescent="0.3">
      <c r="A4">
        <v>0</v>
      </c>
      <c r="B4">
        <v>2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f t="shared" ref="I4:I67" si="0">5*(J4/29)</f>
        <v>0</v>
      </c>
      <c r="J4">
        <v>0</v>
      </c>
      <c r="K4" s="5">
        <f t="shared" ref="K4:K67" si="1">SUM(C4:H4)/6</f>
        <v>5</v>
      </c>
      <c r="L4">
        <f t="shared" ref="L4:L67" si="2">(SUM(C4:H4)-SMALL(C4:H4,1)-SMALL(C4:H4,2)+MAX(SMALL(C4:H4,2),I4))/5</f>
        <v>5</v>
      </c>
      <c r="M4">
        <v>202220</v>
      </c>
      <c r="N4" t="s">
        <v>69</v>
      </c>
      <c r="O4" s="9" t="s">
        <v>48</v>
      </c>
    </row>
    <row r="5" spans="1:15" x14ac:dyDescent="0.3">
      <c r="A5">
        <v>0</v>
      </c>
      <c r="B5">
        <v>3</v>
      </c>
      <c r="C5">
        <v>3.2</v>
      </c>
      <c r="D5">
        <v>4</v>
      </c>
      <c r="E5">
        <v>5</v>
      </c>
      <c r="F5">
        <v>3</v>
      </c>
      <c r="G5">
        <v>5</v>
      </c>
      <c r="H5">
        <v>4.8</v>
      </c>
      <c r="I5">
        <f t="shared" si="0"/>
        <v>0</v>
      </c>
      <c r="J5">
        <v>0</v>
      </c>
      <c r="K5" s="5">
        <f t="shared" si="1"/>
        <v>4.166666666666667</v>
      </c>
      <c r="L5">
        <f t="shared" si="2"/>
        <v>4.4000000000000004</v>
      </c>
      <c r="M5">
        <v>202220</v>
      </c>
      <c r="N5" t="s">
        <v>68</v>
      </c>
      <c r="O5" s="9" t="s">
        <v>47</v>
      </c>
    </row>
    <row r="6" spans="1:15" x14ac:dyDescent="0.3">
      <c r="A6">
        <v>1</v>
      </c>
      <c r="B6">
        <v>4</v>
      </c>
      <c r="C6">
        <v>4.5</v>
      </c>
      <c r="D6">
        <v>5</v>
      </c>
      <c r="E6">
        <v>4</v>
      </c>
      <c r="F6">
        <v>4</v>
      </c>
      <c r="G6">
        <v>5</v>
      </c>
      <c r="H6">
        <v>5</v>
      </c>
      <c r="I6">
        <f t="shared" si="0"/>
        <v>0</v>
      </c>
      <c r="J6">
        <v>0</v>
      </c>
      <c r="K6" s="5">
        <f t="shared" si="1"/>
        <v>4.583333333333333</v>
      </c>
      <c r="L6">
        <f t="shared" si="2"/>
        <v>4.7</v>
      </c>
      <c r="M6">
        <v>202220</v>
      </c>
      <c r="N6" t="s">
        <v>70</v>
      </c>
      <c r="O6" s="9" t="s">
        <v>47</v>
      </c>
    </row>
    <row r="7" spans="1:15" x14ac:dyDescent="0.3">
      <c r="A7">
        <v>1</v>
      </c>
      <c r="B7">
        <v>5</v>
      </c>
      <c r="C7">
        <v>4.5</v>
      </c>
      <c r="D7">
        <v>4.5</v>
      </c>
      <c r="E7">
        <v>4.7</v>
      </c>
      <c r="F7">
        <v>5</v>
      </c>
      <c r="G7">
        <v>5</v>
      </c>
      <c r="H7">
        <v>4</v>
      </c>
      <c r="I7">
        <f t="shared" si="0"/>
        <v>0</v>
      </c>
      <c r="J7">
        <v>0</v>
      </c>
      <c r="K7" s="5">
        <f t="shared" si="1"/>
        <v>4.6166666666666663</v>
      </c>
      <c r="L7">
        <f t="shared" si="2"/>
        <v>4.74</v>
      </c>
      <c r="M7">
        <v>202220</v>
      </c>
      <c r="N7" t="s">
        <v>68</v>
      </c>
      <c r="O7" s="9" t="s">
        <v>49</v>
      </c>
    </row>
    <row r="8" spans="1:15" x14ac:dyDescent="0.3">
      <c r="A8">
        <v>1</v>
      </c>
      <c r="B8">
        <v>6</v>
      </c>
      <c r="C8">
        <v>2.4</v>
      </c>
      <c r="D8">
        <v>3.5</v>
      </c>
      <c r="E8">
        <v>4.7</v>
      </c>
      <c r="F8">
        <v>4</v>
      </c>
      <c r="G8">
        <v>5</v>
      </c>
      <c r="H8">
        <v>4.8</v>
      </c>
      <c r="I8">
        <f t="shared" si="0"/>
        <v>4.1379310344827589</v>
      </c>
      <c r="J8">
        <v>24</v>
      </c>
      <c r="K8" s="5">
        <f t="shared" si="1"/>
        <v>4.0666666666666673</v>
      </c>
      <c r="L8">
        <f t="shared" si="2"/>
        <v>4.5275862068965527</v>
      </c>
      <c r="M8">
        <v>202220</v>
      </c>
      <c r="N8" t="s">
        <v>70</v>
      </c>
      <c r="O8" s="9" t="s">
        <v>47</v>
      </c>
    </row>
    <row r="9" spans="1:15" x14ac:dyDescent="0.3">
      <c r="A9">
        <v>1</v>
      </c>
      <c r="B9">
        <v>7</v>
      </c>
      <c r="C9">
        <v>5</v>
      </c>
      <c r="D9">
        <v>3.5</v>
      </c>
      <c r="E9">
        <v>3</v>
      </c>
      <c r="F9">
        <v>4</v>
      </c>
      <c r="G9">
        <v>5</v>
      </c>
      <c r="H9">
        <v>0</v>
      </c>
      <c r="I9">
        <f t="shared" si="0"/>
        <v>0</v>
      </c>
      <c r="J9">
        <v>0</v>
      </c>
      <c r="K9" s="5">
        <f t="shared" si="1"/>
        <v>3.4166666666666665</v>
      </c>
      <c r="L9">
        <f t="shared" si="2"/>
        <v>4.0999999999999996</v>
      </c>
      <c r="M9">
        <v>202220</v>
      </c>
      <c r="N9" t="s">
        <v>70</v>
      </c>
      <c r="O9" s="9" t="s">
        <v>50</v>
      </c>
    </row>
    <row r="10" spans="1:15" x14ac:dyDescent="0.3">
      <c r="A10">
        <v>1</v>
      </c>
      <c r="B10">
        <v>8</v>
      </c>
      <c r="C10">
        <v>2.5</v>
      </c>
      <c r="D10">
        <v>2.7</v>
      </c>
      <c r="E10">
        <v>4</v>
      </c>
      <c r="F10">
        <v>3.5</v>
      </c>
      <c r="G10">
        <v>5</v>
      </c>
      <c r="H10">
        <v>5</v>
      </c>
      <c r="I10">
        <f t="shared" si="0"/>
        <v>0</v>
      </c>
      <c r="J10">
        <v>0</v>
      </c>
      <c r="K10" s="5">
        <f t="shared" si="1"/>
        <v>3.7833333333333332</v>
      </c>
      <c r="L10">
        <f t="shared" si="2"/>
        <v>4.04</v>
      </c>
      <c r="M10">
        <v>202220</v>
      </c>
      <c r="N10" t="s">
        <v>70</v>
      </c>
      <c r="O10" s="9" t="s">
        <v>51</v>
      </c>
    </row>
    <row r="11" spans="1:15" x14ac:dyDescent="0.3">
      <c r="A11">
        <v>1</v>
      </c>
      <c r="B11">
        <v>9</v>
      </c>
      <c r="C11">
        <v>2.5</v>
      </c>
      <c r="D11">
        <v>4.5</v>
      </c>
      <c r="E11">
        <v>3.7</v>
      </c>
      <c r="F11">
        <v>0</v>
      </c>
      <c r="G11">
        <v>0</v>
      </c>
      <c r="H11">
        <v>0</v>
      </c>
      <c r="I11">
        <f t="shared" si="0"/>
        <v>0</v>
      </c>
      <c r="J11">
        <v>0</v>
      </c>
      <c r="K11" s="5">
        <f t="shared" si="1"/>
        <v>1.7833333333333332</v>
      </c>
      <c r="L11">
        <f t="shared" si="2"/>
        <v>2.1399999999999997</v>
      </c>
      <c r="M11">
        <v>202220</v>
      </c>
      <c r="N11" t="s">
        <v>68</v>
      </c>
      <c r="O11" s="9" t="s">
        <v>47</v>
      </c>
    </row>
    <row r="12" spans="1:15" x14ac:dyDescent="0.3">
      <c r="A12">
        <v>1</v>
      </c>
      <c r="B12">
        <v>10</v>
      </c>
      <c r="C12">
        <v>5</v>
      </c>
      <c r="D12">
        <v>5</v>
      </c>
      <c r="E12">
        <v>0</v>
      </c>
      <c r="F12">
        <v>0</v>
      </c>
      <c r="G12">
        <v>0</v>
      </c>
      <c r="H12">
        <v>0</v>
      </c>
      <c r="I12">
        <f t="shared" si="0"/>
        <v>0</v>
      </c>
      <c r="J12">
        <v>0</v>
      </c>
      <c r="K12" s="5">
        <f t="shared" si="1"/>
        <v>1.6666666666666667</v>
      </c>
      <c r="L12">
        <f t="shared" si="2"/>
        <v>2</v>
      </c>
      <c r="M12">
        <v>202220</v>
      </c>
      <c r="N12" t="s">
        <v>71</v>
      </c>
      <c r="O12" s="9" t="s">
        <v>52</v>
      </c>
    </row>
    <row r="13" spans="1:15" x14ac:dyDescent="0.3">
      <c r="A13">
        <v>0</v>
      </c>
      <c r="B13">
        <v>11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f t="shared" si="0"/>
        <v>0</v>
      </c>
      <c r="J13">
        <v>0</v>
      </c>
      <c r="K13" s="5">
        <f t="shared" si="1"/>
        <v>5</v>
      </c>
      <c r="L13">
        <f t="shared" si="2"/>
        <v>5</v>
      </c>
      <c r="M13">
        <v>202220</v>
      </c>
      <c r="N13" t="s">
        <v>72</v>
      </c>
      <c r="O13" s="9" t="s">
        <v>48</v>
      </c>
    </row>
    <row r="14" spans="1:15" x14ac:dyDescent="0.3">
      <c r="A14">
        <v>1</v>
      </c>
      <c r="B14">
        <v>12</v>
      </c>
      <c r="C14">
        <v>4.3</v>
      </c>
      <c r="D14">
        <v>5</v>
      </c>
      <c r="E14">
        <v>4</v>
      </c>
      <c r="F14">
        <v>4</v>
      </c>
      <c r="G14">
        <v>2.5</v>
      </c>
      <c r="H14">
        <v>4.8</v>
      </c>
      <c r="I14">
        <f t="shared" si="0"/>
        <v>0</v>
      </c>
      <c r="J14">
        <v>0</v>
      </c>
      <c r="K14" s="5">
        <f t="shared" si="1"/>
        <v>4.1000000000000005</v>
      </c>
      <c r="L14">
        <f t="shared" si="2"/>
        <v>4.42</v>
      </c>
      <c r="M14">
        <v>202220</v>
      </c>
      <c r="N14" t="s">
        <v>70</v>
      </c>
      <c r="O14" s="9" t="s">
        <v>49</v>
      </c>
    </row>
    <row r="15" spans="1:15" x14ac:dyDescent="0.3">
      <c r="A15">
        <v>1</v>
      </c>
      <c r="B15">
        <v>13</v>
      </c>
      <c r="C15">
        <v>2.8</v>
      </c>
      <c r="D15">
        <v>5</v>
      </c>
      <c r="E15">
        <v>4.7</v>
      </c>
      <c r="F15">
        <v>3</v>
      </c>
      <c r="G15">
        <v>0</v>
      </c>
      <c r="H15">
        <v>5</v>
      </c>
      <c r="I15">
        <f t="shared" si="0"/>
        <v>0</v>
      </c>
      <c r="J15">
        <v>0</v>
      </c>
      <c r="K15" s="5">
        <f t="shared" si="1"/>
        <v>3.4166666666666665</v>
      </c>
      <c r="L15">
        <f t="shared" si="2"/>
        <v>4.0999999999999996</v>
      </c>
      <c r="M15">
        <v>202220</v>
      </c>
      <c r="N15" t="s">
        <v>70</v>
      </c>
      <c r="O15" s="9" t="s">
        <v>47</v>
      </c>
    </row>
    <row r="16" spans="1:15" x14ac:dyDescent="0.3">
      <c r="A16">
        <v>1</v>
      </c>
      <c r="B16">
        <v>14</v>
      </c>
      <c r="C16">
        <v>3</v>
      </c>
      <c r="D16">
        <v>5</v>
      </c>
      <c r="E16">
        <v>4.7</v>
      </c>
      <c r="F16">
        <v>4</v>
      </c>
      <c r="G16">
        <v>5</v>
      </c>
      <c r="H16">
        <v>5</v>
      </c>
      <c r="I16">
        <f t="shared" si="0"/>
        <v>0</v>
      </c>
      <c r="J16">
        <v>0</v>
      </c>
      <c r="K16" s="5">
        <f t="shared" si="1"/>
        <v>4.45</v>
      </c>
      <c r="L16">
        <f t="shared" si="2"/>
        <v>4.74</v>
      </c>
      <c r="M16">
        <v>202220</v>
      </c>
      <c r="N16" t="s">
        <v>70</v>
      </c>
      <c r="O16" s="9" t="s">
        <v>48</v>
      </c>
    </row>
    <row r="17" spans="1:15" x14ac:dyDescent="0.3">
      <c r="A17">
        <v>1</v>
      </c>
      <c r="B17">
        <v>15</v>
      </c>
      <c r="C17">
        <v>2.2000000000000002</v>
      </c>
      <c r="D17">
        <v>3.5</v>
      </c>
      <c r="E17">
        <v>4.7</v>
      </c>
      <c r="F17">
        <v>2</v>
      </c>
      <c r="G17">
        <v>5</v>
      </c>
      <c r="H17">
        <v>5</v>
      </c>
      <c r="I17">
        <f t="shared" si="0"/>
        <v>0</v>
      </c>
      <c r="J17">
        <v>0</v>
      </c>
      <c r="K17" s="5">
        <f t="shared" si="1"/>
        <v>3.7333333333333329</v>
      </c>
      <c r="L17">
        <f t="shared" si="2"/>
        <v>4.08</v>
      </c>
      <c r="M17">
        <v>202220</v>
      </c>
      <c r="N17" t="s">
        <v>70</v>
      </c>
      <c r="O17" s="9" t="s">
        <v>52</v>
      </c>
    </row>
    <row r="18" spans="1:15" x14ac:dyDescent="0.3">
      <c r="A18">
        <v>1</v>
      </c>
      <c r="B18">
        <v>16</v>
      </c>
      <c r="C18">
        <v>4.4000000000000004</v>
      </c>
      <c r="D18">
        <v>4.5</v>
      </c>
      <c r="E18">
        <v>3.5</v>
      </c>
      <c r="F18">
        <v>4.5</v>
      </c>
      <c r="G18">
        <v>5</v>
      </c>
      <c r="H18">
        <v>0</v>
      </c>
      <c r="I18">
        <f t="shared" si="0"/>
        <v>0</v>
      </c>
      <c r="J18">
        <v>0</v>
      </c>
      <c r="K18" s="5">
        <f t="shared" si="1"/>
        <v>3.65</v>
      </c>
      <c r="L18">
        <f t="shared" si="2"/>
        <v>4.38</v>
      </c>
      <c r="M18">
        <v>202220</v>
      </c>
      <c r="N18" t="s">
        <v>70</v>
      </c>
      <c r="O18" s="9" t="s">
        <v>48</v>
      </c>
    </row>
    <row r="19" spans="1:15" x14ac:dyDescent="0.3">
      <c r="A19">
        <v>1</v>
      </c>
      <c r="B19">
        <v>17</v>
      </c>
      <c r="C19">
        <v>0</v>
      </c>
      <c r="D19">
        <v>5</v>
      </c>
      <c r="E19">
        <v>3.5</v>
      </c>
      <c r="F19">
        <v>0</v>
      </c>
      <c r="G19">
        <v>5</v>
      </c>
      <c r="H19">
        <v>0</v>
      </c>
      <c r="I19">
        <f t="shared" si="0"/>
        <v>0</v>
      </c>
      <c r="J19">
        <v>0</v>
      </c>
      <c r="K19" s="5">
        <f t="shared" si="1"/>
        <v>2.25</v>
      </c>
      <c r="L19">
        <f t="shared" si="2"/>
        <v>2.7</v>
      </c>
      <c r="M19">
        <v>202220</v>
      </c>
      <c r="N19" t="s">
        <v>72</v>
      </c>
      <c r="O19" s="9" t="s">
        <v>47</v>
      </c>
    </row>
    <row r="20" spans="1:15" x14ac:dyDescent="0.3">
      <c r="A20">
        <v>1</v>
      </c>
      <c r="B20">
        <v>18</v>
      </c>
      <c r="C20">
        <v>4.5999999999999996</v>
      </c>
      <c r="D20">
        <v>4</v>
      </c>
      <c r="E20">
        <v>4.7</v>
      </c>
      <c r="F20">
        <v>5</v>
      </c>
      <c r="G20">
        <v>5</v>
      </c>
      <c r="H20">
        <v>5</v>
      </c>
      <c r="I20">
        <f t="shared" si="0"/>
        <v>0</v>
      </c>
      <c r="J20">
        <v>0</v>
      </c>
      <c r="K20" s="5">
        <f t="shared" si="1"/>
        <v>4.7166666666666668</v>
      </c>
      <c r="L20">
        <f t="shared" si="2"/>
        <v>4.8600000000000012</v>
      </c>
      <c r="M20">
        <v>202220</v>
      </c>
      <c r="N20" t="s">
        <v>68</v>
      </c>
      <c r="O20" s="9" t="s">
        <v>47</v>
      </c>
    </row>
    <row r="21" spans="1:15" x14ac:dyDescent="0.3">
      <c r="A21">
        <v>0</v>
      </c>
      <c r="B21">
        <v>19</v>
      </c>
      <c r="C21">
        <v>1.8</v>
      </c>
      <c r="D21">
        <v>4.5</v>
      </c>
      <c r="E21">
        <v>5</v>
      </c>
      <c r="F21">
        <v>4</v>
      </c>
      <c r="G21">
        <v>5</v>
      </c>
      <c r="H21">
        <v>5</v>
      </c>
      <c r="I21">
        <f t="shared" si="0"/>
        <v>0</v>
      </c>
      <c r="J21">
        <v>0</v>
      </c>
      <c r="K21" s="5">
        <f t="shared" si="1"/>
        <v>4.2166666666666668</v>
      </c>
      <c r="L21">
        <f t="shared" si="2"/>
        <v>4.7</v>
      </c>
      <c r="M21">
        <v>202220</v>
      </c>
      <c r="N21" t="s">
        <v>68</v>
      </c>
      <c r="O21" s="9" t="s">
        <v>53</v>
      </c>
    </row>
    <row r="22" spans="1:15" x14ac:dyDescent="0.3">
      <c r="A22">
        <v>1</v>
      </c>
      <c r="B22">
        <v>20</v>
      </c>
      <c r="C22">
        <v>3.8</v>
      </c>
      <c r="D22">
        <v>4.5</v>
      </c>
      <c r="E22">
        <v>4.2</v>
      </c>
      <c r="F22">
        <v>4.5</v>
      </c>
      <c r="G22">
        <v>3.5</v>
      </c>
      <c r="H22">
        <v>5</v>
      </c>
      <c r="I22">
        <f t="shared" si="0"/>
        <v>0</v>
      </c>
      <c r="J22">
        <v>0</v>
      </c>
      <c r="K22" s="5">
        <f t="shared" si="1"/>
        <v>4.25</v>
      </c>
      <c r="L22">
        <f t="shared" si="2"/>
        <v>4.4000000000000004</v>
      </c>
      <c r="M22">
        <v>202220</v>
      </c>
      <c r="N22" t="s">
        <v>70</v>
      </c>
      <c r="O22" s="9" t="s">
        <v>47</v>
      </c>
    </row>
    <row r="23" spans="1:15" x14ac:dyDescent="0.3">
      <c r="A23">
        <v>0</v>
      </c>
      <c r="B23">
        <v>21</v>
      </c>
      <c r="C23">
        <v>4.5</v>
      </c>
      <c r="D23">
        <v>3.5</v>
      </c>
      <c r="E23">
        <v>5</v>
      </c>
      <c r="F23">
        <v>5</v>
      </c>
      <c r="G23">
        <v>5</v>
      </c>
      <c r="H23">
        <v>0</v>
      </c>
      <c r="I23">
        <f t="shared" si="0"/>
        <v>0</v>
      </c>
      <c r="J23">
        <v>0</v>
      </c>
      <c r="K23" s="5">
        <f t="shared" si="1"/>
        <v>3.8333333333333335</v>
      </c>
      <c r="L23">
        <f t="shared" si="2"/>
        <v>4.5999999999999996</v>
      </c>
      <c r="M23">
        <v>202220</v>
      </c>
      <c r="N23" t="s">
        <v>68</v>
      </c>
      <c r="O23" s="9" t="s">
        <v>54</v>
      </c>
    </row>
    <row r="24" spans="1:15" x14ac:dyDescent="0.3">
      <c r="A24">
        <v>1</v>
      </c>
      <c r="B24">
        <v>22</v>
      </c>
      <c r="C24">
        <v>3.8</v>
      </c>
      <c r="D24">
        <v>5</v>
      </c>
      <c r="E24">
        <v>5</v>
      </c>
      <c r="F24">
        <v>4</v>
      </c>
      <c r="G24">
        <v>5</v>
      </c>
      <c r="H24">
        <v>3.5</v>
      </c>
      <c r="I24">
        <f t="shared" si="0"/>
        <v>2.4965517241379311</v>
      </c>
      <c r="J24">
        <v>14.48</v>
      </c>
      <c r="K24" s="5">
        <f t="shared" si="1"/>
        <v>4.3833333333333337</v>
      </c>
      <c r="L24">
        <f t="shared" si="2"/>
        <v>4.5600000000000005</v>
      </c>
      <c r="M24">
        <v>202220</v>
      </c>
      <c r="N24" t="s">
        <v>70</v>
      </c>
      <c r="O24" s="9" t="s">
        <v>47</v>
      </c>
    </row>
    <row r="25" spans="1:15" x14ac:dyDescent="0.3">
      <c r="A25">
        <v>0</v>
      </c>
      <c r="B25">
        <v>23</v>
      </c>
      <c r="C25">
        <v>3.7</v>
      </c>
      <c r="D25">
        <v>5</v>
      </c>
      <c r="E25">
        <v>4.7</v>
      </c>
      <c r="F25">
        <v>5</v>
      </c>
      <c r="G25">
        <v>5</v>
      </c>
      <c r="H25">
        <v>5</v>
      </c>
      <c r="I25">
        <f t="shared" si="0"/>
        <v>0</v>
      </c>
      <c r="J25">
        <v>0</v>
      </c>
      <c r="K25" s="5">
        <f t="shared" si="1"/>
        <v>4.7333333333333334</v>
      </c>
      <c r="L25">
        <f t="shared" si="2"/>
        <v>4.9399999999999995</v>
      </c>
      <c r="M25">
        <v>202220</v>
      </c>
      <c r="N25" t="s">
        <v>68</v>
      </c>
      <c r="O25" s="9" t="s">
        <v>48</v>
      </c>
    </row>
    <row r="26" spans="1:15" x14ac:dyDescent="0.3">
      <c r="A26">
        <v>0</v>
      </c>
      <c r="B26">
        <v>24</v>
      </c>
      <c r="C26">
        <v>3.2</v>
      </c>
      <c r="D26">
        <v>3</v>
      </c>
      <c r="E26">
        <v>2.5</v>
      </c>
      <c r="F26">
        <v>4</v>
      </c>
      <c r="G26">
        <v>0</v>
      </c>
      <c r="H26">
        <v>4.8</v>
      </c>
      <c r="I26">
        <f t="shared" si="0"/>
        <v>0</v>
      </c>
      <c r="J26">
        <v>0</v>
      </c>
      <c r="K26" s="5">
        <f t="shared" si="1"/>
        <v>2.9166666666666665</v>
      </c>
      <c r="L26">
        <f t="shared" si="2"/>
        <v>3.5</v>
      </c>
      <c r="M26">
        <v>202220</v>
      </c>
      <c r="N26" t="s">
        <v>68</v>
      </c>
      <c r="O26" s="9" t="s">
        <v>47</v>
      </c>
    </row>
    <row r="27" spans="1:15" x14ac:dyDescent="0.3">
      <c r="A27">
        <v>1</v>
      </c>
      <c r="B27">
        <v>25</v>
      </c>
      <c r="C27">
        <v>4.7</v>
      </c>
      <c r="D27">
        <v>5</v>
      </c>
      <c r="E27">
        <v>5</v>
      </c>
      <c r="F27">
        <v>5</v>
      </c>
      <c r="G27">
        <v>5</v>
      </c>
      <c r="H27">
        <v>0</v>
      </c>
      <c r="I27">
        <f t="shared" si="0"/>
        <v>0</v>
      </c>
      <c r="J27">
        <v>0</v>
      </c>
      <c r="K27" s="5">
        <f t="shared" si="1"/>
        <v>4.1166666666666663</v>
      </c>
      <c r="L27">
        <f t="shared" si="2"/>
        <v>4.9399999999999995</v>
      </c>
      <c r="M27">
        <v>202220</v>
      </c>
      <c r="N27" t="s">
        <v>68</v>
      </c>
      <c r="O27" s="9" t="s">
        <v>50</v>
      </c>
    </row>
    <row r="28" spans="1:15" x14ac:dyDescent="0.3">
      <c r="A28">
        <v>1</v>
      </c>
      <c r="B28">
        <v>26</v>
      </c>
      <c r="C28">
        <v>0</v>
      </c>
      <c r="D28">
        <v>0.2</v>
      </c>
      <c r="E28">
        <v>0</v>
      </c>
      <c r="F28">
        <v>0</v>
      </c>
      <c r="G28">
        <v>2.5</v>
      </c>
      <c r="H28">
        <v>0</v>
      </c>
      <c r="I28">
        <f t="shared" si="0"/>
        <v>0</v>
      </c>
      <c r="J28">
        <v>0</v>
      </c>
      <c r="K28" s="5">
        <f t="shared" si="1"/>
        <v>0.45</v>
      </c>
      <c r="L28">
        <f t="shared" si="2"/>
        <v>0.54</v>
      </c>
      <c r="M28">
        <v>202220</v>
      </c>
      <c r="N28" t="s">
        <v>69</v>
      </c>
      <c r="O28" s="9" t="s">
        <v>49</v>
      </c>
    </row>
    <row r="29" spans="1:15" x14ac:dyDescent="0.3">
      <c r="A29">
        <v>0</v>
      </c>
      <c r="B29">
        <v>27</v>
      </c>
      <c r="C29">
        <f t="shared" ref="C29" si="3">5*(D29/29)</f>
        <v>0</v>
      </c>
      <c r="D29">
        <f t="shared" ref="D29" si="4">5*(E29/29)</f>
        <v>0</v>
      </c>
      <c r="E29">
        <f t="shared" ref="E29" si="5">5*(F29/29)</f>
        <v>0</v>
      </c>
      <c r="F29">
        <f t="shared" ref="F29" si="6">5*(G29/29)</f>
        <v>0</v>
      </c>
      <c r="G29">
        <f t="shared" ref="G29" si="7">5*(H29/29)</f>
        <v>0</v>
      </c>
      <c r="H29">
        <f t="shared" ref="H29" si="8">5*(I29/29)</f>
        <v>0</v>
      </c>
      <c r="I29">
        <f t="shared" si="0"/>
        <v>0</v>
      </c>
      <c r="J29">
        <v>0</v>
      </c>
      <c r="K29" s="5">
        <f t="shared" si="1"/>
        <v>0</v>
      </c>
      <c r="L29">
        <f t="shared" si="2"/>
        <v>0</v>
      </c>
      <c r="M29">
        <v>202220</v>
      </c>
      <c r="N29" t="s">
        <v>69</v>
      </c>
      <c r="O29" s="9" t="s">
        <v>49</v>
      </c>
    </row>
    <row r="30" spans="1:15" x14ac:dyDescent="0.3">
      <c r="A30">
        <v>1</v>
      </c>
      <c r="B30">
        <v>28</v>
      </c>
      <c r="C30">
        <v>4.9000000000000004</v>
      </c>
      <c r="D30">
        <v>5</v>
      </c>
      <c r="E30">
        <v>5</v>
      </c>
      <c r="F30">
        <v>4</v>
      </c>
      <c r="G30">
        <v>4.5</v>
      </c>
      <c r="H30">
        <v>5</v>
      </c>
      <c r="I30">
        <f t="shared" si="0"/>
        <v>0</v>
      </c>
      <c r="J30">
        <v>0</v>
      </c>
      <c r="K30" s="5">
        <f t="shared" si="1"/>
        <v>4.7333333333333334</v>
      </c>
      <c r="L30">
        <f t="shared" si="2"/>
        <v>4.88</v>
      </c>
      <c r="M30">
        <v>202220</v>
      </c>
      <c r="N30" t="s">
        <v>70</v>
      </c>
      <c r="O30" s="9" t="s">
        <v>51</v>
      </c>
    </row>
    <row r="31" spans="1:15" x14ac:dyDescent="0.3">
      <c r="A31">
        <v>0</v>
      </c>
      <c r="B31">
        <v>29</v>
      </c>
      <c r="C31">
        <v>1</v>
      </c>
      <c r="D31">
        <v>0</v>
      </c>
      <c r="E31">
        <v>1</v>
      </c>
      <c r="F31">
        <v>0</v>
      </c>
      <c r="G31">
        <v>0</v>
      </c>
      <c r="H31">
        <v>0</v>
      </c>
      <c r="I31">
        <f t="shared" si="0"/>
        <v>0</v>
      </c>
      <c r="J31">
        <v>0</v>
      </c>
      <c r="K31" s="5">
        <f t="shared" si="1"/>
        <v>0.33333333333333331</v>
      </c>
      <c r="L31">
        <f t="shared" si="2"/>
        <v>0.4</v>
      </c>
      <c r="M31">
        <v>202220</v>
      </c>
      <c r="N31" t="s">
        <v>68</v>
      </c>
      <c r="O31" s="9" t="s">
        <v>55</v>
      </c>
    </row>
    <row r="32" spans="1:15" x14ac:dyDescent="0.3">
      <c r="A32">
        <v>1</v>
      </c>
      <c r="B32">
        <v>30</v>
      </c>
      <c r="C32">
        <v>5</v>
      </c>
      <c r="D32">
        <v>5</v>
      </c>
      <c r="E32">
        <v>0</v>
      </c>
      <c r="F32">
        <v>3.5</v>
      </c>
      <c r="G32">
        <v>0</v>
      </c>
      <c r="H32">
        <v>0</v>
      </c>
      <c r="I32">
        <f t="shared" si="0"/>
        <v>0</v>
      </c>
      <c r="J32">
        <v>0</v>
      </c>
      <c r="K32" s="5">
        <f t="shared" si="1"/>
        <v>2.25</v>
      </c>
      <c r="L32">
        <f t="shared" si="2"/>
        <v>2.7</v>
      </c>
      <c r="M32">
        <v>202220</v>
      </c>
      <c r="N32" t="s">
        <v>70</v>
      </c>
      <c r="O32" s="9" t="s">
        <v>56</v>
      </c>
    </row>
    <row r="33" spans="1:15" x14ac:dyDescent="0.3">
      <c r="A33">
        <v>0</v>
      </c>
      <c r="B33">
        <v>31</v>
      </c>
      <c r="C33">
        <v>1</v>
      </c>
      <c r="D33">
        <v>5</v>
      </c>
      <c r="E33">
        <v>2</v>
      </c>
      <c r="F33">
        <v>1</v>
      </c>
      <c r="G33">
        <v>1</v>
      </c>
      <c r="H33">
        <v>0</v>
      </c>
      <c r="I33">
        <f t="shared" si="0"/>
        <v>0</v>
      </c>
      <c r="J33">
        <v>0</v>
      </c>
      <c r="K33" s="5">
        <f t="shared" si="1"/>
        <v>1.6666666666666667</v>
      </c>
      <c r="L33">
        <f t="shared" si="2"/>
        <v>2</v>
      </c>
      <c r="M33">
        <v>202220</v>
      </c>
      <c r="N33" t="s">
        <v>68</v>
      </c>
      <c r="O33" s="9" t="s">
        <v>57</v>
      </c>
    </row>
    <row r="34" spans="1:15" x14ac:dyDescent="0.3">
      <c r="A34">
        <v>0</v>
      </c>
      <c r="B34">
        <v>32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f t="shared" si="0"/>
        <v>0</v>
      </c>
      <c r="J34">
        <v>0</v>
      </c>
      <c r="K34" s="5">
        <f t="shared" si="1"/>
        <v>0.33333333333333331</v>
      </c>
      <c r="L34">
        <f t="shared" si="2"/>
        <v>0.4</v>
      </c>
      <c r="M34">
        <v>202220</v>
      </c>
      <c r="N34" t="s">
        <v>68</v>
      </c>
      <c r="O34" s="9" t="s">
        <v>58</v>
      </c>
    </row>
    <row r="35" spans="1:15" x14ac:dyDescent="0.3">
      <c r="A35">
        <v>0</v>
      </c>
      <c r="B35">
        <v>33</v>
      </c>
      <c r="C35">
        <v>1</v>
      </c>
      <c r="D35">
        <v>2</v>
      </c>
      <c r="E35">
        <v>5</v>
      </c>
      <c r="F35">
        <v>1</v>
      </c>
      <c r="G35">
        <v>5</v>
      </c>
      <c r="H35">
        <v>2.5</v>
      </c>
      <c r="I35">
        <f t="shared" si="0"/>
        <v>2.453448275862069</v>
      </c>
      <c r="J35">
        <v>14.23</v>
      </c>
      <c r="K35" s="5">
        <f t="shared" si="1"/>
        <v>2.75</v>
      </c>
      <c r="L35">
        <f t="shared" si="2"/>
        <v>3.3906896551724137</v>
      </c>
      <c r="M35">
        <v>202220</v>
      </c>
      <c r="N35" t="s">
        <v>68</v>
      </c>
      <c r="O35" s="9" t="s">
        <v>48</v>
      </c>
    </row>
    <row r="36" spans="1:15" x14ac:dyDescent="0.3">
      <c r="A36">
        <v>0</v>
      </c>
      <c r="B36">
        <v>34</v>
      </c>
      <c r="C36">
        <v>3.7</v>
      </c>
      <c r="D36">
        <v>5</v>
      </c>
      <c r="E36">
        <v>0</v>
      </c>
      <c r="F36">
        <v>4.8</v>
      </c>
      <c r="G36">
        <v>1.7</v>
      </c>
      <c r="H36">
        <v>1</v>
      </c>
      <c r="I36">
        <f t="shared" si="0"/>
        <v>0</v>
      </c>
      <c r="J36">
        <v>0</v>
      </c>
      <c r="K36" s="5">
        <f t="shared" si="1"/>
        <v>2.6999999999999997</v>
      </c>
      <c r="L36">
        <f t="shared" si="2"/>
        <v>3.2399999999999998</v>
      </c>
      <c r="M36">
        <v>202220</v>
      </c>
      <c r="N36" t="s">
        <v>70</v>
      </c>
      <c r="O36" s="9" t="s">
        <v>59</v>
      </c>
    </row>
    <row r="37" spans="1:15" x14ac:dyDescent="0.3">
      <c r="A37">
        <v>1</v>
      </c>
      <c r="B37">
        <v>35</v>
      </c>
      <c r="C37">
        <v>1</v>
      </c>
      <c r="D37">
        <v>2.1</v>
      </c>
      <c r="E37">
        <v>5</v>
      </c>
      <c r="F37">
        <v>2</v>
      </c>
      <c r="G37">
        <v>5</v>
      </c>
      <c r="H37">
        <v>1.5</v>
      </c>
      <c r="I37">
        <f t="shared" si="0"/>
        <v>0</v>
      </c>
      <c r="J37">
        <v>0</v>
      </c>
      <c r="K37" s="5">
        <f t="shared" si="1"/>
        <v>2.7666666666666671</v>
      </c>
      <c r="L37">
        <f t="shared" si="2"/>
        <v>3.12</v>
      </c>
      <c r="M37">
        <v>202220</v>
      </c>
      <c r="N37" t="s">
        <v>68</v>
      </c>
      <c r="O37" s="9" t="s">
        <v>50</v>
      </c>
    </row>
    <row r="38" spans="1:15" x14ac:dyDescent="0.3">
      <c r="A38">
        <v>0</v>
      </c>
      <c r="B38">
        <v>36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f t="shared" si="0"/>
        <v>0</v>
      </c>
      <c r="J38">
        <v>0</v>
      </c>
      <c r="K38" s="5">
        <f t="shared" si="1"/>
        <v>0.16666666666666666</v>
      </c>
      <c r="L38">
        <f t="shared" si="2"/>
        <v>0.2</v>
      </c>
      <c r="M38">
        <v>202220</v>
      </c>
      <c r="N38" t="s">
        <v>70</v>
      </c>
      <c r="O38" s="9" t="s">
        <v>55</v>
      </c>
    </row>
    <row r="39" spans="1:15" x14ac:dyDescent="0.3">
      <c r="A39">
        <v>1</v>
      </c>
      <c r="B39">
        <v>37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f t="shared" si="0"/>
        <v>0</v>
      </c>
      <c r="J39">
        <v>0</v>
      </c>
      <c r="K39" s="5">
        <f t="shared" si="1"/>
        <v>0.5</v>
      </c>
      <c r="L39">
        <f t="shared" si="2"/>
        <v>0.6</v>
      </c>
      <c r="M39">
        <v>202220</v>
      </c>
      <c r="N39" t="s">
        <v>73</v>
      </c>
      <c r="O39" s="9" t="s">
        <v>55</v>
      </c>
    </row>
    <row r="40" spans="1:15" x14ac:dyDescent="0.3">
      <c r="A40">
        <v>1</v>
      </c>
      <c r="B40">
        <v>38</v>
      </c>
      <c r="C40">
        <v>1</v>
      </c>
      <c r="D40">
        <v>1</v>
      </c>
      <c r="E40">
        <v>5</v>
      </c>
      <c r="F40">
        <v>1.2</v>
      </c>
      <c r="G40">
        <v>1</v>
      </c>
      <c r="H40">
        <v>1</v>
      </c>
      <c r="I40">
        <f t="shared" si="0"/>
        <v>0</v>
      </c>
      <c r="J40">
        <v>0</v>
      </c>
      <c r="K40" s="5">
        <f t="shared" si="1"/>
        <v>1.7</v>
      </c>
      <c r="L40">
        <f t="shared" si="2"/>
        <v>1.8399999999999999</v>
      </c>
      <c r="M40">
        <v>202220</v>
      </c>
      <c r="N40" t="s">
        <v>70</v>
      </c>
      <c r="O40" s="9" t="s">
        <v>48</v>
      </c>
    </row>
    <row r="41" spans="1:15" x14ac:dyDescent="0.3">
      <c r="A41">
        <v>0</v>
      </c>
      <c r="B41">
        <v>39</v>
      </c>
      <c r="C41">
        <v>1</v>
      </c>
      <c r="D41">
        <v>0</v>
      </c>
      <c r="E41">
        <v>0</v>
      </c>
      <c r="F41">
        <v>1.3</v>
      </c>
      <c r="G41">
        <v>0</v>
      </c>
      <c r="H41">
        <v>0</v>
      </c>
      <c r="I41">
        <f t="shared" si="0"/>
        <v>0</v>
      </c>
      <c r="J41">
        <v>0</v>
      </c>
      <c r="K41" s="5">
        <f t="shared" si="1"/>
        <v>0.3833333333333333</v>
      </c>
      <c r="L41">
        <f t="shared" si="2"/>
        <v>0.45999999999999996</v>
      </c>
      <c r="M41">
        <v>202220</v>
      </c>
      <c r="N41" t="s">
        <v>72</v>
      </c>
      <c r="O41" s="9" t="s">
        <v>49</v>
      </c>
    </row>
    <row r="42" spans="1:15" x14ac:dyDescent="0.3">
      <c r="A42">
        <v>0</v>
      </c>
      <c r="B42">
        <v>40</v>
      </c>
      <c r="C42">
        <v>1</v>
      </c>
      <c r="D42">
        <v>1.7</v>
      </c>
      <c r="E42">
        <v>1</v>
      </c>
      <c r="F42">
        <v>1</v>
      </c>
      <c r="G42">
        <v>1</v>
      </c>
      <c r="H42">
        <v>0</v>
      </c>
      <c r="I42">
        <f t="shared" si="0"/>
        <v>0</v>
      </c>
      <c r="J42">
        <v>0</v>
      </c>
      <c r="K42" s="5">
        <f t="shared" si="1"/>
        <v>0.95000000000000007</v>
      </c>
      <c r="L42">
        <f t="shared" si="2"/>
        <v>1.1400000000000001</v>
      </c>
      <c r="M42">
        <v>202220</v>
      </c>
      <c r="N42" t="s">
        <v>68</v>
      </c>
      <c r="O42" s="9" t="s">
        <v>60</v>
      </c>
    </row>
    <row r="43" spans="1:15" x14ac:dyDescent="0.3">
      <c r="A43">
        <v>0</v>
      </c>
      <c r="B43">
        <v>41</v>
      </c>
      <c r="C43">
        <v>4.5</v>
      </c>
      <c r="D43">
        <v>5</v>
      </c>
      <c r="E43">
        <v>5</v>
      </c>
      <c r="F43">
        <v>5</v>
      </c>
      <c r="G43">
        <v>5</v>
      </c>
      <c r="H43">
        <v>5</v>
      </c>
      <c r="I43">
        <f t="shared" si="0"/>
        <v>0</v>
      </c>
      <c r="J43">
        <v>0</v>
      </c>
      <c r="K43" s="5">
        <f t="shared" si="1"/>
        <v>4.916666666666667</v>
      </c>
      <c r="L43">
        <f t="shared" si="2"/>
        <v>5</v>
      </c>
      <c r="M43">
        <v>202220</v>
      </c>
      <c r="N43" t="s">
        <v>68</v>
      </c>
      <c r="O43" s="9" t="s">
        <v>58</v>
      </c>
    </row>
    <row r="44" spans="1:15" x14ac:dyDescent="0.3">
      <c r="A44">
        <v>1</v>
      </c>
      <c r="B44">
        <v>42</v>
      </c>
      <c r="C44">
        <v>1</v>
      </c>
      <c r="D44">
        <v>1.6</v>
      </c>
      <c r="E44">
        <v>3.5</v>
      </c>
      <c r="F44">
        <v>3</v>
      </c>
      <c r="G44">
        <v>2.8</v>
      </c>
      <c r="H44">
        <v>1</v>
      </c>
      <c r="I44">
        <f t="shared" si="0"/>
        <v>4.1206896551724137</v>
      </c>
      <c r="J44">
        <v>23.9</v>
      </c>
      <c r="K44" s="5">
        <f t="shared" si="1"/>
        <v>2.15</v>
      </c>
      <c r="L44">
        <f t="shared" si="2"/>
        <v>3.0041379310344825</v>
      </c>
      <c r="M44">
        <v>202220</v>
      </c>
      <c r="N44" t="s">
        <v>70</v>
      </c>
      <c r="O44" s="9" t="s">
        <v>61</v>
      </c>
    </row>
    <row r="45" spans="1:15" x14ac:dyDescent="0.3">
      <c r="A45">
        <v>1</v>
      </c>
      <c r="B45">
        <v>43</v>
      </c>
      <c r="C45">
        <v>2.7</v>
      </c>
      <c r="D45">
        <v>1</v>
      </c>
      <c r="E45">
        <v>5</v>
      </c>
      <c r="F45">
        <v>4.5</v>
      </c>
      <c r="G45">
        <v>4.5</v>
      </c>
      <c r="H45">
        <v>5</v>
      </c>
      <c r="I45">
        <f t="shared" si="0"/>
        <v>0</v>
      </c>
      <c r="J45">
        <v>0</v>
      </c>
      <c r="K45" s="5">
        <f t="shared" si="1"/>
        <v>3.7833333333333332</v>
      </c>
      <c r="L45">
        <f t="shared" si="2"/>
        <v>4.34</v>
      </c>
      <c r="M45">
        <v>202220</v>
      </c>
      <c r="N45" t="s">
        <v>68</v>
      </c>
      <c r="O45" s="9" t="s">
        <v>48</v>
      </c>
    </row>
    <row r="46" spans="1:15" x14ac:dyDescent="0.3">
      <c r="A46">
        <v>1</v>
      </c>
      <c r="B46">
        <v>44</v>
      </c>
      <c r="C46">
        <v>4.5</v>
      </c>
      <c r="D46">
        <v>2.7</v>
      </c>
      <c r="E46">
        <v>3.5</v>
      </c>
      <c r="F46">
        <v>2.5</v>
      </c>
      <c r="G46">
        <v>1</v>
      </c>
      <c r="H46">
        <v>0</v>
      </c>
      <c r="I46">
        <f t="shared" si="0"/>
        <v>0</v>
      </c>
      <c r="J46">
        <v>0</v>
      </c>
      <c r="K46" s="5">
        <f t="shared" si="1"/>
        <v>2.3666666666666667</v>
      </c>
      <c r="L46">
        <f t="shared" si="2"/>
        <v>2.84</v>
      </c>
      <c r="M46">
        <v>202220</v>
      </c>
      <c r="N46" t="s">
        <v>68</v>
      </c>
      <c r="O46" s="9" t="s">
        <v>50</v>
      </c>
    </row>
    <row r="47" spans="1:15" x14ac:dyDescent="0.3">
      <c r="A47">
        <v>1</v>
      </c>
      <c r="B47">
        <v>45</v>
      </c>
      <c r="C47">
        <f t="shared" ref="C47" si="9">5*(D47/29)</f>
        <v>0</v>
      </c>
      <c r="D47">
        <f t="shared" ref="D47" si="10">5*(E47/29)</f>
        <v>0</v>
      </c>
      <c r="E47">
        <f t="shared" ref="E47" si="11">5*(F47/29)</f>
        <v>0</v>
      </c>
      <c r="F47">
        <f t="shared" ref="F47" si="12">5*(G47/29)</f>
        <v>0</v>
      </c>
      <c r="G47">
        <f t="shared" ref="G47" si="13">5*(H47/29)</f>
        <v>0</v>
      </c>
      <c r="H47">
        <f t="shared" ref="H47" si="14">5*(I47/29)</f>
        <v>0</v>
      </c>
      <c r="I47">
        <f t="shared" ref="I47" si="15">5*(J47/29)</f>
        <v>0</v>
      </c>
      <c r="J47">
        <v>0</v>
      </c>
      <c r="K47" s="5">
        <f t="shared" si="1"/>
        <v>0</v>
      </c>
      <c r="L47">
        <f t="shared" si="2"/>
        <v>0</v>
      </c>
      <c r="M47">
        <v>202220</v>
      </c>
      <c r="N47" t="s">
        <v>70</v>
      </c>
      <c r="O47" s="9" t="s">
        <v>62</v>
      </c>
    </row>
    <row r="48" spans="1:15" x14ac:dyDescent="0.3">
      <c r="A48">
        <v>1</v>
      </c>
      <c r="B48">
        <v>46</v>
      </c>
      <c r="C48">
        <v>5</v>
      </c>
      <c r="D48">
        <v>4.8</v>
      </c>
      <c r="E48">
        <v>5</v>
      </c>
      <c r="F48">
        <v>4.8</v>
      </c>
      <c r="G48">
        <v>5</v>
      </c>
      <c r="H48">
        <v>4.7</v>
      </c>
      <c r="I48">
        <f t="shared" si="0"/>
        <v>0</v>
      </c>
      <c r="J48">
        <v>0</v>
      </c>
      <c r="K48" s="5">
        <f t="shared" si="1"/>
        <v>4.8833333333333337</v>
      </c>
      <c r="L48">
        <f t="shared" si="2"/>
        <v>4.92</v>
      </c>
      <c r="M48">
        <v>202220</v>
      </c>
      <c r="N48" t="s">
        <v>68</v>
      </c>
      <c r="O48" s="9" t="s">
        <v>49</v>
      </c>
    </row>
    <row r="49" spans="1:15" x14ac:dyDescent="0.3">
      <c r="A49">
        <v>1</v>
      </c>
      <c r="B49">
        <v>47</v>
      </c>
      <c r="C49">
        <v>4.0999999999999996</v>
      </c>
      <c r="D49">
        <v>4.8</v>
      </c>
      <c r="E49">
        <v>1</v>
      </c>
      <c r="F49">
        <v>2.5</v>
      </c>
      <c r="G49">
        <v>2.7</v>
      </c>
      <c r="H49">
        <v>3.5</v>
      </c>
      <c r="I49">
        <f t="shared" si="0"/>
        <v>3.7068965517241379</v>
      </c>
      <c r="J49">
        <v>21.5</v>
      </c>
      <c r="K49" s="5">
        <f t="shared" si="1"/>
        <v>3.0999999999999996</v>
      </c>
      <c r="L49">
        <f t="shared" si="2"/>
        <v>3.7613793103448274</v>
      </c>
      <c r="M49">
        <v>202220</v>
      </c>
      <c r="N49" t="s">
        <v>68</v>
      </c>
      <c r="O49" s="9" t="s">
        <v>48</v>
      </c>
    </row>
    <row r="50" spans="1:15" x14ac:dyDescent="0.3">
      <c r="A50">
        <v>1</v>
      </c>
      <c r="B50">
        <v>48</v>
      </c>
      <c r="C50">
        <v>2.6</v>
      </c>
      <c r="D50">
        <v>2.5</v>
      </c>
      <c r="E50">
        <v>2.5</v>
      </c>
      <c r="F50">
        <v>3.8</v>
      </c>
      <c r="G50">
        <v>3</v>
      </c>
      <c r="H50">
        <v>0</v>
      </c>
      <c r="I50">
        <f t="shared" si="0"/>
        <v>0</v>
      </c>
      <c r="J50">
        <v>0</v>
      </c>
      <c r="K50" s="5">
        <f t="shared" si="1"/>
        <v>2.4</v>
      </c>
      <c r="L50">
        <f t="shared" si="2"/>
        <v>2.88</v>
      </c>
      <c r="M50">
        <v>202220</v>
      </c>
      <c r="N50" t="s">
        <v>68</v>
      </c>
      <c r="O50" s="9" t="s">
        <v>62</v>
      </c>
    </row>
    <row r="51" spans="1:15" x14ac:dyDescent="0.3">
      <c r="A51">
        <v>0</v>
      </c>
      <c r="B51">
        <v>49</v>
      </c>
      <c r="C51">
        <v>5</v>
      </c>
      <c r="D51">
        <v>5</v>
      </c>
      <c r="E51">
        <v>5</v>
      </c>
      <c r="F51">
        <v>4.8</v>
      </c>
      <c r="G51">
        <v>5</v>
      </c>
      <c r="H51">
        <v>5</v>
      </c>
      <c r="I51">
        <f t="shared" si="0"/>
        <v>0</v>
      </c>
      <c r="J51">
        <v>0</v>
      </c>
      <c r="K51" s="5">
        <f t="shared" si="1"/>
        <v>4.9666666666666668</v>
      </c>
      <c r="L51">
        <f t="shared" si="2"/>
        <v>5</v>
      </c>
      <c r="M51">
        <v>202220</v>
      </c>
      <c r="N51" t="s">
        <v>68</v>
      </c>
      <c r="O51" s="9" t="s">
        <v>49</v>
      </c>
    </row>
    <row r="52" spans="1:15" x14ac:dyDescent="0.3">
      <c r="A52">
        <v>1</v>
      </c>
      <c r="B52">
        <v>50</v>
      </c>
      <c r="C52">
        <v>1</v>
      </c>
      <c r="D52">
        <v>0</v>
      </c>
      <c r="E52">
        <v>3.5</v>
      </c>
      <c r="F52">
        <v>1.5</v>
      </c>
      <c r="G52">
        <v>0</v>
      </c>
      <c r="H52">
        <v>0</v>
      </c>
      <c r="I52">
        <f t="shared" si="0"/>
        <v>0</v>
      </c>
      <c r="J52">
        <v>0</v>
      </c>
      <c r="K52" s="5">
        <f t="shared" si="1"/>
        <v>1</v>
      </c>
      <c r="L52">
        <f t="shared" si="2"/>
        <v>1.2</v>
      </c>
      <c r="M52">
        <v>202220</v>
      </c>
      <c r="N52" t="s">
        <v>68</v>
      </c>
      <c r="O52" s="9" t="s">
        <v>47</v>
      </c>
    </row>
    <row r="53" spans="1:15" x14ac:dyDescent="0.3">
      <c r="A53">
        <v>1</v>
      </c>
      <c r="B53">
        <v>51</v>
      </c>
      <c r="C53">
        <v>2</v>
      </c>
      <c r="D53">
        <v>1.3</v>
      </c>
      <c r="E53">
        <v>0</v>
      </c>
      <c r="F53">
        <v>0</v>
      </c>
      <c r="G53">
        <v>0</v>
      </c>
      <c r="H53">
        <v>0</v>
      </c>
      <c r="I53">
        <f t="shared" si="0"/>
        <v>0</v>
      </c>
      <c r="J53">
        <v>0</v>
      </c>
      <c r="K53" s="5">
        <f t="shared" si="1"/>
        <v>0.54999999999999993</v>
      </c>
      <c r="L53">
        <f t="shared" si="2"/>
        <v>0.65999999999999992</v>
      </c>
      <c r="M53">
        <v>202220</v>
      </c>
      <c r="N53" t="s">
        <v>69</v>
      </c>
      <c r="O53" s="9" t="s">
        <v>61</v>
      </c>
    </row>
    <row r="54" spans="1:15" x14ac:dyDescent="0.3">
      <c r="A54">
        <v>1</v>
      </c>
      <c r="B54">
        <v>52</v>
      </c>
      <c r="C54">
        <v>1</v>
      </c>
      <c r="D54">
        <v>1</v>
      </c>
      <c r="E54">
        <v>1</v>
      </c>
      <c r="F54">
        <v>1</v>
      </c>
      <c r="G54">
        <v>0</v>
      </c>
      <c r="H54">
        <v>0</v>
      </c>
      <c r="I54">
        <f t="shared" si="0"/>
        <v>0</v>
      </c>
      <c r="J54">
        <v>0</v>
      </c>
      <c r="K54" s="5">
        <f t="shared" si="1"/>
        <v>0.66666666666666663</v>
      </c>
      <c r="L54">
        <f t="shared" si="2"/>
        <v>0.8</v>
      </c>
      <c r="M54">
        <v>202220</v>
      </c>
      <c r="N54" t="s">
        <v>68</v>
      </c>
      <c r="O54" s="9" t="s">
        <v>63</v>
      </c>
    </row>
    <row r="55" spans="1:15" x14ac:dyDescent="0.3">
      <c r="A55">
        <v>0</v>
      </c>
      <c r="B55">
        <v>53</v>
      </c>
      <c r="C55">
        <v>1.4</v>
      </c>
      <c r="D55">
        <v>2.5</v>
      </c>
      <c r="E55">
        <v>1</v>
      </c>
      <c r="F55">
        <v>1</v>
      </c>
      <c r="G55">
        <v>3</v>
      </c>
      <c r="H55">
        <v>0</v>
      </c>
      <c r="I55">
        <f t="shared" si="0"/>
        <v>0</v>
      </c>
      <c r="J55">
        <v>0</v>
      </c>
      <c r="K55" s="5">
        <f t="shared" si="1"/>
        <v>1.4833333333333334</v>
      </c>
      <c r="L55">
        <f t="shared" si="2"/>
        <v>1.78</v>
      </c>
      <c r="M55">
        <v>202220</v>
      </c>
      <c r="N55" t="s">
        <v>68</v>
      </c>
      <c r="O55" s="9" t="s">
        <v>52</v>
      </c>
    </row>
    <row r="56" spans="1:15" x14ac:dyDescent="0.3">
      <c r="A56">
        <v>1</v>
      </c>
      <c r="B56">
        <v>54</v>
      </c>
      <c r="C56">
        <v>1</v>
      </c>
      <c r="D56">
        <v>1</v>
      </c>
      <c r="E56">
        <v>5</v>
      </c>
      <c r="F56">
        <v>3</v>
      </c>
      <c r="G56">
        <v>3.3</v>
      </c>
      <c r="H56">
        <v>4.2</v>
      </c>
      <c r="I56">
        <f t="shared" si="0"/>
        <v>4.6551724137931032</v>
      </c>
      <c r="J56">
        <v>27</v>
      </c>
      <c r="K56" s="5">
        <f t="shared" si="1"/>
        <v>2.9166666666666665</v>
      </c>
      <c r="L56">
        <f t="shared" si="2"/>
        <v>4.0310344827586206</v>
      </c>
      <c r="M56">
        <v>202220</v>
      </c>
      <c r="N56" t="s">
        <v>68</v>
      </c>
      <c r="O56" s="9" t="s">
        <v>61</v>
      </c>
    </row>
    <row r="57" spans="1:15" x14ac:dyDescent="0.3">
      <c r="A57">
        <v>1</v>
      </c>
      <c r="B57">
        <v>55</v>
      </c>
      <c r="C57">
        <f t="shared" ref="C57" si="16">5*(D57/29)</f>
        <v>0</v>
      </c>
      <c r="D57">
        <f t="shared" ref="D57" si="17">5*(E57/29)</f>
        <v>0</v>
      </c>
      <c r="E57">
        <f t="shared" ref="E57" si="18">5*(F57/29)</f>
        <v>0</v>
      </c>
      <c r="F57">
        <f t="shared" ref="F57" si="19">5*(G57/29)</f>
        <v>0</v>
      </c>
      <c r="G57">
        <f t="shared" ref="G57" si="20">5*(H57/29)</f>
        <v>0</v>
      </c>
      <c r="H57">
        <f t="shared" ref="H57" si="21">5*(I57/29)</f>
        <v>0</v>
      </c>
      <c r="I57">
        <f t="shared" ref="I57" si="22">5*(J57/29)</f>
        <v>0</v>
      </c>
      <c r="J57">
        <v>0</v>
      </c>
      <c r="K57" s="5">
        <f t="shared" si="1"/>
        <v>0</v>
      </c>
      <c r="L57">
        <f t="shared" si="2"/>
        <v>0</v>
      </c>
      <c r="M57">
        <v>202220</v>
      </c>
      <c r="N57" t="s">
        <v>68</v>
      </c>
      <c r="O57" s="9" t="s">
        <v>63</v>
      </c>
    </row>
    <row r="58" spans="1:15" x14ac:dyDescent="0.3">
      <c r="A58">
        <v>0</v>
      </c>
      <c r="B58">
        <v>56</v>
      </c>
      <c r="C58">
        <v>1.3</v>
      </c>
      <c r="D58">
        <v>2.5</v>
      </c>
      <c r="E58">
        <v>1</v>
      </c>
      <c r="F58">
        <v>1</v>
      </c>
      <c r="G58">
        <v>0</v>
      </c>
      <c r="H58">
        <v>0</v>
      </c>
      <c r="I58">
        <f t="shared" si="0"/>
        <v>0</v>
      </c>
      <c r="J58">
        <v>0</v>
      </c>
      <c r="K58" s="5">
        <f t="shared" si="1"/>
        <v>0.96666666666666667</v>
      </c>
      <c r="L58">
        <f t="shared" si="2"/>
        <v>1.1599999999999999</v>
      </c>
      <c r="M58">
        <v>202220</v>
      </c>
      <c r="N58" t="s">
        <v>70</v>
      </c>
      <c r="O58" s="9" t="s">
        <v>47</v>
      </c>
    </row>
    <row r="59" spans="1:15" x14ac:dyDescent="0.3">
      <c r="A59">
        <v>0</v>
      </c>
      <c r="B59">
        <v>57</v>
      </c>
      <c r="C59">
        <v>1</v>
      </c>
      <c r="D59">
        <v>2.5</v>
      </c>
      <c r="E59">
        <v>2.5</v>
      </c>
      <c r="F59">
        <v>1</v>
      </c>
      <c r="G59">
        <v>0</v>
      </c>
      <c r="H59">
        <v>2</v>
      </c>
      <c r="I59">
        <f t="shared" si="0"/>
        <v>4.7844827586206895</v>
      </c>
      <c r="J59">
        <v>27.75</v>
      </c>
      <c r="K59" s="5">
        <f t="shared" si="1"/>
        <v>1.5</v>
      </c>
      <c r="L59">
        <f t="shared" si="2"/>
        <v>2.556896551724138</v>
      </c>
      <c r="M59">
        <v>202220</v>
      </c>
      <c r="N59" t="s">
        <v>72</v>
      </c>
      <c r="O59" s="9" t="s">
        <v>47</v>
      </c>
    </row>
    <row r="60" spans="1:15" x14ac:dyDescent="0.3">
      <c r="A60">
        <v>0</v>
      </c>
      <c r="B60">
        <v>58</v>
      </c>
      <c r="C60">
        <v>2</v>
      </c>
      <c r="D60" s="2">
        <v>2</v>
      </c>
      <c r="E60">
        <v>4.9000000000000004</v>
      </c>
      <c r="F60">
        <v>4.2</v>
      </c>
      <c r="G60">
        <v>2.5</v>
      </c>
      <c r="H60">
        <v>4.7</v>
      </c>
      <c r="I60">
        <f t="shared" si="0"/>
        <v>1.9827586206896552</v>
      </c>
      <c r="J60">
        <v>11.5</v>
      </c>
      <c r="K60" s="5">
        <f t="shared" si="1"/>
        <v>3.3833333333333333</v>
      </c>
      <c r="L60">
        <f t="shared" si="2"/>
        <v>3.66</v>
      </c>
      <c r="M60">
        <v>202220</v>
      </c>
      <c r="N60" t="s">
        <v>68</v>
      </c>
      <c r="O60" s="9" t="s">
        <v>59</v>
      </c>
    </row>
    <row r="61" spans="1:15" x14ac:dyDescent="0.3">
      <c r="A61">
        <v>0</v>
      </c>
      <c r="B61">
        <v>59</v>
      </c>
      <c r="C61">
        <v>4</v>
      </c>
      <c r="D61" s="2">
        <v>3</v>
      </c>
      <c r="E61">
        <v>5</v>
      </c>
      <c r="F61">
        <v>5</v>
      </c>
      <c r="G61">
        <v>2</v>
      </c>
      <c r="H61">
        <v>2</v>
      </c>
      <c r="I61">
        <f t="shared" si="0"/>
        <v>0</v>
      </c>
      <c r="J61">
        <v>0</v>
      </c>
      <c r="K61" s="5">
        <f t="shared" si="1"/>
        <v>3.5</v>
      </c>
      <c r="L61">
        <f t="shared" si="2"/>
        <v>3.8</v>
      </c>
      <c r="M61">
        <v>202220</v>
      </c>
      <c r="N61" t="s">
        <v>70</v>
      </c>
      <c r="O61" s="9" t="s">
        <v>63</v>
      </c>
    </row>
    <row r="62" spans="1:15" x14ac:dyDescent="0.3">
      <c r="A62">
        <v>1</v>
      </c>
      <c r="B62">
        <v>60</v>
      </c>
      <c r="C62">
        <f t="shared" ref="C62" si="23">5*(D62/29)</f>
        <v>0</v>
      </c>
      <c r="D62">
        <f t="shared" ref="D62" si="24">5*(E62/29)</f>
        <v>0</v>
      </c>
      <c r="E62">
        <f t="shared" ref="E62" si="25">5*(F62/29)</f>
        <v>0</v>
      </c>
      <c r="F62">
        <f t="shared" ref="F62" si="26">5*(G62/29)</f>
        <v>0</v>
      </c>
      <c r="G62">
        <f t="shared" ref="G62" si="27">5*(H62/29)</f>
        <v>0</v>
      </c>
      <c r="H62">
        <f t="shared" ref="H62" si="28">5*(I62/29)</f>
        <v>0</v>
      </c>
      <c r="I62">
        <f t="shared" ref="I62" si="29">5*(J62/29)</f>
        <v>0</v>
      </c>
      <c r="J62">
        <v>0</v>
      </c>
      <c r="K62" s="5">
        <f t="shared" si="1"/>
        <v>0</v>
      </c>
      <c r="L62">
        <f t="shared" si="2"/>
        <v>0</v>
      </c>
      <c r="M62">
        <v>202220</v>
      </c>
      <c r="N62" t="s">
        <v>68</v>
      </c>
      <c r="O62" s="9" t="s">
        <v>48</v>
      </c>
    </row>
    <row r="63" spans="1:15" x14ac:dyDescent="0.3">
      <c r="A63">
        <v>1</v>
      </c>
      <c r="B63">
        <v>61</v>
      </c>
      <c r="C63">
        <v>5</v>
      </c>
      <c r="D63" s="2">
        <v>5</v>
      </c>
      <c r="E63">
        <v>5</v>
      </c>
      <c r="F63">
        <v>4.2</v>
      </c>
      <c r="G63">
        <v>0</v>
      </c>
      <c r="H63">
        <v>2</v>
      </c>
      <c r="I63">
        <f t="shared" si="0"/>
        <v>0</v>
      </c>
      <c r="J63">
        <v>0</v>
      </c>
      <c r="K63" s="5">
        <f t="shared" si="1"/>
        <v>3.5333333333333332</v>
      </c>
      <c r="L63">
        <f t="shared" si="2"/>
        <v>4.24</v>
      </c>
      <c r="M63">
        <v>202220</v>
      </c>
      <c r="N63" t="s">
        <v>70</v>
      </c>
      <c r="O63" s="9" t="s">
        <v>48</v>
      </c>
    </row>
    <row r="64" spans="1:15" x14ac:dyDescent="0.3">
      <c r="A64">
        <v>1</v>
      </c>
      <c r="B64">
        <v>62</v>
      </c>
      <c r="C64">
        <f t="shared" ref="C64" si="30">5*(D64/29)</f>
        <v>0</v>
      </c>
      <c r="D64">
        <f t="shared" ref="D64" si="31">5*(E64/29)</f>
        <v>0</v>
      </c>
      <c r="E64">
        <f t="shared" ref="E64" si="32">5*(F64/29)</f>
        <v>0</v>
      </c>
      <c r="F64">
        <f t="shared" ref="F64" si="33">5*(G64/29)</f>
        <v>0</v>
      </c>
      <c r="G64">
        <f t="shared" ref="G64" si="34">5*(H64/29)</f>
        <v>0</v>
      </c>
      <c r="H64">
        <f t="shared" ref="H64" si="35">5*(I64/29)</f>
        <v>0</v>
      </c>
      <c r="I64">
        <f t="shared" ref="I64" si="36">5*(J64/29)</f>
        <v>0</v>
      </c>
      <c r="J64">
        <v>0</v>
      </c>
      <c r="K64" s="5">
        <f t="shared" si="1"/>
        <v>0</v>
      </c>
      <c r="L64">
        <f t="shared" si="2"/>
        <v>0</v>
      </c>
      <c r="M64">
        <v>202220</v>
      </c>
      <c r="N64" t="s">
        <v>70</v>
      </c>
      <c r="O64" s="9" t="s">
        <v>49</v>
      </c>
    </row>
    <row r="65" spans="1:15" x14ac:dyDescent="0.3">
      <c r="A65">
        <v>1</v>
      </c>
      <c r="B65">
        <v>63</v>
      </c>
      <c r="C65">
        <v>5</v>
      </c>
      <c r="D65" s="2">
        <v>5</v>
      </c>
      <c r="E65">
        <v>4.9000000000000004</v>
      </c>
      <c r="F65">
        <v>0</v>
      </c>
      <c r="G65">
        <v>0</v>
      </c>
      <c r="H65">
        <v>0</v>
      </c>
      <c r="I65">
        <f t="shared" si="0"/>
        <v>0</v>
      </c>
      <c r="J65">
        <v>0</v>
      </c>
      <c r="K65" s="5">
        <f t="shared" si="1"/>
        <v>2.4833333333333334</v>
      </c>
      <c r="L65">
        <f t="shared" si="2"/>
        <v>2.98</v>
      </c>
      <c r="M65">
        <v>202220</v>
      </c>
      <c r="N65" t="s">
        <v>68</v>
      </c>
      <c r="O65" s="9" t="s">
        <v>63</v>
      </c>
    </row>
    <row r="66" spans="1:15" x14ac:dyDescent="0.3">
      <c r="A66">
        <v>1</v>
      </c>
      <c r="B66">
        <v>64</v>
      </c>
      <c r="C66">
        <v>0</v>
      </c>
      <c r="D66" s="2">
        <v>4.5</v>
      </c>
      <c r="E66">
        <v>5</v>
      </c>
      <c r="F66">
        <v>0</v>
      </c>
      <c r="G66">
        <v>0</v>
      </c>
      <c r="H66">
        <v>0</v>
      </c>
      <c r="I66">
        <f t="shared" si="0"/>
        <v>0</v>
      </c>
      <c r="J66">
        <v>0</v>
      </c>
      <c r="K66" s="5">
        <f t="shared" si="1"/>
        <v>1.5833333333333333</v>
      </c>
      <c r="L66">
        <f t="shared" si="2"/>
        <v>1.9</v>
      </c>
      <c r="M66">
        <v>202220</v>
      </c>
      <c r="N66" t="s">
        <v>72</v>
      </c>
      <c r="O66" s="9" t="s">
        <v>49</v>
      </c>
    </row>
    <row r="67" spans="1:15" x14ac:dyDescent="0.3">
      <c r="A67">
        <v>0</v>
      </c>
      <c r="B67">
        <v>65</v>
      </c>
      <c r="C67">
        <v>4.7</v>
      </c>
      <c r="D67" s="2">
        <v>3.5</v>
      </c>
      <c r="E67">
        <v>2.5</v>
      </c>
      <c r="F67">
        <v>3</v>
      </c>
      <c r="G67">
        <v>3</v>
      </c>
      <c r="H67">
        <v>0</v>
      </c>
      <c r="I67">
        <f t="shared" si="0"/>
        <v>2.4913793103448274</v>
      </c>
      <c r="J67">
        <v>14.45</v>
      </c>
      <c r="K67" s="5">
        <f t="shared" si="1"/>
        <v>2.7833333333333332</v>
      </c>
      <c r="L67">
        <f t="shared" si="2"/>
        <v>3.34</v>
      </c>
      <c r="M67">
        <v>202220</v>
      </c>
      <c r="N67" t="s">
        <v>68</v>
      </c>
      <c r="O67" s="9" t="s">
        <v>49</v>
      </c>
    </row>
    <row r="68" spans="1:15" x14ac:dyDescent="0.3">
      <c r="A68">
        <v>0</v>
      </c>
      <c r="B68">
        <v>66</v>
      </c>
      <c r="C68">
        <v>2.5</v>
      </c>
      <c r="D68" s="2">
        <v>4.5</v>
      </c>
      <c r="E68">
        <v>4.5</v>
      </c>
      <c r="F68">
        <v>2</v>
      </c>
      <c r="G68">
        <v>2.5</v>
      </c>
      <c r="H68">
        <v>1</v>
      </c>
      <c r="I68">
        <f t="shared" ref="I68:I89" si="37">5*(J68/29)</f>
        <v>4.2931034482758621</v>
      </c>
      <c r="J68">
        <v>24.9</v>
      </c>
      <c r="K68" s="5">
        <f t="shared" ref="K68:K89" si="38">SUM(C68:H68)/6</f>
        <v>2.8333333333333335</v>
      </c>
      <c r="L68">
        <f t="shared" ref="L68:L89" si="39">(SUM(C68:H68)-SMALL(C68:H68,1)-SMALL(C68:H68,2)+MAX(SMALL(C68:H68,2),I68))/5</f>
        <v>3.6586206896551721</v>
      </c>
      <c r="M68">
        <v>202220</v>
      </c>
      <c r="N68" t="s">
        <v>70</v>
      </c>
      <c r="O68" s="9" t="s">
        <v>61</v>
      </c>
    </row>
    <row r="69" spans="1:15" x14ac:dyDescent="0.3">
      <c r="A69">
        <v>1</v>
      </c>
      <c r="B69">
        <v>67</v>
      </c>
      <c r="C69">
        <v>4</v>
      </c>
      <c r="D69" s="2">
        <v>1.5</v>
      </c>
      <c r="E69">
        <v>4.5</v>
      </c>
      <c r="F69">
        <v>0</v>
      </c>
      <c r="G69">
        <v>2.5</v>
      </c>
      <c r="H69">
        <v>3.5</v>
      </c>
      <c r="I69">
        <f t="shared" si="37"/>
        <v>0</v>
      </c>
      <c r="J69">
        <v>0</v>
      </c>
      <c r="K69" s="5">
        <f t="shared" si="38"/>
        <v>2.6666666666666665</v>
      </c>
      <c r="L69">
        <f t="shared" si="39"/>
        <v>3.2</v>
      </c>
      <c r="M69">
        <v>202220</v>
      </c>
      <c r="N69" t="s">
        <v>70</v>
      </c>
      <c r="O69" s="9" t="s">
        <v>48</v>
      </c>
    </row>
    <row r="70" spans="1:15" x14ac:dyDescent="0.3">
      <c r="A70">
        <v>1</v>
      </c>
      <c r="B70">
        <v>68</v>
      </c>
      <c r="C70">
        <v>5</v>
      </c>
      <c r="D70" s="2">
        <v>4.5</v>
      </c>
      <c r="E70">
        <v>4.5</v>
      </c>
      <c r="F70">
        <v>4.5</v>
      </c>
      <c r="G70">
        <v>4.5</v>
      </c>
      <c r="H70">
        <v>0</v>
      </c>
      <c r="I70">
        <f t="shared" si="37"/>
        <v>0</v>
      </c>
      <c r="J70">
        <v>0</v>
      </c>
      <c r="K70" s="5">
        <f t="shared" si="38"/>
        <v>3.8333333333333335</v>
      </c>
      <c r="L70">
        <f t="shared" si="39"/>
        <v>4.5999999999999996</v>
      </c>
      <c r="M70">
        <v>202220</v>
      </c>
      <c r="N70" t="s">
        <v>74</v>
      </c>
      <c r="O70" s="9" t="s">
        <v>62</v>
      </c>
    </row>
    <row r="71" spans="1:15" x14ac:dyDescent="0.3">
      <c r="A71">
        <v>1</v>
      </c>
      <c r="B71">
        <v>69</v>
      </c>
      <c r="C71">
        <v>4.5</v>
      </c>
      <c r="D71" s="2">
        <v>0</v>
      </c>
      <c r="E71">
        <v>2.5</v>
      </c>
      <c r="F71">
        <v>4</v>
      </c>
      <c r="G71">
        <v>3.5</v>
      </c>
      <c r="H71">
        <v>5</v>
      </c>
      <c r="I71">
        <f t="shared" si="37"/>
        <v>2.5120689655172415</v>
      </c>
      <c r="J71">
        <v>14.57</v>
      </c>
      <c r="K71" s="5">
        <f t="shared" si="38"/>
        <v>3.25</v>
      </c>
      <c r="L71">
        <f t="shared" si="39"/>
        <v>3.9024137931034479</v>
      </c>
      <c r="M71">
        <v>202220</v>
      </c>
      <c r="N71" t="s">
        <v>68</v>
      </c>
      <c r="O71" s="9" t="s">
        <v>64</v>
      </c>
    </row>
    <row r="72" spans="1:15" x14ac:dyDescent="0.3">
      <c r="A72">
        <v>0</v>
      </c>
      <c r="B72">
        <v>70</v>
      </c>
      <c r="C72">
        <v>2.5</v>
      </c>
      <c r="D72" s="2">
        <v>5</v>
      </c>
      <c r="E72">
        <v>5</v>
      </c>
      <c r="F72">
        <v>4.5</v>
      </c>
      <c r="G72">
        <v>4.5</v>
      </c>
      <c r="H72">
        <v>4</v>
      </c>
      <c r="I72">
        <f t="shared" si="37"/>
        <v>3.172413793103448</v>
      </c>
      <c r="J72">
        <v>18.399999999999999</v>
      </c>
      <c r="K72" s="5">
        <f t="shared" si="38"/>
        <v>4.25</v>
      </c>
      <c r="L72">
        <f t="shared" si="39"/>
        <v>4.5999999999999996</v>
      </c>
      <c r="M72">
        <v>202220</v>
      </c>
      <c r="N72" t="s">
        <v>68</v>
      </c>
      <c r="O72" s="9" t="s">
        <v>63</v>
      </c>
    </row>
    <row r="73" spans="1:15" x14ac:dyDescent="0.3">
      <c r="A73">
        <v>0</v>
      </c>
      <c r="B73">
        <v>71</v>
      </c>
      <c r="C73">
        <v>3.8</v>
      </c>
      <c r="D73" s="2">
        <v>2.5</v>
      </c>
      <c r="E73">
        <v>4.4000000000000004</v>
      </c>
      <c r="F73">
        <v>0</v>
      </c>
      <c r="G73">
        <v>0</v>
      </c>
      <c r="H73">
        <v>0</v>
      </c>
      <c r="I73">
        <f t="shared" si="37"/>
        <v>0</v>
      </c>
      <c r="J73">
        <v>0</v>
      </c>
      <c r="K73" s="5">
        <f t="shared" si="38"/>
        <v>1.7833333333333332</v>
      </c>
      <c r="L73">
        <f t="shared" si="39"/>
        <v>2.1399999999999997</v>
      </c>
      <c r="M73">
        <v>202220</v>
      </c>
      <c r="N73" t="s">
        <v>72</v>
      </c>
      <c r="O73" s="9" t="s">
        <v>54</v>
      </c>
    </row>
    <row r="74" spans="1:15" x14ac:dyDescent="0.3">
      <c r="A74">
        <v>1</v>
      </c>
      <c r="B74">
        <v>72</v>
      </c>
      <c r="C74">
        <v>4.5</v>
      </c>
      <c r="D74" s="2">
        <v>1</v>
      </c>
      <c r="E74">
        <v>5</v>
      </c>
      <c r="F74">
        <v>4.8</v>
      </c>
      <c r="G74">
        <v>1.5</v>
      </c>
      <c r="H74">
        <v>2</v>
      </c>
      <c r="I74">
        <f t="shared" si="37"/>
        <v>0</v>
      </c>
      <c r="J74">
        <v>0</v>
      </c>
      <c r="K74" s="5">
        <f t="shared" si="38"/>
        <v>3.1333333333333333</v>
      </c>
      <c r="L74">
        <f t="shared" si="39"/>
        <v>3.56</v>
      </c>
      <c r="M74">
        <v>202220</v>
      </c>
      <c r="N74" t="s">
        <v>75</v>
      </c>
      <c r="O74" s="9" t="s">
        <v>49</v>
      </c>
    </row>
    <row r="75" spans="1:15" x14ac:dyDescent="0.3">
      <c r="A75">
        <v>0</v>
      </c>
      <c r="B75">
        <v>73</v>
      </c>
      <c r="C75">
        <v>0</v>
      </c>
      <c r="D75" s="2">
        <v>5</v>
      </c>
      <c r="E75">
        <v>5</v>
      </c>
      <c r="F75">
        <v>3.9</v>
      </c>
      <c r="G75">
        <v>3.5</v>
      </c>
      <c r="H75">
        <v>0</v>
      </c>
      <c r="I75">
        <f t="shared" si="37"/>
        <v>0</v>
      </c>
      <c r="J75">
        <v>0</v>
      </c>
      <c r="K75" s="5">
        <f t="shared" si="38"/>
        <v>2.9</v>
      </c>
      <c r="L75">
        <f t="shared" si="39"/>
        <v>3.4799999999999995</v>
      </c>
      <c r="M75">
        <v>202220</v>
      </c>
      <c r="N75" t="s">
        <v>70</v>
      </c>
      <c r="O75" s="9" t="s">
        <v>47</v>
      </c>
    </row>
    <row r="76" spans="1:15" x14ac:dyDescent="0.3">
      <c r="A76">
        <v>0</v>
      </c>
      <c r="B76">
        <v>74</v>
      </c>
      <c r="C76">
        <v>5</v>
      </c>
      <c r="D76" s="2">
        <v>0</v>
      </c>
      <c r="E76">
        <v>5</v>
      </c>
      <c r="F76">
        <v>3.4</v>
      </c>
      <c r="G76">
        <v>3.5</v>
      </c>
      <c r="H76">
        <v>4.8</v>
      </c>
      <c r="I76">
        <f t="shared" si="37"/>
        <v>0</v>
      </c>
      <c r="J76">
        <v>0</v>
      </c>
      <c r="K76" s="5">
        <f t="shared" si="38"/>
        <v>3.6166666666666667</v>
      </c>
      <c r="L76">
        <f t="shared" si="39"/>
        <v>4.34</v>
      </c>
      <c r="M76">
        <v>202220</v>
      </c>
      <c r="N76" t="s">
        <v>71</v>
      </c>
      <c r="O76" s="9" t="s">
        <v>49</v>
      </c>
    </row>
    <row r="77" spans="1:15" x14ac:dyDescent="0.3">
      <c r="A77">
        <v>0</v>
      </c>
      <c r="B77">
        <v>75</v>
      </c>
      <c r="C77">
        <v>5</v>
      </c>
      <c r="D77" s="2">
        <v>5</v>
      </c>
      <c r="E77">
        <v>5</v>
      </c>
      <c r="F77">
        <v>4.8</v>
      </c>
      <c r="G77">
        <v>5</v>
      </c>
      <c r="H77">
        <v>5</v>
      </c>
      <c r="I77">
        <f t="shared" si="37"/>
        <v>0</v>
      </c>
      <c r="J77">
        <v>0</v>
      </c>
      <c r="K77" s="5">
        <f t="shared" si="38"/>
        <v>4.9666666666666668</v>
      </c>
      <c r="L77">
        <f t="shared" si="39"/>
        <v>5</v>
      </c>
      <c r="M77">
        <v>202220</v>
      </c>
      <c r="N77" t="s">
        <v>71</v>
      </c>
      <c r="O77" s="9" t="s">
        <v>61</v>
      </c>
    </row>
    <row r="78" spans="1:15" x14ac:dyDescent="0.3">
      <c r="A78">
        <v>0</v>
      </c>
      <c r="B78">
        <v>76</v>
      </c>
      <c r="C78">
        <v>5</v>
      </c>
      <c r="D78" s="2">
        <v>4.5</v>
      </c>
      <c r="E78">
        <v>3.5</v>
      </c>
      <c r="F78">
        <v>4.5</v>
      </c>
      <c r="G78">
        <v>3.5</v>
      </c>
      <c r="H78">
        <v>0</v>
      </c>
      <c r="I78">
        <f t="shared" si="37"/>
        <v>0</v>
      </c>
      <c r="J78">
        <v>0</v>
      </c>
      <c r="K78" s="5">
        <f t="shared" si="38"/>
        <v>3.5</v>
      </c>
      <c r="L78">
        <f t="shared" si="39"/>
        <v>4.2</v>
      </c>
      <c r="M78">
        <v>202220</v>
      </c>
      <c r="N78" t="s">
        <v>68</v>
      </c>
      <c r="O78" s="9" t="s">
        <v>59</v>
      </c>
    </row>
    <row r="79" spans="1:15" x14ac:dyDescent="0.3">
      <c r="A79">
        <v>0</v>
      </c>
      <c r="B79">
        <v>77</v>
      </c>
      <c r="C79">
        <v>0</v>
      </c>
      <c r="D79" s="2">
        <v>0</v>
      </c>
      <c r="E79">
        <v>0</v>
      </c>
      <c r="F79">
        <v>4.5</v>
      </c>
      <c r="G79">
        <v>0</v>
      </c>
      <c r="H79">
        <v>0</v>
      </c>
      <c r="I79">
        <f t="shared" si="37"/>
        <v>0</v>
      </c>
      <c r="J79">
        <v>0</v>
      </c>
      <c r="K79" s="5">
        <f t="shared" si="38"/>
        <v>0.75</v>
      </c>
      <c r="L79">
        <f t="shared" si="39"/>
        <v>0.9</v>
      </c>
      <c r="M79">
        <v>202220</v>
      </c>
      <c r="N79" t="s">
        <v>70</v>
      </c>
      <c r="O79" s="9" t="s">
        <v>48</v>
      </c>
    </row>
    <row r="80" spans="1:15" x14ac:dyDescent="0.3">
      <c r="A80">
        <v>1</v>
      </c>
      <c r="B80">
        <v>78</v>
      </c>
      <c r="C80">
        <v>4.4000000000000004</v>
      </c>
      <c r="D80" s="2">
        <v>5</v>
      </c>
      <c r="E80">
        <v>5</v>
      </c>
      <c r="F80">
        <v>4.5</v>
      </c>
      <c r="G80">
        <v>5</v>
      </c>
      <c r="H80">
        <v>2.5</v>
      </c>
      <c r="I80">
        <f t="shared" si="37"/>
        <v>0</v>
      </c>
      <c r="J80">
        <v>0</v>
      </c>
      <c r="K80" s="5">
        <f t="shared" si="38"/>
        <v>4.3999999999999995</v>
      </c>
      <c r="L80">
        <f t="shared" si="39"/>
        <v>4.7799999999999994</v>
      </c>
      <c r="M80">
        <v>202220</v>
      </c>
      <c r="N80" t="s">
        <v>68</v>
      </c>
      <c r="O80" s="9" t="s">
        <v>49</v>
      </c>
    </row>
    <row r="81" spans="1:15" x14ac:dyDescent="0.3">
      <c r="A81">
        <v>0</v>
      </c>
      <c r="B81">
        <v>79</v>
      </c>
      <c r="C81">
        <v>2.5</v>
      </c>
      <c r="D81" s="2">
        <v>5</v>
      </c>
      <c r="E81">
        <v>5</v>
      </c>
      <c r="F81">
        <v>4.3</v>
      </c>
      <c r="G81">
        <v>4</v>
      </c>
      <c r="H81">
        <v>3.5</v>
      </c>
      <c r="I81">
        <f t="shared" si="37"/>
        <v>4.3965517241379306</v>
      </c>
      <c r="J81">
        <v>25.5</v>
      </c>
      <c r="K81" s="5">
        <f t="shared" si="38"/>
        <v>4.05</v>
      </c>
      <c r="L81">
        <f t="shared" si="39"/>
        <v>4.5393103448275864</v>
      </c>
      <c r="M81">
        <v>202220</v>
      </c>
      <c r="N81" t="s">
        <v>70</v>
      </c>
      <c r="O81" s="9" t="s">
        <v>48</v>
      </c>
    </row>
    <row r="82" spans="1:15" x14ac:dyDescent="0.3">
      <c r="A82">
        <v>1</v>
      </c>
      <c r="B82">
        <v>80</v>
      </c>
      <c r="C82">
        <v>1.5</v>
      </c>
      <c r="D82" s="2">
        <v>0</v>
      </c>
      <c r="E82">
        <v>0</v>
      </c>
      <c r="F82">
        <v>3</v>
      </c>
      <c r="G82">
        <v>5</v>
      </c>
      <c r="H82">
        <v>0</v>
      </c>
      <c r="I82">
        <f t="shared" si="37"/>
        <v>0</v>
      </c>
      <c r="J82">
        <v>0</v>
      </c>
      <c r="K82" s="5">
        <f t="shared" si="38"/>
        <v>1.5833333333333333</v>
      </c>
      <c r="L82">
        <f t="shared" si="39"/>
        <v>1.9</v>
      </c>
      <c r="M82">
        <v>202220</v>
      </c>
      <c r="N82" t="s">
        <v>68</v>
      </c>
      <c r="O82" s="9" t="s">
        <v>50</v>
      </c>
    </row>
    <row r="83" spans="1:15" x14ac:dyDescent="0.3">
      <c r="A83">
        <v>1</v>
      </c>
      <c r="B83">
        <v>81</v>
      </c>
      <c r="C83">
        <v>1.5</v>
      </c>
      <c r="D83" s="2">
        <v>0</v>
      </c>
      <c r="E83">
        <v>5</v>
      </c>
      <c r="F83">
        <v>1</v>
      </c>
      <c r="G83">
        <v>2.5</v>
      </c>
      <c r="H83">
        <v>4.5</v>
      </c>
      <c r="I83">
        <f t="shared" si="37"/>
        <v>0</v>
      </c>
      <c r="J83">
        <v>0</v>
      </c>
      <c r="K83" s="5">
        <f t="shared" si="38"/>
        <v>2.4166666666666665</v>
      </c>
      <c r="L83">
        <f t="shared" si="39"/>
        <v>2.9</v>
      </c>
      <c r="M83">
        <v>202220</v>
      </c>
      <c r="N83" t="s">
        <v>73</v>
      </c>
      <c r="O83" s="9" t="s">
        <v>52</v>
      </c>
    </row>
    <row r="84" spans="1:15" x14ac:dyDescent="0.3">
      <c r="A84">
        <v>1</v>
      </c>
      <c r="B84">
        <v>82</v>
      </c>
      <c r="C84">
        <v>5</v>
      </c>
      <c r="D84" s="2">
        <v>5</v>
      </c>
      <c r="E84">
        <v>5</v>
      </c>
      <c r="F84">
        <v>5</v>
      </c>
      <c r="G84">
        <v>0</v>
      </c>
      <c r="H84">
        <v>0</v>
      </c>
      <c r="I84">
        <f t="shared" si="37"/>
        <v>0</v>
      </c>
      <c r="J84">
        <v>0</v>
      </c>
      <c r="K84" s="5">
        <f t="shared" si="38"/>
        <v>3.3333333333333335</v>
      </c>
      <c r="L84">
        <f t="shared" si="39"/>
        <v>4</v>
      </c>
      <c r="M84">
        <v>202220</v>
      </c>
      <c r="N84" t="s">
        <v>72</v>
      </c>
      <c r="O84" s="9" t="s">
        <v>61</v>
      </c>
    </row>
    <row r="85" spans="1:15" x14ac:dyDescent="0.3">
      <c r="A85">
        <v>0</v>
      </c>
      <c r="B85">
        <v>83</v>
      </c>
      <c r="C85">
        <f t="shared" ref="C85" si="40">5*(D85/29)</f>
        <v>0</v>
      </c>
      <c r="D85">
        <f t="shared" ref="D85" si="41">5*(E85/29)</f>
        <v>0</v>
      </c>
      <c r="E85">
        <f t="shared" ref="E85" si="42">5*(F85/29)</f>
        <v>0</v>
      </c>
      <c r="F85">
        <f t="shared" ref="F85" si="43">5*(G85/29)</f>
        <v>0</v>
      </c>
      <c r="G85">
        <f t="shared" ref="G85" si="44">5*(H85/29)</f>
        <v>0</v>
      </c>
      <c r="H85">
        <f t="shared" ref="H85" si="45">5*(I85/29)</f>
        <v>0</v>
      </c>
      <c r="I85">
        <f t="shared" si="37"/>
        <v>0</v>
      </c>
      <c r="J85">
        <v>0</v>
      </c>
      <c r="K85" s="5">
        <f t="shared" si="38"/>
        <v>0</v>
      </c>
      <c r="L85">
        <f t="shared" si="39"/>
        <v>0</v>
      </c>
      <c r="M85">
        <v>202220</v>
      </c>
      <c r="N85" t="s">
        <v>70</v>
      </c>
      <c r="O85" s="9" t="s">
        <v>65</v>
      </c>
    </row>
    <row r="86" spans="1:15" x14ac:dyDescent="0.3">
      <c r="A86">
        <v>0</v>
      </c>
      <c r="B86">
        <v>84</v>
      </c>
      <c r="C86">
        <v>5</v>
      </c>
      <c r="D86" s="2">
        <v>0</v>
      </c>
      <c r="E86">
        <v>2.5</v>
      </c>
      <c r="F86">
        <v>0</v>
      </c>
      <c r="G86">
        <v>0</v>
      </c>
      <c r="H86">
        <v>0</v>
      </c>
      <c r="I86">
        <f t="shared" si="37"/>
        <v>0</v>
      </c>
      <c r="J86">
        <v>0</v>
      </c>
      <c r="K86" s="5">
        <f t="shared" si="38"/>
        <v>1.25</v>
      </c>
      <c r="L86">
        <f t="shared" si="39"/>
        <v>1.5</v>
      </c>
      <c r="M86">
        <v>202220</v>
      </c>
      <c r="N86" t="s">
        <v>68</v>
      </c>
      <c r="O86" s="9" t="s">
        <v>48</v>
      </c>
    </row>
    <row r="87" spans="1:15" x14ac:dyDescent="0.3">
      <c r="A87">
        <v>1</v>
      </c>
      <c r="B87">
        <v>85</v>
      </c>
      <c r="C87">
        <f t="shared" ref="C87" si="46">5*(D87/29)</f>
        <v>0</v>
      </c>
      <c r="D87">
        <f t="shared" ref="D87" si="47">5*(E87/29)</f>
        <v>0</v>
      </c>
      <c r="E87">
        <f t="shared" ref="E87" si="48">5*(F87/29)</f>
        <v>0</v>
      </c>
      <c r="F87">
        <f t="shared" ref="F87" si="49">5*(G87/29)</f>
        <v>0</v>
      </c>
      <c r="G87">
        <f t="shared" ref="G87" si="50">5*(H87/29)</f>
        <v>0</v>
      </c>
      <c r="H87">
        <v>0</v>
      </c>
      <c r="I87">
        <f t="shared" si="37"/>
        <v>4.3103448275862064</v>
      </c>
      <c r="J87">
        <v>25</v>
      </c>
      <c r="K87" s="5">
        <f t="shared" si="38"/>
        <v>0</v>
      </c>
      <c r="L87">
        <f t="shared" si="39"/>
        <v>0.86206896551724133</v>
      </c>
      <c r="M87">
        <v>202220</v>
      </c>
      <c r="N87" t="s">
        <v>73</v>
      </c>
      <c r="O87" s="9" t="s">
        <v>66</v>
      </c>
    </row>
    <row r="88" spans="1:15" x14ac:dyDescent="0.3">
      <c r="A88">
        <v>1</v>
      </c>
      <c r="B88">
        <v>86</v>
      </c>
      <c r="C88">
        <v>5</v>
      </c>
      <c r="D88" s="2">
        <v>2.5</v>
      </c>
      <c r="E88">
        <v>5</v>
      </c>
      <c r="F88">
        <v>3.2</v>
      </c>
      <c r="G88">
        <v>5</v>
      </c>
      <c r="H88">
        <v>0</v>
      </c>
      <c r="I88">
        <f t="shared" si="37"/>
        <v>0</v>
      </c>
      <c r="J88">
        <v>0</v>
      </c>
      <c r="K88" s="5">
        <f t="shared" si="38"/>
        <v>3.4499999999999997</v>
      </c>
      <c r="L88">
        <f t="shared" si="39"/>
        <v>4.1399999999999997</v>
      </c>
      <c r="M88">
        <v>202220</v>
      </c>
      <c r="N88" t="s">
        <v>71</v>
      </c>
      <c r="O88" s="9" t="s">
        <v>62</v>
      </c>
    </row>
    <row r="89" spans="1:15" x14ac:dyDescent="0.3">
      <c r="A89">
        <v>1</v>
      </c>
      <c r="B89">
        <v>87</v>
      </c>
      <c r="C89">
        <v>5</v>
      </c>
      <c r="D89" s="3">
        <v>5</v>
      </c>
      <c r="E89">
        <v>5</v>
      </c>
      <c r="F89">
        <v>4.8</v>
      </c>
      <c r="G89">
        <v>4</v>
      </c>
      <c r="H89">
        <v>4.5</v>
      </c>
      <c r="I89">
        <f t="shared" si="37"/>
        <v>0</v>
      </c>
      <c r="J89">
        <v>0</v>
      </c>
      <c r="K89" s="5">
        <f t="shared" si="38"/>
        <v>4.7166666666666668</v>
      </c>
      <c r="L89">
        <f t="shared" si="39"/>
        <v>4.8600000000000003</v>
      </c>
      <c r="M89">
        <v>202220</v>
      </c>
      <c r="N89" t="s">
        <v>71</v>
      </c>
      <c r="O89" s="9" t="s">
        <v>49</v>
      </c>
    </row>
  </sheetData>
  <pageMargins left="0" right="0" top="0" bottom="0" header="0" footer="0"/>
  <ignoredErrors>
    <ignoredError sqref="B1 B3:B89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89"/>
  <sheetViews>
    <sheetView workbookViewId="0">
      <pane xSplit="1" topLeftCell="B1" activePane="topRight" state="frozen"/>
      <selection pane="topRight" activeCell="E89" sqref="E1:E89"/>
    </sheetView>
  </sheetViews>
  <sheetFormatPr baseColWidth="10" defaultColWidth="9" defaultRowHeight="15.6" x14ac:dyDescent="0.3"/>
  <cols>
    <col min="1" max="1" width="18.59765625" customWidth="1"/>
    <col min="2" max="2" width="5" bestFit="1" customWidth="1"/>
    <col min="3" max="3" width="7.09765625" bestFit="1" customWidth="1"/>
    <col min="21" max="21" width="17.59765625" bestFit="1" customWidth="1"/>
    <col min="22" max="22" width="35.5" bestFit="1" customWidth="1"/>
  </cols>
  <sheetData>
    <row r="1" spans="1:22" x14ac:dyDescent="0.3">
      <c r="A1" t="s">
        <v>67</v>
      </c>
      <c r="B1" t="s">
        <v>0</v>
      </c>
      <c r="C1" t="s">
        <v>12</v>
      </c>
      <c r="D1" t="s">
        <v>36</v>
      </c>
      <c r="E1" t="s">
        <v>42</v>
      </c>
      <c r="U1" s="1" t="s">
        <v>76</v>
      </c>
      <c r="V1" t="s">
        <v>43</v>
      </c>
    </row>
    <row r="2" spans="1:22" x14ac:dyDescent="0.3">
      <c r="F2" s="7">
        <v>44804</v>
      </c>
      <c r="G2" s="7">
        <v>44806</v>
      </c>
      <c r="H2" s="7">
        <v>44811</v>
      </c>
      <c r="I2" s="7">
        <v>44818</v>
      </c>
      <c r="J2" s="7">
        <v>44820</v>
      </c>
      <c r="K2" s="7">
        <v>44827</v>
      </c>
      <c r="L2" s="7">
        <v>44832</v>
      </c>
      <c r="M2" s="7">
        <v>44834</v>
      </c>
      <c r="N2" s="7">
        <v>44846</v>
      </c>
      <c r="O2" s="7">
        <v>44853</v>
      </c>
      <c r="P2" s="7">
        <v>44859</v>
      </c>
      <c r="Q2" s="7">
        <v>44862</v>
      </c>
      <c r="R2" s="7">
        <v>44867</v>
      </c>
      <c r="S2" s="7">
        <v>44869</v>
      </c>
      <c r="T2" s="7">
        <v>44874</v>
      </c>
    </row>
    <row r="3" spans="1:22" x14ac:dyDescent="0.3">
      <c r="A3">
        <v>0</v>
      </c>
      <c r="B3">
        <v>1</v>
      </c>
      <c r="C3">
        <v>23</v>
      </c>
      <c r="D3">
        <f>SUM(F3:T3)</f>
        <v>15</v>
      </c>
      <c r="E3">
        <f>AVERAGE(F3:T3)</f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 t="s">
        <v>68</v>
      </c>
      <c r="V3" s="9" t="s">
        <v>47</v>
      </c>
    </row>
    <row r="4" spans="1:22" x14ac:dyDescent="0.3">
      <c r="A4">
        <v>0</v>
      </c>
      <c r="B4">
        <v>2</v>
      </c>
      <c r="C4">
        <v>23</v>
      </c>
      <c r="D4">
        <f t="shared" ref="D4:D67" si="0">SUM(F4:T4)</f>
        <v>15</v>
      </c>
      <c r="E4">
        <f t="shared" ref="E4:E67" si="1">AVERAGE(F4:T4)</f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 t="s">
        <v>69</v>
      </c>
      <c r="V4" s="9" t="s">
        <v>48</v>
      </c>
    </row>
    <row r="5" spans="1:22" x14ac:dyDescent="0.3">
      <c r="A5">
        <v>0</v>
      </c>
      <c r="B5">
        <v>3</v>
      </c>
      <c r="C5">
        <v>23</v>
      </c>
      <c r="D5">
        <f t="shared" si="0"/>
        <v>13</v>
      </c>
      <c r="E5">
        <f t="shared" si="1"/>
        <v>0.8666666666666667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0</v>
      </c>
      <c r="N5">
        <v>1</v>
      </c>
      <c r="O5">
        <v>1</v>
      </c>
      <c r="P5">
        <v>1</v>
      </c>
      <c r="Q5">
        <v>1</v>
      </c>
      <c r="R5">
        <v>1</v>
      </c>
      <c r="S5">
        <v>0</v>
      </c>
      <c r="T5">
        <v>1</v>
      </c>
      <c r="U5" t="s">
        <v>68</v>
      </c>
      <c r="V5" s="9" t="s">
        <v>47</v>
      </c>
    </row>
    <row r="6" spans="1:22" x14ac:dyDescent="0.3">
      <c r="A6">
        <v>1</v>
      </c>
      <c r="B6">
        <v>4</v>
      </c>
      <c r="C6">
        <v>23</v>
      </c>
      <c r="D6">
        <f t="shared" si="0"/>
        <v>4</v>
      </c>
      <c r="E6">
        <f t="shared" si="1"/>
        <v>0.26666666666666666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 t="s">
        <v>70</v>
      </c>
      <c r="V6" s="9" t="s">
        <v>47</v>
      </c>
    </row>
    <row r="7" spans="1:22" x14ac:dyDescent="0.3">
      <c r="A7">
        <v>1</v>
      </c>
      <c r="B7">
        <v>5</v>
      </c>
      <c r="C7">
        <v>23</v>
      </c>
      <c r="D7">
        <f t="shared" si="0"/>
        <v>14</v>
      </c>
      <c r="E7">
        <f t="shared" si="1"/>
        <v>0.93333333333333335</v>
      </c>
      <c r="F7">
        <v>1</v>
      </c>
      <c r="G7">
        <v>1</v>
      </c>
      <c r="H7">
        <v>1</v>
      </c>
      <c r="I7">
        <v>1</v>
      </c>
      <c r="J7">
        <v>1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 t="s">
        <v>68</v>
      </c>
      <c r="V7" s="9" t="s">
        <v>49</v>
      </c>
    </row>
    <row r="8" spans="1:22" x14ac:dyDescent="0.3">
      <c r="A8">
        <v>1</v>
      </c>
      <c r="B8">
        <v>6</v>
      </c>
      <c r="C8">
        <v>23</v>
      </c>
      <c r="D8">
        <f t="shared" si="0"/>
        <v>10</v>
      </c>
      <c r="E8">
        <f t="shared" si="1"/>
        <v>0.66666666666666663</v>
      </c>
      <c r="F8">
        <v>1</v>
      </c>
      <c r="G8">
        <v>1</v>
      </c>
      <c r="H8">
        <v>1</v>
      </c>
      <c r="I8">
        <v>1</v>
      </c>
      <c r="J8">
        <v>1</v>
      </c>
      <c r="K8">
        <v>0</v>
      </c>
      <c r="L8">
        <v>1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T8">
        <v>1</v>
      </c>
      <c r="U8" t="s">
        <v>70</v>
      </c>
      <c r="V8" s="9" t="s">
        <v>47</v>
      </c>
    </row>
    <row r="9" spans="1:22" x14ac:dyDescent="0.3">
      <c r="A9">
        <v>1</v>
      </c>
      <c r="B9">
        <v>7</v>
      </c>
      <c r="C9">
        <v>23</v>
      </c>
      <c r="D9">
        <f t="shared" si="0"/>
        <v>7</v>
      </c>
      <c r="E9">
        <f t="shared" si="1"/>
        <v>0.46666666666666667</v>
      </c>
      <c r="F9">
        <v>1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1</v>
      </c>
      <c r="Q9">
        <v>0</v>
      </c>
      <c r="R9">
        <v>1</v>
      </c>
      <c r="S9">
        <v>0</v>
      </c>
      <c r="T9">
        <v>0</v>
      </c>
      <c r="U9" t="s">
        <v>70</v>
      </c>
      <c r="V9" s="9" t="s">
        <v>50</v>
      </c>
    </row>
    <row r="10" spans="1:22" x14ac:dyDescent="0.3">
      <c r="A10">
        <v>1</v>
      </c>
      <c r="B10">
        <v>8</v>
      </c>
      <c r="C10">
        <v>23</v>
      </c>
      <c r="D10">
        <f t="shared" si="0"/>
        <v>11</v>
      </c>
      <c r="E10">
        <f t="shared" si="1"/>
        <v>0.73333333333333328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0</v>
      </c>
      <c r="Q10">
        <v>1</v>
      </c>
      <c r="R10">
        <v>1</v>
      </c>
      <c r="S10">
        <v>1</v>
      </c>
      <c r="T10">
        <v>0</v>
      </c>
      <c r="U10" t="s">
        <v>70</v>
      </c>
      <c r="V10" s="9" t="s">
        <v>51</v>
      </c>
    </row>
    <row r="11" spans="1:22" x14ac:dyDescent="0.3">
      <c r="A11">
        <v>1</v>
      </c>
      <c r="B11">
        <v>9</v>
      </c>
      <c r="C11">
        <v>23</v>
      </c>
      <c r="D11">
        <f t="shared" si="0"/>
        <v>9</v>
      </c>
      <c r="E11">
        <f t="shared" si="1"/>
        <v>0.6</v>
      </c>
      <c r="F11">
        <v>1</v>
      </c>
      <c r="G11"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68</v>
      </c>
      <c r="V11" s="9" t="s">
        <v>47</v>
      </c>
    </row>
    <row r="12" spans="1:22" x14ac:dyDescent="0.3">
      <c r="A12">
        <v>1</v>
      </c>
      <c r="B12">
        <v>10</v>
      </c>
      <c r="C12">
        <v>23</v>
      </c>
      <c r="D12">
        <f t="shared" si="0"/>
        <v>4</v>
      </c>
      <c r="E12">
        <f t="shared" si="1"/>
        <v>0.26666666666666666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71</v>
      </c>
      <c r="V12" s="9" t="s">
        <v>52</v>
      </c>
    </row>
    <row r="13" spans="1:22" x14ac:dyDescent="0.3">
      <c r="A13">
        <v>0</v>
      </c>
      <c r="B13">
        <v>11</v>
      </c>
      <c r="C13">
        <v>23</v>
      </c>
      <c r="D13">
        <f t="shared" si="0"/>
        <v>15</v>
      </c>
      <c r="E13">
        <f t="shared" si="1"/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 t="s">
        <v>72</v>
      </c>
      <c r="V13" s="9" t="s">
        <v>48</v>
      </c>
    </row>
    <row r="14" spans="1:22" x14ac:dyDescent="0.3">
      <c r="A14">
        <v>1</v>
      </c>
      <c r="B14">
        <v>12</v>
      </c>
      <c r="C14">
        <v>23</v>
      </c>
      <c r="D14">
        <f t="shared" si="0"/>
        <v>13</v>
      </c>
      <c r="E14">
        <f t="shared" si="1"/>
        <v>0.8666666666666667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70</v>
      </c>
      <c r="V14" s="9" t="s">
        <v>49</v>
      </c>
    </row>
    <row r="15" spans="1:22" x14ac:dyDescent="0.3">
      <c r="A15">
        <v>1</v>
      </c>
      <c r="B15">
        <v>13</v>
      </c>
      <c r="C15">
        <v>23</v>
      </c>
      <c r="D15">
        <f t="shared" si="0"/>
        <v>3</v>
      </c>
      <c r="E15">
        <f t="shared" si="1"/>
        <v>0.2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 t="s">
        <v>70</v>
      </c>
      <c r="V15" s="9" t="s">
        <v>47</v>
      </c>
    </row>
    <row r="16" spans="1:22" x14ac:dyDescent="0.3">
      <c r="A16">
        <v>1</v>
      </c>
      <c r="B16">
        <v>14</v>
      </c>
      <c r="C16">
        <v>23</v>
      </c>
      <c r="D16">
        <f t="shared" si="0"/>
        <v>4</v>
      </c>
      <c r="E16">
        <f t="shared" si="1"/>
        <v>0.26666666666666666</v>
      </c>
      <c r="F16">
        <v>0</v>
      </c>
      <c r="G16">
        <v>0</v>
      </c>
      <c r="H16">
        <v>1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70</v>
      </c>
      <c r="V16" s="9" t="s">
        <v>48</v>
      </c>
    </row>
    <row r="17" spans="1:22" x14ac:dyDescent="0.3">
      <c r="A17">
        <v>1</v>
      </c>
      <c r="B17">
        <v>15</v>
      </c>
      <c r="C17">
        <v>23</v>
      </c>
      <c r="D17">
        <f t="shared" si="0"/>
        <v>8</v>
      </c>
      <c r="E17">
        <f t="shared" si="1"/>
        <v>0.53333333333333333</v>
      </c>
      <c r="F17">
        <v>1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1</v>
      </c>
      <c r="N17">
        <v>1</v>
      </c>
      <c r="O17">
        <v>1</v>
      </c>
      <c r="P17">
        <v>1</v>
      </c>
      <c r="Q17">
        <v>0</v>
      </c>
      <c r="R17">
        <v>1</v>
      </c>
      <c r="S17">
        <v>0</v>
      </c>
      <c r="T17">
        <v>1</v>
      </c>
      <c r="U17" t="s">
        <v>70</v>
      </c>
      <c r="V17" s="9" t="s">
        <v>52</v>
      </c>
    </row>
    <row r="18" spans="1:22" x14ac:dyDescent="0.3">
      <c r="A18">
        <v>1</v>
      </c>
      <c r="B18">
        <v>16</v>
      </c>
      <c r="C18">
        <v>23</v>
      </c>
      <c r="D18">
        <f t="shared" si="0"/>
        <v>4</v>
      </c>
      <c r="E18">
        <f t="shared" si="1"/>
        <v>0.26666666666666666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0</v>
      </c>
      <c r="R18">
        <v>1</v>
      </c>
      <c r="S18">
        <v>0</v>
      </c>
      <c r="T18">
        <v>0</v>
      </c>
      <c r="U18" t="s">
        <v>70</v>
      </c>
      <c r="V18" s="9" t="s">
        <v>48</v>
      </c>
    </row>
    <row r="19" spans="1:22" x14ac:dyDescent="0.3">
      <c r="A19">
        <v>1</v>
      </c>
      <c r="B19">
        <v>17</v>
      </c>
      <c r="C19">
        <v>23</v>
      </c>
      <c r="D19">
        <f t="shared" si="0"/>
        <v>3</v>
      </c>
      <c r="E19">
        <f t="shared" si="1"/>
        <v>0.2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 t="s">
        <v>72</v>
      </c>
      <c r="V19" s="9" t="s">
        <v>47</v>
      </c>
    </row>
    <row r="20" spans="1:22" x14ac:dyDescent="0.3">
      <c r="A20">
        <v>1</v>
      </c>
      <c r="B20">
        <v>18</v>
      </c>
      <c r="C20">
        <v>23</v>
      </c>
      <c r="D20">
        <f t="shared" si="0"/>
        <v>15</v>
      </c>
      <c r="E20">
        <f t="shared" si="1"/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 t="s">
        <v>68</v>
      </c>
      <c r="V20" s="9" t="s">
        <v>47</v>
      </c>
    </row>
    <row r="21" spans="1:22" x14ac:dyDescent="0.3">
      <c r="A21">
        <v>0</v>
      </c>
      <c r="B21">
        <v>19</v>
      </c>
      <c r="C21">
        <v>23</v>
      </c>
      <c r="D21">
        <f t="shared" si="0"/>
        <v>14</v>
      </c>
      <c r="E21">
        <f t="shared" si="1"/>
        <v>0.93333333333333335</v>
      </c>
      <c r="F21">
        <v>1</v>
      </c>
      <c r="G21">
        <v>1</v>
      </c>
      <c r="H21">
        <v>0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 t="s">
        <v>68</v>
      </c>
      <c r="V21" s="9" t="s">
        <v>53</v>
      </c>
    </row>
    <row r="22" spans="1:22" x14ac:dyDescent="0.3">
      <c r="A22">
        <v>1</v>
      </c>
      <c r="B22">
        <v>20</v>
      </c>
      <c r="C22">
        <v>23</v>
      </c>
      <c r="D22">
        <f t="shared" si="0"/>
        <v>4</v>
      </c>
      <c r="E22">
        <f t="shared" si="1"/>
        <v>0.26666666666666666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1</v>
      </c>
      <c r="Q22">
        <v>0</v>
      </c>
      <c r="R22">
        <v>1</v>
      </c>
      <c r="S22">
        <v>0</v>
      </c>
      <c r="T22">
        <v>0</v>
      </c>
      <c r="U22" t="s">
        <v>70</v>
      </c>
      <c r="V22" s="9" t="s">
        <v>47</v>
      </c>
    </row>
    <row r="23" spans="1:22" x14ac:dyDescent="0.3">
      <c r="A23">
        <v>0</v>
      </c>
      <c r="B23">
        <v>21</v>
      </c>
      <c r="C23">
        <v>23</v>
      </c>
      <c r="D23">
        <f t="shared" si="0"/>
        <v>13</v>
      </c>
      <c r="E23">
        <f t="shared" si="1"/>
        <v>0.8666666666666667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0</v>
      </c>
      <c r="R23">
        <v>0</v>
      </c>
      <c r="S23">
        <v>1</v>
      </c>
      <c r="T23">
        <v>1</v>
      </c>
      <c r="U23" t="s">
        <v>68</v>
      </c>
      <c r="V23" s="9" t="s">
        <v>54</v>
      </c>
    </row>
    <row r="24" spans="1:22" x14ac:dyDescent="0.3">
      <c r="A24">
        <v>1</v>
      </c>
      <c r="B24">
        <v>22</v>
      </c>
      <c r="C24">
        <v>23</v>
      </c>
      <c r="D24">
        <f t="shared" si="0"/>
        <v>4</v>
      </c>
      <c r="E24">
        <f t="shared" si="1"/>
        <v>0.26666666666666666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1</v>
      </c>
      <c r="Q24">
        <v>0</v>
      </c>
      <c r="R24">
        <v>1</v>
      </c>
      <c r="S24">
        <v>0</v>
      </c>
      <c r="T24">
        <v>0</v>
      </c>
      <c r="U24" t="s">
        <v>70</v>
      </c>
      <c r="V24" s="9" t="s">
        <v>47</v>
      </c>
    </row>
    <row r="25" spans="1:22" x14ac:dyDescent="0.3">
      <c r="A25">
        <v>0</v>
      </c>
      <c r="B25">
        <v>23</v>
      </c>
      <c r="C25">
        <v>23</v>
      </c>
      <c r="D25">
        <f t="shared" si="0"/>
        <v>15</v>
      </c>
      <c r="E25">
        <f t="shared" si="1"/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 t="s">
        <v>68</v>
      </c>
      <c r="V25" s="9" t="s">
        <v>48</v>
      </c>
    </row>
    <row r="26" spans="1:22" x14ac:dyDescent="0.3">
      <c r="A26">
        <v>0</v>
      </c>
      <c r="B26">
        <v>24</v>
      </c>
      <c r="C26">
        <v>23</v>
      </c>
      <c r="D26">
        <f t="shared" si="0"/>
        <v>11</v>
      </c>
      <c r="E26">
        <f t="shared" si="1"/>
        <v>0.73333333333333328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0</v>
      </c>
      <c r="M26">
        <v>0</v>
      </c>
      <c r="N26">
        <v>1</v>
      </c>
      <c r="O26">
        <v>1</v>
      </c>
      <c r="P26">
        <v>0</v>
      </c>
      <c r="Q26">
        <v>1</v>
      </c>
      <c r="R26">
        <v>1</v>
      </c>
      <c r="S26">
        <v>0</v>
      </c>
      <c r="T26">
        <v>1</v>
      </c>
      <c r="U26" t="s">
        <v>68</v>
      </c>
      <c r="V26" s="9" t="s">
        <v>47</v>
      </c>
    </row>
    <row r="27" spans="1:22" x14ac:dyDescent="0.3">
      <c r="A27">
        <v>1</v>
      </c>
      <c r="B27">
        <v>25</v>
      </c>
      <c r="C27">
        <v>23</v>
      </c>
      <c r="D27">
        <f t="shared" si="0"/>
        <v>11</v>
      </c>
      <c r="E27">
        <f t="shared" si="1"/>
        <v>0.73333333333333328</v>
      </c>
      <c r="F27">
        <v>0</v>
      </c>
      <c r="G27">
        <v>1</v>
      </c>
      <c r="H27">
        <v>0</v>
      </c>
      <c r="I27">
        <v>0</v>
      </c>
      <c r="J27">
        <v>0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 t="s">
        <v>68</v>
      </c>
      <c r="V27" s="9" t="s">
        <v>50</v>
      </c>
    </row>
    <row r="28" spans="1:22" x14ac:dyDescent="0.3">
      <c r="A28">
        <v>1</v>
      </c>
      <c r="B28">
        <v>26</v>
      </c>
      <c r="C28">
        <v>23</v>
      </c>
      <c r="D28">
        <f t="shared" si="0"/>
        <v>13</v>
      </c>
      <c r="E28">
        <f t="shared" si="1"/>
        <v>0.8666666666666667</v>
      </c>
      <c r="F28">
        <v>1</v>
      </c>
      <c r="G28">
        <v>0</v>
      </c>
      <c r="H28">
        <v>1</v>
      </c>
      <c r="I28">
        <v>1</v>
      </c>
      <c r="J28">
        <v>0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 t="s">
        <v>69</v>
      </c>
      <c r="V28" s="9" t="s">
        <v>49</v>
      </c>
    </row>
    <row r="29" spans="1:22" x14ac:dyDescent="0.3">
      <c r="A29">
        <v>0</v>
      </c>
      <c r="B29">
        <v>27</v>
      </c>
      <c r="C29">
        <v>23</v>
      </c>
      <c r="D29">
        <f t="shared" si="0"/>
        <v>2</v>
      </c>
      <c r="E29">
        <f t="shared" si="1"/>
        <v>0.13333333333333333</v>
      </c>
      <c r="F29">
        <v>0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 t="s">
        <v>69</v>
      </c>
      <c r="V29" s="9" t="s">
        <v>49</v>
      </c>
    </row>
    <row r="30" spans="1:22" x14ac:dyDescent="0.3">
      <c r="A30">
        <v>1</v>
      </c>
      <c r="B30">
        <v>28</v>
      </c>
      <c r="C30">
        <v>23</v>
      </c>
      <c r="D30">
        <f t="shared" si="0"/>
        <v>7</v>
      </c>
      <c r="E30">
        <f t="shared" si="1"/>
        <v>0.46666666666666667</v>
      </c>
      <c r="F30">
        <v>1</v>
      </c>
      <c r="G30">
        <v>0</v>
      </c>
      <c r="H30">
        <v>1</v>
      </c>
      <c r="I30">
        <v>1</v>
      </c>
      <c r="J30">
        <v>0</v>
      </c>
      <c r="K30">
        <v>0</v>
      </c>
      <c r="L30">
        <v>0</v>
      </c>
      <c r="M30">
        <v>0</v>
      </c>
      <c r="N30">
        <v>1</v>
      </c>
      <c r="O30">
        <v>1</v>
      </c>
      <c r="P30">
        <v>1</v>
      </c>
      <c r="Q30">
        <v>0</v>
      </c>
      <c r="R30">
        <v>1</v>
      </c>
      <c r="S30">
        <v>0</v>
      </c>
      <c r="T30">
        <v>0</v>
      </c>
      <c r="U30" t="s">
        <v>70</v>
      </c>
      <c r="V30" s="9" t="s">
        <v>51</v>
      </c>
    </row>
    <row r="31" spans="1:22" x14ac:dyDescent="0.3">
      <c r="A31">
        <v>0</v>
      </c>
      <c r="B31">
        <v>29</v>
      </c>
      <c r="C31">
        <v>24</v>
      </c>
      <c r="D31">
        <f t="shared" si="0"/>
        <v>6</v>
      </c>
      <c r="E31">
        <f t="shared" si="1"/>
        <v>0.4</v>
      </c>
      <c r="F31">
        <v>1</v>
      </c>
      <c r="G31">
        <v>0</v>
      </c>
      <c r="H31">
        <v>0</v>
      </c>
      <c r="I31">
        <v>1</v>
      </c>
      <c r="J31">
        <v>1</v>
      </c>
      <c r="K31">
        <v>1</v>
      </c>
      <c r="L31">
        <v>0</v>
      </c>
      <c r="M31">
        <v>0</v>
      </c>
      <c r="N31">
        <v>1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 t="s">
        <v>68</v>
      </c>
      <c r="V31" s="9" t="s">
        <v>55</v>
      </c>
    </row>
    <row r="32" spans="1:22" x14ac:dyDescent="0.3">
      <c r="A32">
        <v>1</v>
      </c>
      <c r="B32">
        <v>30</v>
      </c>
      <c r="C32">
        <v>24</v>
      </c>
      <c r="D32">
        <f t="shared" si="0"/>
        <v>2</v>
      </c>
      <c r="E32">
        <f t="shared" si="1"/>
        <v>0.13333333333333333</v>
      </c>
      <c r="F32">
        <v>0</v>
      </c>
      <c r="G32">
        <v>0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t="s">
        <v>70</v>
      </c>
      <c r="V32" s="9" t="s">
        <v>56</v>
      </c>
    </row>
    <row r="33" spans="1:22" x14ac:dyDescent="0.3">
      <c r="A33">
        <v>0</v>
      </c>
      <c r="B33">
        <v>31</v>
      </c>
      <c r="C33">
        <v>24</v>
      </c>
      <c r="D33">
        <f t="shared" si="0"/>
        <v>11</v>
      </c>
      <c r="E33">
        <f t="shared" si="1"/>
        <v>0.73333333333333328</v>
      </c>
      <c r="F33">
        <v>1</v>
      </c>
      <c r="G33">
        <v>0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0</v>
      </c>
      <c r="R33">
        <v>0</v>
      </c>
      <c r="S33">
        <v>0</v>
      </c>
      <c r="T33">
        <v>1</v>
      </c>
      <c r="U33" t="s">
        <v>68</v>
      </c>
      <c r="V33" s="9" t="s">
        <v>57</v>
      </c>
    </row>
    <row r="34" spans="1:22" x14ac:dyDescent="0.3">
      <c r="A34">
        <v>0</v>
      </c>
      <c r="B34">
        <v>32</v>
      </c>
      <c r="C34">
        <v>24</v>
      </c>
      <c r="D34">
        <f t="shared" si="0"/>
        <v>9</v>
      </c>
      <c r="E34">
        <f t="shared" si="1"/>
        <v>0.6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0</v>
      </c>
      <c r="N34">
        <v>1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 t="s">
        <v>68</v>
      </c>
      <c r="V34" s="9" t="s">
        <v>58</v>
      </c>
    </row>
    <row r="35" spans="1:22" x14ac:dyDescent="0.3">
      <c r="A35">
        <v>0</v>
      </c>
      <c r="B35">
        <v>33</v>
      </c>
      <c r="C35">
        <v>24</v>
      </c>
      <c r="D35">
        <f t="shared" si="0"/>
        <v>9</v>
      </c>
      <c r="E35">
        <f t="shared" si="1"/>
        <v>0.6</v>
      </c>
      <c r="F35">
        <v>0</v>
      </c>
      <c r="G35">
        <v>1</v>
      </c>
      <c r="H35">
        <v>1</v>
      </c>
      <c r="I35">
        <v>1</v>
      </c>
      <c r="J35">
        <v>0</v>
      </c>
      <c r="K35">
        <v>1</v>
      </c>
      <c r="L35">
        <v>1</v>
      </c>
      <c r="M35">
        <v>0</v>
      </c>
      <c r="N35">
        <v>1</v>
      </c>
      <c r="O35">
        <v>1</v>
      </c>
      <c r="P35">
        <v>1</v>
      </c>
      <c r="Q35">
        <v>0</v>
      </c>
      <c r="R35">
        <v>0</v>
      </c>
      <c r="S35">
        <v>1</v>
      </c>
      <c r="T35">
        <v>0</v>
      </c>
      <c r="U35" t="s">
        <v>68</v>
      </c>
      <c r="V35" s="9" t="s">
        <v>48</v>
      </c>
    </row>
    <row r="36" spans="1:22" x14ac:dyDescent="0.3">
      <c r="A36">
        <v>0</v>
      </c>
      <c r="B36">
        <v>34</v>
      </c>
      <c r="C36">
        <v>24</v>
      </c>
      <c r="D36">
        <f t="shared" si="0"/>
        <v>14</v>
      </c>
      <c r="E36">
        <f t="shared" si="1"/>
        <v>0.93333333333333335</v>
      </c>
      <c r="F36">
        <v>1</v>
      </c>
      <c r="G36">
        <v>1</v>
      </c>
      <c r="H36">
        <v>0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 t="s">
        <v>70</v>
      </c>
      <c r="V36" s="9" t="s">
        <v>59</v>
      </c>
    </row>
    <row r="37" spans="1:22" x14ac:dyDescent="0.3">
      <c r="A37">
        <v>1</v>
      </c>
      <c r="B37">
        <v>35</v>
      </c>
      <c r="C37">
        <v>24</v>
      </c>
      <c r="D37">
        <f t="shared" si="0"/>
        <v>13</v>
      </c>
      <c r="E37">
        <f t="shared" si="1"/>
        <v>0.8666666666666667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0</v>
      </c>
      <c r="P37">
        <v>0</v>
      </c>
      <c r="Q37">
        <v>1</v>
      </c>
      <c r="R37">
        <v>1</v>
      </c>
      <c r="S37">
        <v>1</v>
      </c>
      <c r="T37">
        <v>1</v>
      </c>
      <c r="U37" t="s">
        <v>68</v>
      </c>
      <c r="V37" s="9" t="s">
        <v>50</v>
      </c>
    </row>
    <row r="38" spans="1:22" x14ac:dyDescent="0.3">
      <c r="A38">
        <v>0</v>
      </c>
      <c r="B38">
        <v>36</v>
      </c>
      <c r="C38">
        <v>24</v>
      </c>
      <c r="D38">
        <f t="shared" si="0"/>
        <v>4</v>
      </c>
      <c r="E38">
        <f t="shared" si="1"/>
        <v>0.26666666666666666</v>
      </c>
      <c r="F38">
        <v>1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 t="s">
        <v>70</v>
      </c>
      <c r="V38" s="9" t="s">
        <v>55</v>
      </c>
    </row>
    <row r="39" spans="1:22" x14ac:dyDescent="0.3">
      <c r="A39">
        <v>1</v>
      </c>
      <c r="B39">
        <v>37</v>
      </c>
      <c r="C39">
        <v>24</v>
      </c>
      <c r="D39">
        <f t="shared" si="0"/>
        <v>14</v>
      </c>
      <c r="E39">
        <f t="shared" si="1"/>
        <v>0.93333333333333335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0</v>
      </c>
      <c r="U39" t="s">
        <v>73</v>
      </c>
      <c r="V39" s="9" t="s">
        <v>55</v>
      </c>
    </row>
    <row r="40" spans="1:22" x14ac:dyDescent="0.3">
      <c r="A40">
        <v>1</v>
      </c>
      <c r="B40">
        <v>38</v>
      </c>
      <c r="C40">
        <v>24</v>
      </c>
      <c r="D40">
        <f t="shared" si="0"/>
        <v>15</v>
      </c>
      <c r="E40">
        <f t="shared" si="1"/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 t="s">
        <v>70</v>
      </c>
      <c r="V40" s="9" t="s">
        <v>48</v>
      </c>
    </row>
    <row r="41" spans="1:22" x14ac:dyDescent="0.3">
      <c r="A41">
        <v>0</v>
      </c>
      <c r="B41">
        <v>39</v>
      </c>
      <c r="C41">
        <v>24</v>
      </c>
      <c r="D41">
        <f t="shared" si="0"/>
        <v>7</v>
      </c>
      <c r="E41">
        <f t="shared" si="1"/>
        <v>0.46666666666666667</v>
      </c>
      <c r="F41">
        <v>1</v>
      </c>
      <c r="G41">
        <v>0</v>
      </c>
      <c r="H41">
        <v>1</v>
      </c>
      <c r="I41">
        <v>1</v>
      </c>
      <c r="J41">
        <v>1</v>
      </c>
      <c r="K41">
        <v>1</v>
      </c>
      <c r="L41">
        <v>1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 t="s">
        <v>72</v>
      </c>
      <c r="V41" s="9" t="s">
        <v>49</v>
      </c>
    </row>
    <row r="42" spans="1:22" x14ac:dyDescent="0.3">
      <c r="A42">
        <v>0</v>
      </c>
      <c r="B42">
        <v>40</v>
      </c>
      <c r="C42">
        <v>24</v>
      </c>
      <c r="D42">
        <f t="shared" si="0"/>
        <v>14</v>
      </c>
      <c r="E42">
        <f t="shared" si="1"/>
        <v>0.93333333333333335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0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 t="s">
        <v>68</v>
      </c>
      <c r="V42" s="9" t="s">
        <v>60</v>
      </c>
    </row>
    <row r="43" spans="1:22" x14ac:dyDescent="0.3">
      <c r="A43">
        <v>0</v>
      </c>
      <c r="B43">
        <v>41</v>
      </c>
      <c r="C43">
        <v>24</v>
      </c>
      <c r="D43">
        <f t="shared" si="0"/>
        <v>15</v>
      </c>
      <c r="E43">
        <f t="shared" si="1"/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 t="s">
        <v>68</v>
      </c>
      <c r="V43" s="9" t="s">
        <v>58</v>
      </c>
    </row>
    <row r="44" spans="1:22" x14ac:dyDescent="0.3">
      <c r="A44">
        <v>1</v>
      </c>
      <c r="B44">
        <v>42</v>
      </c>
      <c r="C44">
        <v>24</v>
      </c>
      <c r="D44">
        <f t="shared" si="0"/>
        <v>8</v>
      </c>
      <c r="E44">
        <f t="shared" si="1"/>
        <v>0.53333333333333333</v>
      </c>
      <c r="F44">
        <v>0</v>
      </c>
      <c r="G44">
        <v>0</v>
      </c>
      <c r="H44">
        <v>1</v>
      </c>
      <c r="I44">
        <v>0</v>
      </c>
      <c r="J44">
        <v>0</v>
      </c>
      <c r="K44">
        <v>1</v>
      </c>
      <c r="L44">
        <v>1</v>
      </c>
      <c r="M44">
        <v>0</v>
      </c>
      <c r="N44">
        <v>1</v>
      </c>
      <c r="O44">
        <v>1</v>
      </c>
      <c r="P44">
        <v>1</v>
      </c>
      <c r="Q44">
        <v>0</v>
      </c>
      <c r="R44">
        <v>1</v>
      </c>
      <c r="S44">
        <v>0</v>
      </c>
      <c r="T44">
        <v>1</v>
      </c>
      <c r="U44" t="s">
        <v>70</v>
      </c>
      <c r="V44" s="9" t="s">
        <v>61</v>
      </c>
    </row>
    <row r="45" spans="1:22" x14ac:dyDescent="0.3">
      <c r="A45">
        <v>1</v>
      </c>
      <c r="B45">
        <v>43</v>
      </c>
      <c r="C45">
        <v>24</v>
      </c>
      <c r="D45">
        <f t="shared" si="0"/>
        <v>14</v>
      </c>
      <c r="E45">
        <f t="shared" si="1"/>
        <v>0.93333333333333335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0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 t="s">
        <v>68</v>
      </c>
      <c r="V45" s="9" t="s">
        <v>48</v>
      </c>
    </row>
    <row r="46" spans="1:22" x14ac:dyDescent="0.3">
      <c r="A46">
        <v>1</v>
      </c>
      <c r="B46">
        <v>44</v>
      </c>
      <c r="C46">
        <v>24</v>
      </c>
      <c r="D46">
        <f t="shared" si="0"/>
        <v>9</v>
      </c>
      <c r="E46">
        <f t="shared" si="1"/>
        <v>0.6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 t="s">
        <v>68</v>
      </c>
      <c r="V46" s="9" t="s">
        <v>50</v>
      </c>
    </row>
    <row r="47" spans="1:22" x14ac:dyDescent="0.3">
      <c r="A47">
        <v>1</v>
      </c>
      <c r="B47">
        <v>45</v>
      </c>
      <c r="C47">
        <v>24</v>
      </c>
      <c r="D47">
        <f t="shared" si="0"/>
        <v>0</v>
      </c>
      <c r="E47">
        <f t="shared" si="1"/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 t="s">
        <v>70</v>
      </c>
      <c r="V47" s="9" t="s">
        <v>62</v>
      </c>
    </row>
    <row r="48" spans="1:22" x14ac:dyDescent="0.3">
      <c r="A48">
        <v>1</v>
      </c>
      <c r="B48">
        <v>46</v>
      </c>
      <c r="C48">
        <v>24</v>
      </c>
      <c r="D48">
        <f t="shared" si="0"/>
        <v>15</v>
      </c>
      <c r="E48">
        <f t="shared" si="1"/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 t="s">
        <v>68</v>
      </c>
      <c r="V48" s="9" t="s">
        <v>49</v>
      </c>
    </row>
    <row r="49" spans="1:22" x14ac:dyDescent="0.3">
      <c r="A49">
        <v>1</v>
      </c>
      <c r="B49">
        <v>47</v>
      </c>
      <c r="C49">
        <v>24</v>
      </c>
      <c r="D49">
        <f t="shared" si="0"/>
        <v>5</v>
      </c>
      <c r="E49">
        <f t="shared" si="1"/>
        <v>0.33333333333333331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 t="s">
        <v>68</v>
      </c>
      <c r="V49" s="9" t="s">
        <v>48</v>
      </c>
    </row>
    <row r="50" spans="1:22" x14ac:dyDescent="0.3">
      <c r="A50">
        <v>1</v>
      </c>
      <c r="B50">
        <v>48</v>
      </c>
      <c r="C50">
        <v>24</v>
      </c>
      <c r="D50">
        <f t="shared" si="0"/>
        <v>6</v>
      </c>
      <c r="E50">
        <f t="shared" si="1"/>
        <v>0.4</v>
      </c>
      <c r="F50">
        <v>0</v>
      </c>
      <c r="G50">
        <v>1</v>
      </c>
      <c r="H50">
        <v>0</v>
      </c>
      <c r="I50">
        <v>0</v>
      </c>
      <c r="J50">
        <v>1</v>
      </c>
      <c r="K50">
        <v>1</v>
      </c>
      <c r="L50">
        <v>1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1</v>
      </c>
      <c r="T50">
        <v>0</v>
      </c>
      <c r="U50" t="s">
        <v>68</v>
      </c>
      <c r="V50" s="9" t="s">
        <v>62</v>
      </c>
    </row>
    <row r="51" spans="1:22" x14ac:dyDescent="0.3">
      <c r="A51">
        <v>0</v>
      </c>
      <c r="B51">
        <v>49</v>
      </c>
      <c r="C51">
        <v>24</v>
      </c>
      <c r="D51">
        <f t="shared" si="0"/>
        <v>15</v>
      </c>
      <c r="E51">
        <f t="shared" si="1"/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 t="s">
        <v>68</v>
      </c>
      <c r="V51" s="9" t="s">
        <v>49</v>
      </c>
    </row>
    <row r="52" spans="1:22" x14ac:dyDescent="0.3">
      <c r="A52">
        <v>1</v>
      </c>
      <c r="B52">
        <v>50</v>
      </c>
      <c r="C52">
        <v>24</v>
      </c>
      <c r="D52">
        <f t="shared" si="0"/>
        <v>4</v>
      </c>
      <c r="E52">
        <f t="shared" si="1"/>
        <v>0.26666666666666666</v>
      </c>
      <c r="F52">
        <v>1</v>
      </c>
      <c r="G52">
        <v>1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 t="s">
        <v>68</v>
      </c>
      <c r="V52" s="9" t="s">
        <v>47</v>
      </c>
    </row>
    <row r="53" spans="1:22" x14ac:dyDescent="0.3">
      <c r="A53">
        <v>1</v>
      </c>
      <c r="B53">
        <v>51</v>
      </c>
      <c r="C53">
        <v>24</v>
      </c>
      <c r="D53">
        <f t="shared" si="0"/>
        <v>2</v>
      </c>
      <c r="E53">
        <f t="shared" si="1"/>
        <v>0.13333333333333333</v>
      </c>
      <c r="F53">
        <v>1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 t="s">
        <v>69</v>
      </c>
      <c r="V53" s="9" t="s">
        <v>61</v>
      </c>
    </row>
    <row r="54" spans="1:22" x14ac:dyDescent="0.3">
      <c r="A54">
        <v>1</v>
      </c>
      <c r="B54">
        <v>52</v>
      </c>
      <c r="C54">
        <v>24</v>
      </c>
      <c r="D54">
        <f t="shared" si="0"/>
        <v>9</v>
      </c>
      <c r="E54">
        <f t="shared" si="1"/>
        <v>0.6</v>
      </c>
      <c r="F54">
        <v>1</v>
      </c>
      <c r="G54">
        <v>0</v>
      </c>
      <c r="H54">
        <v>1</v>
      </c>
      <c r="I54">
        <v>1</v>
      </c>
      <c r="J54">
        <v>1</v>
      </c>
      <c r="K54">
        <v>1</v>
      </c>
      <c r="L54">
        <v>1</v>
      </c>
      <c r="M54">
        <v>0</v>
      </c>
      <c r="N54">
        <v>1</v>
      </c>
      <c r="O54">
        <v>1</v>
      </c>
      <c r="P54">
        <v>1</v>
      </c>
      <c r="Q54">
        <v>0</v>
      </c>
      <c r="R54">
        <v>0</v>
      </c>
      <c r="S54">
        <v>0</v>
      </c>
      <c r="T54">
        <v>0</v>
      </c>
      <c r="U54" t="s">
        <v>68</v>
      </c>
      <c r="V54" s="9" t="s">
        <v>63</v>
      </c>
    </row>
    <row r="55" spans="1:22" x14ac:dyDescent="0.3">
      <c r="A55">
        <v>0</v>
      </c>
      <c r="B55">
        <v>53</v>
      </c>
      <c r="C55">
        <v>24</v>
      </c>
      <c r="D55">
        <f t="shared" si="0"/>
        <v>11</v>
      </c>
      <c r="E55">
        <f t="shared" si="1"/>
        <v>0.73333333333333328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0</v>
      </c>
      <c r="P55">
        <v>0</v>
      </c>
      <c r="Q55">
        <v>1</v>
      </c>
      <c r="R55">
        <v>0</v>
      </c>
      <c r="S55">
        <v>0</v>
      </c>
      <c r="T55">
        <v>1</v>
      </c>
      <c r="U55" t="s">
        <v>68</v>
      </c>
      <c r="V55" s="9" t="s">
        <v>52</v>
      </c>
    </row>
    <row r="56" spans="1:22" x14ac:dyDescent="0.3">
      <c r="A56">
        <v>1</v>
      </c>
      <c r="B56">
        <v>54</v>
      </c>
      <c r="C56">
        <v>24</v>
      </c>
      <c r="D56">
        <f t="shared" si="0"/>
        <v>13</v>
      </c>
      <c r="E56">
        <f t="shared" si="1"/>
        <v>0.8666666666666667</v>
      </c>
      <c r="F56">
        <v>1</v>
      </c>
      <c r="G56">
        <v>0</v>
      </c>
      <c r="H56">
        <v>1</v>
      </c>
      <c r="I56">
        <v>1</v>
      </c>
      <c r="J56">
        <v>1</v>
      </c>
      <c r="K56">
        <v>1</v>
      </c>
      <c r="L56">
        <v>1</v>
      </c>
      <c r="M56">
        <v>0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 t="s">
        <v>68</v>
      </c>
      <c r="V56" s="9" t="s">
        <v>61</v>
      </c>
    </row>
    <row r="57" spans="1:22" x14ac:dyDescent="0.3">
      <c r="A57">
        <v>1</v>
      </c>
      <c r="B57">
        <v>55</v>
      </c>
      <c r="C57">
        <v>24</v>
      </c>
      <c r="D57">
        <f t="shared" si="0"/>
        <v>3</v>
      </c>
      <c r="E57">
        <f t="shared" si="1"/>
        <v>0.2</v>
      </c>
      <c r="F57">
        <v>1</v>
      </c>
      <c r="G57">
        <v>0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 t="s">
        <v>68</v>
      </c>
      <c r="V57" s="9" t="s">
        <v>63</v>
      </c>
    </row>
    <row r="58" spans="1:22" x14ac:dyDescent="0.3">
      <c r="A58">
        <v>0</v>
      </c>
      <c r="B58">
        <v>56</v>
      </c>
      <c r="C58">
        <v>24</v>
      </c>
      <c r="D58">
        <f t="shared" si="0"/>
        <v>5</v>
      </c>
      <c r="E58">
        <f t="shared" si="1"/>
        <v>0.33333333333333331</v>
      </c>
      <c r="F58">
        <v>1</v>
      </c>
      <c r="G58">
        <v>0</v>
      </c>
      <c r="H58">
        <v>0</v>
      </c>
      <c r="I58">
        <v>0</v>
      </c>
      <c r="J58">
        <v>1</v>
      </c>
      <c r="K58">
        <v>1</v>
      </c>
      <c r="L58">
        <v>1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 t="s">
        <v>70</v>
      </c>
      <c r="V58" s="9" t="s">
        <v>47</v>
      </c>
    </row>
    <row r="59" spans="1:22" x14ac:dyDescent="0.3">
      <c r="A59">
        <v>0</v>
      </c>
      <c r="B59">
        <v>57</v>
      </c>
      <c r="C59">
        <v>24</v>
      </c>
      <c r="D59">
        <f t="shared" si="0"/>
        <v>6</v>
      </c>
      <c r="E59">
        <f t="shared" si="1"/>
        <v>0.4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1</v>
      </c>
      <c r="N59">
        <v>1</v>
      </c>
      <c r="O59">
        <v>1</v>
      </c>
      <c r="P59">
        <v>0</v>
      </c>
      <c r="Q59">
        <v>0</v>
      </c>
      <c r="R59">
        <v>1</v>
      </c>
      <c r="S59">
        <v>1</v>
      </c>
      <c r="T59">
        <v>0</v>
      </c>
      <c r="U59" t="s">
        <v>72</v>
      </c>
      <c r="V59" s="9" t="s">
        <v>47</v>
      </c>
    </row>
    <row r="60" spans="1:22" x14ac:dyDescent="0.3">
      <c r="A60">
        <v>0</v>
      </c>
      <c r="B60">
        <v>58</v>
      </c>
      <c r="C60">
        <v>25</v>
      </c>
      <c r="D60">
        <f t="shared" si="0"/>
        <v>12</v>
      </c>
      <c r="E60">
        <f t="shared" si="1"/>
        <v>0.8</v>
      </c>
      <c r="F60">
        <v>1</v>
      </c>
      <c r="G60">
        <v>0</v>
      </c>
      <c r="H60">
        <v>1</v>
      </c>
      <c r="I60">
        <v>1</v>
      </c>
      <c r="J60">
        <v>1</v>
      </c>
      <c r="K60">
        <v>0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0</v>
      </c>
      <c r="S60">
        <v>1</v>
      </c>
      <c r="T60">
        <v>1</v>
      </c>
      <c r="U60" t="s">
        <v>68</v>
      </c>
      <c r="V60" s="9" t="s">
        <v>59</v>
      </c>
    </row>
    <row r="61" spans="1:22" x14ac:dyDescent="0.3">
      <c r="A61">
        <v>0</v>
      </c>
      <c r="B61">
        <v>59</v>
      </c>
      <c r="C61">
        <v>25</v>
      </c>
      <c r="D61">
        <f t="shared" si="0"/>
        <v>13</v>
      </c>
      <c r="E61">
        <f t="shared" si="1"/>
        <v>0.8666666666666667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0</v>
      </c>
      <c r="T61">
        <v>1</v>
      </c>
      <c r="U61" t="s">
        <v>70</v>
      </c>
      <c r="V61" s="9" t="s">
        <v>63</v>
      </c>
    </row>
    <row r="62" spans="1:22" x14ac:dyDescent="0.3">
      <c r="A62">
        <v>1</v>
      </c>
      <c r="B62">
        <v>60</v>
      </c>
      <c r="C62">
        <v>25</v>
      </c>
      <c r="D62">
        <f t="shared" si="0"/>
        <v>4</v>
      </c>
      <c r="E62">
        <f t="shared" si="1"/>
        <v>0.26666666666666666</v>
      </c>
      <c r="F62">
        <v>1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1</v>
      </c>
      <c r="Q62">
        <v>0</v>
      </c>
      <c r="R62">
        <v>0</v>
      </c>
      <c r="S62">
        <v>0</v>
      </c>
      <c r="T62">
        <v>0</v>
      </c>
      <c r="U62" t="s">
        <v>68</v>
      </c>
      <c r="V62" s="9" t="s">
        <v>48</v>
      </c>
    </row>
    <row r="63" spans="1:22" x14ac:dyDescent="0.3">
      <c r="A63">
        <v>1</v>
      </c>
      <c r="B63">
        <v>61</v>
      </c>
      <c r="C63">
        <v>25</v>
      </c>
      <c r="D63">
        <f t="shared" si="0"/>
        <v>9</v>
      </c>
      <c r="E63">
        <f t="shared" si="1"/>
        <v>0.6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0</v>
      </c>
      <c r="M63">
        <v>0</v>
      </c>
      <c r="N63">
        <v>0</v>
      </c>
      <c r="O63">
        <v>1</v>
      </c>
      <c r="P63">
        <v>0</v>
      </c>
      <c r="Q63">
        <v>1</v>
      </c>
      <c r="R63">
        <v>1</v>
      </c>
      <c r="S63">
        <v>0</v>
      </c>
      <c r="T63">
        <v>0</v>
      </c>
      <c r="U63" t="s">
        <v>70</v>
      </c>
      <c r="V63" s="9" t="s">
        <v>48</v>
      </c>
    </row>
    <row r="64" spans="1:22" x14ac:dyDescent="0.3">
      <c r="A64">
        <v>1</v>
      </c>
      <c r="B64">
        <v>62</v>
      </c>
      <c r="C64">
        <v>25</v>
      </c>
      <c r="D64">
        <f t="shared" si="0"/>
        <v>0</v>
      </c>
      <c r="E64">
        <f t="shared" si="1"/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 t="s">
        <v>70</v>
      </c>
      <c r="V64" s="9" t="s">
        <v>49</v>
      </c>
    </row>
    <row r="65" spans="1:22" x14ac:dyDescent="0.3">
      <c r="A65">
        <v>1</v>
      </c>
      <c r="B65">
        <v>63</v>
      </c>
      <c r="C65">
        <v>25</v>
      </c>
      <c r="D65">
        <f t="shared" si="0"/>
        <v>11</v>
      </c>
      <c r="E65">
        <f t="shared" si="1"/>
        <v>0.73333333333333328</v>
      </c>
      <c r="F65">
        <v>1</v>
      </c>
      <c r="G65">
        <v>1</v>
      </c>
      <c r="H65">
        <v>0</v>
      </c>
      <c r="I65">
        <v>1</v>
      </c>
      <c r="J65">
        <v>1</v>
      </c>
      <c r="K65">
        <v>0</v>
      </c>
      <c r="L65">
        <v>1</v>
      </c>
      <c r="M65">
        <v>1</v>
      </c>
      <c r="N65">
        <v>1</v>
      </c>
      <c r="O65">
        <v>1</v>
      </c>
      <c r="P65">
        <v>1</v>
      </c>
      <c r="Q65">
        <v>0</v>
      </c>
      <c r="R65">
        <v>1</v>
      </c>
      <c r="S65">
        <v>0</v>
      </c>
      <c r="T65">
        <v>1</v>
      </c>
      <c r="U65" t="s">
        <v>68</v>
      </c>
      <c r="V65" s="9" t="s">
        <v>63</v>
      </c>
    </row>
    <row r="66" spans="1:22" x14ac:dyDescent="0.3">
      <c r="A66">
        <v>1</v>
      </c>
      <c r="B66">
        <v>64</v>
      </c>
      <c r="C66">
        <v>25</v>
      </c>
      <c r="D66">
        <f t="shared" si="0"/>
        <v>3</v>
      </c>
      <c r="E66">
        <f t="shared" si="1"/>
        <v>0.2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1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 t="s">
        <v>72</v>
      </c>
      <c r="V66" s="9" t="s">
        <v>49</v>
      </c>
    </row>
    <row r="67" spans="1:22" x14ac:dyDescent="0.3">
      <c r="A67">
        <v>0</v>
      </c>
      <c r="B67">
        <v>65</v>
      </c>
      <c r="C67">
        <v>25</v>
      </c>
      <c r="D67">
        <f t="shared" si="0"/>
        <v>4</v>
      </c>
      <c r="E67">
        <f t="shared" si="1"/>
        <v>0.26666666666666666</v>
      </c>
      <c r="F67">
        <v>0</v>
      </c>
      <c r="G67">
        <v>0</v>
      </c>
      <c r="H67">
        <v>1</v>
      </c>
      <c r="I67">
        <v>1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 t="s">
        <v>68</v>
      </c>
      <c r="V67" s="9" t="s">
        <v>49</v>
      </c>
    </row>
    <row r="68" spans="1:22" x14ac:dyDescent="0.3">
      <c r="A68">
        <v>0</v>
      </c>
      <c r="B68">
        <v>66</v>
      </c>
      <c r="C68">
        <v>25</v>
      </c>
      <c r="D68">
        <f t="shared" ref="D68:D89" si="2">SUM(F68:T68)</f>
        <v>15</v>
      </c>
      <c r="E68">
        <f t="shared" ref="E68:E89" si="3">AVERAGE(F68:T68)</f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 t="s">
        <v>70</v>
      </c>
      <c r="V68" s="9" t="s">
        <v>61</v>
      </c>
    </row>
    <row r="69" spans="1:22" x14ac:dyDescent="0.3">
      <c r="A69">
        <v>1</v>
      </c>
      <c r="B69">
        <v>67</v>
      </c>
      <c r="C69">
        <v>25</v>
      </c>
      <c r="D69">
        <f t="shared" si="2"/>
        <v>15</v>
      </c>
      <c r="E69">
        <f t="shared" si="3"/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 t="s">
        <v>70</v>
      </c>
      <c r="V69" s="9" t="s">
        <v>48</v>
      </c>
    </row>
    <row r="70" spans="1:22" x14ac:dyDescent="0.3">
      <c r="A70">
        <v>1</v>
      </c>
      <c r="B70">
        <v>68</v>
      </c>
      <c r="C70">
        <v>25</v>
      </c>
      <c r="D70">
        <f t="shared" si="2"/>
        <v>1</v>
      </c>
      <c r="E70">
        <f t="shared" si="3"/>
        <v>6.6666666666666666E-2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 t="s">
        <v>74</v>
      </c>
      <c r="V70" s="9" t="s">
        <v>62</v>
      </c>
    </row>
    <row r="71" spans="1:22" x14ac:dyDescent="0.3">
      <c r="A71">
        <v>1</v>
      </c>
      <c r="B71">
        <v>69</v>
      </c>
      <c r="C71">
        <v>25</v>
      </c>
      <c r="D71">
        <f t="shared" si="2"/>
        <v>2</v>
      </c>
      <c r="E71">
        <f t="shared" si="3"/>
        <v>0.13333333333333333</v>
      </c>
      <c r="F71">
        <v>0</v>
      </c>
      <c r="G7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 t="s">
        <v>68</v>
      </c>
      <c r="V71" s="9" t="s">
        <v>64</v>
      </c>
    </row>
    <row r="72" spans="1:22" x14ac:dyDescent="0.3">
      <c r="A72">
        <v>0</v>
      </c>
      <c r="B72">
        <v>70</v>
      </c>
      <c r="C72">
        <v>25</v>
      </c>
      <c r="D72">
        <f t="shared" si="2"/>
        <v>14</v>
      </c>
      <c r="E72">
        <f t="shared" si="3"/>
        <v>0.93333333333333335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0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 t="s">
        <v>68</v>
      </c>
      <c r="V72" s="9" t="s">
        <v>63</v>
      </c>
    </row>
    <row r="73" spans="1:22" x14ac:dyDescent="0.3">
      <c r="A73">
        <v>0</v>
      </c>
      <c r="B73">
        <v>71</v>
      </c>
      <c r="C73">
        <v>25</v>
      </c>
      <c r="D73">
        <f t="shared" si="2"/>
        <v>11</v>
      </c>
      <c r="E73">
        <f t="shared" si="3"/>
        <v>0.73333333333333328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0</v>
      </c>
      <c r="N73">
        <v>0</v>
      </c>
      <c r="O73">
        <v>1</v>
      </c>
      <c r="P73">
        <v>1</v>
      </c>
      <c r="Q73">
        <v>0</v>
      </c>
      <c r="R73">
        <v>1</v>
      </c>
      <c r="S73">
        <v>1</v>
      </c>
      <c r="T73">
        <v>0</v>
      </c>
      <c r="U73" t="s">
        <v>72</v>
      </c>
      <c r="V73" s="9" t="s">
        <v>54</v>
      </c>
    </row>
    <row r="74" spans="1:22" x14ac:dyDescent="0.3">
      <c r="A74">
        <v>1</v>
      </c>
      <c r="B74">
        <v>72</v>
      </c>
      <c r="C74">
        <v>25</v>
      </c>
      <c r="D74">
        <f t="shared" si="2"/>
        <v>14</v>
      </c>
      <c r="E74">
        <f t="shared" si="3"/>
        <v>0.93333333333333335</v>
      </c>
      <c r="F74">
        <v>0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 t="s">
        <v>75</v>
      </c>
      <c r="V74" s="9" t="s">
        <v>49</v>
      </c>
    </row>
    <row r="75" spans="1:22" x14ac:dyDescent="0.3">
      <c r="A75">
        <v>0</v>
      </c>
      <c r="B75">
        <v>73</v>
      </c>
      <c r="C75">
        <v>25</v>
      </c>
      <c r="D75">
        <f t="shared" si="2"/>
        <v>5</v>
      </c>
      <c r="E75">
        <f t="shared" si="3"/>
        <v>0.33333333333333331</v>
      </c>
      <c r="F75">
        <v>1</v>
      </c>
      <c r="G75">
        <v>0</v>
      </c>
      <c r="H75">
        <v>1</v>
      </c>
      <c r="I75">
        <v>1</v>
      </c>
      <c r="J75">
        <v>1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 t="s">
        <v>70</v>
      </c>
      <c r="V75" s="9" t="s">
        <v>47</v>
      </c>
    </row>
    <row r="76" spans="1:22" x14ac:dyDescent="0.3">
      <c r="A76">
        <v>0</v>
      </c>
      <c r="B76">
        <v>74</v>
      </c>
      <c r="C76">
        <v>25</v>
      </c>
      <c r="D76">
        <f t="shared" si="2"/>
        <v>11</v>
      </c>
      <c r="E76">
        <f t="shared" si="3"/>
        <v>0.73333333333333328</v>
      </c>
      <c r="F76">
        <v>1</v>
      </c>
      <c r="G76">
        <v>0</v>
      </c>
      <c r="H76">
        <v>1</v>
      </c>
      <c r="I76">
        <v>1</v>
      </c>
      <c r="J76">
        <v>1</v>
      </c>
      <c r="K76">
        <v>1</v>
      </c>
      <c r="L76">
        <v>0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0</v>
      </c>
      <c r="T76">
        <v>0</v>
      </c>
      <c r="U76" t="s">
        <v>71</v>
      </c>
      <c r="V76" s="9" t="s">
        <v>49</v>
      </c>
    </row>
    <row r="77" spans="1:22" x14ac:dyDescent="0.3">
      <c r="A77">
        <v>0</v>
      </c>
      <c r="B77">
        <v>75</v>
      </c>
      <c r="C77">
        <v>25</v>
      </c>
      <c r="D77">
        <f t="shared" si="2"/>
        <v>14</v>
      </c>
      <c r="E77">
        <f t="shared" si="3"/>
        <v>0.93333333333333335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0</v>
      </c>
      <c r="S77">
        <v>1</v>
      </c>
      <c r="T77">
        <v>1</v>
      </c>
      <c r="U77" t="s">
        <v>71</v>
      </c>
      <c r="V77" s="9" t="s">
        <v>61</v>
      </c>
    </row>
    <row r="78" spans="1:22" x14ac:dyDescent="0.3">
      <c r="A78">
        <v>0</v>
      </c>
      <c r="B78">
        <v>76</v>
      </c>
      <c r="C78">
        <v>25</v>
      </c>
      <c r="D78">
        <f t="shared" si="2"/>
        <v>15</v>
      </c>
      <c r="E78">
        <f t="shared" si="3"/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 t="s">
        <v>68</v>
      </c>
      <c r="V78" s="9" t="s">
        <v>59</v>
      </c>
    </row>
    <row r="79" spans="1:22" x14ac:dyDescent="0.3">
      <c r="A79">
        <v>0</v>
      </c>
      <c r="B79">
        <v>77</v>
      </c>
      <c r="C79">
        <v>25</v>
      </c>
      <c r="D79">
        <f t="shared" si="2"/>
        <v>14</v>
      </c>
      <c r="E79">
        <f t="shared" si="3"/>
        <v>0.93333333333333335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0</v>
      </c>
      <c r="U79" t="s">
        <v>70</v>
      </c>
      <c r="V79" s="9" t="s">
        <v>48</v>
      </c>
    </row>
    <row r="80" spans="1:22" x14ac:dyDescent="0.3">
      <c r="A80">
        <v>1</v>
      </c>
      <c r="B80">
        <v>78</v>
      </c>
      <c r="C80">
        <v>25</v>
      </c>
      <c r="D80">
        <f t="shared" si="2"/>
        <v>12</v>
      </c>
      <c r="E80">
        <f t="shared" si="3"/>
        <v>0.8</v>
      </c>
      <c r="F80">
        <v>1</v>
      </c>
      <c r="G80">
        <v>1</v>
      </c>
      <c r="H80">
        <v>0</v>
      </c>
      <c r="I80">
        <v>1</v>
      </c>
      <c r="J80">
        <v>0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0</v>
      </c>
      <c r="S80">
        <v>1</v>
      </c>
      <c r="T80">
        <v>1</v>
      </c>
      <c r="U80" t="s">
        <v>68</v>
      </c>
      <c r="V80" s="9" t="s">
        <v>49</v>
      </c>
    </row>
    <row r="81" spans="1:22" x14ac:dyDescent="0.3">
      <c r="A81">
        <v>0</v>
      </c>
      <c r="B81">
        <v>79</v>
      </c>
      <c r="C81">
        <v>25</v>
      </c>
      <c r="D81">
        <f t="shared" si="2"/>
        <v>14</v>
      </c>
      <c r="E81">
        <f t="shared" si="3"/>
        <v>0.93333333333333335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 t="s">
        <v>70</v>
      </c>
      <c r="V81" s="9" t="s">
        <v>48</v>
      </c>
    </row>
    <row r="82" spans="1:22" x14ac:dyDescent="0.3">
      <c r="A82">
        <v>1</v>
      </c>
      <c r="B82">
        <v>80</v>
      </c>
      <c r="C82">
        <v>25</v>
      </c>
      <c r="D82">
        <f t="shared" si="2"/>
        <v>11</v>
      </c>
      <c r="E82">
        <f t="shared" si="3"/>
        <v>0.73333333333333328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0</v>
      </c>
      <c r="M82">
        <v>1</v>
      </c>
      <c r="N82">
        <v>1</v>
      </c>
      <c r="O82">
        <v>0</v>
      </c>
      <c r="P82">
        <v>1</v>
      </c>
      <c r="Q82">
        <v>1</v>
      </c>
      <c r="R82">
        <v>1</v>
      </c>
      <c r="S82">
        <v>0</v>
      </c>
      <c r="T82">
        <v>0</v>
      </c>
      <c r="U82" t="s">
        <v>68</v>
      </c>
      <c r="V82" s="9" t="s">
        <v>50</v>
      </c>
    </row>
    <row r="83" spans="1:22" x14ac:dyDescent="0.3">
      <c r="A83">
        <v>1</v>
      </c>
      <c r="B83">
        <v>81</v>
      </c>
      <c r="C83">
        <v>25</v>
      </c>
      <c r="D83">
        <f t="shared" si="2"/>
        <v>11</v>
      </c>
      <c r="E83">
        <f t="shared" si="3"/>
        <v>0.73333333333333328</v>
      </c>
      <c r="F83">
        <v>0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0</v>
      </c>
      <c r="P83">
        <v>0</v>
      </c>
      <c r="Q83">
        <v>0</v>
      </c>
      <c r="R83">
        <v>1</v>
      </c>
      <c r="S83">
        <v>1</v>
      </c>
      <c r="T83">
        <v>1</v>
      </c>
      <c r="U83" t="s">
        <v>73</v>
      </c>
      <c r="V83" s="9" t="s">
        <v>52</v>
      </c>
    </row>
    <row r="84" spans="1:22" x14ac:dyDescent="0.3">
      <c r="A84">
        <v>1</v>
      </c>
      <c r="B84">
        <v>82</v>
      </c>
      <c r="C84">
        <v>25</v>
      </c>
      <c r="D84">
        <f t="shared" si="2"/>
        <v>2</v>
      </c>
      <c r="E84">
        <f t="shared" si="3"/>
        <v>0.13333333333333333</v>
      </c>
      <c r="F84">
        <v>0</v>
      </c>
      <c r="G84">
        <v>0</v>
      </c>
      <c r="H84">
        <v>1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 t="s">
        <v>72</v>
      </c>
      <c r="V84" s="9" t="s">
        <v>61</v>
      </c>
    </row>
    <row r="85" spans="1:22" x14ac:dyDescent="0.3">
      <c r="A85">
        <v>0</v>
      </c>
      <c r="B85">
        <v>83</v>
      </c>
      <c r="C85">
        <v>25</v>
      </c>
      <c r="D85">
        <f t="shared" si="2"/>
        <v>3</v>
      </c>
      <c r="E85">
        <f t="shared" si="3"/>
        <v>0.2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1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 t="s">
        <v>70</v>
      </c>
      <c r="V85" s="9" t="s">
        <v>65</v>
      </c>
    </row>
    <row r="86" spans="1:22" x14ac:dyDescent="0.3">
      <c r="A86">
        <v>0</v>
      </c>
      <c r="B86">
        <v>84</v>
      </c>
      <c r="C86">
        <v>25</v>
      </c>
      <c r="D86">
        <f t="shared" si="2"/>
        <v>10</v>
      </c>
      <c r="E86">
        <f t="shared" si="3"/>
        <v>0.66666666666666663</v>
      </c>
      <c r="F86">
        <v>1</v>
      </c>
      <c r="G86">
        <v>1</v>
      </c>
      <c r="H86">
        <v>0</v>
      </c>
      <c r="I86">
        <v>1</v>
      </c>
      <c r="J86">
        <v>1</v>
      </c>
      <c r="K86">
        <v>1</v>
      </c>
      <c r="L86">
        <v>0</v>
      </c>
      <c r="M86">
        <v>1</v>
      </c>
      <c r="N86">
        <v>1</v>
      </c>
      <c r="O86">
        <v>0</v>
      </c>
      <c r="P86">
        <v>1</v>
      </c>
      <c r="Q86">
        <v>1</v>
      </c>
      <c r="R86">
        <v>0</v>
      </c>
      <c r="S86">
        <v>1</v>
      </c>
      <c r="T86">
        <v>0</v>
      </c>
      <c r="U86" t="s">
        <v>68</v>
      </c>
      <c r="V86" s="9" t="s">
        <v>48</v>
      </c>
    </row>
    <row r="87" spans="1:22" x14ac:dyDescent="0.3">
      <c r="A87">
        <v>1</v>
      </c>
      <c r="B87">
        <v>85</v>
      </c>
      <c r="C87">
        <v>25</v>
      </c>
      <c r="D87">
        <f t="shared" si="2"/>
        <v>0</v>
      </c>
      <c r="E87">
        <f t="shared" si="3"/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 t="s">
        <v>73</v>
      </c>
      <c r="V87" s="9" t="s">
        <v>66</v>
      </c>
    </row>
    <row r="88" spans="1:22" x14ac:dyDescent="0.3">
      <c r="A88">
        <v>1</v>
      </c>
      <c r="B88">
        <v>86</v>
      </c>
      <c r="C88">
        <v>25</v>
      </c>
      <c r="D88">
        <f t="shared" si="2"/>
        <v>12</v>
      </c>
      <c r="E88">
        <f t="shared" si="3"/>
        <v>0.8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0</v>
      </c>
      <c r="Q88">
        <v>0</v>
      </c>
      <c r="R88">
        <v>1</v>
      </c>
      <c r="S88">
        <v>1</v>
      </c>
      <c r="T88">
        <v>0</v>
      </c>
      <c r="U88" t="s">
        <v>71</v>
      </c>
      <c r="V88" s="9" t="s">
        <v>62</v>
      </c>
    </row>
    <row r="89" spans="1:22" x14ac:dyDescent="0.3">
      <c r="A89">
        <v>1</v>
      </c>
      <c r="B89">
        <v>87</v>
      </c>
      <c r="C89">
        <v>25</v>
      </c>
      <c r="D89">
        <f t="shared" si="2"/>
        <v>12</v>
      </c>
      <c r="E89">
        <f t="shared" si="3"/>
        <v>0.8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0</v>
      </c>
      <c r="Q89">
        <v>0</v>
      </c>
      <c r="R89">
        <v>1</v>
      </c>
      <c r="S89">
        <v>1</v>
      </c>
      <c r="T89">
        <v>0</v>
      </c>
      <c r="U89" t="s">
        <v>71</v>
      </c>
      <c r="V89" s="9" t="s">
        <v>49</v>
      </c>
    </row>
  </sheetData>
  <conditionalFormatting sqref="A64:XFD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8"/>
  <sheetViews>
    <sheetView tabSelected="1" workbookViewId="0">
      <pane xSplit="1" topLeftCell="L1" activePane="topRight" state="frozen"/>
      <selection pane="topRight" activeCell="O1" sqref="O1"/>
    </sheetView>
  </sheetViews>
  <sheetFormatPr baseColWidth="10" defaultColWidth="9" defaultRowHeight="15.6" x14ac:dyDescent="0.3"/>
  <cols>
    <col min="1" max="1" width="18.59765625" customWidth="1"/>
    <col min="2" max="2" width="5" bestFit="1" customWidth="1"/>
    <col min="3" max="3" width="7.09765625" bestFit="1" customWidth="1"/>
    <col min="4" max="4" width="15.5" bestFit="1" customWidth="1"/>
    <col min="5" max="7" width="7.8984375" bestFit="1" customWidth="1"/>
    <col min="8" max="8" width="11.69921875" bestFit="1" customWidth="1"/>
    <col min="9" max="9" width="19" bestFit="1" customWidth="1"/>
    <col min="10" max="10" width="9.5" bestFit="1" customWidth="1"/>
    <col min="11" max="11" width="17.59765625" bestFit="1" customWidth="1"/>
    <col min="12" max="12" width="35.5" bestFit="1" customWidth="1"/>
    <col min="15" max="15" width="29" customWidth="1"/>
  </cols>
  <sheetData>
    <row r="1" spans="1:15" x14ac:dyDescent="0.3">
      <c r="A1" t="s">
        <v>67</v>
      </c>
      <c r="B1" t="s">
        <v>0</v>
      </c>
      <c r="C1" t="s">
        <v>12</v>
      </c>
      <c r="D1" t="s">
        <v>44</v>
      </c>
      <c r="E1" t="s">
        <v>13</v>
      </c>
      <c r="F1" t="s">
        <v>25</v>
      </c>
      <c r="G1" t="s">
        <v>28</v>
      </c>
      <c r="H1" t="s">
        <v>45</v>
      </c>
      <c r="I1" t="s">
        <v>24</v>
      </c>
      <c r="J1" s="4" t="s">
        <v>46</v>
      </c>
      <c r="K1" s="1" t="s">
        <v>76</v>
      </c>
      <c r="L1" t="s">
        <v>43</v>
      </c>
      <c r="M1" t="s">
        <v>2</v>
      </c>
      <c r="N1" t="s">
        <v>3</v>
      </c>
      <c r="O1" t="s">
        <v>77</v>
      </c>
    </row>
    <row r="2" spans="1:15" x14ac:dyDescent="0.3">
      <c r="A2">
        <v>0</v>
      </c>
      <c r="B2">
        <v>1</v>
      </c>
      <c r="C2">
        <v>23</v>
      </c>
      <c r="D2">
        <f>Complementarias!L3</f>
        <v>4.66</v>
      </c>
      <c r="E2">
        <f>IF('Parcial 1'!M3&lt;3,MIN(MAX('Parcial 1'!M3,'Parcial 2 con correcciones'!L3-1),3),'Parcial 1'!M3)</f>
        <v>2.9761904761904758</v>
      </c>
      <c r="F2">
        <f>'Parcial 2 con correcciones'!L3</f>
        <v>3.375</v>
      </c>
      <c r="G2">
        <f>'Parcial 3 revisado'!N3</f>
        <v>0.88</v>
      </c>
      <c r="H2">
        <f>'Examen final procedimiento'!K3</f>
        <v>2.4083333333333332</v>
      </c>
      <c r="I2">
        <f>(D2+E2+F2+G2+H2)*(0.2)</f>
        <v>2.8599047619047622</v>
      </c>
      <c r="J2">
        <f>IF(I2&gt;=2.85,MAX(I2,3),I2)</f>
        <v>3</v>
      </c>
      <c r="K2" t="s">
        <v>68</v>
      </c>
      <c r="L2" s="9" t="s">
        <v>47</v>
      </c>
      <c r="M2">
        <v>4.5</v>
      </c>
      <c r="N2">
        <v>4</v>
      </c>
      <c r="O2">
        <v>1</v>
      </c>
    </row>
    <row r="3" spans="1:15" x14ac:dyDescent="0.3">
      <c r="A3">
        <v>0</v>
      </c>
      <c r="B3">
        <v>2</v>
      </c>
      <c r="C3">
        <v>23</v>
      </c>
      <c r="D3">
        <f>Complementarias!L4</f>
        <v>5</v>
      </c>
      <c r="E3">
        <f>IF('Parcial 1'!M4&lt;3,MIN(MAX('Parcial 1'!M4,'Parcial 2 con correcciones'!L4-1),3),'Parcial 1'!M4)</f>
        <v>4.9375</v>
      </c>
      <c r="F3">
        <f>'Parcial 2 con correcciones'!L4</f>
        <v>4.5999999999999996</v>
      </c>
      <c r="G3">
        <f>'Parcial 3 revisado'!N4</f>
        <v>3.55</v>
      </c>
      <c r="H3">
        <f>'Examen final procedimiento'!K4</f>
        <v>4.2</v>
      </c>
      <c r="I3">
        <f t="shared" ref="I3:I66" si="0">(D3+E3+F3+G3+H3)*(0.2)</f>
        <v>4.4574999999999996</v>
      </c>
      <c r="J3">
        <f t="shared" ref="J3:J66" si="1">IF(I3&gt;=2.85,MAX(I3,3),I3)</f>
        <v>4.4574999999999996</v>
      </c>
      <c r="K3" t="s">
        <v>69</v>
      </c>
      <c r="L3" s="9" t="s">
        <v>48</v>
      </c>
      <c r="M3">
        <v>5</v>
      </c>
      <c r="N3">
        <v>5</v>
      </c>
      <c r="O3">
        <v>1</v>
      </c>
    </row>
    <row r="4" spans="1:15" x14ac:dyDescent="0.3">
      <c r="A4">
        <v>0</v>
      </c>
      <c r="B4">
        <v>3</v>
      </c>
      <c r="C4">
        <v>23</v>
      </c>
      <c r="D4">
        <f>Complementarias!L5</f>
        <v>4.4000000000000004</v>
      </c>
      <c r="E4">
        <f>IF('Parcial 1'!M5&lt;3,MIN(MAX('Parcial 1'!M5,'Parcial 2 con correcciones'!L5-1),3),'Parcial 1'!M5)</f>
        <v>3.4880952380952381</v>
      </c>
      <c r="F4">
        <f>'Parcial 2 con correcciones'!L5</f>
        <v>3.0625</v>
      </c>
      <c r="G4">
        <f>'Parcial 3 revisado'!N5</f>
        <v>2.98</v>
      </c>
      <c r="H4">
        <f>'Examen final procedimiento'!K5</f>
        <v>3.0333333333333332</v>
      </c>
      <c r="I4">
        <f t="shared" si="0"/>
        <v>3.392785714285715</v>
      </c>
      <c r="J4">
        <f t="shared" si="1"/>
        <v>3.392785714285715</v>
      </c>
      <c r="K4" t="s">
        <v>68</v>
      </c>
      <c r="L4" s="9" t="s">
        <v>47</v>
      </c>
      <c r="M4">
        <v>3.2</v>
      </c>
      <c r="N4">
        <v>4</v>
      </c>
      <c r="O4">
        <v>0.8666666666666667</v>
      </c>
    </row>
    <row r="5" spans="1:15" x14ac:dyDescent="0.3">
      <c r="A5">
        <v>1</v>
      </c>
      <c r="B5">
        <v>4</v>
      </c>
      <c r="C5">
        <v>23</v>
      </c>
      <c r="D5">
        <f>Complementarias!L6</f>
        <v>4.7</v>
      </c>
      <c r="E5">
        <f>IF('Parcial 1'!M6&lt;3,MIN(MAX('Parcial 1'!M6,'Parcial 2 con correcciones'!L6-1),3),'Parcial 1'!M6)</f>
        <v>4.359375</v>
      </c>
      <c r="F5">
        <f>'Parcial 2 con correcciones'!L6</f>
        <v>2.3125</v>
      </c>
      <c r="G5">
        <f>'Parcial 3 revisado'!N6</f>
        <v>1.75</v>
      </c>
      <c r="H5">
        <f>'Examen final procedimiento'!K6</f>
        <v>3.2</v>
      </c>
      <c r="I5">
        <f t="shared" si="0"/>
        <v>3.2643749999999998</v>
      </c>
      <c r="J5">
        <f t="shared" si="1"/>
        <v>3.2643749999999998</v>
      </c>
      <c r="K5" t="s">
        <v>70</v>
      </c>
      <c r="L5" s="9" t="s">
        <v>47</v>
      </c>
      <c r="M5">
        <v>4.5</v>
      </c>
      <c r="N5">
        <v>5</v>
      </c>
      <c r="O5">
        <v>0.26666666666666666</v>
      </c>
    </row>
    <row r="6" spans="1:15" x14ac:dyDescent="0.3">
      <c r="A6">
        <v>1</v>
      </c>
      <c r="B6">
        <v>5</v>
      </c>
      <c r="C6">
        <v>23</v>
      </c>
      <c r="D6">
        <f>Complementarias!L7</f>
        <v>4.74</v>
      </c>
      <c r="E6">
        <f>IF('Parcial 1'!M7&lt;3,MIN(MAX('Parcial 1'!M7,'Parcial 2 con correcciones'!L7-1),3),'Parcial 1'!M7)</f>
        <v>3.6904761904761902</v>
      </c>
      <c r="F6">
        <f>'Parcial 2 con correcciones'!L7</f>
        <v>5</v>
      </c>
      <c r="G6">
        <f>'Parcial 3 revisado'!N7</f>
        <v>5</v>
      </c>
      <c r="H6">
        <f>'Examen final procedimiento'!K7</f>
        <v>4.1833333333333327</v>
      </c>
      <c r="I6">
        <f t="shared" si="0"/>
        <v>4.5227619047619054</v>
      </c>
      <c r="J6">
        <f t="shared" si="1"/>
        <v>4.5227619047619054</v>
      </c>
      <c r="K6" t="s">
        <v>68</v>
      </c>
      <c r="L6" s="9" t="s">
        <v>49</v>
      </c>
      <c r="M6">
        <v>4.5</v>
      </c>
      <c r="N6">
        <v>4.5</v>
      </c>
      <c r="O6">
        <v>0.93333333333333335</v>
      </c>
    </row>
    <row r="7" spans="1:15" x14ac:dyDescent="0.3">
      <c r="A7">
        <v>1</v>
      </c>
      <c r="B7">
        <v>6</v>
      </c>
      <c r="C7">
        <v>23</v>
      </c>
      <c r="D7">
        <f>Complementarias!L8</f>
        <v>4.5275862068965527</v>
      </c>
      <c r="E7">
        <f>IF('Parcial 1'!M8&lt;3,MIN(MAX('Parcial 1'!M8,'Parcial 2 con correcciones'!L8-1),3),'Parcial 1'!M8)</f>
        <v>3.5595238095238093</v>
      </c>
      <c r="F7">
        <f>'Parcial 2 con correcciones'!L8</f>
        <v>0.8125</v>
      </c>
      <c r="G7">
        <f>'Parcial 3 revisado'!N8</f>
        <v>2.23</v>
      </c>
      <c r="H7">
        <f>'Examen final procedimiento'!K8</f>
        <v>3.2833333333333332</v>
      </c>
      <c r="I7">
        <f>(D7+E7+F7+G7+H7)*(0.2)</f>
        <v>2.882588669950739</v>
      </c>
      <c r="J7">
        <f t="shared" si="1"/>
        <v>3</v>
      </c>
      <c r="K7" t="s">
        <v>70</v>
      </c>
      <c r="L7" s="9" t="s">
        <v>47</v>
      </c>
      <c r="M7">
        <v>2.4</v>
      </c>
      <c r="N7">
        <v>3.5</v>
      </c>
      <c r="O7">
        <v>0.66666666666666663</v>
      </c>
    </row>
    <row r="8" spans="1:15" x14ac:dyDescent="0.3">
      <c r="A8">
        <v>1</v>
      </c>
      <c r="B8">
        <v>7</v>
      </c>
      <c r="C8">
        <v>23</v>
      </c>
      <c r="D8">
        <f>Complementarias!L9</f>
        <v>4.0999999999999996</v>
      </c>
      <c r="E8">
        <f>IF('Parcial 1'!M9&lt;3,MIN(MAX('Parcial 1'!M9,'Parcial 2 con correcciones'!L9-1),3),'Parcial 1'!M9)</f>
        <v>4.515625</v>
      </c>
      <c r="F8">
        <f>'Parcial 2 con correcciones'!L9</f>
        <v>3.6875</v>
      </c>
      <c r="G8">
        <f>'Parcial 3 revisado'!N9</f>
        <v>1.95</v>
      </c>
      <c r="H8">
        <f>'Examen final procedimiento'!K9</f>
        <v>1.95</v>
      </c>
      <c r="I8">
        <f t="shared" si="0"/>
        <v>3.2406250000000001</v>
      </c>
      <c r="J8">
        <f t="shared" si="1"/>
        <v>3.2406250000000001</v>
      </c>
      <c r="K8" t="s">
        <v>70</v>
      </c>
      <c r="L8" s="9" t="s">
        <v>50</v>
      </c>
      <c r="M8">
        <v>5</v>
      </c>
      <c r="N8">
        <v>3.5</v>
      </c>
      <c r="O8">
        <v>0.46666666666666667</v>
      </c>
    </row>
    <row r="9" spans="1:15" x14ac:dyDescent="0.3">
      <c r="A9">
        <v>1</v>
      </c>
      <c r="B9">
        <v>8</v>
      </c>
      <c r="C9">
        <v>23</v>
      </c>
      <c r="D9">
        <f>Complementarias!L10</f>
        <v>4.04</v>
      </c>
      <c r="E9">
        <f>IF('Parcial 1'!M10&lt;3,MIN(MAX('Parcial 1'!M10,'Parcial 2 con correcciones'!L10-1),3),'Parcial 1'!M10)</f>
        <v>3.90625</v>
      </c>
      <c r="F9">
        <f>'Parcial 2 con correcciones'!L10</f>
        <v>2.71875</v>
      </c>
      <c r="G9">
        <f>'Parcial 3 revisado'!N10</f>
        <v>2.0499999999999998</v>
      </c>
      <c r="H9">
        <f>'Examen final procedimiento'!K10</f>
        <v>2.2416666666666663</v>
      </c>
      <c r="I9">
        <f t="shared" si="0"/>
        <v>2.9913333333333334</v>
      </c>
      <c r="J9">
        <f>IF(I9&gt;=2.85,MAX(I9,3),I9)</f>
        <v>3</v>
      </c>
      <c r="K9" t="s">
        <v>70</v>
      </c>
      <c r="L9" s="9" t="s">
        <v>51</v>
      </c>
      <c r="M9">
        <v>2.5</v>
      </c>
      <c r="N9">
        <v>2.7</v>
      </c>
      <c r="O9">
        <v>0.73333333333333328</v>
      </c>
    </row>
    <row r="10" spans="1:15" x14ac:dyDescent="0.3">
      <c r="A10">
        <v>1</v>
      </c>
      <c r="B10">
        <v>9</v>
      </c>
      <c r="C10">
        <v>23</v>
      </c>
      <c r="D10">
        <f>Complementarias!L11</f>
        <v>2.1399999999999997</v>
      </c>
      <c r="E10">
        <f>IF('Parcial 1'!M11&lt;3,MIN(MAX('Parcial 1'!M11,'Parcial 2 con correcciones'!L11-1),3),'Parcial 1'!M11)</f>
        <v>1.703125</v>
      </c>
      <c r="F10">
        <f>'Parcial 2 con correcciones'!L11</f>
        <v>1.5</v>
      </c>
      <c r="G10">
        <f>'Parcial 3 revisado'!N11</f>
        <v>0</v>
      </c>
      <c r="H10">
        <f>'Examen final procedimiento'!K11</f>
        <v>0</v>
      </c>
      <c r="I10">
        <f t="shared" si="0"/>
        <v>1.0686249999999999</v>
      </c>
      <c r="J10">
        <f t="shared" si="1"/>
        <v>1.0686249999999999</v>
      </c>
      <c r="K10" t="s">
        <v>68</v>
      </c>
      <c r="L10" s="9" t="s">
        <v>47</v>
      </c>
      <c r="M10">
        <v>2.5</v>
      </c>
      <c r="N10">
        <v>4.5</v>
      </c>
      <c r="O10">
        <v>0.6</v>
      </c>
    </row>
    <row r="11" spans="1:15" x14ac:dyDescent="0.3">
      <c r="A11">
        <v>1</v>
      </c>
      <c r="B11">
        <v>10</v>
      </c>
      <c r="C11">
        <v>23</v>
      </c>
      <c r="D11">
        <f>Complementarias!L12</f>
        <v>2</v>
      </c>
      <c r="E11">
        <f>IF('Parcial 1'!M12&lt;3,MIN(MAX('Parcial 1'!M12,'Parcial 2 con correcciones'!L12-1),3),'Parcial 1'!M12)</f>
        <v>1.8359375</v>
      </c>
      <c r="F11">
        <f>'Parcial 2 con correcciones'!L12</f>
        <v>0</v>
      </c>
      <c r="G11">
        <f>'Parcial 3 revisado'!N12</f>
        <v>0</v>
      </c>
      <c r="H11">
        <f>'Examen final procedimiento'!K12</f>
        <v>0</v>
      </c>
      <c r="I11">
        <f t="shared" si="0"/>
        <v>0.76718750000000002</v>
      </c>
      <c r="J11">
        <f t="shared" si="1"/>
        <v>0.76718750000000002</v>
      </c>
      <c r="K11" t="s">
        <v>71</v>
      </c>
      <c r="L11" s="9" t="s">
        <v>52</v>
      </c>
      <c r="M11">
        <v>5</v>
      </c>
      <c r="N11">
        <v>5</v>
      </c>
      <c r="O11">
        <v>0.26666666666666666</v>
      </c>
    </row>
    <row r="12" spans="1:15" x14ac:dyDescent="0.3">
      <c r="A12">
        <v>0</v>
      </c>
      <c r="B12">
        <v>11</v>
      </c>
      <c r="C12">
        <v>23</v>
      </c>
      <c r="D12">
        <f>Complementarias!L13</f>
        <v>5</v>
      </c>
      <c r="E12">
        <f>IF('Parcial 1'!M13&lt;3,MIN(MAX('Parcial 1'!M13,'Parcial 2 con correcciones'!L13-1),3),'Parcial 1'!M13)</f>
        <v>4.609375</v>
      </c>
      <c r="F12">
        <f>'Parcial 2 con correcciones'!L13</f>
        <v>4.75</v>
      </c>
      <c r="G12">
        <f>'Parcial 3 revisado'!N13</f>
        <v>3.4</v>
      </c>
      <c r="H12">
        <f>'Examen final procedimiento'!K13</f>
        <v>3.7833333333333332</v>
      </c>
      <c r="I12">
        <f t="shared" si="0"/>
        <v>4.3085416666666658</v>
      </c>
      <c r="J12">
        <f t="shared" si="1"/>
        <v>4.3085416666666658</v>
      </c>
      <c r="K12" t="s">
        <v>72</v>
      </c>
      <c r="L12" s="9" t="s">
        <v>48</v>
      </c>
      <c r="M12">
        <v>5</v>
      </c>
      <c r="N12">
        <v>5</v>
      </c>
      <c r="O12">
        <v>1</v>
      </c>
    </row>
    <row r="13" spans="1:15" x14ac:dyDescent="0.3">
      <c r="A13">
        <v>1</v>
      </c>
      <c r="B13">
        <v>12</v>
      </c>
      <c r="C13">
        <v>23</v>
      </c>
      <c r="D13">
        <f>Complementarias!L14</f>
        <v>4.42</v>
      </c>
      <c r="E13">
        <f>IF('Parcial 1'!M14&lt;3,MIN(MAX('Parcial 1'!M14,'Parcial 2 con correcciones'!L14-1),3),'Parcial 1'!M14)</f>
        <v>4.1785714285714288</v>
      </c>
      <c r="F13">
        <f>'Parcial 2 con correcciones'!L14</f>
        <v>4.25</v>
      </c>
      <c r="G13">
        <f>'Parcial 3 revisado'!N14</f>
        <v>2.5499999999999998</v>
      </c>
      <c r="H13">
        <f>'Examen final procedimiento'!K14</f>
        <v>3.1583333333333332</v>
      </c>
      <c r="I13">
        <f t="shared" si="0"/>
        <v>3.7113809523809524</v>
      </c>
      <c r="J13">
        <f t="shared" si="1"/>
        <v>3.7113809523809524</v>
      </c>
      <c r="K13" t="s">
        <v>70</v>
      </c>
      <c r="L13" s="9" t="s">
        <v>49</v>
      </c>
      <c r="M13">
        <v>4.3</v>
      </c>
      <c r="N13">
        <v>5</v>
      </c>
      <c r="O13">
        <v>0.8666666666666667</v>
      </c>
    </row>
    <row r="14" spans="1:15" x14ac:dyDescent="0.3">
      <c r="A14">
        <v>1</v>
      </c>
      <c r="B14">
        <v>13</v>
      </c>
      <c r="C14">
        <v>23</v>
      </c>
      <c r="D14">
        <f>Complementarias!L15</f>
        <v>4.0999999999999996</v>
      </c>
      <c r="E14">
        <f>IF('Parcial 1'!M15&lt;3,MIN(MAX('Parcial 1'!M15,'Parcial 2 con correcciones'!L15-1),3),'Parcial 1'!M15)</f>
        <v>3.4880952380952381</v>
      </c>
      <c r="F14">
        <f>'Parcial 2 con correcciones'!L15</f>
        <v>2.375</v>
      </c>
      <c r="G14">
        <f>'Parcial 3 revisado'!N15</f>
        <v>1.5</v>
      </c>
      <c r="H14">
        <f>'Examen final procedimiento'!K15</f>
        <v>2.0916666666666668</v>
      </c>
      <c r="I14">
        <f t="shared" si="0"/>
        <v>2.7109523809523814</v>
      </c>
      <c r="J14">
        <f t="shared" si="1"/>
        <v>2.7109523809523814</v>
      </c>
      <c r="K14" t="s">
        <v>70</v>
      </c>
      <c r="L14" s="9" t="s">
        <v>47</v>
      </c>
      <c r="M14">
        <v>2.8</v>
      </c>
      <c r="N14">
        <v>5</v>
      </c>
      <c r="O14">
        <v>0.2</v>
      </c>
    </row>
    <row r="15" spans="1:15" x14ac:dyDescent="0.3">
      <c r="A15">
        <v>1</v>
      </c>
      <c r="B15">
        <v>14</v>
      </c>
      <c r="C15">
        <v>23</v>
      </c>
      <c r="D15">
        <f>Complementarias!L16</f>
        <v>4.74</v>
      </c>
      <c r="E15">
        <f>IF('Parcial 1'!M16&lt;3,MIN(MAX('Parcial 1'!M16,'Parcial 2 con correcciones'!L16-1),3),'Parcial 1'!M16)</f>
        <v>4.53125</v>
      </c>
      <c r="F15">
        <f>'Parcial 2 con correcciones'!L16</f>
        <v>2.5625</v>
      </c>
      <c r="G15">
        <f>'Parcial 3 revisado'!N16</f>
        <v>2.87</v>
      </c>
      <c r="H15">
        <f>'Examen final procedimiento'!K16</f>
        <v>2.8666666666666663</v>
      </c>
      <c r="I15">
        <f t="shared" si="0"/>
        <v>3.5140833333333337</v>
      </c>
      <c r="J15">
        <f t="shared" si="1"/>
        <v>3.5140833333333337</v>
      </c>
      <c r="K15" t="s">
        <v>70</v>
      </c>
      <c r="L15" s="9" t="s">
        <v>48</v>
      </c>
      <c r="M15">
        <v>3</v>
      </c>
      <c r="N15">
        <v>5</v>
      </c>
      <c r="O15">
        <v>0.26666666666666666</v>
      </c>
    </row>
    <row r="16" spans="1:15" x14ac:dyDescent="0.3">
      <c r="A16">
        <v>1</v>
      </c>
      <c r="B16">
        <v>15</v>
      </c>
      <c r="C16">
        <v>23</v>
      </c>
      <c r="D16">
        <f>Complementarias!L17</f>
        <v>4.08</v>
      </c>
      <c r="E16">
        <f>IF('Parcial 1'!M17&lt;3,MIN(MAX('Parcial 1'!M17,'Parcial 2 con correcciones'!L17-1),3),'Parcial 1'!M17)</f>
        <v>4.390625</v>
      </c>
      <c r="F16">
        <f>'Parcial 2 con correcciones'!L17</f>
        <v>3.3125</v>
      </c>
      <c r="G16">
        <f>'Parcial 3 revisado'!N17</f>
        <v>2.7</v>
      </c>
      <c r="H16">
        <f>'Examen final procedimiento'!K17</f>
        <v>1.8499999999999999</v>
      </c>
      <c r="I16">
        <f t="shared" si="0"/>
        <v>3.2666250000000008</v>
      </c>
      <c r="J16">
        <f t="shared" si="1"/>
        <v>3.2666250000000008</v>
      </c>
      <c r="K16" t="s">
        <v>70</v>
      </c>
      <c r="L16" s="9" t="s">
        <v>52</v>
      </c>
      <c r="M16">
        <v>2.2000000000000002</v>
      </c>
      <c r="N16">
        <v>3.5</v>
      </c>
      <c r="O16">
        <v>0.53333333333333333</v>
      </c>
    </row>
    <row r="17" spans="1:15" x14ac:dyDescent="0.3">
      <c r="A17">
        <v>1</v>
      </c>
      <c r="B17">
        <v>16</v>
      </c>
      <c r="C17">
        <v>23</v>
      </c>
      <c r="D17">
        <f>Complementarias!L18</f>
        <v>4.38</v>
      </c>
      <c r="E17">
        <f>IF('Parcial 1'!M18&lt;3,MIN(MAX('Parcial 1'!M18,'Parcial 2 con correcciones'!L18-1),3),'Parcial 1'!M18)</f>
        <v>3.59375</v>
      </c>
      <c r="F17">
        <f>'Parcial 2 con correcciones'!L18</f>
        <v>3.875</v>
      </c>
      <c r="G17">
        <f>'Parcial 3 revisado'!N18</f>
        <v>0.71</v>
      </c>
      <c r="H17">
        <f>'Examen final procedimiento'!K18</f>
        <v>3.375</v>
      </c>
      <c r="I17">
        <f t="shared" si="0"/>
        <v>3.18675</v>
      </c>
      <c r="J17">
        <f t="shared" si="1"/>
        <v>3.18675</v>
      </c>
      <c r="K17" t="s">
        <v>70</v>
      </c>
      <c r="L17" s="9" t="s">
        <v>48</v>
      </c>
      <c r="M17">
        <v>4.4000000000000004</v>
      </c>
      <c r="N17">
        <v>4.5</v>
      </c>
      <c r="O17">
        <v>0.26666666666666666</v>
      </c>
    </row>
    <row r="18" spans="1:15" x14ac:dyDescent="0.3">
      <c r="A18">
        <v>1</v>
      </c>
      <c r="B18">
        <v>17</v>
      </c>
      <c r="C18">
        <v>23</v>
      </c>
      <c r="D18">
        <f>Complementarias!L19</f>
        <v>2.7</v>
      </c>
      <c r="E18">
        <f>IF('Parcial 1'!M19&lt;3,MIN(MAX('Parcial 1'!M19,'Parcial 2 con correcciones'!L19-1),3),'Parcial 1'!M19)</f>
        <v>4.046875</v>
      </c>
      <c r="F18">
        <f>'Parcial 2 con correcciones'!L19</f>
        <v>0</v>
      </c>
      <c r="G18">
        <f>'Parcial 3 revisado'!N19</f>
        <v>1.42</v>
      </c>
      <c r="H18">
        <f>'Examen final procedimiento'!K19</f>
        <v>0</v>
      </c>
      <c r="I18">
        <f t="shared" si="0"/>
        <v>1.6333750000000002</v>
      </c>
      <c r="J18">
        <f t="shared" si="1"/>
        <v>1.6333750000000002</v>
      </c>
      <c r="K18" t="s">
        <v>72</v>
      </c>
      <c r="L18" s="9" t="s">
        <v>47</v>
      </c>
      <c r="M18">
        <v>0</v>
      </c>
      <c r="N18">
        <v>5</v>
      </c>
      <c r="O18">
        <v>0.2</v>
      </c>
    </row>
    <row r="19" spans="1:15" x14ac:dyDescent="0.3">
      <c r="A19">
        <v>1</v>
      </c>
      <c r="B19">
        <v>18</v>
      </c>
      <c r="C19">
        <v>23</v>
      </c>
      <c r="D19">
        <f>Complementarias!L20</f>
        <v>4.8600000000000012</v>
      </c>
      <c r="E19">
        <f>IF('Parcial 1'!M20&lt;3,MIN(MAX('Parcial 1'!M20,'Parcial 2 con correcciones'!L20-1),3),'Parcial 1'!M20)</f>
        <v>4.71875</v>
      </c>
      <c r="F19">
        <f>'Parcial 2 con correcciones'!L20</f>
        <v>4.3125</v>
      </c>
      <c r="G19">
        <f>'Parcial 3 revisado'!N20</f>
        <v>4.41</v>
      </c>
      <c r="H19">
        <f>'Examen final procedimiento'!K20</f>
        <v>3.3</v>
      </c>
      <c r="I19">
        <f t="shared" si="0"/>
        <v>4.3202500000000006</v>
      </c>
      <c r="J19">
        <f t="shared" si="1"/>
        <v>4.3202500000000006</v>
      </c>
      <c r="K19" t="s">
        <v>68</v>
      </c>
      <c r="L19" s="9" t="s">
        <v>47</v>
      </c>
      <c r="M19">
        <v>4.5999999999999996</v>
      </c>
      <c r="N19">
        <v>4</v>
      </c>
      <c r="O19">
        <v>1</v>
      </c>
    </row>
    <row r="20" spans="1:15" x14ac:dyDescent="0.3">
      <c r="A20">
        <v>0</v>
      </c>
      <c r="B20">
        <v>19</v>
      </c>
      <c r="C20">
        <v>23</v>
      </c>
      <c r="D20">
        <f>Complementarias!L21</f>
        <v>4.7</v>
      </c>
      <c r="E20">
        <f>IF('Parcial 1'!M21&lt;3,MIN(MAX('Parcial 1'!M21,'Parcial 2 con correcciones'!L21-1),3),'Parcial 1'!M21)</f>
        <v>4.6875</v>
      </c>
      <c r="F20">
        <f>'Parcial 2 con correcciones'!L21</f>
        <v>3.75</v>
      </c>
      <c r="G20">
        <f>'Parcial 3 revisado'!N21</f>
        <v>0.88</v>
      </c>
      <c r="H20">
        <f>'Examen final procedimiento'!K21</f>
        <v>2.875</v>
      </c>
      <c r="I20">
        <f t="shared" si="0"/>
        <v>3.3784999999999998</v>
      </c>
      <c r="J20">
        <f t="shared" si="1"/>
        <v>3.3784999999999998</v>
      </c>
      <c r="K20" t="s">
        <v>68</v>
      </c>
      <c r="L20" s="9" t="s">
        <v>53</v>
      </c>
      <c r="M20">
        <v>1.8</v>
      </c>
      <c r="N20">
        <v>4.5</v>
      </c>
      <c r="O20">
        <v>0.93333333333333335</v>
      </c>
    </row>
    <row r="21" spans="1:15" x14ac:dyDescent="0.3">
      <c r="A21">
        <v>1</v>
      </c>
      <c r="B21">
        <v>20</v>
      </c>
      <c r="C21">
        <v>23</v>
      </c>
      <c r="D21">
        <f>Complementarias!L22</f>
        <v>4.4000000000000004</v>
      </c>
      <c r="E21">
        <f>IF('Parcial 1'!M22&lt;3,MIN(MAX('Parcial 1'!M22,'Parcial 2 con correcciones'!L22-1),3),'Parcial 1'!M22)</f>
        <v>3.8333333333333335</v>
      </c>
      <c r="F21">
        <f>'Parcial 2 con correcciones'!L22</f>
        <v>2.4125000000000001</v>
      </c>
      <c r="G21">
        <f>'Parcial 3 revisado'!N22</f>
        <v>1.9</v>
      </c>
      <c r="H21">
        <f>'Examen final procedimiento'!K22</f>
        <v>2.4500000000000002</v>
      </c>
      <c r="I21">
        <f t="shared" si="0"/>
        <v>2.999166666666667</v>
      </c>
      <c r="J21">
        <f t="shared" si="1"/>
        <v>3</v>
      </c>
      <c r="K21" t="s">
        <v>70</v>
      </c>
      <c r="L21" s="9" t="s">
        <v>47</v>
      </c>
      <c r="M21">
        <v>3.8</v>
      </c>
      <c r="N21">
        <v>4.5</v>
      </c>
      <c r="O21">
        <v>0.26666666666666666</v>
      </c>
    </row>
    <row r="22" spans="1:15" x14ac:dyDescent="0.3">
      <c r="A22">
        <v>0</v>
      </c>
      <c r="B22">
        <v>21</v>
      </c>
      <c r="C22">
        <v>23</v>
      </c>
      <c r="D22">
        <f>Complementarias!L23</f>
        <v>4.5999999999999996</v>
      </c>
      <c r="E22">
        <f>IF('Parcial 1'!M23&lt;3,MIN(MAX('Parcial 1'!M23,'Parcial 2 con correcciones'!L23-1),3),'Parcial 1'!M23)</f>
        <v>4.8809523809523805</v>
      </c>
      <c r="F22">
        <f>'Parcial 2 con correcciones'!L23</f>
        <v>4.6875</v>
      </c>
      <c r="G22">
        <f>'Parcial 3 revisado'!N23</f>
        <v>3.85</v>
      </c>
      <c r="H22">
        <f>'Examen final procedimiento'!K23</f>
        <v>3.4083333333333332</v>
      </c>
      <c r="I22">
        <f t="shared" si="0"/>
        <v>4.2853571428571433</v>
      </c>
      <c r="J22">
        <f>IF(I22&gt;=2.85,MAX(I22,3),I22)</f>
        <v>4.2853571428571433</v>
      </c>
      <c r="K22" t="s">
        <v>68</v>
      </c>
      <c r="L22" s="9" t="s">
        <v>54</v>
      </c>
      <c r="M22">
        <v>4.5</v>
      </c>
      <c r="N22">
        <v>3.5</v>
      </c>
      <c r="O22">
        <v>0.8666666666666667</v>
      </c>
    </row>
    <row r="23" spans="1:15" x14ac:dyDescent="0.3">
      <c r="A23">
        <v>1</v>
      </c>
      <c r="B23">
        <v>22</v>
      </c>
      <c r="C23">
        <v>23</v>
      </c>
      <c r="D23">
        <f>Complementarias!L24</f>
        <v>4.5600000000000005</v>
      </c>
      <c r="E23">
        <f>IF('Parcial 1'!M24&lt;3,MIN(MAX('Parcial 1'!M24,'Parcial 2 con correcciones'!L24-1),3),'Parcial 1'!M24)</f>
        <v>4.515625</v>
      </c>
      <c r="F23">
        <f>'Parcial 2 con correcciones'!L24</f>
        <v>1.375</v>
      </c>
      <c r="G23">
        <f>'Parcial 3 revisado'!N24</f>
        <v>0.75</v>
      </c>
      <c r="H23">
        <f>'Examen final procedimiento'!K24</f>
        <v>3.4333333333333327</v>
      </c>
      <c r="I23">
        <f t="shared" si="0"/>
        <v>2.9267916666666665</v>
      </c>
      <c r="J23">
        <f t="shared" si="1"/>
        <v>3</v>
      </c>
      <c r="K23" t="s">
        <v>70</v>
      </c>
      <c r="L23" s="9" t="s">
        <v>47</v>
      </c>
      <c r="M23">
        <v>3.8</v>
      </c>
      <c r="N23">
        <v>5</v>
      </c>
      <c r="O23">
        <v>0.26666666666666666</v>
      </c>
    </row>
    <row r="24" spans="1:15" x14ac:dyDescent="0.3">
      <c r="A24">
        <v>0</v>
      </c>
      <c r="B24">
        <v>23</v>
      </c>
      <c r="C24">
        <v>23</v>
      </c>
      <c r="D24">
        <f>Complementarias!L25</f>
        <v>4.9399999999999995</v>
      </c>
      <c r="E24">
        <f>IF('Parcial 1'!M25&lt;3,MIN(MAX('Parcial 1'!M25,'Parcial 2 con correcciones'!L25-1),3),'Parcial 1'!M25)</f>
        <v>4.296875</v>
      </c>
      <c r="F24">
        <f>'Parcial 2 con correcciones'!L25</f>
        <v>5</v>
      </c>
      <c r="G24">
        <f>'Parcial 3 revisado'!N25</f>
        <v>4.22</v>
      </c>
      <c r="H24">
        <f>'Examen final procedimiento'!K25</f>
        <v>3.9916666666666663</v>
      </c>
      <c r="I24">
        <f t="shared" si="0"/>
        <v>4.4897083333333336</v>
      </c>
      <c r="J24">
        <f t="shared" si="1"/>
        <v>4.4897083333333336</v>
      </c>
      <c r="K24" t="s">
        <v>68</v>
      </c>
      <c r="L24" s="9" t="s">
        <v>48</v>
      </c>
      <c r="M24">
        <v>3.7</v>
      </c>
      <c r="N24">
        <v>5</v>
      </c>
      <c r="O24">
        <v>1</v>
      </c>
    </row>
    <row r="25" spans="1:15" x14ac:dyDescent="0.3">
      <c r="A25">
        <v>0</v>
      </c>
      <c r="B25">
        <v>24</v>
      </c>
      <c r="C25">
        <v>23</v>
      </c>
      <c r="D25">
        <f>Complementarias!L26</f>
        <v>3.5</v>
      </c>
      <c r="E25">
        <f>IF('Parcial 1'!M26&lt;3,MIN(MAX('Parcial 1'!M26,'Parcial 2 con correcciones'!L26-1),3),'Parcial 1'!M26)</f>
        <v>0.96875</v>
      </c>
      <c r="F25">
        <f>'Parcial 2 con correcciones'!L26</f>
        <v>0.3125</v>
      </c>
      <c r="G25">
        <f>'Parcial 3 revisado'!N26</f>
        <v>0.15</v>
      </c>
      <c r="H25">
        <f>'Examen final procedimiento'!K26</f>
        <v>2.2833333333333332</v>
      </c>
      <c r="I25">
        <f t="shared" si="0"/>
        <v>1.4429166666666668</v>
      </c>
      <c r="J25">
        <f t="shared" si="1"/>
        <v>1.4429166666666668</v>
      </c>
      <c r="K25" t="s">
        <v>68</v>
      </c>
      <c r="L25" s="9" t="s">
        <v>47</v>
      </c>
      <c r="M25">
        <v>3.2</v>
      </c>
      <c r="N25">
        <v>3</v>
      </c>
      <c r="O25">
        <v>0.73333333333333328</v>
      </c>
    </row>
    <row r="26" spans="1:15" x14ac:dyDescent="0.3">
      <c r="A26">
        <v>1</v>
      </c>
      <c r="B26">
        <v>25</v>
      </c>
      <c r="C26">
        <v>23</v>
      </c>
      <c r="D26">
        <f>Complementarias!L27</f>
        <v>4.9399999999999995</v>
      </c>
      <c r="E26">
        <f>IF('Parcial 1'!M27&lt;3,MIN(MAX('Parcial 1'!M27,'Parcial 2 con correcciones'!L27-1),3),'Parcial 1'!M27)</f>
        <v>4.921875</v>
      </c>
      <c r="F26">
        <f>'Parcial 2 con correcciones'!L27</f>
        <v>4.6875</v>
      </c>
      <c r="G26">
        <f>'Parcial 3 revisado'!N27</f>
        <v>0.88</v>
      </c>
      <c r="H26">
        <f>'Examen final procedimiento'!K27</f>
        <v>1.9916666666666665</v>
      </c>
      <c r="I26">
        <f t="shared" si="0"/>
        <v>3.4842083333333336</v>
      </c>
      <c r="J26">
        <f t="shared" si="1"/>
        <v>3.4842083333333336</v>
      </c>
      <c r="K26" t="s">
        <v>68</v>
      </c>
      <c r="L26" s="9" t="s">
        <v>50</v>
      </c>
      <c r="M26">
        <v>4.7</v>
      </c>
      <c r="N26">
        <v>5</v>
      </c>
      <c r="O26">
        <v>0.73333333333333328</v>
      </c>
    </row>
    <row r="27" spans="1:15" x14ac:dyDescent="0.3">
      <c r="A27">
        <v>1</v>
      </c>
      <c r="B27">
        <v>26</v>
      </c>
      <c r="C27">
        <v>23</v>
      </c>
      <c r="D27">
        <f>Complementarias!L28</f>
        <v>0.54</v>
      </c>
      <c r="E27">
        <f>IF('Parcial 1'!M28&lt;3,MIN(MAX('Parcial 1'!M28,'Parcial 2 con correcciones'!L28-1),3),'Parcial 1'!M28)</f>
        <v>0.3125</v>
      </c>
      <c r="F27">
        <f>'Parcial 2 con correcciones'!L28</f>
        <v>1.25</v>
      </c>
      <c r="G27">
        <f>'Parcial 3 revisado'!N28</f>
        <v>0.71</v>
      </c>
      <c r="H27">
        <v>0.7</v>
      </c>
      <c r="I27">
        <f t="shared" si="0"/>
        <v>0.70250000000000012</v>
      </c>
      <c r="J27">
        <f t="shared" si="1"/>
        <v>0.70250000000000012</v>
      </c>
      <c r="K27" t="s">
        <v>69</v>
      </c>
      <c r="L27" s="9" t="s">
        <v>49</v>
      </c>
      <c r="M27">
        <v>0</v>
      </c>
      <c r="N27">
        <v>0.2</v>
      </c>
      <c r="O27">
        <v>0.8666666666666667</v>
      </c>
    </row>
    <row r="28" spans="1:15" x14ac:dyDescent="0.3">
      <c r="A28">
        <v>0</v>
      </c>
      <c r="B28">
        <v>27</v>
      </c>
      <c r="C28">
        <v>23</v>
      </c>
      <c r="D28">
        <f>Complementarias!L29</f>
        <v>0</v>
      </c>
      <c r="E28">
        <f>IF('Parcial 1'!M29&lt;3,MIN(MAX('Parcial 1'!M29,'Parcial 2 con correcciones'!L29-1),3),'Parcial 1'!M29)</f>
        <v>0</v>
      </c>
      <c r="F28">
        <f>'Parcial 2 con correcciones'!L29</f>
        <v>0</v>
      </c>
      <c r="G28">
        <f>'Parcial 3 revisado'!N29</f>
        <v>0</v>
      </c>
      <c r="H28">
        <f>'Examen final procedimiento'!K29</f>
        <v>0</v>
      </c>
      <c r="I28">
        <f t="shared" si="0"/>
        <v>0</v>
      </c>
      <c r="J28">
        <f t="shared" si="1"/>
        <v>0</v>
      </c>
      <c r="K28" t="s">
        <v>69</v>
      </c>
      <c r="L28" s="9" t="s">
        <v>49</v>
      </c>
      <c r="M28">
        <f t="shared" ref="M28" si="2">5*(N28/29)</f>
        <v>3.9635354736424896E-3</v>
      </c>
      <c r="N28">
        <f>5*(O28/29)</f>
        <v>2.2988505747126436E-2</v>
      </c>
      <c r="O28">
        <v>0.13333333333333333</v>
      </c>
    </row>
    <row r="29" spans="1:15" x14ac:dyDescent="0.3">
      <c r="A29">
        <v>1</v>
      </c>
      <c r="B29">
        <v>28</v>
      </c>
      <c r="C29">
        <v>23</v>
      </c>
      <c r="D29">
        <f>Complementarias!L30</f>
        <v>4.88</v>
      </c>
      <c r="E29">
        <f>IF('Parcial 1'!M30&lt;3,MIN(MAX('Parcial 1'!M30,'Parcial 2 con correcciones'!L30-1),3),'Parcial 1'!M30)</f>
        <v>3.953125</v>
      </c>
      <c r="F29">
        <f>'Parcial 2 con correcciones'!L30</f>
        <v>4.0625</v>
      </c>
      <c r="G29">
        <f>'Parcial 3 revisado'!N30</f>
        <v>3.85</v>
      </c>
      <c r="H29">
        <f>'Examen final procedimiento'!K30</f>
        <v>2.0583333333333336</v>
      </c>
      <c r="I29">
        <f t="shared" si="0"/>
        <v>3.760791666666667</v>
      </c>
      <c r="J29">
        <f t="shared" si="1"/>
        <v>3.760791666666667</v>
      </c>
      <c r="K29" t="s">
        <v>70</v>
      </c>
      <c r="L29" s="9" t="s">
        <v>51</v>
      </c>
      <c r="M29">
        <v>4.9000000000000004</v>
      </c>
      <c r="N29">
        <v>5</v>
      </c>
      <c r="O29">
        <v>0.46666666666666667</v>
      </c>
    </row>
    <row r="30" spans="1:15" x14ac:dyDescent="0.3">
      <c r="A30">
        <v>0</v>
      </c>
      <c r="B30">
        <v>29</v>
      </c>
      <c r="C30">
        <v>24</v>
      </c>
      <c r="D30">
        <f>Complementarias!L31</f>
        <v>0.4</v>
      </c>
      <c r="E30">
        <f>IF('Parcial 1'!M31&lt;3,MIN(MAX('Parcial 1'!M31,'Parcial 2 con correcciones'!L31-1),3),'Parcial 1'!M31)</f>
        <v>0.921875</v>
      </c>
      <c r="F30">
        <f>'Parcial 2 con correcciones'!L31</f>
        <v>6.25E-2</v>
      </c>
      <c r="G30">
        <f>'Parcial 3 revisado'!N31</f>
        <v>0</v>
      </c>
      <c r="H30">
        <f>'Examen final procedimiento'!K31</f>
        <v>0</v>
      </c>
      <c r="I30">
        <f t="shared" si="0"/>
        <v>0.27687499999999998</v>
      </c>
      <c r="J30">
        <f t="shared" si="1"/>
        <v>0.27687499999999998</v>
      </c>
      <c r="K30" t="s">
        <v>68</v>
      </c>
      <c r="L30" s="9" t="s">
        <v>55</v>
      </c>
      <c r="M30">
        <v>1</v>
      </c>
      <c r="N30">
        <v>0</v>
      </c>
      <c r="O30">
        <v>0.4</v>
      </c>
    </row>
    <row r="31" spans="1:15" x14ac:dyDescent="0.3">
      <c r="A31">
        <v>1</v>
      </c>
      <c r="B31">
        <v>30</v>
      </c>
      <c r="C31">
        <v>24</v>
      </c>
      <c r="D31">
        <f>Complementarias!L32</f>
        <v>2.7</v>
      </c>
      <c r="E31">
        <f>IF('Parcial 1'!M32&lt;3,MIN(MAX('Parcial 1'!M32,'Parcial 2 con correcciones'!L32-1),3),'Parcial 1'!M32)</f>
        <v>5</v>
      </c>
      <c r="F31">
        <f>'Parcial 2 con correcciones'!L32</f>
        <v>5</v>
      </c>
      <c r="G31">
        <f>'Parcial 3 revisado'!N32</f>
        <v>4.0999999999999996</v>
      </c>
      <c r="H31">
        <f>'Examen final procedimiento'!K32</f>
        <v>4.0999999999999996</v>
      </c>
      <c r="I31">
        <f t="shared" si="0"/>
        <v>4.18</v>
      </c>
      <c r="J31">
        <f t="shared" si="1"/>
        <v>4.18</v>
      </c>
      <c r="K31" t="s">
        <v>70</v>
      </c>
      <c r="L31" s="9" t="s">
        <v>56</v>
      </c>
      <c r="M31">
        <v>5</v>
      </c>
      <c r="N31">
        <v>5</v>
      </c>
      <c r="O31">
        <v>0.13333333333333333</v>
      </c>
    </row>
    <row r="32" spans="1:15" x14ac:dyDescent="0.3">
      <c r="A32">
        <v>0</v>
      </c>
      <c r="B32">
        <v>31</v>
      </c>
      <c r="C32">
        <v>24</v>
      </c>
      <c r="D32">
        <f>Complementarias!L33</f>
        <v>2</v>
      </c>
      <c r="E32">
        <f>IF('Parcial 1'!M33&lt;3,MIN(MAX('Parcial 1'!M33,'Parcial 2 con correcciones'!L33-1),3),'Parcial 1'!M33)</f>
        <v>2.578125</v>
      </c>
      <c r="F32">
        <f>'Parcial 2 con correcciones'!L33</f>
        <v>2.375</v>
      </c>
      <c r="G32">
        <f>'Parcial 3 revisado'!N33</f>
        <v>1.42</v>
      </c>
      <c r="H32">
        <f>'Examen final procedimiento'!K33</f>
        <v>0</v>
      </c>
      <c r="I32">
        <f t="shared" si="0"/>
        <v>1.674625</v>
      </c>
      <c r="J32">
        <f t="shared" si="1"/>
        <v>1.674625</v>
      </c>
      <c r="K32" t="s">
        <v>68</v>
      </c>
      <c r="L32" s="9" t="s">
        <v>57</v>
      </c>
      <c r="M32">
        <v>1</v>
      </c>
      <c r="N32">
        <v>5</v>
      </c>
      <c r="O32">
        <v>0.73333333333333328</v>
      </c>
    </row>
    <row r="33" spans="1:15" x14ac:dyDescent="0.3">
      <c r="A33">
        <v>0</v>
      </c>
      <c r="B33">
        <v>32</v>
      </c>
      <c r="C33">
        <v>24</v>
      </c>
      <c r="D33">
        <f>Complementarias!L34</f>
        <v>0.4</v>
      </c>
      <c r="E33">
        <f>IF('Parcial 1'!M34&lt;3,MIN(MAX('Parcial 1'!M34,'Parcial 2 con correcciones'!L34-1),3),'Parcial 1'!M34)</f>
        <v>1.5625</v>
      </c>
      <c r="F33">
        <f>'Parcial 2 con correcciones'!L34</f>
        <v>2.25</v>
      </c>
      <c r="G33">
        <f>'Parcial 3 revisado'!N34</f>
        <v>0</v>
      </c>
      <c r="H33">
        <f>'Examen final procedimiento'!K34</f>
        <v>0</v>
      </c>
      <c r="I33">
        <f t="shared" si="0"/>
        <v>0.84250000000000014</v>
      </c>
      <c r="J33">
        <f t="shared" si="1"/>
        <v>0.84250000000000014</v>
      </c>
      <c r="K33" t="s">
        <v>68</v>
      </c>
      <c r="L33" s="9" t="s">
        <v>58</v>
      </c>
      <c r="M33">
        <v>0</v>
      </c>
      <c r="N33">
        <v>1</v>
      </c>
      <c r="O33">
        <v>0.6</v>
      </c>
    </row>
    <row r="34" spans="1:15" x14ac:dyDescent="0.3">
      <c r="A34">
        <v>0</v>
      </c>
      <c r="B34">
        <v>33</v>
      </c>
      <c r="C34">
        <v>24</v>
      </c>
      <c r="D34">
        <f>Complementarias!L35</f>
        <v>3.3906896551724137</v>
      </c>
      <c r="E34">
        <f>IF('Parcial 1'!M35&lt;3,MIN(MAX('Parcial 1'!M35,'Parcial 2 con correcciones'!L35-1),3),'Parcial 1'!M35)</f>
        <v>4.171875</v>
      </c>
      <c r="F34">
        <f>'Parcial 2 con correcciones'!L35</f>
        <v>4.6500000000000004</v>
      </c>
      <c r="G34">
        <f>'Parcial 3 revisado'!N35</f>
        <v>4.45</v>
      </c>
      <c r="H34">
        <f>'Examen final procedimiento'!K35</f>
        <v>3.3250000000000002</v>
      </c>
      <c r="I34">
        <f t="shared" si="0"/>
        <v>3.9975129310344828</v>
      </c>
      <c r="J34">
        <f t="shared" si="1"/>
        <v>3.9975129310344828</v>
      </c>
      <c r="K34" t="s">
        <v>68</v>
      </c>
      <c r="L34" s="9" t="s">
        <v>48</v>
      </c>
      <c r="M34">
        <v>1</v>
      </c>
      <c r="N34">
        <v>2</v>
      </c>
      <c r="O34">
        <v>0.6</v>
      </c>
    </row>
    <row r="35" spans="1:15" x14ac:dyDescent="0.3">
      <c r="A35">
        <v>0</v>
      </c>
      <c r="B35">
        <v>34</v>
      </c>
      <c r="C35">
        <v>24</v>
      </c>
      <c r="D35">
        <f>Complementarias!L36</f>
        <v>3.2399999999999998</v>
      </c>
      <c r="E35">
        <f>IF('Parcial 1'!M36&lt;3,MIN(MAX('Parcial 1'!M36,'Parcial 2 con correcciones'!L36-1),3),'Parcial 1'!M36)</f>
        <v>4.609375</v>
      </c>
      <c r="F35">
        <f>'Parcial 2 con correcciones'!L36</f>
        <v>4.3</v>
      </c>
      <c r="G35">
        <f>'Parcial 3 revisado'!N36</f>
        <v>4.45</v>
      </c>
      <c r="H35">
        <f>'Examen final procedimiento'!K36</f>
        <v>3.9249999999999998</v>
      </c>
      <c r="I35">
        <f t="shared" si="0"/>
        <v>4.1048749999999998</v>
      </c>
      <c r="J35">
        <f t="shared" si="1"/>
        <v>4.1048749999999998</v>
      </c>
      <c r="K35" t="s">
        <v>70</v>
      </c>
      <c r="L35" s="9" t="s">
        <v>59</v>
      </c>
      <c r="M35">
        <v>3.7</v>
      </c>
      <c r="N35">
        <v>5</v>
      </c>
      <c r="O35">
        <v>0.93333333333333335</v>
      </c>
    </row>
    <row r="36" spans="1:15" x14ac:dyDescent="0.3">
      <c r="A36">
        <v>1</v>
      </c>
      <c r="B36">
        <v>35</v>
      </c>
      <c r="C36">
        <v>24</v>
      </c>
      <c r="D36">
        <f>Complementarias!L37</f>
        <v>3.12</v>
      </c>
      <c r="E36">
        <f>IF('Parcial 1'!M37&lt;3,MIN(MAX('Parcial 1'!M37,'Parcial 2 con correcciones'!L37-1),3),'Parcial 1'!M37)</f>
        <v>4.5625</v>
      </c>
      <c r="F36">
        <f>'Parcial 2 con correcciones'!L37</f>
        <v>3.4</v>
      </c>
      <c r="G36">
        <f>'Parcial 3 revisado'!N37</f>
        <v>3.25</v>
      </c>
      <c r="H36">
        <f>'Examen final procedimiento'!K37</f>
        <v>3.0750000000000002</v>
      </c>
      <c r="I36">
        <f t="shared" si="0"/>
        <v>3.4815</v>
      </c>
      <c r="J36">
        <f t="shared" si="1"/>
        <v>3.4815</v>
      </c>
      <c r="K36" t="s">
        <v>68</v>
      </c>
      <c r="L36" s="9" t="s">
        <v>50</v>
      </c>
      <c r="M36">
        <v>1</v>
      </c>
      <c r="N36">
        <v>2.1</v>
      </c>
      <c r="O36">
        <v>0.8666666666666667</v>
      </c>
    </row>
    <row r="37" spans="1:15" x14ac:dyDescent="0.3">
      <c r="A37">
        <v>0</v>
      </c>
      <c r="B37">
        <v>36</v>
      </c>
      <c r="C37">
        <v>24</v>
      </c>
      <c r="D37">
        <f>Complementarias!L38</f>
        <v>0.2</v>
      </c>
      <c r="E37">
        <f>IF('Parcial 1'!M38&lt;3,MIN(MAX('Parcial 1'!M38,'Parcial 2 con correcciones'!L38-1),3),'Parcial 1'!M38)</f>
        <v>1.984375</v>
      </c>
      <c r="F37">
        <f>'Parcial 2 con correcciones'!L38</f>
        <v>1.5625</v>
      </c>
      <c r="G37">
        <f>'Parcial 3 revisado'!N38</f>
        <v>0</v>
      </c>
      <c r="H37">
        <f>'Examen final procedimiento'!K38</f>
        <v>0</v>
      </c>
      <c r="I37">
        <f t="shared" si="0"/>
        <v>0.74937500000000012</v>
      </c>
      <c r="J37">
        <f t="shared" si="1"/>
        <v>0.74937500000000012</v>
      </c>
      <c r="K37" t="s">
        <v>70</v>
      </c>
      <c r="L37" s="9" t="s">
        <v>55</v>
      </c>
      <c r="M37">
        <v>1</v>
      </c>
      <c r="N37">
        <v>0</v>
      </c>
      <c r="O37">
        <v>0.26666666666666666</v>
      </c>
    </row>
    <row r="38" spans="1:15" x14ac:dyDescent="0.3">
      <c r="A38">
        <v>1</v>
      </c>
      <c r="B38">
        <v>37</v>
      </c>
      <c r="C38">
        <v>24</v>
      </c>
      <c r="D38">
        <f>Complementarias!L39</f>
        <v>0.6</v>
      </c>
      <c r="E38">
        <f>IF('Parcial 1'!M39&lt;3,MIN(MAX('Parcial 1'!M39,'Parcial 2 con correcciones'!L39-1),3),'Parcial 1'!M39)</f>
        <v>1.875</v>
      </c>
      <c r="F38">
        <f>'Parcial 2 con correcciones'!L39</f>
        <v>0.3125</v>
      </c>
      <c r="G38">
        <f>'Parcial 3 revisado'!N39</f>
        <v>0</v>
      </c>
      <c r="H38">
        <f>'Examen final procedimiento'!K39</f>
        <v>0</v>
      </c>
      <c r="I38">
        <f t="shared" si="0"/>
        <v>0.5575</v>
      </c>
      <c r="J38">
        <f t="shared" si="1"/>
        <v>0.5575</v>
      </c>
      <c r="K38" t="s">
        <v>73</v>
      </c>
      <c r="L38" s="9" t="s">
        <v>55</v>
      </c>
      <c r="M38">
        <v>1</v>
      </c>
      <c r="N38">
        <v>1</v>
      </c>
      <c r="O38">
        <v>0.93333333333333335</v>
      </c>
    </row>
    <row r="39" spans="1:15" x14ac:dyDescent="0.3">
      <c r="A39">
        <v>1</v>
      </c>
      <c r="B39">
        <v>38</v>
      </c>
      <c r="C39">
        <v>24</v>
      </c>
      <c r="D39">
        <f>Complementarias!L40</f>
        <v>1.8399999999999999</v>
      </c>
      <c r="E39">
        <f>IF('Parcial 1'!M40&lt;3,MIN(MAX('Parcial 1'!M40,'Parcial 2 con correcciones'!L40-1),3),'Parcial 1'!M40)</f>
        <v>4.921875</v>
      </c>
      <c r="F39">
        <f>'Parcial 2 con correcciones'!L40</f>
        <v>4.8</v>
      </c>
      <c r="G39">
        <f>'Parcial 3 revisado'!N40</f>
        <v>3.56</v>
      </c>
      <c r="H39">
        <f>'Examen final procedimiento'!K40</f>
        <v>2.2833333333333332</v>
      </c>
      <c r="I39">
        <f t="shared" si="0"/>
        <v>3.481041666666667</v>
      </c>
      <c r="J39">
        <f t="shared" si="1"/>
        <v>3.481041666666667</v>
      </c>
      <c r="K39" t="s">
        <v>70</v>
      </c>
      <c r="L39" s="9" t="s">
        <v>48</v>
      </c>
      <c r="M39">
        <v>1</v>
      </c>
      <c r="N39">
        <v>1</v>
      </c>
      <c r="O39">
        <v>1</v>
      </c>
    </row>
    <row r="40" spans="1:15" x14ac:dyDescent="0.3">
      <c r="A40">
        <v>0</v>
      </c>
      <c r="B40">
        <v>39</v>
      </c>
      <c r="C40">
        <v>24</v>
      </c>
      <c r="D40">
        <f>Complementarias!L41</f>
        <v>0.45999999999999996</v>
      </c>
      <c r="E40">
        <f>IF('Parcial 1'!M41&lt;3,MIN(MAX('Parcial 1'!M41,'Parcial 2 con correcciones'!L41-1),3),'Parcial 1'!M41)</f>
        <v>4.109375</v>
      </c>
      <c r="F40">
        <f>'Parcial 2 con correcciones'!L41</f>
        <v>3.25</v>
      </c>
      <c r="G40">
        <f>'Parcial 3 revisado'!N41</f>
        <v>0.84</v>
      </c>
      <c r="H40">
        <f>'Examen final procedimiento'!K41</f>
        <v>2.5083333333333329</v>
      </c>
      <c r="I40">
        <f t="shared" si="0"/>
        <v>2.233541666666667</v>
      </c>
      <c r="J40">
        <f t="shared" si="1"/>
        <v>2.233541666666667</v>
      </c>
      <c r="K40" t="s">
        <v>72</v>
      </c>
      <c r="L40" s="9" t="s">
        <v>49</v>
      </c>
      <c r="M40">
        <v>1</v>
      </c>
      <c r="N40">
        <v>0</v>
      </c>
      <c r="O40">
        <v>0.46666666666666667</v>
      </c>
    </row>
    <row r="41" spans="1:15" x14ac:dyDescent="0.3">
      <c r="A41">
        <v>0</v>
      </c>
      <c r="B41">
        <v>40</v>
      </c>
      <c r="C41">
        <v>24</v>
      </c>
      <c r="D41">
        <f>Complementarias!L42</f>
        <v>1.1400000000000001</v>
      </c>
      <c r="E41">
        <f>IF('Parcial 1'!M42&lt;3,MIN(MAX('Parcial 1'!M42,'Parcial 2 con correcciones'!L42-1),3),'Parcial 1'!M42)</f>
        <v>3.015625</v>
      </c>
      <c r="F41">
        <f>'Parcial 2 con correcciones'!L42</f>
        <v>2.3125</v>
      </c>
      <c r="G41">
        <f>'Parcial 3 revisado'!N42</f>
        <v>1.42</v>
      </c>
      <c r="H41">
        <f>'Examen final procedimiento'!K42</f>
        <v>0</v>
      </c>
      <c r="I41">
        <f t="shared" si="0"/>
        <v>1.5776250000000003</v>
      </c>
      <c r="J41">
        <f t="shared" si="1"/>
        <v>1.5776250000000003</v>
      </c>
      <c r="K41" t="s">
        <v>68</v>
      </c>
      <c r="L41" s="9" t="s">
        <v>60</v>
      </c>
      <c r="M41">
        <v>1</v>
      </c>
      <c r="N41">
        <v>1.7</v>
      </c>
      <c r="O41">
        <v>0.93333333333333335</v>
      </c>
    </row>
    <row r="42" spans="1:15" x14ac:dyDescent="0.3">
      <c r="A42">
        <v>0</v>
      </c>
      <c r="B42">
        <v>41</v>
      </c>
      <c r="C42">
        <v>24</v>
      </c>
      <c r="D42">
        <f>Complementarias!L43</f>
        <v>5</v>
      </c>
      <c r="E42">
        <f>IF('Parcial 1'!M43&lt;3,MIN(MAX('Parcial 1'!M43,'Parcial 2 con correcciones'!L43-1),3),'Parcial 1'!M43)</f>
        <v>4.6875</v>
      </c>
      <c r="F42">
        <f>'Parcial 2 con correcciones'!L43</f>
        <v>5</v>
      </c>
      <c r="G42">
        <f>'Parcial 3 revisado'!N43</f>
        <v>4.7</v>
      </c>
      <c r="H42">
        <f>'Examen final procedimiento'!K43</f>
        <v>4.6166666666666663</v>
      </c>
      <c r="I42">
        <f t="shared" si="0"/>
        <v>4.8008333333333333</v>
      </c>
      <c r="J42">
        <f t="shared" si="1"/>
        <v>4.8008333333333333</v>
      </c>
      <c r="K42" t="s">
        <v>68</v>
      </c>
      <c r="L42" s="9" t="s">
        <v>58</v>
      </c>
      <c r="M42">
        <v>4.5</v>
      </c>
      <c r="N42">
        <v>5</v>
      </c>
      <c r="O42">
        <v>1</v>
      </c>
    </row>
    <row r="43" spans="1:15" x14ac:dyDescent="0.3">
      <c r="A43">
        <v>1</v>
      </c>
      <c r="B43">
        <v>42</v>
      </c>
      <c r="C43">
        <v>24</v>
      </c>
      <c r="D43">
        <f>Complementarias!L44</f>
        <v>3.0041379310344825</v>
      </c>
      <c r="E43">
        <f>IF('Parcial 1'!M44&lt;3,MIN(MAX('Parcial 1'!M44,'Parcial 2 con correcciones'!L44-1),3),'Parcial 1'!M44)</f>
        <v>2.90625</v>
      </c>
      <c r="F43">
        <f>'Parcial 2 con correcciones'!L44</f>
        <v>3.90625</v>
      </c>
      <c r="G43">
        <f>'Parcial 3 revisado'!N44</f>
        <v>3.18</v>
      </c>
      <c r="H43">
        <f>'Examen final procedimiento'!K44</f>
        <v>3.5333333333333332</v>
      </c>
      <c r="I43">
        <f t="shared" si="0"/>
        <v>3.3059942528735635</v>
      </c>
      <c r="J43">
        <f t="shared" si="1"/>
        <v>3.3059942528735635</v>
      </c>
      <c r="K43" t="s">
        <v>70</v>
      </c>
      <c r="L43" s="9" t="s">
        <v>61</v>
      </c>
      <c r="M43">
        <v>1</v>
      </c>
      <c r="N43">
        <v>1.6</v>
      </c>
      <c r="O43">
        <v>0.53333333333333333</v>
      </c>
    </row>
    <row r="44" spans="1:15" x14ac:dyDescent="0.3">
      <c r="A44">
        <v>1</v>
      </c>
      <c r="B44">
        <v>43</v>
      </c>
      <c r="C44">
        <v>24</v>
      </c>
      <c r="D44">
        <f>Complementarias!L45</f>
        <v>4.34</v>
      </c>
      <c r="E44">
        <f>IF('Parcial 1'!M45&lt;3,MIN(MAX('Parcial 1'!M45,'Parcial 2 con correcciones'!L45-1),3),'Parcial 1'!M45)</f>
        <v>4.65625</v>
      </c>
      <c r="F44">
        <f>'Parcial 2 con correcciones'!L45</f>
        <v>4.45</v>
      </c>
      <c r="G44">
        <f>'Parcial 3 revisado'!N45</f>
        <v>3.81</v>
      </c>
      <c r="H44">
        <f>'Examen final procedimiento'!K45</f>
        <v>4.2416666666666663</v>
      </c>
      <c r="I44">
        <f t="shared" si="0"/>
        <v>4.2995833333333335</v>
      </c>
      <c r="J44">
        <f t="shared" si="1"/>
        <v>4.2995833333333335</v>
      </c>
      <c r="K44" t="s">
        <v>68</v>
      </c>
      <c r="L44" s="9" t="s">
        <v>48</v>
      </c>
      <c r="M44">
        <v>2.7</v>
      </c>
      <c r="N44">
        <v>1</v>
      </c>
      <c r="O44">
        <v>0.93333333333333335</v>
      </c>
    </row>
    <row r="45" spans="1:15" x14ac:dyDescent="0.3">
      <c r="A45">
        <v>1</v>
      </c>
      <c r="B45">
        <v>44</v>
      </c>
      <c r="C45">
        <v>24</v>
      </c>
      <c r="D45">
        <f>Complementarias!L46</f>
        <v>2.84</v>
      </c>
      <c r="E45">
        <f>IF('Parcial 1'!M46&lt;3,MIN(MAX('Parcial 1'!M46,'Parcial 2 con correcciones'!L46-1),3),'Parcial 1'!M46)</f>
        <v>3.828125</v>
      </c>
      <c r="F45">
        <f>'Parcial 2 con correcciones'!L46</f>
        <v>4.375</v>
      </c>
      <c r="G45">
        <f>'Parcial 3 revisado'!N46</f>
        <v>1.42</v>
      </c>
      <c r="H45">
        <f>'Examen final procedimiento'!K46</f>
        <v>3.4916666666666663</v>
      </c>
      <c r="I45">
        <f t="shared" si="0"/>
        <v>3.1909583333333331</v>
      </c>
      <c r="J45">
        <f t="shared" si="1"/>
        <v>3.1909583333333331</v>
      </c>
      <c r="K45" t="s">
        <v>68</v>
      </c>
      <c r="L45" s="9" t="s">
        <v>50</v>
      </c>
      <c r="M45">
        <v>4.5</v>
      </c>
      <c r="N45">
        <v>2.7</v>
      </c>
      <c r="O45">
        <v>0.6</v>
      </c>
    </row>
    <row r="46" spans="1:15" x14ac:dyDescent="0.3">
      <c r="A46">
        <v>1</v>
      </c>
      <c r="B46">
        <v>45</v>
      </c>
      <c r="C46">
        <v>24</v>
      </c>
      <c r="D46">
        <f>Complementarias!L47</f>
        <v>0</v>
      </c>
      <c r="E46">
        <f>IF('Parcial 1'!M47&lt;3,MIN(MAX('Parcial 1'!M47,'Parcial 2 con correcciones'!L47-1),3),'Parcial 1'!M47)</f>
        <v>0</v>
      </c>
      <c r="F46">
        <f>'Parcial 2 con correcciones'!L47</f>
        <v>0</v>
      </c>
      <c r="G46">
        <f>'Parcial 3 revisado'!N47</f>
        <v>0</v>
      </c>
      <c r="H46">
        <f>'Examen final procedimiento'!K47</f>
        <v>0</v>
      </c>
      <c r="I46">
        <f t="shared" si="0"/>
        <v>0</v>
      </c>
      <c r="J46">
        <f t="shared" si="1"/>
        <v>0</v>
      </c>
      <c r="K46" t="s">
        <v>70</v>
      </c>
      <c r="L46" s="9" t="s">
        <v>62</v>
      </c>
      <c r="M46">
        <f t="shared" ref="M46" si="3">5*(N46/29)</f>
        <v>0</v>
      </c>
      <c r="N46">
        <f>5*(O46/29)</f>
        <v>0</v>
      </c>
      <c r="O46">
        <v>0</v>
      </c>
    </row>
    <row r="47" spans="1:15" x14ac:dyDescent="0.3">
      <c r="A47">
        <v>1</v>
      </c>
      <c r="B47">
        <v>46</v>
      </c>
      <c r="C47">
        <v>24</v>
      </c>
      <c r="D47">
        <f>Complementarias!L48</f>
        <v>4.92</v>
      </c>
      <c r="E47">
        <f>IF('Parcial 1'!M48&lt;3,MIN(MAX('Parcial 1'!M48,'Parcial 2 con correcciones'!L48-1),3),'Parcial 1'!M48)</f>
        <v>4.53125</v>
      </c>
      <c r="F47">
        <f>'Parcial 2 con correcciones'!L48</f>
        <v>5</v>
      </c>
      <c r="G47">
        <f>'Parcial 3 revisado'!N48</f>
        <v>3.75</v>
      </c>
      <c r="H47">
        <f>'Examen final procedimiento'!K48</f>
        <v>3.5333333333333332</v>
      </c>
      <c r="I47">
        <f t="shared" si="0"/>
        <v>4.346916666666667</v>
      </c>
      <c r="J47">
        <f t="shared" si="1"/>
        <v>4.346916666666667</v>
      </c>
      <c r="K47" t="s">
        <v>68</v>
      </c>
      <c r="L47" s="9" t="s">
        <v>49</v>
      </c>
      <c r="M47">
        <v>5</v>
      </c>
      <c r="N47">
        <v>4.8</v>
      </c>
      <c r="O47">
        <v>1</v>
      </c>
    </row>
    <row r="48" spans="1:15" x14ac:dyDescent="0.3">
      <c r="A48">
        <v>1</v>
      </c>
      <c r="B48">
        <v>47</v>
      </c>
      <c r="C48">
        <v>24</v>
      </c>
      <c r="D48">
        <f>Complementarias!L49</f>
        <v>3.7613793103448274</v>
      </c>
      <c r="E48">
        <f>IF('Parcial 1'!M49&lt;3,MIN(MAX('Parcial 1'!M49,'Parcial 2 con correcciones'!L49-1),3),'Parcial 1'!M49)</f>
        <v>4.640625</v>
      </c>
      <c r="F48">
        <f>'Parcial 2 con correcciones'!L49</f>
        <v>3.8</v>
      </c>
      <c r="G48">
        <f>'Parcial 3 revisado'!N49</f>
        <v>2.75</v>
      </c>
      <c r="H48">
        <f>'Examen final procedimiento'!K49</f>
        <v>2.9916666666666663</v>
      </c>
      <c r="I48">
        <f t="shared" si="0"/>
        <v>3.5887341954022989</v>
      </c>
      <c r="J48">
        <f t="shared" si="1"/>
        <v>3.5887341954022989</v>
      </c>
      <c r="K48" t="s">
        <v>68</v>
      </c>
      <c r="L48" s="9" t="s">
        <v>48</v>
      </c>
      <c r="M48">
        <v>4.0999999999999996</v>
      </c>
      <c r="N48">
        <v>4.8</v>
      </c>
      <c r="O48">
        <v>0.33333333333333331</v>
      </c>
    </row>
    <row r="49" spans="1:15" x14ac:dyDescent="0.3">
      <c r="A49">
        <v>1</v>
      </c>
      <c r="B49">
        <v>48</v>
      </c>
      <c r="C49">
        <v>24</v>
      </c>
      <c r="D49">
        <f>Complementarias!L50</f>
        <v>2.88</v>
      </c>
      <c r="E49">
        <f>IF('Parcial 1'!M50&lt;3,MIN(MAX('Parcial 1'!M50,'Parcial 2 con correcciones'!L50-1),3),'Parcial 1'!M50)</f>
        <v>4.6875</v>
      </c>
      <c r="F49">
        <f>'Parcial 2 con correcciones'!L50</f>
        <v>4.125</v>
      </c>
      <c r="G49">
        <f>'Parcial 3 revisado'!N50</f>
        <v>4.6500000000000004</v>
      </c>
      <c r="H49">
        <f>'Examen final procedimiento'!K50</f>
        <v>3.4083333333333332</v>
      </c>
      <c r="I49">
        <f t="shared" si="0"/>
        <v>3.9501666666666666</v>
      </c>
      <c r="J49">
        <f t="shared" si="1"/>
        <v>3.9501666666666666</v>
      </c>
      <c r="K49" t="s">
        <v>68</v>
      </c>
      <c r="L49" s="9" t="s">
        <v>62</v>
      </c>
      <c r="M49">
        <v>2.6</v>
      </c>
      <c r="N49">
        <v>2.5</v>
      </c>
      <c r="O49">
        <v>0.4</v>
      </c>
    </row>
    <row r="50" spans="1:15" x14ac:dyDescent="0.3">
      <c r="A50">
        <v>0</v>
      </c>
      <c r="B50">
        <v>49</v>
      </c>
      <c r="C50">
        <v>24</v>
      </c>
      <c r="D50">
        <f>Complementarias!L51</f>
        <v>5</v>
      </c>
      <c r="E50">
        <f>IF('Parcial 1'!M51&lt;3,MIN(MAX('Parcial 1'!M51,'Parcial 2 con correcciones'!L51-1),3),'Parcial 1'!M51)</f>
        <v>4.03125</v>
      </c>
      <c r="F50">
        <f>'Parcial 2 con correcciones'!L51</f>
        <v>4.6875</v>
      </c>
      <c r="G50">
        <f>'Parcial 3 revisado'!N51</f>
        <v>5</v>
      </c>
      <c r="H50">
        <f>'Examen final procedimiento'!K51</f>
        <v>4.7833333333333332</v>
      </c>
      <c r="I50">
        <f t="shared" si="0"/>
        <v>4.7004166666666665</v>
      </c>
      <c r="J50">
        <f t="shared" si="1"/>
        <v>4.7004166666666665</v>
      </c>
      <c r="K50" t="s">
        <v>68</v>
      </c>
      <c r="L50" s="9" t="s">
        <v>49</v>
      </c>
      <c r="M50">
        <v>5</v>
      </c>
      <c r="N50">
        <v>5</v>
      </c>
      <c r="O50">
        <v>1</v>
      </c>
    </row>
    <row r="51" spans="1:15" x14ac:dyDescent="0.3">
      <c r="A51">
        <v>1</v>
      </c>
      <c r="B51">
        <v>50</v>
      </c>
      <c r="C51">
        <v>24</v>
      </c>
      <c r="D51">
        <f>Complementarias!L52</f>
        <v>1.2</v>
      </c>
      <c r="E51">
        <f>IF('Parcial 1'!M52&lt;3,MIN(MAX('Parcial 1'!M52,'Parcial 2 con correcciones'!L52-1),3),'Parcial 1'!M52)</f>
        <v>2.71875</v>
      </c>
      <c r="F51">
        <f>'Parcial 2 con correcciones'!L52</f>
        <v>1.8125</v>
      </c>
      <c r="G51">
        <f>'Parcial 3 revisado'!N52</f>
        <v>0</v>
      </c>
      <c r="H51">
        <f>'Examen final procedimiento'!K52</f>
        <v>0</v>
      </c>
      <c r="I51">
        <f t="shared" si="0"/>
        <v>1.14625</v>
      </c>
      <c r="J51">
        <f t="shared" si="1"/>
        <v>1.14625</v>
      </c>
      <c r="K51" t="s">
        <v>68</v>
      </c>
      <c r="L51" s="9" t="s">
        <v>47</v>
      </c>
      <c r="M51">
        <v>1</v>
      </c>
      <c r="N51">
        <v>0</v>
      </c>
      <c r="O51">
        <v>0.26666666666666666</v>
      </c>
    </row>
    <row r="52" spans="1:15" x14ac:dyDescent="0.3">
      <c r="A52">
        <v>1</v>
      </c>
      <c r="B52">
        <v>51</v>
      </c>
      <c r="C52">
        <v>24</v>
      </c>
      <c r="D52">
        <f>Complementarias!L53</f>
        <v>0.65999999999999992</v>
      </c>
      <c r="E52">
        <f>IF('Parcial 1'!M53&lt;3,MIN(MAX('Parcial 1'!M53,'Parcial 2 con correcciones'!L53-1),3),'Parcial 1'!M53)</f>
        <v>0.83333333333333326</v>
      </c>
      <c r="F52">
        <f>'Parcial 2 con correcciones'!L53</f>
        <v>0.15</v>
      </c>
      <c r="G52">
        <f>'Parcial 3 revisado'!N53</f>
        <v>0</v>
      </c>
      <c r="H52">
        <f>'Examen final procedimiento'!K53</f>
        <v>0</v>
      </c>
      <c r="I52">
        <f t="shared" si="0"/>
        <v>0.32866666666666666</v>
      </c>
      <c r="J52">
        <f t="shared" si="1"/>
        <v>0.32866666666666666</v>
      </c>
      <c r="K52" t="s">
        <v>69</v>
      </c>
      <c r="L52" s="9" t="s">
        <v>61</v>
      </c>
      <c r="M52">
        <v>2</v>
      </c>
      <c r="N52">
        <v>1.3</v>
      </c>
      <c r="O52">
        <v>0.13333333333333333</v>
      </c>
    </row>
    <row r="53" spans="1:15" x14ac:dyDescent="0.3">
      <c r="A53">
        <v>1</v>
      </c>
      <c r="B53">
        <v>52</v>
      </c>
      <c r="C53">
        <v>24</v>
      </c>
      <c r="D53">
        <f>Complementarias!L54</f>
        <v>0.8</v>
      </c>
      <c r="E53">
        <f>IF('Parcial 1'!M54&lt;3,MIN(MAX('Parcial 1'!M54,'Parcial 2 con correcciones'!L54-1),3),'Parcial 1'!M54)</f>
        <v>1.25</v>
      </c>
      <c r="F53">
        <f>'Parcial 2 con correcciones'!L54</f>
        <v>2.25</v>
      </c>
      <c r="G53">
        <f>'Parcial 3 revisado'!N54</f>
        <v>0</v>
      </c>
      <c r="H53">
        <f>'Examen final procedimiento'!K54</f>
        <v>0</v>
      </c>
      <c r="I53">
        <f t="shared" si="0"/>
        <v>0.86</v>
      </c>
      <c r="J53">
        <f t="shared" si="1"/>
        <v>0.86</v>
      </c>
      <c r="K53" t="s">
        <v>68</v>
      </c>
      <c r="L53" s="9" t="s">
        <v>63</v>
      </c>
      <c r="M53">
        <v>1</v>
      </c>
      <c r="N53">
        <v>1</v>
      </c>
      <c r="O53">
        <v>0.6</v>
      </c>
    </row>
    <row r="54" spans="1:15" x14ac:dyDescent="0.3">
      <c r="A54">
        <v>0</v>
      </c>
      <c r="B54">
        <v>53</v>
      </c>
      <c r="C54">
        <v>24</v>
      </c>
      <c r="D54">
        <f>Complementarias!L55</f>
        <v>1.78</v>
      </c>
      <c r="E54">
        <f>IF('Parcial 1'!M55&lt;3,MIN(MAX('Parcial 1'!M55,'Parcial 2 con correcciones'!L55-1),3),'Parcial 1'!M55)</f>
        <v>3.984375</v>
      </c>
      <c r="F54">
        <f>'Parcial 2 con correcciones'!L55</f>
        <v>3.9375</v>
      </c>
      <c r="G54">
        <f>'Parcial 3 revisado'!N55</f>
        <v>3.7</v>
      </c>
      <c r="H54">
        <f>'Examen final procedimiento'!K55</f>
        <v>3.6583333333333332</v>
      </c>
      <c r="I54">
        <f t="shared" si="0"/>
        <v>3.4120416666666671</v>
      </c>
      <c r="J54">
        <f t="shared" si="1"/>
        <v>3.4120416666666671</v>
      </c>
      <c r="K54" t="s">
        <v>68</v>
      </c>
      <c r="L54" s="9" t="s">
        <v>52</v>
      </c>
      <c r="M54">
        <v>1.4</v>
      </c>
      <c r="N54">
        <v>2.5</v>
      </c>
      <c r="O54">
        <v>0.73333333333333328</v>
      </c>
    </row>
    <row r="55" spans="1:15" x14ac:dyDescent="0.3">
      <c r="A55">
        <v>1</v>
      </c>
      <c r="B55">
        <v>54</v>
      </c>
      <c r="C55">
        <v>24</v>
      </c>
      <c r="D55">
        <f>Complementarias!L56</f>
        <v>4.0310344827586206</v>
      </c>
      <c r="E55">
        <f>IF('Parcial 1'!M56&lt;3,MIN(MAX('Parcial 1'!M56,'Parcial 2 con correcciones'!L56-1),3),'Parcial 1'!M56)</f>
        <v>4.28125</v>
      </c>
      <c r="F55">
        <f>'Parcial 2 con correcciones'!L56</f>
        <v>3.5</v>
      </c>
      <c r="G55">
        <f>'Parcial 3 revisado'!N56</f>
        <v>4.3500000000000014</v>
      </c>
      <c r="H55">
        <f>'Examen final procedimiento'!K56</f>
        <v>4.5083333333333337</v>
      </c>
      <c r="I55">
        <f t="shared" si="0"/>
        <v>4.1341235632183908</v>
      </c>
      <c r="J55">
        <f t="shared" si="1"/>
        <v>4.1341235632183908</v>
      </c>
      <c r="K55" t="s">
        <v>68</v>
      </c>
      <c r="L55" s="9" t="s">
        <v>61</v>
      </c>
      <c r="M55">
        <v>1</v>
      </c>
      <c r="N55">
        <v>1</v>
      </c>
      <c r="O55">
        <v>0.8666666666666667</v>
      </c>
    </row>
    <row r="56" spans="1:15" x14ac:dyDescent="0.3">
      <c r="A56">
        <v>1</v>
      </c>
      <c r="B56">
        <v>55</v>
      </c>
      <c r="C56">
        <v>24</v>
      </c>
      <c r="D56">
        <f>Complementarias!L57</f>
        <v>0</v>
      </c>
      <c r="E56">
        <f>IF('Parcial 1'!M57&lt;3,MIN(MAX('Parcial 1'!M57,'Parcial 2 con correcciones'!L57-1),3),'Parcial 1'!M57)</f>
        <v>2.7142857142857144</v>
      </c>
      <c r="F56">
        <f>'Parcial 2 con correcciones'!L57</f>
        <v>0</v>
      </c>
      <c r="G56">
        <f>'Parcial 3 revisado'!N57</f>
        <v>0</v>
      </c>
      <c r="H56">
        <f>'Examen final procedimiento'!K57</f>
        <v>0</v>
      </c>
      <c r="I56">
        <f t="shared" si="0"/>
        <v>0.54285714285714293</v>
      </c>
      <c r="J56">
        <f t="shared" si="1"/>
        <v>0.54285714285714293</v>
      </c>
      <c r="K56" t="s">
        <v>68</v>
      </c>
      <c r="L56" s="9" t="s">
        <v>63</v>
      </c>
      <c r="M56">
        <f t="shared" ref="M56" si="4">5*(N56/29)</f>
        <v>5.9453032104637357E-3</v>
      </c>
      <c r="N56">
        <f>5*(O56/29)</f>
        <v>3.4482758620689662E-2</v>
      </c>
      <c r="O56">
        <v>0.2</v>
      </c>
    </row>
    <row r="57" spans="1:15" x14ac:dyDescent="0.3">
      <c r="A57">
        <v>0</v>
      </c>
      <c r="B57">
        <v>56</v>
      </c>
      <c r="C57">
        <v>24</v>
      </c>
      <c r="D57">
        <f>Complementarias!L58</f>
        <v>1.1599999999999999</v>
      </c>
      <c r="E57">
        <f>IF('Parcial 1'!M58&lt;3,MIN(MAX('Parcial 1'!M58,'Parcial 2 con correcciones'!L58-1),3),'Parcial 1'!M58)</f>
        <v>2.75</v>
      </c>
      <c r="F57">
        <f>'Parcial 2 con correcciones'!L58</f>
        <v>3.75</v>
      </c>
      <c r="G57">
        <f>'Parcial 3 revisado'!N58</f>
        <v>2</v>
      </c>
      <c r="H57">
        <f>'Examen final procedimiento'!K58</f>
        <v>0</v>
      </c>
      <c r="I57">
        <f t="shared" si="0"/>
        <v>1.9320000000000002</v>
      </c>
      <c r="J57">
        <f t="shared" si="1"/>
        <v>1.9320000000000002</v>
      </c>
      <c r="K57" t="s">
        <v>70</v>
      </c>
      <c r="L57" s="9" t="s">
        <v>47</v>
      </c>
      <c r="M57">
        <v>1.3</v>
      </c>
      <c r="N57">
        <v>2.5</v>
      </c>
      <c r="O57">
        <v>0.33333333333333331</v>
      </c>
    </row>
    <row r="58" spans="1:15" x14ac:dyDescent="0.3">
      <c r="A58">
        <v>0</v>
      </c>
      <c r="B58">
        <v>57</v>
      </c>
      <c r="C58">
        <v>24</v>
      </c>
      <c r="D58">
        <f>Complementarias!L59</f>
        <v>2.556896551724138</v>
      </c>
      <c r="E58">
        <f>IF('Parcial 1'!M59&lt;3,MIN(MAX('Parcial 1'!M59,'Parcial 2 con correcciones'!L59-1),3),'Parcial 1'!M59)</f>
        <v>2.7968750000000004</v>
      </c>
      <c r="F58">
        <f>'Parcial 2 con correcciones'!L59</f>
        <v>3.375</v>
      </c>
      <c r="G58">
        <f>'Parcial 3 revisado'!N59</f>
        <v>3</v>
      </c>
      <c r="H58">
        <f>'Examen final procedimiento'!K59</f>
        <v>3.0333333333333332</v>
      </c>
      <c r="I58">
        <f t="shared" si="0"/>
        <v>2.9524209770114944</v>
      </c>
      <c r="J58">
        <f>IF(I58&gt;=2.85,MAX(I58,3),I58)</f>
        <v>3</v>
      </c>
      <c r="K58" t="s">
        <v>72</v>
      </c>
      <c r="L58" s="9" t="s">
        <v>47</v>
      </c>
      <c r="M58">
        <v>1</v>
      </c>
      <c r="N58">
        <v>2.5</v>
      </c>
      <c r="O58">
        <v>0.4</v>
      </c>
    </row>
    <row r="59" spans="1:15" x14ac:dyDescent="0.3">
      <c r="A59">
        <v>0</v>
      </c>
      <c r="B59">
        <v>58</v>
      </c>
      <c r="C59">
        <v>25</v>
      </c>
      <c r="D59">
        <f>Complementarias!L60</f>
        <v>3.66</v>
      </c>
      <c r="E59">
        <f>IF('Parcial 1'!M60&lt;3,MIN(MAX('Parcial 1'!M60,'Parcial 2 con correcciones'!L60-1),3),'Parcial 1'!M60)</f>
        <v>3.8515625</v>
      </c>
      <c r="F59">
        <f>'Parcial 2 con correcciones'!L60</f>
        <v>2.4375</v>
      </c>
      <c r="G59">
        <f>'Parcial 3 revisado'!N60</f>
        <v>4.6500000000000004</v>
      </c>
      <c r="H59">
        <f>'Examen final procedimiento'!K60</f>
        <v>2.791666666666667</v>
      </c>
      <c r="I59">
        <f t="shared" si="0"/>
        <v>3.4781458333333335</v>
      </c>
      <c r="J59">
        <f t="shared" si="1"/>
        <v>3.4781458333333335</v>
      </c>
      <c r="K59" t="s">
        <v>68</v>
      </c>
      <c r="L59" s="9" t="s">
        <v>59</v>
      </c>
      <c r="M59">
        <v>2</v>
      </c>
      <c r="N59" s="2">
        <v>2</v>
      </c>
      <c r="O59">
        <v>0.8</v>
      </c>
    </row>
    <row r="60" spans="1:15" x14ac:dyDescent="0.3">
      <c r="A60">
        <v>0</v>
      </c>
      <c r="B60">
        <v>59</v>
      </c>
      <c r="C60">
        <v>25</v>
      </c>
      <c r="D60">
        <f>Complementarias!L61</f>
        <v>3.8</v>
      </c>
      <c r="E60">
        <f>IF('Parcial 1'!M61&lt;3,MIN(MAX('Parcial 1'!M61,'Parcial 2 con correcciones'!L61-1),3),'Parcial 1'!M61)</f>
        <v>3.828125</v>
      </c>
      <c r="F60">
        <f>'Parcial 2 con correcciones'!L61</f>
        <v>3.5625</v>
      </c>
      <c r="G60">
        <f>'Parcial 3 revisado'!N61</f>
        <v>3.3</v>
      </c>
      <c r="H60">
        <f>'Examen final procedimiento'!K61</f>
        <v>2.4500000000000002</v>
      </c>
      <c r="I60">
        <f t="shared" si="0"/>
        <v>3.3881250000000005</v>
      </c>
      <c r="J60">
        <f t="shared" si="1"/>
        <v>3.3881250000000005</v>
      </c>
      <c r="K60" t="s">
        <v>70</v>
      </c>
      <c r="L60" s="9" t="s">
        <v>63</v>
      </c>
      <c r="M60">
        <v>4</v>
      </c>
      <c r="N60" s="2">
        <v>3</v>
      </c>
      <c r="O60">
        <v>0.8666666666666667</v>
      </c>
    </row>
    <row r="61" spans="1:15" x14ac:dyDescent="0.3">
      <c r="A61">
        <v>1</v>
      </c>
      <c r="B61">
        <v>60</v>
      </c>
      <c r="C61">
        <v>25</v>
      </c>
      <c r="D61">
        <f>Complementarias!L62</f>
        <v>0</v>
      </c>
      <c r="E61">
        <f>IF('Parcial 1'!M62&lt;3,MIN(MAX('Parcial 1'!M62,'Parcial 2 con correcciones'!L62-1),3),'Parcial 1'!M62)</f>
        <v>0.625</v>
      </c>
      <c r="F61">
        <f>'Parcial 2 con correcciones'!L62</f>
        <v>0.75</v>
      </c>
      <c r="G61">
        <f>'Parcial 3 revisado'!N62</f>
        <v>0</v>
      </c>
      <c r="H61">
        <f>'Examen final procedimiento'!K62</f>
        <v>0</v>
      </c>
      <c r="I61">
        <f t="shared" si="0"/>
        <v>0.27500000000000002</v>
      </c>
      <c r="J61">
        <f t="shared" si="1"/>
        <v>0.27500000000000002</v>
      </c>
      <c r="K61" t="s">
        <v>68</v>
      </c>
      <c r="L61" s="9" t="s">
        <v>48</v>
      </c>
      <c r="M61">
        <f t="shared" ref="M61" si="5">5*(N61/29)</f>
        <v>7.9270709472849792E-3</v>
      </c>
      <c r="N61">
        <f>5*(O61/29)</f>
        <v>4.5977011494252873E-2</v>
      </c>
      <c r="O61">
        <v>0.26666666666666666</v>
      </c>
    </row>
    <row r="62" spans="1:15" x14ac:dyDescent="0.3">
      <c r="A62">
        <v>1</v>
      </c>
      <c r="B62">
        <v>61</v>
      </c>
      <c r="C62">
        <v>25</v>
      </c>
      <c r="D62">
        <f>Complementarias!L63</f>
        <v>4.24</v>
      </c>
      <c r="E62">
        <f>IF('Parcial 1'!M63&lt;3,MIN(MAX('Parcial 1'!M63,'Parcial 2 con correcciones'!L63-1),3),'Parcial 1'!M63)</f>
        <v>3.8095238095238093</v>
      </c>
      <c r="F62">
        <f>'Parcial 2 con correcciones'!L63</f>
        <v>4.875</v>
      </c>
      <c r="G62">
        <f>'Parcial 3 revisado'!N63</f>
        <v>4.55</v>
      </c>
      <c r="H62">
        <f>'Examen final procedimiento'!K63</f>
        <v>4.0333333333333332</v>
      </c>
      <c r="I62">
        <f t="shared" si="0"/>
        <v>4.3015714285714282</v>
      </c>
      <c r="J62">
        <f t="shared" si="1"/>
        <v>4.3015714285714282</v>
      </c>
      <c r="K62" t="s">
        <v>70</v>
      </c>
      <c r="L62" s="9" t="s">
        <v>48</v>
      </c>
      <c r="M62">
        <v>5</v>
      </c>
      <c r="N62" s="2">
        <v>5</v>
      </c>
      <c r="O62">
        <v>0.6</v>
      </c>
    </row>
    <row r="63" spans="1:15" x14ac:dyDescent="0.3">
      <c r="A63">
        <v>1</v>
      </c>
      <c r="B63">
        <v>62</v>
      </c>
      <c r="C63">
        <v>25</v>
      </c>
      <c r="D63">
        <f>Complementarias!L64</f>
        <v>0</v>
      </c>
      <c r="E63">
        <f>IF('Parcial 1'!M64&lt;3,MIN(MAX('Parcial 1'!M64,'Parcial 2 con correcciones'!L64-1),3),'Parcial 1'!M64)</f>
        <v>0</v>
      </c>
      <c r="F63">
        <f>'Parcial 2 con correcciones'!L64</f>
        <v>0.1875</v>
      </c>
      <c r="G63">
        <f>'Parcial 3 revisado'!N64</f>
        <v>0</v>
      </c>
      <c r="H63">
        <f>'Examen final procedimiento'!K64</f>
        <v>0</v>
      </c>
      <c r="I63">
        <f t="shared" si="0"/>
        <v>3.7500000000000006E-2</v>
      </c>
      <c r="J63">
        <f t="shared" si="1"/>
        <v>3.7500000000000006E-2</v>
      </c>
      <c r="K63" t="s">
        <v>70</v>
      </c>
      <c r="L63" s="9" t="s">
        <v>49</v>
      </c>
      <c r="M63">
        <f t="shared" ref="M63" si="6">5*(N63/29)</f>
        <v>0</v>
      </c>
      <c r="N63">
        <f>5*(O63/29)</f>
        <v>0</v>
      </c>
      <c r="O63">
        <v>0</v>
      </c>
    </row>
    <row r="64" spans="1:15" x14ac:dyDescent="0.3">
      <c r="A64">
        <v>1</v>
      </c>
      <c r="B64">
        <v>63</v>
      </c>
      <c r="C64">
        <v>25</v>
      </c>
      <c r="D64">
        <f>Complementarias!L65</f>
        <v>2.98</v>
      </c>
      <c r="E64">
        <f>IF('Parcial 1'!M65&lt;3,MIN(MAX('Parcial 1'!M65,'Parcial 2 con correcciones'!L65-1),3),'Parcial 1'!M65)</f>
        <v>2.875</v>
      </c>
      <c r="F64">
        <f>'Parcial 2 con correcciones'!L65</f>
        <v>0.375</v>
      </c>
      <c r="G64">
        <f>'Parcial 3 revisado'!N65</f>
        <v>0</v>
      </c>
      <c r="H64">
        <f>'Examen final procedimiento'!K65</f>
        <v>0</v>
      </c>
      <c r="I64">
        <f t="shared" si="0"/>
        <v>1.2460000000000002</v>
      </c>
      <c r="J64">
        <f t="shared" si="1"/>
        <v>1.2460000000000002</v>
      </c>
      <c r="K64" t="s">
        <v>68</v>
      </c>
      <c r="L64" s="9" t="s">
        <v>63</v>
      </c>
      <c r="M64">
        <v>5</v>
      </c>
      <c r="N64" s="2">
        <v>5</v>
      </c>
      <c r="O64">
        <v>0.73333333333333328</v>
      </c>
    </row>
    <row r="65" spans="1:15" x14ac:dyDescent="0.3">
      <c r="A65">
        <v>1</v>
      </c>
      <c r="B65">
        <v>64</v>
      </c>
      <c r="C65">
        <v>25</v>
      </c>
      <c r="D65">
        <f>Complementarias!L66</f>
        <v>1.9</v>
      </c>
      <c r="E65">
        <f>IF('Parcial 1'!M66&lt;3,MIN(MAX('Parcial 1'!M66,'Parcial 2 con correcciones'!L66-1),3),'Parcial 1'!M66)</f>
        <v>3.6428571428571428</v>
      </c>
      <c r="F65">
        <f>'Parcial 2 con correcciones'!L66</f>
        <v>4.07</v>
      </c>
      <c r="G65">
        <f>'Parcial 3 revisado'!N66</f>
        <v>0</v>
      </c>
      <c r="H65">
        <f>'Examen final procedimiento'!K66</f>
        <v>0</v>
      </c>
      <c r="I65">
        <f t="shared" si="0"/>
        <v>1.9225714285714286</v>
      </c>
      <c r="J65">
        <f t="shared" si="1"/>
        <v>1.9225714285714286</v>
      </c>
      <c r="K65" t="s">
        <v>72</v>
      </c>
      <c r="L65" s="9" t="s">
        <v>49</v>
      </c>
      <c r="M65">
        <v>0</v>
      </c>
      <c r="N65" s="2">
        <v>4.5</v>
      </c>
      <c r="O65">
        <v>0.2</v>
      </c>
    </row>
    <row r="66" spans="1:15" x14ac:dyDescent="0.3">
      <c r="A66">
        <v>0</v>
      </c>
      <c r="B66">
        <v>65</v>
      </c>
      <c r="C66">
        <v>25</v>
      </c>
      <c r="D66">
        <f>Complementarias!L67</f>
        <v>3.34</v>
      </c>
      <c r="E66">
        <f>IF('Parcial 1'!M67&lt;3,MIN(MAX('Parcial 1'!M67,'Parcial 2 con correcciones'!L67-1),3),'Parcial 1'!M67)</f>
        <v>3.3630952380952377</v>
      </c>
      <c r="F66">
        <f>'Parcial 2 con correcciones'!L67</f>
        <v>3.3125</v>
      </c>
      <c r="G66">
        <f>'Parcial 3 revisado'!N67</f>
        <v>3.45</v>
      </c>
      <c r="H66">
        <f>'Examen final procedimiento'!K67</f>
        <v>2.6833333333333336</v>
      </c>
      <c r="I66">
        <f t="shared" si="0"/>
        <v>3.2297857142857143</v>
      </c>
      <c r="J66">
        <f t="shared" si="1"/>
        <v>3.2297857142857143</v>
      </c>
      <c r="K66" t="s">
        <v>68</v>
      </c>
      <c r="L66" s="9" t="s">
        <v>49</v>
      </c>
      <c r="M66">
        <v>4.7</v>
      </c>
      <c r="N66" s="2">
        <v>3.5</v>
      </c>
      <c r="O66">
        <v>0.26666666666666666</v>
      </c>
    </row>
    <row r="67" spans="1:15" x14ac:dyDescent="0.3">
      <c r="A67">
        <v>0</v>
      </c>
      <c r="B67">
        <v>66</v>
      </c>
      <c r="C67">
        <v>25</v>
      </c>
      <c r="D67">
        <f>Complementarias!L68</f>
        <v>3.6586206896551721</v>
      </c>
      <c r="E67">
        <f>IF('Parcial 1'!M68&lt;3,MIN(MAX('Parcial 1'!M68,'Parcial 2 con correcciones'!L68-1),3),'Parcial 1'!M68)</f>
        <v>3.296875</v>
      </c>
      <c r="F67">
        <f>'Parcial 2 con correcciones'!L68</f>
        <v>2.875</v>
      </c>
      <c r="G67">
        <f>'Parcial 3 revisado'!N68</f>
        <v>2.7</v>
      </c>
      <c r="H67">
        <f>'Examen final procedimiento'!K68</f>
        <v>2.5750000000000002</v>
      </c>
      <c r="I67">
        <f t="shared" ref="I67:I88" si="7">(D67+E67+F67+G67+H67)*(0.2)</f>
        <v>3.0210991379310346</v>
      </c>
      <c r="J67">
        <f t="shared" ref="J67:J88" si="8">IF(I67&gt;=2.85,MAX(I67,3),I67)</f>
        <v>3.0210991379310346</v>
      </c>
      <c r="K67" t="s">
        <v>70</v>
      </c>
      <c r="L67" s="9" t="s">
        <v>61</v>
      </c>
      <c r="M67">
        <v>2.5</v>
      </c>
      <c r="N67" s="2">
        <v>4.5</v>
      </c>
      <c r="O67">
        <v>1</v>
      </c>
    </row>
    <row r="68" spans="1:15" x14ac:dyDescent="0.3">
      <c r="A68">
        <v>1</v>
      </c>
      <c r="B68">
        <v>67</v>
      </c>
      <c r="C68">
        <v>25</v>
      </c>
      <c r="D68">
        <f>Complementarias!L69</f>
        <v>3.2</v>
      </c>
      <c r="E68">
        <f>IF('Parcial 1'!M69&lt;3,MIN(MAX('Parcial 1'!M69,'Parcial 2 con correcciones'!L69-1),3),'Parcial 1'!M69)</f>
        <v>2.609375</v>
      </c>
      <c r="F68">
        <f>'Parcial 2 con correcciones'!L69</f>
        <v>2.6875</v>
      </c>
      <c r="G68">
        <f>'Parcial 3 revisado'!N69</f>
        <v>3.3</v>
      </c>
      <c r="H68">
        <f>'Examen final procedimiento'!K69</f>
        <v>2.4833333333333334</v>
      </c>
      <c r="I68">
        <f t="shared" si="7"/>
        <v>2.856041666666667</v>
      </c>
      <c r="J68">
        <f t="shared" si="8"/>
        <v>3</v>
      </c>
      <c r="K68" t="s">
        <v>70</v>
      </c>
      <c r="L68" s="9" t="s">
        <v>48</v>
      </c>
      <c r="M68">
        <v>4</v>
      </c>
      <c r="N68" s="2">
        <v>1.5</v>
      </c>
      <c r="O68">
        <v>1</v>
      </c>
    </row>
    <row r="69" spans="1:15" x14ac:dyDescent="0.3">
      <c r="A69">
        <v>1</v>
      </c>
      <c r="B69">
        <v>68</v>
      </c>
      <c r="C69">
        <v>25</v>
      </c>
      <c r="D69">
        <f>Complementarias!L70</f>
        <v>4.5999999999999996</v>
      </c>
      <c r="E69">
        <f>IF('Parcial 1'!M70&lt;3,MIN(MAX('Parcial 1'!M70,'Parcial 2 con correcciones'!L70-1),3),'Parcial 1'!M70)</f>
        <v>3.625</v>
      </c>
      <c r="F69">
        <f>'Parcial 2 con correcciones'!L70</f>
        <v>2.3125</v>
      </c>
      <c r="G69">
        <f>'Parcial 3 revisado'!N70</f>
        <v>3.3</v>
      </c>
      <c r="H69">
        <f>'Examen final procedimiento'!K70</f>
        <v>2.8666666666666663</v>
      </c>
      <c r="I69">
        <f t="shared" si="7"/>
        <v>3.3408333333333333</v>
      </c>
      <c r="J69">
        <f t="shared" si="8"/>
        <v>3.3408333333333333</v>
      </c>
      <c r="K69" t="s">
        <v>74</v>
      </c>
      <c r="L69" s="9" t="s">
        <v>62</v>
      </c>
      <c r="M69">
        <v>5</v>
      </c>
      <c r="N69" s="2">
        <v>4.5</v>
      </c>
      <c r="O69">
        <v>6.6666666666666666E-2</v>
      </c>
    </row>
    <row r="70" spans="1:15" x14ac:dyDescent="0.3">
      <c r="A70">
        <v>1</v>
      </c>
      <c r="B70">
        <v>69</v>
      </c>
      <c r="C70">
        <v>25</v>
      </c>
      <c r="D70">
        <f>Complementarias!L71</f>
        <v>3.9024137931034479</v>
      </c>
      <c r="E70">
        <f>IF('Parcial 1'!M71&lt;3,MIN(MAX('Parcial 1'!M71,'Parcial 2 con correcciones'!L71-1),3),'Parcial 1'!M71)</f>
        <v>3</v>
      </c>
      <c r="F70">
        <f>'Parcial 2 con correcciones'!L71</f>
        <v>4.3125</v>
      </c>
      <c r="G70">
        <f>'Parcial 3 revisado'!N71</f>
        <v>2.25</v>
      </c>
      <c r="H70">
        <f>'Examen final procedimiento'!K71</f>
        <v>2.5750000000000002</v>
      </c>
      <c r="I70">
        <f t="shared" si="7"/>
        <v>3.2079827586206897</v>
      </c>
      <c r="J70">
        <f t="shared" si="8"/>
        <v>3.2079827586206897</v>
      </c>
      <c r="K70" t="s">
        <v>68</v>
      </c>
      <c r="L70" s="9" t="s">
        <v>64</v>
      </c>
      <c r="M70">
        <v>4.5</v>
      </c>
      <c r="N70" s="2">
        <v>0</v>
      </c>
      <c r="O70">
        <v>0.13333333333333333</v>
      </c>
    </row>
    <row r="71" spans="1:15" x14ac:dyDescent="0.3">
      <c r="A71">
        <v>0</v>
      </c>
      <c r="B71">
        <v>70</v>
      </c>
      <c r="C71">
        <v>25</v>
      </c>
      <c r="D71">
        <f>Complementarias!L72</f>
        <v>4.5999999999999996</v>
      </c>
      <c r="E71">
        <f>IF('Parcial 1'!M72&lt;3,MIN(MAX('Parcial 1'!M72,'Parcial 2 con correcciones'!L72-1),3),'Parcial 1'!M72)</f>
        <v>4.078125</v>
      </c>
      <c r="F71">
        <f>'Parcial 2 con correcciones'!L72</f>
        <v>3.25</v>
      </c>
      <c r="G71">
        <f>'Parcial 3 revisado'!N72</f>
        <v>3.81</v>
      </c>
      <c r="H71">
        <f>'Examen final procedimiento'!K72</f>
        <v>2.1583333333333332</v>
      </c>
      <c r="I71">
        <f t="shared" si="7"/>
        <v>3.5792916666666672</v>
      </c>
      <c r="J71">
        <f t="shared" si="8"/>
        <v>3.5792916666666672</v>
      </c>
      <c r="K71" t="s">
        <v>68</v>
      </c>
      <c r="L71" s="9" t="s">
        <v>63</v>
      </c>
      <c r="M71">
        <v>2.5</v>
      </c>
      <c r="N71" s="2">
        <v>5</v>
      </c>
      <c r="O71">
        <v>0.93333333333333335</v>
      </c>
    </row>
    <row r="72" spans="1:15" x14ac:dyDescent="0.3">
      <c r="A72">
        <v>0</v>
      </c>
      <c r="B72">
        <v>71</v>
      </c>
      <c r="C72">
        <v>25</v>
      </c>
      <c r="D72">
        <f>Complementarias!L73</f>
        <v>2.1399999999999997</v>
      </c>
      <c r="E72">
        <f>IF('Parcial 1'!M73&lt;3,MIN(MAX('Parcial 1'!M73,'Parcial 2 con correcciones'!L73-1),3),'Parcial 1'!M73)</f>
        <v>1.5</v>
      </c>
      <c r="F72">
        <f>'Parcial 2 con correcciones'!L73</f>
        <v>2.0625</v>
      </c>
      <c r="G72">
        <f>'Parcial 3 revisado'!N73</f>
        <v>0</v>
      </c>
      <c r="H72">
        <f>'Examen final procedimiento'!K73</f>
        <v>0</v>
      </c>
      <c r="I72">
        <f t="shared" si="7"/>
        <v>1.1405000000000001</v>
      </c>
      <c r="J72">
        <f t="shared" si="8"/>
        <v>1.1405000000000001</v>
      </c>
      <c r="K72" t="s">
        <v>72</v>
      </c>
      <c r="L72" s="9" t="s">
        <v>54</v>
      </c>
      <c r="M72">
        <v>3.8</v>
      </c>
      <c r="N72" s="2">
        <v>2.5</v>
      </c>
      <c r="O72">
        <v>0.73333333333333328</v>
      </c>
    </row>
    <row r="73" spans="1:15" x14ac:dyDescent="0.3">
      <c r="A73">
        <v>1</v>
      </c>
      <c r="B73">
        <v>72</v>
      </c>
      <c r="C73">
        <v>25</v>
      </c>
      <c r="D73">
        <f>Complementarias!L74</f>
        <v>3.56</v>
      </c>
      <c r="E73">
        <f>IF('Parcial 1'!M74&lt;3,MIN(MAX('Parcial 1'!M74,'Parcial 2 con correcciones'!L74-1),3),'Parcial 1'!M74)</f>
        <v>3.708333333333333</v>
      </c>
      <c r="F73">
        <f>'Parcial 2 con correcciones'!L74</f>
        <v>3.9749999999999996</v>
      </c>
      <c r="G73">
        <f>'Parcial 3 revisado'!N74</f>
        <v>2.17</v>
      </c>
      <c r="H73">
        <f>'Examen final procedimiento'!K74</f>
        <v>2.5166666666666666</v>
      </c>
      <c r="I73">
        <f t="shared" si="7"/>
        <v>3.1859999999999999</v>
      </c>
      <c r="J73">
        <f t="shared" si="8"/>
        <v>3.1859999999999999</v>
      </c>
      <c r="K73" t="s">
        <v>75</v>
      </c>
      <c r="L73" s="9" t="s">
        <v>49</v>
      </c>
      <c r="M73">
        <v>4.5</v>
      </c>
      <c r="N73" s="2">
        <v>1</v>
      </c>
      <c r="O73">
        <v>0.93333333333333335</v>
      </c>
    </row>
    <row r="74" spans="1:15" x14ac:dyDescent="0.3">
      <c r="A74">
        <v>0</v>
      </c>
      <c r="B74">
        <v>73</v>
      </c>
      <c r="C74">
        <v>25</v>
      </c>
      <c r="D74">
        <f>Complementarias!L75</f>
        <v>3.4799999999999995</v>
      </c>
      <c r="E74">
        <f>IF('Parcial 1'!M75&lt;3,MIN(MAX('Parcial 1'!M75,'Parcial 2 con correcciones'!L75-1),3),'Parcial 1'!M75)</f>
        <v>2.8809523809523805</v>
      </c>
      <c r="F74">
        <f>'Parcial 2 con correcciones'!L75</f>
        <v>2.9375</v>
      </c>
      <c r="G74">
        <f>'Parcial 3 revisado'!N75</f>
        <v>1.8</v>
      </c>
      <c r="H74">
        <f>'Examen final procedimiento'!K75</f>
        <v>0</v>
      </c>
      <c r="I74">
        <f t="shared" si="7"/>
        <v>2.2196904761904763</v>
      </c>
      <c r="J74">
        <f t="shared" si="8"/>
        <v>2.2196904761904763</v>
      </c>
      <c r="K74" t="s">
        <v>70</v>
      </c>
      <c r="L74" s="9" t="s">
        <v>47</v>
      </c>
      <c r="M74">
        <v>0</v>
      </c>
      <c r="N74" s="2">
        <v>5</v>
      </c>
      <c r="O74">
        <v>0.33333333333333331</v>
      </c>
    </row>
    <row r="75" spans="1:15" x14ac:dyDescent="0.3">
      <c r="A75">
        <v>0</v>
      </c>
      <c r="B75">
        <v>74</v>
      </c>
      <c r="C75">
        <v>25</v>
      </c>
      <c r="D75">
        <f>Complementarias!L76</f>
        <v>4.34</v>
      </c>
      <c r="E75">
        <f>IF('Parcial 1'!M76&lt;3,MIN(MAX('Parcial 1'!M76,'Parcial 2 con correcciones'!L76-1),3),'Parcial 1'!M76)</f>
        <v>4.609375</v>
      </c>
      <c r="F75">
        <f>'Parcial 2 con correcciones'!L76</f>
        <v>4.3499999999999996</v>
      </c>
      <c r="G75">
        <f>'Parcial 3 revisado'!N76</f>
        <v>2.71</v>
      </c>
      <c r="H75">
        <f>'Examen final procedimiento'!K76</f>
        <v>3.6166666666666663</v>
      </c>
      <c r="I75">
        <f t="shared" si="7"/>
        <v>3.9252083333333334</v>
      </c>
      <c r="J75">
        <f t="shared" si="8"/>
        <v>3.9252083333333334</v>
      </c>
      <c r="K75" t="s">
        <v>71</v>
      </c>
      <c r="L75" s="9" t="s">
        <v>49</v>
      </c>
      <c r="M75">
        <v>5</v>
      </c>
      <c r="N75" s="2">
        <v>0</v>
      </c>
      <c r="O75">
        <v>0.73333333333333328</v>
      </c>
    </row>
    <row r="76" spans="1:15" x14ac:dyDescent="0.3">
      <c r="A76">
        <v>0</v>
      </c>
      <c r="B76">
        <v>75</v>
      </c>
      <c r="C76">
        <v>25</v>
      </c>
      <c r="D76">
        <f>Complementarias!L77</f>
        <v>5</v>
      </c>
      <c r="E76">
        <f>IF('Parcial 1'!M77&lt;3,MIN(MAX('Parcial 1'!M77,'Parcial 2 con correcciones'!L77-1),3),'Parcial 1'!M77)</f>
        <v>5</v>
      </c>
      <c r="F76">
        <f>'Parcial 2 con correcciones'!L77</f>
        <v>4.9000000000000004</v>
      </c>
      <c r="G76">
        <f>'Parcial 3 revisado'!N77</f>
        <v>4.7699999999999996</v>
      </c>
      <c r="H76">
        <f>'Examen final procedimiento'!K77</f>
        <v>4.375</v>
      </c>
      <c r="I76">
        <f t="shared" si="7"/>
        <v>4.8090000000000011</v>
      </c>
      <c r="J76">
        <f t="shared" si="8"/>
        <v>4.8090000000000011</v>
      </c>
      <c r="K76" t="s">
        <v>71</v>
      </c>
      <c r="L76" s="9" t="s">
        <v>61</v>
      </c>
      <c r="M76">
        <v>5</v>
      </c>
      <c r="N76" s="2">
        <v>5</v>
      </c>
      <c r="O76">
        <v>0.93333333333333335</v>
      </c>
    </row>
    <row r="77" spans="1:15" x14ac:dyDescent="0.3">
      <c r="A77">
        <v>0</v>
      </c>
      <c r="B77">
        <v>76</v>
      </c>
      <c r="C77">
        <v>25</v>
      </c>
      <c r="D77">
        <f>Complementarias!L78</f>
        <v>4.2</v>
      </c>
      <c r="E77">
        <f>IF('Parcial 1'!M78&lt;3,MIN(MAX('Parcial 1'!M78,'Parcial 2 con correcciones'!L78-1),3),'Parcial 1'!M78)</f>
        <v>3.6547619047619051</v>
      </c>
      <c r="F77">
        <f>'Parcial 2 con correcciones'!L78</f>
        <v>4.5</v>
      </c>
      <c r="G77">
        <f>'Parcial 3 revisado'!N78</f>
        <v>3.66</v>
      </c>
      <c r="H77">
        <f>'Examen final procedimiento'!K78</f>
        <v>3.0750000000000002</v>
      </c>
      <c r="I77">
        <f t="shared" si="7"/>
        <v>3.8179523809523808</v>
      </c>
      <c r="J77">
        <f t="shared" si="8"/>
        <v>3.8179523809523808</v>
      </c>
      <c r="K77" t="s">
        <v>68</v>
      </c>
      <c r="L77" s="9" t="s">
        <v>59</v>
      </c>
      <c r="M77">
        <v>5</v>
      </c>
      <c r="N77" s="2">
        <v>4.5</v>
      </c>
      <c r="O77">
        <v>1</v>
      </c>
    </row>
    <row r="78" spans="1:15" x14ac:dyDescent="0.3">
      <c r="A78">
        <v>0</v>
      </c>
      <c r="B78">
        <v>77</v>
      </c>
      <c r="C78">
        <v>25</v>
      </c>
      <c r="D78">
        <f>Complementarias!L79</f>
        <v>0.9</v>
      </c>
      <c r="E78">
        <f>IF('Parcial 1'!M79&lt;3,MIN(MAX('Parcial 1'!M79,'Parcial 2 con correcciones'!L79-1),3),'Parcial 1'!M79)</f>
        <v>2.5</v>
      </c>
      <c r="F78">
        <f>'Parcial 2 con correcciones'!L79</f>
        <v>1.1000000000000001</v>
      </c>
      <c r="G78">
        <f>'Parcial 3 revisado'!N79</f>
        <v>1.75</v>
      </c>
      <c r="H78">
        <f>'Examen final procedimiento'!K79</f>
        <v>1.8083333333333333</v>
      </c>
      <c r="I78">
        <f t="shared" si="7"/>
        <v>1.6116666666666668</v>
      </c>
      <c r="J78">
        <f t="shared" si="8"/>
        <v>1.6116666666666668</v>
      </c>
      <c r="K78" t="s">
        <v>70</v>
      </c>
      <c r="L78" s="9" t="s">
        <v>48</v>
      </c>
      <c r="M78">
        <v>0</v>
      </c>
      <c r="N78" s="2">
        <v>0</v>
      </c>
      <c r="O78">
        <v>0.93333333333333335</v>
      </c>
    </row>
    <row r="79" spans="1:15" x14ac:dyDescent="0.3">
      <c r="A79">
        <v>1</v>
      </c>
      <c r="B79">
        <v>78</v>
      </c>
      <c r="C79">
        <v>25</v>
      </c>
      <c r="D79">
        <f>Complementarias!L80</f>
        <v>4.7799999999999994</v>
      </c>
      <c r="E79">
        <f>IF('Parcial 1'!M80&lt;3,MIN(MAX('Parcial 1'!M80,'Parcial 2 con correcciones'!L80-1),3),'Parcial 1'!M80)</f>
        <v>3.8095238095238093</v>
      </c>
      <c r="F79">
        <f>'Parcial 2 con correcciones'!L80</f>
        <v>5</v>
      </c>
      <c r="G79">
        <f>'Parcial 3 revisado'!N80</f>
        <v>4.53</v>
      </c>
      <c r="H79">
        <f>'Examen final procedimiento'!K80</f>
        <v>3.2416666666666663</v>
      </c>
      <c r="I79">
        <f t="shared" si="7"/>
        <v>4.2722380952380954</v>
      </c>
      <c r="J79">
        <f t="shared" si="8"/>
        <v>4.2722380952380954</v>
      </c>
      <c r="K79" t="s">
        <v>68</v>
      </c>
      <c r="L79" s="9" t="s">
        <v>49</v>
      </c>
      <c r="M79">
        <v>4.4000000000000004</v>
      </c>
      <c r="N79" s="2">
        <v>5</v>
      </c>
      <c r="O79">
        <v>0.8</v>
      </c>
    </row>
    <row r="80" spans="1:15" x14ac:dyDescent="0.3">
      <c r="A80">
        <v>0</v>
      </c>
      <c r="B80">
        <v>79</v>
      </c>
      <c r="C80">
        <v>25</v>
      </c>
      <c r="D80">
        <f>Complementarias!L81</f>
        <v>4.5393103448275864</v>
      </c>
      <c r="E80">
        <f>IF('Parcial 1'!M81&lt;3,MIN(MAX('Parcial 1'!M81,'Parcial 2 con correcciones'!L81-1),3),'Parcial 1'!M81)</f>
        <v>3</v>
      </c>
      <c r="F80">
        <f>'Parcial 2 con correcciones'!L81</f>
        <v>4</v>
      </c>
      <c r="G80">
        <f>'Parcial 3 revisado'!N81</f>
        <v>3.14</v>
      </c>
      <c r="H80">
        <f>'Examen final procedimiento'!K81</f>
        <v>2.8250000000000002</v>
      </c>
      <c r="I80">
        <f t="shared" si="7"/>
        <v>3.5008620689655174</v>
      </c>
      <c r="J80">
        <f t="shared" si="8"/>
        <v>3.5008620689655174</v>
      </c>
      <c r="K80" t="s">
        <v>70</v>
      </c>
      <c r="L80" s="9" t="s">
        <v>48</v>
      </c>
      <c r="M80">
        <v>2.5</v>
      </c>
      <c r="N80" s="2">
        <v>5</v>
      </c>
      <c r="O80">
        <v>0.93333333333333335</v>
      </c>
    </row>
    <row r="81" spans="1:15" x14ac:dyDescent="0.3">
      <c r="A81">
        <v>1</v>
      </c>
      <c r="B81">
        <v>80</v>
      </c>
      <c r="C81">
        <v>25</v>
      </c>
      <c r="D81">
        <f>Complementarias!L82</f>
        <v>1.9</v>
      </c>
      <c r="E81">
        <f>IF('Parcial 1'!M82&lt;3,MIN(MAX('Parcial 1'!M82,'Parcial 2 con correcciones'!L82-1),3),'Parcial 1'!M82)</f>
        <v>3.5</v>
      </c>
      <c r="F81">
        <f>'Parcial 2 con correcciones'!L82</f>
        <v>1.6875</v>
      </c>
      <c r="G81">
        <f>'Parcial 3 revisado'!N82</f>
        <v>2.17</v>
      </c>
      <c r="H81">
        <f>'Examen final procedimiento'!K82</f>
        <v>0</v>
      </c>
      <c r="I81">
        <f t="shared" si="7"/>
        <v>1.8515000000000001</v>
      </c>
      <c r="J81">
        <f t="shared" si="8"/>
        <v>1.8515000000000001</v>
      </c>
      <c r="K81" t="s">
        <v>68</v>
      </c>
      <c r="L81" s="9" t="s">
        <v>50</v>
      </c>
      <c r="M81">
        <v>1.5</v>
      </c>
      <c r="N81" s="2">
        <v>0</v>
      </c>
      <c r="O81">
        <v>0.73333333333333328</v>
      </c>
    </row>
    <row r="82" spans="1:15" x14ac:dyDescent="0.3">
      <c r="A82">
        <v>1</v>
      </c>
      <c r="B82">
        <v>81</v>
      </c>
      <c r="C82">
        <v>25</v>
      </c>
      <c r="D82">
        <f>Complementarias!L83</f>
        <v>2.9</v>
      </c>
      <c r="E82">
        <f>IF('Parcial 1'!M83&lt;3,MIN(MAX('Parcial 1'!M83,'Parcial 2 con correcciones'!L83-1),3),'Parcial 1'!M83)</f>
        <v>3</v>
      </c>
      <c r="F82">
        <f>'Parcial 2 con correcciones'!L83</f>
        <v>4.5625</v>
      </c>
      <c r="G82">
        <f>'Parcial 3 revisado'!N83</f>
        <v>1.42</v>
      </c>
      <c r="H82">
        <f>'Examen final procedimiento'!K83</f>
        <v>2.9333333333333336</v>
      </c>
      <c r="I82">
        <f t="shared" si="7"/>
        <v>2.9631666666666669</v>
      </c>
      <c r="J82">
        <f t="shared" si="8"/>
        <v>3</v>
      </c>
      <c r="K82" t="s">
        <v>73</v>
      </c>
      <c r="L82" s="9" t="s">
        <v>52</v>
      </c>
      <c r="M82">
        <v>1.5</v>
      </c>
      <c r="N82" s="2">
        <v>0</v>
      </c>
      <c r="O82">
        <v>0.73333333333333328</v>
      </c>
    </row>
    <row r="83" spans="1:15" x14ac:dyDescent="0.3">
      <c r="A83">
        <v>1</v>
      </c>
      <c r="B83">
        <v>82</v>
      </c>
      <c r="C83">
        <v>25</v>
      </c>
      <c r="D83">
        <f>Complementarias!L84</f>
        <v>4</v>
      </c>
      <c r="E83">
        <f>IF('Parcial 1'!M84&lt;3,MIN(MAX('Parcial 1'!M84,'Parcial 2 con correcciones'!L84-1),3),'Parcial 1'!M84)</f>
        <v>4.421875</v>
      </c>
      <c r="F83">
        <f>'Parcial 2 con correcciones'!L84</f>
        <v>4.6875</v>
      </c>
      <c r="G83">
        <f>'Parcial 3 revisado'!N84</f>
        <v>5</v>
      </c>
      <c r="H83">
        <f>'Examen final procedimiento'!K84</f>
        <v>0</v>
      </c>
      <c r="I83">
        <f t="shared" si="7"/>
        <v>3.6218750000000002</v>
      </c>
      <c r="J83">
        <f t="shared" si="8"/>
        <v>3.6218750000000002</v>
      </c>
      <c r="K83" t="s">
        <v>72</v>
      </c>
      <c r="L83" s="9" t="s">
        <v>61</v>
      </c>
      <c r="M83">
        <v>5</v>
      </c>
      <c r="N83" s="2">
        <v>5</v>
      </c>
      <c r="O83">
        <v>0.13333333333333333</v>
      </c>
    </row>
    <row r="84" spans="1:15" x14ac:dyDescent="0.3">
      <c r="A84">
        <v>0</v>
      </c>
      <c r="B84">
        <v>83</v>
      </c>
      <c r="C84">
        <v>25</v>
      </c>
      <c r="D84">
        <f>Complementarias!L85</f>
        <v>0</v>
      </c>
      <c r="E84">
        <f>IF('Parcial 1'!M85&lt;3,MIN(MAX('Parcial 1'!M85,'Parcial 2 con correcciones'!L85-1),3),'Parcial 1'!M85)</f>
        <v>0</v>
      </c>
      <c r="F84">
        <f>'Parcial 2 con correcciones'!L85</f>
        <v>0</v>
      </c>
      <c r="G84">
        <f>'Parcial 3 revisado'!N85</f>
        <v>0</v>
      </c>
      <c r="H84">
        <f>'Examen final procedimiento'!K85</f>
        <v>0</v>
      </c>
      <c r="I84">
        <f t="shared" si="7"/>
        <v>0</v>
      </c>
      <c r="J84">
        <f t="shared" si="8"/>
        <v>0</v>
      </c>
      <c r="K84" t="s">
        <v>70</v>
      </c>
      <c r="L84" s="9" t="s">
        <v>65</v>
      </c>
      <c r="M84">
        <f t="shared" ref="M84" si="9">5*(N84/29)</f>
        <v>5.9453032104637357E-3</v>
      </c>
      <c r="N84">
        <f>5*(O84/29)</f>
        <v>3.4482758620689662E-2</v>
      </c>
      <c r="O84">
        <v>0.2</v>
      </c>
    </row>
    <row r="85" spans="1:15" x14ac:dyDescent="0.3">
      <c r="A85">
        <v>0</v>
      </c>
      <c r="B85">
        <v>84</v>
      </c>
      <c r="C85">
        <v>25</v>
      </c>
      <c r="D85">
        <f>Complementarias!L86</f>
        <v>1.5</v>
      </c>
      <c r="E85">
        <f>IF('Parcial 1'!M86&lt;3,MIN(MAX('Parcial 1'!M86,'Parcial 2 con correcciones'!L86-1),3),'Parcial 1'!M86)</f>
        <v>1.09375</v>
      </c>
      <c r="F85">
        <f>'Parcial 2 con correcciones'!L86</f>
        <v>0.9375</v>
      </c>
      <c r="G85">
        <f>'Parcial 3 revisado'!N86</f>
        <v>0.25</v>
      </c>
      <c r="H85">
        <f>'Examen final procedimiento'!K86</f>
        <v>0</v>
      </c>
      <c r="I85">
        <f t="shared" si="7"/>
        <v>0.75625000000000009</v>
      </c>
      <c r="J85">
        <f t="shared" si="8"/>
        <v>0.75625000000000009</v>
      </c>
      <c r="K85" t="s">
        <v>68</v>
      </c>
      <c r="L85" s="9" t="s">
        <v>48</v>
      </c>
      <c r="M85">
        <v>5</v>
      </c>
      <c r="N85" s="2">
        <v>0</v>
      </c>
      <c r="O85">
        <v>0.66666666666666663</v>
      </c>
    </row>
    <row r="86" spans="1:15" x14ac:dyDescent="0.3">
      <c r="A86">
        <v>1</v>
      </c>
      <c r="B86">
        <v>85</v>
      </c>
      <c r="C86">
        <v>25</v>
      </c>
      <c r="D86">
        <f>Complementarias!L87</f>
        <v>0.86206896551724133</v>
      </c>
      <c r="E86">
        <f>IF('Parcial 1'!M87&lt;3,MIN(MAX('Parcial 1'!M87,'Parcial 2 con correcciones'!L87-1),3),'Parcial 1'!M87)</f>
        <v>4.125</v>
      </c>
      <c r="F86">
        <f>'Parcial 2 con correcciones'!L87</f>
        <v>2.5</v>
      </c>
      <c r="G86">
        <f>'Parcial 3 revisado'!N87</f>
        <v>3</v>
      </c>
      <c r="H86">
        <f>'Examen final procedimiento'!K87</f>
        <v>2.95</v>
      </c>
      <c r="I86">
        <f t="shared" si="7"/>
        <v>2.6874137931034485</v>
      </c>
      <c r="J86">
        <f t="shared" si="8"/>
        <v>2.6874137931034485</v>
      </c>
      <c r="K86" t="s">
        <v>73</v>
      </c>
      <c r="L86" s="9" t="s">
        <v>66</v>
      </c>
      <c r="M86">
        <f t="shared" ref="M86" si="10">5*(N86/29)</f>
        <v>0</v>
      </c>
      <c r="N86">
        <f>5*(O86/29)</f>
        <v>0</v>
      </c>
      <c r="O86">
        <v>0</v>
      </c>
    </row>
    <row r="87" spans="1:15" x14ac:dyDescent="0.3">
      <c r="A87">
        <v>1</v>
      </c>
      <c r="B87">
        <v>86</v>
      </c>
      <c r="C87">
        <v>25</v>
      </c>
      <c r="D87">
        <f>Complementarias!L88</f>
        <v>4.1399999999999997</v>
      </c>
      <c r="E87">
        <f>IF('Parcial 1'!M88&lt;3,MIN(MAX('Parcial 1'!M88,'Parcial 2 con correcciones'!L88-1),3),'Parcial 1'!M88)</f>
        <v>3</v>
      </c>
      <c r="F87">
        <f>'Parcial 2 con correcciones'!L88</f>
        <v>4.45</v>
      </c>
      <c r="G87">
        <f>'Parcial 3 revisado'!N88</f>
        <v>4.22</v>
      </c>
      <c r="H87">
        <f>'Examen final procedimiento'!K88</f>
        <v>3.7416666666666663</v>
      </c>
      <c r="I87">
        <f t="shared" si="7"/>
        <v>3.9103333333333334</v>
      </c>
      <c r="J87">
        <f t="shared" si="8"/>
        <v>3.9103333333333334</v>
      </c>
      <c r="K87" t="s">
        <v>71</v>
      </c>
      <c r="L87" s="9" t="s">
        <v>62</v>
      </c>
      <c r="M87">
        <v>5</v>
      </c>
      <c r="N87" s="2">
        <v>2.5</v>
      </c>
      <c r="O87">
        <v>0.8</v>
      </c>
    </row>
    <row r="88" spans="1:15" x14ac:dyDescent="0.3">
      <c r="A88">
        <v>1</v>
      </c>
      <c r="B88">
        <v>87</v>
      </c>
      <c r="C88">
        <v>25</v>
      </c>
      <c r="D88">
        <f>Complementarias!L89</f>
        <v>4.8600000000000003</v>
      </c>
      <c r="E88">
        <f>IF('Parcial 1'!M89&lt;3,MIN(MAX('Parcial 1'!M89,'Parcial 2 con correcciones'!L89-1),3),'Parcial 1'!M89)</f>
        <v>4.6875</v>
      </c>
      <c r="F88">
        <f>'Parcial 2 con correcciones'!L89</f>
        <v>4.375</v>
      </c>
      <c r="G88">
        <f>'Parcial 3 revisado'!N89</f>
        <v>3.4</v>
      </c>
      <c r="H88">
        <f>'Examen final procedimiento'!K89</f>
        <v>3.6833333333333327</v>
      </c>
      <c r="I88">
        <f t="shared" si="7"/>
        <v>4.2011666666666665</v>
      </c>
      <c r="J88">
        <f t="shared" si="8"/>
        <v>4.2011666666666665</v>
      </c>
      <c r="K88" t="s">
        <v>71</v>
      </c>
      <c r="L88" s="9" t="s">
        <v>49</v>
      </c>
      <c r="M88">
        <v>5</v>
      </c>
      <c r="N88" s="3">
        <v>5</v>
      </c>
      <c r="O88">
        <v>0.8</v>
      </c>
    </row>
  </sheetData>
  <conditionalFormatting sqref="A63:C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3:L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9"/>
  <sheetViews>
    <sheetView workbookViewId="0">
      <pane xSplit="1" topLeftCell="B1" activePane="topRight" state="frozen"/>
      <selection pane="topRight" sqref="A1:C1048576"/>
    </sheetView>
  </sheetViews>
  <sheetFormatPr baseColWidth="10" defaultColWidth="9" defaultRowHeight="15.6" x14ac:dyDescent="0.3"/>
  <cols>
    <col min="1" max="1" width="18.59765625" customWidth="1"/>
    <col min="2" max="2" width="5" bestFit="1" customWidth="1"/>
    <col min="3" max="3" width="7.09765625" bestFit="1" customWidth="1"/>
    <col min="11" max="11" width="17" bestFit="1" customWidth="1"/>
    <col min="12" max="12" width="11.19921875" bestFit="1" customWidth="1"/>
    <col min="13" max="13" width="13.19921875" bestFit="1" customWidth="1"/>
    <col min="14" max="14" width="14.8984375" bestFit="1" customWidth="1"/>
    <col min="15" max="15" width="16" bestFit="1" customWidth="1"/>
    <col min="16" max="16" width="17.59765625" bestFit="1" customWidth="1"/>
    <col min="17" max="17" width="35.5" bestFit="1" customWidth="1"/>
  </cols>
  <sheetData>
    <row r="1" spans="1:17" x14ac:dyDescent="0.3">
      <c r="A1" t="s">
        <v>67</v>
      </c>
      <c r="B1" t="s">
        <v>0</v>
      </c>
      <c r="C1" t="s">
        <v>12</v>
      </c>
      <c r="D1" s="12" t="s">
        <v>13</v>
      </c>
      <c r="E1" s="12"/>
      <c r="F1" s="12"/>
      <c r="G1" s="12"/>
      <c r="H1" s="12"/>
      <c r="I1" s="12"/>
      <c r="J1" s="12"/>
      <c r="K1" t="s">
        <v>14</v>
      </c>
      <c r="L1" t="s">
        <v>15</v>
      </c>
      <c r="M1" t="s">
        <v>16</v>
      </c>
      <c r="N1" t="s">
        <v>17</v>
      </c>
      <c r="O1" t="s">
        <v>1</v>
      </c>
      <c r="P1" s="1" t="s">
        <v>76</v>
      </c>
      <c r="Q1" t="s">
        <v>43</v>
      </c>
    </row>
    <row r="2" spans="1:17" x14ac:dyDescent="0.3"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</row>
    <row r="3" spans="1:17" x14ac:dyDescent="0.3">
      <c r="A3">
        <v>0</v>
      </c>
      <c r="B3">
        <v>1</v>
      </c>
      <c r="C3">
        <v>23</v>
      </c>
      <c r="D3">
        <v>3.5</v>
      </c>
      <c r="E3" s="5">
        <v>8</v>
      </c>
      <c r="F3">
        <v>4</v>
      </c>
      <c r="G3">
        <v>0</v>
      </c>
      <c r="H3">
        <v>1.5</v>
      </c>
      <c r="I3">
        <v>8</v>
      </c>
      <c r="J3" s="5">
        <f>IF(K3=0,(SUM(D3:I3)-MIN(G3:I3))*(5/42),(SUM(D3:I3))*(5/35))</f>
        <v>2.9761904761904758</v>
      </c>
      <c r="K3">
        <v>0</v>
      </c>
      <c r="L3" s="6">
        <f>IF(K3=0,(SUM(D3:I3)-MIN(G3:I3)),(SUM(D3:I3)))</f>
        <v>25</v>
      </c>
      <c r="M3">
        <f>IF(K3=0,MAX(L3*(5/42), (L3-E3)*(5/32)),L3*(5/35))</f>
        <v>2.9761904761904758</v>
      </c>
      <c r="N3">
        <v>1</v>
      </c>
      <c r="O3">
        <v>202220</v>
      </c>
      <c r="P3" t="s">
        <v>68</v>
      </c>
      <c r="Q3" s="9" t="s">
        <v>47</v>
      </c>
    </row>
    <row r="4" spans="1:17" x14ac:dyDescent="0.3">
      <c r="A4">
        <v>0</v>
      </c>
      <c r="B4">
        <v>2</v>
      </c>
      <c r="C4">
        <v>23</v>
      </c>
      <c r="D4">
        <v>4.5999999999999996</v>
      </c>
      <c r="E4">
        <v>8</v>
      </c>
      <c r="F4">
        <v>7</v>
      </c>
      <c r="G4">
        <v>10</v>
      </c>
      <c r="H4">
        <v>10</v>
      </c>
      <c r="I4">
        <v>0</v>
      </c>
      <c r="J4" s="5">
        <f t="shared" ref="J4:J67" si="0">IF(K4=0,(SUM(D4:I4)-MIN(G4:I4))*(5/42),(SUM(D4:I4))*(5/35))</f>
        <v>4.7142857142857144</v>
      </c>
      <c r="K4">
        <v>0</v>
      </c>
      <c r="L4" s="6">
        <f t="shared" ref="L4:L67" si="1">IF(K4=0,(SUM(D4:I4)-MIN(G4:I4)),(SUM(D4:I4)))</f>
        <v>39.6</v>
      </c>
      <c r="M4">
        <f t="shared" ref="M4:M67" si="2">IF(K4=0,MAX(L4*(5/42), (L4-E4)*(5/32)),L4*(5/35))</f>
        <v>4.9375</v>
      </c>
      <c r="N4">
        <v>1</v>
      </c>
      <c r="O4">
        <v>202220</v>
      </c>
      <c r="P4" t="s">
        <v>69</v>
      </c>
      <c r="Q4" s="9" t="s">
        <v>48</v>
      </c>
    </row>
    <row r="5" spans="1:17" x14ac:dyDescent="0.3">
      <c r="A5">
        <v>0</v>
      </c>
      <c r="B5">
        <v>3</v>
      </c>
      <c r="C5">
        <v>23</v>
      </c>
      <c r="D5">
        <v>3.3</v>
      </c>
      <c r="E5">
        <v>8</v>
      </c>
      <c r="F5">
        <v>7</v>
      </c>
      <c r="G5">
        <v>0</v>
      </c>
      <c r="H5">
        <v>2</v>
      </c>
      <c r="I5">
        <v>9</v>
      </c>
      <c r="J5" s="5">
        <f t="shared" si="0"/>
        <v>3.4880952380952381</v>
      </c>
      <c r="K5">
        <v>0</v>
      </c>
      <c r="L5" s="6">
        <f t="shared" si="1"/>
        <v>29.3</v>
      </c>
      <c r="M5">
        <f t="shared" si="2"/>
        <v>3.4880952380952381</v>
      </c>
      <c r="N5">
        <v>1</v>
      </c>
      <c r="O5">
        <v>202220</v>
      </c>
      <c r="P5" t="s">
        <v>68</v>
      </c>
      <c r="Q5" s="9" t="s">
        <v>47</v>
      </c>
    </row>
    <row r="6" spans="1:17" x14ac:dyDescent="0.3">
      <c r="A6">
        <v>1</v>
      </c>
      <c r="B6">
        <v>4</v>
      </c>
      <c r="C6">
        <v>23</v>
      </c>
      <c r="D6">
        <v>3.4</v>
      </c>
      <c r="E6">
        <v>3</v>
      </c>
      <c r="F6">
        <v>6</v>
      </c>
      <c r="G6">
        <v>10</v>
      </c>
      <c r="H6">
        <v>3</v>
      </c>
      <c r="I6">
        <v>8.5</v>
      </c>
      <c r="J6" s="5">
        <f t="shared" si="0"/>
        <v>3.6785714285714284</v>
      </c>
      <c r="K6">
        <v>0</v>
      </c>
      <c r="L6" s="6">
        <f t="shared" si="1"/>
        <v>30.9</v>
      </c>
      <c r="M6">
        <f t="shared" si="2"/>
        <v>4.359375</v>
      </c>
      <c r="N6">
        <v>1</v>
      </c>
      <c r="O6">
        <v>202220</v>
      </c>
      <c r="P6" t="s">
        <v>70</v>
      </c>
      <c r="Q6" s="9" t="s">
        <v>47</v>
      </c>
    </row>
    <row r="7" spans="1:17" x14ac:dyDescent="0.3">
      <c r="A7">
        <v>1</v>
      </c>
      <c r="B7">
        <v>5</v>
      </c>
      <c r="C7">
        <v>23</v>
      </c>
      <c r="D7">
        <v>5</v>
      </c>
      <c r="E7">
        <v>10</v>
      </c>
      <c r="F7">
        <v>6</v>
      </c>
      <c r="G7">
        <v>0</v>
      </c>
      <c r="H7">
        <v>10</v>
      </c>
      <c r="I7">
        <v>0</v>
      </c>
      <c r="J7" s="5">
        <f t="shared" si="0"/>
        <v>3.6904761904761902</v>
      </c>
      <c r="K7">
        <v>0</v>
      </c>
      <c r="L7" s="6">
        <f t="shared" si="1"/>
        <v>31</v>
      </c>
      <c r="M7">
        <f t="shared" si="2"/>
        <v>3.6904761904761902</v>
      </c>
      <c r="N7">
        <v>0</v>
      </c>
      <c r="O7">
        <v>202220</v>
      </c>
      <c r="P7" t="s">
        <v>68</v>
      </c>
      <c r="Q7" s="9" t="s">
        <v>49</v>
      </c>
    </row>
    <row r="8" spans="1:17" x14ac:dyDescent="0.3">
      <c r="A8">
        <v>1</v>
      </c>
      <c r="B8">
        <v>6</v>
      </c>
      <c r="C8">
        <v>23</v>
      </c>
      <c r="D8">
        <v>2.9</v>
      </c>
      <c r="E8">
        <v>8</v>
      </c>
      <c r="F8">
        <v>4</v>
      </c>
      <c r="G8">
        <v>0</v>
      </c>
      <c r="H8">
        <v>10</v>
      </c>
      <c r="I8">
        <v>5</v>
      </c>
      <c r="J8" s="5">
        <f t="shared" si="0"/>
        <v>3.5595238095238093</v>
      </c>
      <c r="K8">
        <v>0</v>
      </c>
      <c r="L8" s="6">
        <f t="shared" si="1"/>
        <v>29.9</v>
      </c>
      <c r="M8">
        <f t="shared" si="2"/>
        <v>3.5595238095238093</v>
      </c>
      <c r="N8">
        <v>1</v>
      </c>
      <c r="O8">
        <v>202220</v>
      </c>
      <c r="P8" t="s">
        <v>70</v>
      </c>
      <c r="Q8" s="9" t="s">
        <v>47</v>
      </c>
    </row>
    <row r="9" spans="1:17" x14ac:dyDescent="0.3">
      <c r="A9">
        <v>1</v>
      </c>
      <c r="B9">
        <v>7</v>
      </c>
      <c r="C9">
        <v>23</v>
      </c>
      <c r="D9">
        <v>3.9</v>
      </c>
      <c r="E9">
        <v>8</v>
      </c>
      <c r="F9">
        <v>5</v>
      </c>
      <c r="G9">
        <v>10</v>
      </c>
      <c r="H9">
        <v>0</v>
      </c>
      <c r="I9">
        <v>10</v>
      </c>
      <c r="J9" s="5">
        <f t="shared" si="0"/>
        <v>4.3928571428571423</v>
      </c>
      <c r="K9">
        <v>0</v>
      </c>
      <c r="L9" s="6">
        <f t="shared" si="1"/>
        <v>36.9</v>
      </c>
      <c r="M9">
        <f t="shared" si="2"/>
        <v>4.515625</v>
      </c>
      <c r="N9">
        <v>1</v>
      </c>
      <c r="O9">
        <v>202220</v>
      </c>
      <c r="P9" t="s">
        <v>70</v>
      </c>
      <c r="Q9" s="9" t="s">
        <v>50</v>
      </c>
    </row>
    <row r="10" spans="1:17" x14ac:dyDescent="0.3">
      <c r="A10">
        <v>1</v>
      </c>
      <c r="B10">
        <v>8</v>
      </c>
      <c r="C10">
        <v>23</v>
      </c>
      <c r="D10">
        <v>0</v>
      </c>
      <c r="E10">
        <v>0</v>
      </c>
      <c r="F10">
        <v>5</v>
      </c>
      <c r="G10">
        <v>0</v>
      </c>
      <c r="H10">
        <v>10</v>
      </c>
      <c r="I10">
        <v>10</v>
      </c>
      <c r="J10" s="5">
        <f t="shared" si="0"/>
        <v>2.9761904761904758</v>
      </c>
      <c r="K10">
        <v>0</v>
      </c>
      <c r="L10" s="6">
        <f t="shared" si="1"/>
        <v>25</v>
      </c>
      <c r="M10">
        <f t="shared" si="2"/>
        <v>3.90625</v>
      </c>
      <c r="N10">
        <v>1</v>
      </c>
      <c r="O10">
        <v>202220</v>
      </c>
      <c r="P10" t="s">
        <v>70</v>
      </c>
      <c r="Q10" s="9" t="s">
        <v>51</v>
      </c>
    </row>
    <row r="11" spans="1:17" x14ac:dyDescent="0.3">
      <c r="A11">
        <v>1</v>
      </c>
      <c r="B11">
        <v>9</v>
      </c>
      <c r="C11">
        <v>23</v>
      </c>
      <c r="D11">
        <v>0.9</v>
      </c>
      <c r="E11">
        <v>3</v>
      </c>
      <c r="F11">
        <v>0</v>
      </c>
      <c r="G11">
        <v>0</v>
      </c>
      <c r="H11">
        <v>10</v>
      </c>
      <c r="I11">
        <v>0</v>
      </c>
      <c r="J11" s="5">
        <f t="shared" si="0"/>
        <v>1.6547619047619047</v>
      </c>
      <c r="K11">
        <v>0</v>
      </c>
      <c r="L11" s="6">
        <f t="shared" si="1"/>
        <v>13.9</v>
      </c>
      <c r="M11">
        <f t="shared" si="2"/>
        <v>1.703125</v>
      </c>
      <c r="N11">
        <v>1</v>
      </c>
      <c r="O11">
        <v>202220</v>
      </c>
      <c r="P11" t="s">
        <v>68</v>
      </c>
      <c r="Q11" s="9" t="s">
        <v>47</v>
      </c>
    </row>
    <row r="12" spans="1:17" x14ac:dyDescent="0.3">
      <c r="A12">
        <v>1</v>
      </c>
      <c r="B12">
        <v>10</v>
      </c>
      <c r="C12">
        <v>23</v>
      </c>
      <c r="D12">
        <v>3.75</v>
      </c>
      <c r="E12">
        <v>0</v>
      </c>
      <c r="F12">
        <v>6</v>
      </c>
      <c r="G12">
        <v>2</v>
      </c>
      <c r="H12">
        <v>0</v>
      </c>
      <c r="I12">
        <v>0</v>
      </c>
      <c r="J12" s="5">
        <f t="shared" si="0"/>
        <v>1.3988095238095237</v>
      </c>
      <c r="K12">
        <v>0</v>
      </c>
      <c r="L12" s="6">
        <f t="shared" si="1"/>
        <v>11.75</v>
      </c>
      <c r="M12">
        <f t="shared" si="2"/>
        <v>1.8359375</v>
      </c>
      <c r="N12">
        <v>0</v>
      </c>
      <c r="O12">
        <v>202220</v>
      </c>
      <c r="P12" t="s">
        <v>71</v>
      </c>
      <c r="Q12" s="9" t="s">
        <v>52</v>
      </c>
    </row>
    <row r="13" spans="1:17" x14ac:dyDescent="0.3">
      <c r="A13">
        <v>0</v>
      </c>
      <c r="B13">
        <v>11</v>
      </c>
      <c r="C13">
        <v>23</v>
      </c>
      <c r="D13">
        <v>4.5</v>
      </c>
      <c r="E13">
        <v>8</v>
      </c>
      <c r="F13">
        <v>6</v>
      </c>
      <c r="G13">
        <v>10</v>
      </c>
      <c r="H13">
        <v>9</v>
      </c>
      <c r="I13">
        <v>0</v>
      </c>
      <c r="J13" s="5">
        <f t="shared" si="0"/>
        <v>4.4642857142857144</v>
      </c>
      <c r="K13">
        <v>0</v>
      </c>
      <c r="L13" s="6">
        <f t="shared" si="1"/>
        <v>37.5</v>
      </c>
      <c r="M13">
        <f t="shared" si="2"/>
        <v>4.609375</v>
      </c>
      <c r="N13">
        <v>0</v>
      </c>
      <c r="O13">
        <v>202220</v>
      </c>
      <c r="P13" t="s">
        <v>72</v>
      </c>
      <c r="Q13" s="9" t="s">
        <v>48</v>
      </c>
    </row>
    <row r="14" spans="1:17" x14ac:dyDescent="0.3">
      <c r="A14">
        <v>1</v>
      </c>
      <c r="B14">
        <v>12</v>
      </c>
      <c r="C14">
        <v>23</v>
      </c>
      <c r="D14">
        <v>4.0999999999999996</v>
      </c>
      <c r="E14">
        <v>10</v>
      </c>
      <c r="F14">
        <v>6</v>
      </c>
      <c r="G14">
        <v>10</v>
      </c>
      <c r="H14">
        <v>5</v>
      </c>
      <c r="I14">
        <v>2</v>
      </c>
      <c r="J14" s="5">
        <f t="shared" si="0"/>
        <v>4.1785714285714288</v>
      </c>
      <c r="K14">
        <v>0</v>
      </c>
      <c r="L14" s="6">
        <f t="shared" si="1"/>
        <v>35.1</v>
      </c>
      <c r="M14">
        <f t="shared" si="2"/>
        <v>4.1785714285714288</v>
      </c>
      <c r="N14">
        <v>0</v>
      </c>
      <c r="O14">
        <v>202220</v>
      </c>
      <c r="P14" t="s">
        <v>70</v>
      </c>
      <c r="Q14" s="9" t="s">
        <v>49</v>
      </c>
    </row>
    <row r="15" spans="1:17" x14ac:dyDescent="0.3">
      <c r="A15">
        <v>1</v>
      </c>
      <c r="B15">
        <v>13</v>
      </c>
      <c r="C15">
        <v>23</v>
      </c>
      <c r="D15">
        <v>2.2999999999999998</v>
      </c>
      <c r="E15">
        <v>8</v>
      </c>
      <c r="F15">
        <v>1</v>
      </c>
      <c r="G15">
        <v>0</v>
      </c>
      <c r="H15">
        <v>10</v>
      </c>
      <c r="I15">
        <v>8</v>
      </c>
      <c r="J15" s="5">
        <f t="shared" si="0"/>
        <v>3.4880952380952381</v>
      </c>
      <c r="K15">
        <v>0</v>
      </c>
      <c r="L15" s="6">
        <f t="shared" si="1"/>
        <v>29.3</v>
      </c>
      <c r="M15">
        <f t="shared" si="2"/>
        <v>3.4880952380952381</v>
      </c>
      <c r="N15">
        <v>1</v>
      </c>
      <c r="O15">
        <v>202220</v>
      </c>
      <c r="P15" t="s">
        <v>70</v>
      </c>
      <c r="Q15" s="9" t="s">
        <v>47</v>
      </c>
    </row>
    <row r="16" spans="1:17" x14ac:dyDescent="0.3">
      <c r="A16">
        <v>1</v>
      </c>
      <c r="B16">
        <v>14</v>
      </c>
      <c r="C16">
        <v>23</v>
      </c>
      <c r="D16">
        <v>5</v>
      </c>
      <c r="E16">
        <v>8</v>
      </c>
      <c r="F16">
        <v>6</v>
      </c>
      <c r="G16">
        <v>0</v>
      </c>
      <c r="H16">
        <v>8</v>
      </c>
      <c r="I16">
        <v>10</v>
      </c>
      <c r="J16" s="5">
        <f t="shared" si="0"/>
        <v>4.4047619047619042</v>
      </c>
      <c r="K16">
        <v>0</v>
      </c>
      <c r="L16" s="6">
        <f t="shared" si="1"/>
        <v>37</v>
      </c>
      <c r="M16">
        <f t="shared" si="2"/>
        <v>4.53125</v>
      </c>
      <c r="N16">
        <v>0</v>
      </c>
      <c r="O16">
        <v>202220</v>
      </c>
      <c r="P16" t="s">
        <v>70</v>
      </c>
      <c r="Q16" s="9" t="s">
        <v>48</v>
      </c>
    </row>
    <row r="17" spans="1:17" x14ac:dyDescent="0.3">
      <c r="A17">
        <v>1</v>
      </c>
      <c r="B17">
        <v>15</v>
      </c>
      <c r="C17">
        <v>23</v>
      </c>
      <c r="D17">
        <v>2.1</v>
      </c>
      <c r="E17">
        <v>0</v>
      </c>
      <c r="F17">
        <v>6</v>
      </c>
      <c r="G17">
        <v>10</v>
      </c>
      <c r="H17">
        <v>10</v>
      </c>
      <c r="I17">
        <v>0</v>
      </c>
      <c r="J17" s="5">
        <f t="shared" si="0"/>
        <v>3.3452380952380953</v>
      </c>
      <c r="K17">
        <v>0</v>
      </c>
      <c r="L17" s="6">
        <f t="shared" si="1"/>
        <v>28.1</v>
      </c>
      <c r="M17">
        <f t="shared" si="2"/>
        <v>4.390625</v>
      </c>
      <c r="N17">
        <v>1</v>
      </c>
      <c r="O17">
        <v>202220</v>
      </c>
      <c r="P17" t="s">
        <v>70</v>
      </c>
      <c r="Q17" s="9" t="s">
        <v>52</v>
      </c>
    </row>
    <row r="18" spans="1:17" x14ac:dyDescent="0.3">
      <c r="A18">
        <v>1</v>
      </c>
      <c r="B18">
        <v>16</v>
      </c>
      <c r="C18">
        <v>23</v>
      </c>
      <c r="D18">
        <v>4</v>
      </c>
      <c r="E18">
        <v>4</v>
      </c>
      <c r="F18">
        <v>6</v>
      </c>
      <c r="G18">
        <v>3</v>
      </c>
      <c r="H18">
        <v>0</v>
      </c>
      <c r="I18">
        <v>10</v>
      </c>
      <c r="J18" s="5">
        <f t="shared" si="0"/>
        <v>3.214285714285714</v>
      </c>
      <c r="K18">
        <v>0</v>
      </c>
      <c r="L18" s="6">
        <f t="shared" si="1"/>
        <v>27</v>
      </c>
      <c r="M18">
        <f t="shared" si="2"/>
        <v>3.59375</v>
      </c>
      <c r="N18">
        <v>0</v>
      </c>
      <c r="O18">
        <v>202220</v>
      </c>
      <c r="P18" t="s">
        <v>70</v>
      </c>
      <c r="Q18" s="9" t="s">
        <v>48</v>
      </c>
    </row>
    <row r="19" spans="1:17" x14ac:dyDescent="0.3">
      <c r="A19">
        <v>1</v>
      </c>
      <c r="B19">
        <v>17</v>
      </c>
      <c r="C19">
        <v>23</v>
      </c>
      <c r="D19">
        <v>1.9</v>
      </c>
      <c r="E19">
        <v>3</v>
      </c>
      <c r="F19">
        <v>6</v>
      </c>
      <c r="G19">
        <v>10</v>
      </c>
      <c r="H19">
        <v>5</v>
      </c>
      <c r="I19">
        <v>8</v>
      </c>
      <c r="J19" s="5">
        <f t="shared" si="0"/>
        <v>3.4404761904761902</v>
      </c>
      <c r="K19">
        <v>0</v>
      </c>
      <c r="L19" s="6">
        <f t="shared" si="1"/>
        <v>28.9</v>
      </c>
      <c r="M19">
        <f t="shared" si="2"/>
        <v>4.046875</v>
      </c>
      <c r="N19">
        <v>0</v>
      </c>
      <c r="O19">
        <v>202220</v>
      </c>
      <c r="P19" t="s">
        <v>72</v>
      </c>
      <c r="Q19" s="9" t="s">
        <v>47</v>
      </c>
    </row>
    <row r="20" spans="1:17" x14ac:dyDescent="0.3">
      <c r="A20">
        <v>1</v>
      </c>
      <c r="B20">
        <v>18</v>
      </c>
      <c r="C20">
        <v>23</v>
      </c>
      <c r="D20">
        <v>3.2</v>
      </c>
      <c r="E20">
        <v>8</v>
      </c>
      <c r="F20">
        <v>7</v>
      </c>
      <c r="G20">
        <v>10</v>
      </c>
      <c r="H20">
        <v>10</v>
      </c>
      <c r="I20">
        <v>10</v>
      </c>
      <c r="J20" s="5">
        <f t="shared" si="0"/>
        <v>4.5476190476190474</v>
      </c>
      <c r="K20">
        <v>0</v>
      </c>
      <c r="L20" s="6">
        <f t="shared" si="1"/>
        <v>38.200000000000003</v>
      </c>
      <c r="M20">
        <f t="shared" si="2"/>
        <v>4.71875</v>
      </c>
      <c r="N20">
        <v>0</v>
      </c>
      <c r="O20">
        <v>202220</v>
      </c>
      <c r="P20" t="s">
        <v>68</v>
      </c>
      <c r="Q20" s="9" t="s">
        <v>47</v>
      </c>
    </row>
    <row r="21" spans="1:17" x14ac:dyDescent="0.3">
      <c r="A21">
        <v>0</v>
      </c>
      <c r="B21">
        <v>19</v>
      </c>
      <c r="C21">
        <v>23</v>
      </c>
      <c r="D21">
        <v>5</v>
      </c>
      <c r="E21">
        <v>8</v>
      </c>
      <c r="F21">
        <v>7</v>
      </c>
      <c r="G21">
        <v>0</v>
      </c>
      <c r="H21">
        <v>10</v>
      </c>
      <c r="I21">
        <v>8</v>
      </c>
      <c r="J21" s="5">
        <f t="shared" si="0"/>
        <v>4.5238095238095237</v>
      </c>
      <c r="K21">
        <v>0</v>
      </c>
      <c r="L21" s="6">
        <f t="shared" si="1"/>
        <v>38</v>
      </c>
      <c r="M21">
        <f t="shared" si="2"/>
        <v>4.6875</v>
      </c>
      <c r="N21">
        <v>1</v>
      </c>
      <c r="O21">
        <v>202220</v>
      </c>
      <c r="P21" t="s">
        <v>68</v>
      </c>
      <c r="Q21" s="9" t="s">
        <v>53</v>
      </c>
    </row>
    <row r="22" spans="1:17" x14ac:dyDescent="0.3">
      <c r="A22">
        <v>1</v>
      </c>
      <c r="B22">
        <v>20</v>
      </c>
      <c r="C22">
        <v>23</v>
      </c>
      <c r="D22">
        <v>2.2000000000000002</v>
      </c>
      <c r="E22">
        <v>8</v>
      </c>
      <c r="F22">
        <v>7</v>
      </c>
      <c r="G22">
        <v>5</v>
      </c>
      <c r="H22">
        <v>10</v>
      </c>
      <c r="I22">
        <v>0</v>
      </c>
      <c r="J22" s="5">
        <f t="shared" si="0"/>
        <v>3.8333333333333335</v>
      </c>
      <c r="K22">
        <v>0</v>
      </c>
      <c r="L22" s="6">
        <f t="shared" si="1"/>
        <v>32.200000000000003</v>
      </c>
      <c r="M22">
        <f t="shared" si="2"/>
        <v>3.8333333333333335</v>
      </c>
      <c r="N22">
        <v>1</v>
      </c>
      <c r="O22">
        <v>202220</v>
      </c>
      <c r="P22" t="s">
        <v>70</v>
      </c>
      <c r="Q22" s="9" t="s">
        <v>47</v>
      </c>
    </row>
    <row r="23" spans="1:17" x14ac:dyDescent="0.3">
      <c r="A23">
        <v>0</v>
      </c>
      <c r="B23">
        <v>21</v>
      </c>
      <c r="C23">
        <v>23</v>
      </c>
      <c r="D23">
        <v>5</v>
      </c>
      <c r="E23">
        <v>10</v>
      </c>
      <c r="F23">
        <v>6</v>
      </c>
      <c r="G23">
        <v>10</v>
      </c>
      <c r="H23">
        <v>10</v>
      </c>
      <c r="I23">
        <v>0</v>
      </c>
      <c r="J23" s="5">
        <f t="shared" si="0"/>
        <v>4.8809523809523805</v>
      </c>
      <c r="K23">
        <v>0</v>
      </c>
      <c r="L23" s="6">
        <f t="shared" si="1"/>
        <v>41</v>
      </c>
      <c r="M23">
        <f t="shared" si="2"/>
        <v>4.8809523809523805</v>
      </c>
      <c r="N23">
        <v>1</v>
      </c>
      <c r="O23">
        <v>202220</v>
      </c>
      <c r="P23" t="s">
        <v>68</v>
      </c>
      <c r="Q23" s="9" t="s">
        <v>54</v>
      </c>
    </row>
    <row r="24" spans="1:17" x14ac:dyDescent="0.3">
      <c r="A24">
        <v>1</v>
      </c>
      <c r="B24">
        <v>22</v>
      </c>
      <c r="C24">
        <v>23</v>
      </c>
      <c r="D24">
        <v>4.9000000000000004</v>
      </c>
      <c r="E24">
        <v>8</v>
      </c>
      <c r="F24">
        <v>6</v>
      </c>
      <c r="G24">
        <v>0</v>
      </c>
      <c r="H24">
        <v>10</v>
      </c>
      <c r="I24">
        <v>8</v>
      </c>
      <c r="J24" s="5">
        <f t="shared" si="0"/>
        <v>4.3928571428571423</v>
      </c>
      <c r="K24">
        <v>0</v>
      </c>
      <c r="L24" s="6">
        <f t="shared" si="1"/>
        <v>36.9</v>
      </c>
      <c r="M24">
        <f t="shared" si="2"/>
        <v>4.515625</v>
      </c>
      <c r="N24">
        <v>1</v>
      </c>
      <c r="O24">
        <v>202220</v>
      </c>
      <c r="P24" t="s">
        <v>70</v>
      </c>
      <c r="Q24" s="9" t="s">
        <v>47</v>
      </c>
    </row>
    <row r="25" spans="1:17" x14ac:dyDescent="0.3">
      <c r="A25">
        <v>0</v>
      </c>
      <c r="B25">
        <v>23</v>
      </c>
      <c r="C25">
        <v>23</v>
      </c>
      <c r="D25">
        <v>4.5</v>
      </c>
      <c r="E25">
        <v>8</v>
      </c>
      <c r="F25">
        <v>5</v>
      </c>
      <c r="G25">
        <v>5</v>
      </c>
      <c r="H25">
        <v>10</v>
      </c>
      <c r="I25">
        <v>8</v>
      </c>
      <c r="J25" s="5">
        <f t="shared" si="0"/>
        <v>4.2261904761904763</v>
      </c>
      <c r="K25">
        <v>0</v>
      </c>
      <c r="L25" s="6">
        <f t="shared" si="1"/>
        <v>35.5</v>
      </c>
      <c r="M25">
        <f t="shared" si="2"/>
        <v>4.296875</v>
      </c>
      <c r="N25">
        <v>0</v>
      </c>
      <c r="O25">
        <v>202220</v>
      </c>
      <c r="P25" t="s">
        <v>68</v>
      </c>
      <c r="Q25" s="9" t="s">
        <v>48</v>
      </c>
    </row>
    <row r="26" spans="1:17" x14ac:dyDescent="0.3">
      <c r="A26">
        <v>0</v>
      </c>
      <c r="B26">
        <v>24</v>
      </c>
      <c r="C26">
        <v>23</v>
      </c>
      <c r="D26">
        <v>2.2000000000000002</v>
      </c>
      <c r="E26">
        <v>0</v>
      </c>
      <c r="F26">
        <v>4</v>
      </c>
      <c r="G26">
        <v>0</v>
      </c>
      <c r="H26">
        <v>0</v>
      </c>
      <c r="I26">
        <v>0</v>
      </c>
      <c r="J26" s="5">
        <f t="shared" si="0"/>
        <v>0.73809523809523803</v>
      </c>
      <c r="K26">
        <v>0</v>
      </c>
      <c r="L26" s="6">
        <f t="shared" si="1"/>
        <v>6.2</v>
      </c>
      <c r="M26">
        <f t="shared" si="2"/>
        <v>0.96875</v>
      </c>
      <c r="N26">
        <v>0</v>
      </c>
      <c r="O26">
        <v>202220</v>
      </c>
      <c r="P26" t="s">
        <v>68</v>
      </c>
      <c r="Q26" s="9" t="s">
        <v>47</v>
      </c>
    </row>
    <row r="27" spans="1:17" x14ac:dyDescent="0.3">
      <c r="A27">
        <v>1</v>
      </c>
      <c r="B27">
        <v>25</v>
      </c>
      <c r="C27">
        <v>23</v>
      </c>
      <c r="D27">
        <v>4.5</v>
      </c>
      <c r="E27">
        <v>8</v>
      </c>
      <c r="F27">
        <v>7</v>
      </c>
      <c r="G27">
        <v>10</v>
      </c>
      <c r="H27">
        <v>10</v>
      </c>
      <c r="I27">
        <v>0</v>
      </c>
      <c r="J27" s="5">
        <f t="shared" si="0"/>
        <v>4.7023809523809526</v>
      </c>
      <c r="K27">
        <v>0</v>
      </c>
      <c r="L27" s="6">
        <f t="shared" si="1"/>
        <v>39.5</v>
      </c>
      <c r="M27">
        <f t="shared" si="2"/>
        <v>4.921875</v>
      </c>
      <c r="N27">
        <v>0</v>
      </c>
      <c r="O27">
        <v>202220</v>
      </c>
      <c r="P27" t="s">
        <v>68</v>
      </c>
      <c r="Q27" s="9" t="s">
        <v>50</v>
      </c>
    </row>
    <row r="28" spans="1:17" x14ac:dyDescent="0.3">
      <c r="A28">
        <v>1</v>
      </c>
      <c r="B28">
        <v>26</v>
      </c>
      <c r="C28">
        <v>23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 s="5">
        <f t="shared" si="0"/>
        <v>0.23809523809523808</v>
      </c>
      <c r="K28">
        <v>0</v>
      </c>
      <c r="L28" s="6">
        <f t="shared" si="1"/>
        <v>2</v>
      </c>
      <c r="M28">
        <f t="shared" si="2"/>
        <v>0.3125</v>
      </c>
      <c r="N28">
        <v>0</v>
      </c>
      <c r="O28">
        <v>202220</v>
      </c>
      <c r="P28" t="s">
        <v>69</v>
      </c>
      <c r="Q28" s="9" t="s">
        <v>49</v>
      </c>
    </row>
    <row r="29" spans="1:17" x14ac:dyDescent="0.3">
      <c r="A29">
        <v>0</v>
      </c>
      <c r="B29">
        <v>27</v>
      </c>
      <c r="C29">
        <v>23</v>
      </c>
      <c r="J29" s="5">
        <f t="shared" si="0"/>
        <v>0</v>
      </c>
      <c r="K29">
        <v>0</v>
      </c>
      <c r="L29" s="6">
        <f t="shared" si="1"/>
        <v>0</v>
      </c>
      <c r="M29">
        <f t="shared" si="2"/>
        <v>0</v>
      </c>
      <c r="N29">
        <v>1</v>
      </c>
      <c r="O29">
        <v>202220</v>
      </c>
      <c r="P29" t="s">
        <v>69</v>
      </c>
      <c r="Q29" s="9" t="s">
        <v>49</v>
      </c>
    </row>
    <row r="30" spans="1:17" x14ac:dyDescent="0.3">
      <c r="A30">
        <v>1</v>
      </c>
      <c r="B30">
        <v>28</v>
      </c>
      <c r="C30">
        <v>23</v>
      </c>
      <c r="D30">
        <v>4.3</v>
      </c>
      <c r="E30">
        <v>4</v>
      </c>
      <c r="F30">
        <v>6</v>
      </c>
      <c r="G30">
        <v>0</v>
      </c>
      <c r="H30">
        <v>5</v>
      </c>
      <c r="I30">
        <v>10</v>
      </c>
      <c r="J30" s="5">
        <f t="shared" si="0"/>
        <v>3.4880952380952381</v>
      </c>
      <c r="K30">
        <v>0</v>
      </c>
      <c r="L30" s="6">
        <f t="shared" si="1"/>
        <v>29.3</v>
      </c>
      <c r="M30">
        <f t="shared" si="2"/>
        <v>3.953125</v>
      </c>
      <c r="N30">
        <v>0</v>
      </c>
      <c r="O30">
        <v>202220</v>
      </c>
      <c r="P30" t="s">
        <v>70</v>
      </c>
      <c r="Q30" s="9" t="s">
        <v>51</v>
      </c>
    </row>
    <row r="31" spans="1:17" x14ac:dyDescent="0.3">
      <c r="A31">
        <v>0</v>
      </c>
      <c r="B31">
        <v>29</v>
      </c>
      <c r="C31">
        <v>24</v>
      </c>
      <c r="D31">
        <v>0.9</v>
      </c>
      <c r="E31">
        <v>0</v>
      </c>
      <c r="F31">
        <v>2</v>
      </c>
      <c r="G31">
        <v>0</v>
      </c>
      <c r="H31">
        <v>2</v>
      </c>
      <c r="I31">
        <v>1</v>
      </c>
      <c r="J31" s="5">
        <f t="shared" si="0"/>
        <v>0.70238095238095244</v>
      </c>
      <c r="K31">
        <v>0</v>
      </c>
      <c r="L31" s="6">
        <f t="shared" si="1"/>
        <v>5.9</v>
      </c>
      <c r="M31">
        <f t="shared" si="2"/>
        <v>0.921875</v>
      </c>
      <c r="N31">
        <v>0</v>
      </c>
      <c r="O31">
        <v>202220</v>
      </c>
      <c r="P31" t="s">
        <v>68</v>
      </c>
      <c r="Q31" s="9" t="s">
        <v>55</v>
      </c>
    </row>
    <row r="32" spans="1:17" x14ac:dyDescent="0.3">
      <c r="A32">
        <v>1</v>
      </c>
      <c r="B32">
        <v>30</v>
      </c>
      <c r="C32">
        <v>24</v>
      </c>
      <c r="D32">
        <v>5</v>
      </c>
      <c r="E32">
        <v>8</v>
      </c>
      <c r="F32">
        <v>7</v>
      </c>
      <c r="G32">
        <v>10</v>
      </c>
      <c r="H32">
        <v>0</v>
      </c>
      <c r="I32">
        <v>10</v>
      </c>
      <c r="J32" s="5">
        <f t="shared" si="0"/>
        <v>4.7619047619047619</v>
      </c>
      <c r="K32">
        <v>0</v>
      </c>
      <c r="L32" s="6">
        <f t="shared" si="1"/>
        <v>40</v>
      </c>
      <c r="M32">
        <f t="shared" si="2"/>
        <v>5</v>
      </c>
      <c r="N32">
        <v>0</v>
      </c>
      <c r="O32">
        <v>202220</v>
      </c>
      <c r="P32" t="s">
        <v>70</v>
      </c>
      <c r="Q32" s="9" t="s">
        <v>56</v>
      </c>
    </row>
    <row r="33" spans="1:17" x14ac:dyDescent="0.3">
      <c r="A33">
        <v>0</v>
      </c>
      <c r="B33">
        <v>31</v>
      </c>
      <c r="C33">
        <v>24</v>
      </c>
      <c r="D33">
        <v>5</v>
      </c>
      <c r="E33">
        <v>0</v>
      </c>
      <c r="F33">
        <v>4</v>
      </c>
      <c r="G33">
        <v>0</v>
      </c>
      <c r="H33">
        <v>0</v>
      </c>
      <c r="I33">
        <v>7.5</v>
      </c>
      <c r="J33" s="5">
        <f t="shared" si="0"/>
        <v>1.9642857142857142</v>
      </c>
      <c r="K33">
        <v>0</v>
      </c>
      <c r="L33" s="6">
        <f t="shared" si="1"/>
        <v>16.5</v>
      </c>
      <c r="M33">
        <f t="shared" si="2"/>
        <v>2.578125</v>
      </c>
      <c r="N33">
        <v>1</v>
      </c>
      <c r="O33">
        <v>202220</v>
      </c>
      <c r="P33" t="s">
        <v>68</v>
      </c>
      <c r="Q33" s="9" t="s">
        <v>57</v>
      </c>
    </row>
    <row r="34" spans="1:17" x14ac:dyDescent="0.3">
      <c r="A34">
        <v>0</v>
      </c>
      <c r="B34">
        <v>32</v>
      </c>
      <c r="C34">
        <v>24</v>
      </c>
      <c r="D34">
        <v>5</v>
      </c>
      <c r="E34">
        <v>1</v>
      </c>
      <c r="F34">
        <v>4</v>
      </c>
      <c r="G34">
        <v>1</v>
      </c>
      <c r="H34">
        <v>0</v>
      </c>
      <c r="I34">
        <v>0</v>
      </c>
      <c r="J34" s="5">
        <f t="shared" si="0"/>
        <v>1.3095238095238095</v>
      </c>
      <c r="K34">
        <v>0</v>
      </c>
      <c r="L34" s="6">
        <f t="shared" si="1"/>
        <v>11</v>
      </c>
      <c r="M34">
        <f t="shared" si="2"/>
        <v>1.5625</v>
      </c>
      <c r="N34">
        <v>1</v>
      </c>
      <c r="O34">
        <v>202220</v>
      </c>
      <c r="P34" t="s">
        <v>68</v>
      </c>
      <c r="Q34" s="9" t="s">
        <v>58</v>
      </c>
    </row>
    <row r="35" spans="1:17" x14ac:dyDescent="0.3">
      <c r="A35">
        <v>0</v>
      </c>
      <c r="B35">
        <v>33</v>
      </c>
      <c r="C35">
        <v>24</v>
      </c>
      <c r="D35">
        <v>4.7</v>
      </c>
      <c r="E35">
        <v>0</v>
      </c>
      <c r="F35">
        <v>6</v>
      </c>
      <c r="G35">
        <v>0</v>
      </c>
      <c r="H35">
        <v>10</v>
      </c>
      <c r="I35">
        <v>6</v>
      </c>
      <c r="J35" s="5">
        <f t="shared" si="0"/>
        <v>3.1785714285714284</v>
      </c>
      <c r="K35">
        <v>0</v>
      </c>
      <c r="L35" s="6">
        <f t="shared" si="1"/>
        <v>26.7</v>
      </c>
      <c r="M35">
        <f t="shared" si="2"/>
        <v>4.171875</v>
      </c>
      <c r="N35">
        <v>1</v>
      </c>
      <c r="O35">
        <v>202220</v>
      </c>
      <c r="P35" t="s">
        <v>68</v>
      </c>
      <c r="Q35" s="9" t="s">
        <v>48</v>
      </c>
    </row>
    <row r="36" spans="1:17" x14ac:dyDescent="0.3">
      <c r="A36">
        <v>0</v>
      </c>
      <c r="B36">
        <v>34</v>
      </c>
      <c r="C36">
        <v>24</v>
      </c>
      <c r="D36">
        <v>4.5</v>
      </c>
      <c r="E36">
        <v>8</v>
      </c>
      <c r="F36">
        <v>7</v>
      </c>
      <c r="G36">
        <v>10</v>
      </c>
      <c r="H36">
        <v>0</v>
      </c>
      <c r="I36">
        <v>8</v>
      </c>
      <c r="J36" s="5">
        <f t="shared" si="0"/>
        <v>4.4642857142857144</v>
      </c>
      <c r="K36">
        <v>0</v>
      </c>
      <c r="L36" s="6">
        <f t="shared" si="1"/>
        <v>37.5</v>
      </c>
      <c r="M36">
        <f t="shared" si="2"/>
        <v>4.609375</v>
      </c>
      <c r="N36">
        <v>1</v>
      </c>
      <c r="O36">
        <v>202220</v>
      </c>
      <c r="P36" t="s">
        <v>70</v>
      </c>
      <c r="Q36" s="9" t="s">
        <v>59</v>
      </c>
    </row>
    <row r="37" spans="1:17" x14ac:dyDescent="0.3">
      <c r="A37">
        <v>1</v>
      </c>
      <c r="B37">
        <v>35</v>
      </c>
      <c r="C37">
        <v>24</v>
      </c>
      <c r="D37">
        <v>3.2</v>
      </c>
      <c r="E37">
        <v>0</v>
      </c>
      <c r="F37">
        <v>6</v>
      </c>
      <c r="G37">
        <v>10</v>
      </c>
      <c r="H37">
        <v>10</v>
      </c>
      <c r="I37">
        <v>8</v>
      </c>
      <c r="J37" s="5">
        <f t="shared" si="0"/>
        <v>3.4761904761904763</v>
      </c>
      <c r="K37">
        <v>0</v>
      </c>
      <c r="L37" s="6">
        <f t="shared" si="1"/>
        <v>29.200000000000003</v>
      </c>
      <c r="M37">
        <f t="shared" si="2"/>
        <v>4.5625</v>
      </c>
      <c r="N37">
        <v>0</v>
      </c>
      <c r="O37">
        <v>202220</v>
      </c>
      <c r="P37" t="s">
        <v>68</v>
      </c>
      <c r="Q37" s="9" t="s">
        <v>50</v>
      </c>
    </row>
    <row r="38" spans="1:17" x14ac:dyDescent="0.3">
      <c r="A38">
        <v>0</v>
      </c>
      <c r="B38">
        <v>36</v>
      </c>
      <c r="C38">
        <v>24</v>
      </c>
      <c r="D38">
        <v>1.7</v>
      </c>
      <c r="E38">
        <v>0</v>
      </c>
      <c r="F38">
        <v>3</v>
      </c>
      <c r="G38">
        <v>6</v>
      </c>
      <c r="H38">
        <v>0</v>
      </c>
      <c r="I38">
        <v>2</v>
      </c>
      <c r="J38" s="5">
        <f t="shared" si="0"/>
        <v>1.5119047619047616</v>
      </c>
      <c r="K38">
        <v>0</v>
      </c>
      <c r="L38" s="6">
        <f t="shared" si="1"/>
        <v>12.7</v>
      </c>
      <c r="M38">
        <f t="shared" si="2"/>
        <v>1.984375</v>
      </c>
      <c r="N38">
        <v>0</v>
      </c>
      <c r="O38">
        <v>202220</v>
      </c>
      <c r="P38" t="s">
        <v>70</v>
      </c>
      <c r="Q38" s="9" t="s">
        <v>55</v>
      </c>
    </row>
    <row r="39" spans="1:17" x14ac:dyDescent="0.3">
      <c r="A39">
        <v>1</v>
      </c>
      <c r="B39">
        <v>37</v>
      </c>
      <c r="C39">
        <v>24</v>
      </c>
      <c r="D39">
        <v>0</v>
      </c>
      <c r="E39">
        <v>0</v>
      </c>
      <c r="F39">
        <v>3</v>
      </c>
      <c r="G39">
        <v>0</v>
      </c>
      <c r="H39">
        <v>5</v>
      </c>
      <c r="I39">
        <v>4</v>
      </c>
      <c r="J39" s="5">
        <f t="shared" si="0"/>
        <v>1.4285714285714284</v>
      </c>
      <c r="K39">
        <v>0</v>
      </c>
      <c r="L39" s="6">
        <f t="shared" si="1"/>
        <v>12</v>
      </c>
      <c r="M39">
        <f t="shared" si="2"/>
        <v>1.875</v>
      </c>
      <c r="N39">
        <v>0</v>
      </c>
      <c r="O39">
        <v>202220</v>
      </c>
      <c r="P39" t="s">
        <v>73</v>
      </c>
      <c r="Q39" s="9" t="s">
        <v>55</v>
      </c>
    </row>
    <row r="40" spans="1:17" x14ac:dyDescent="0.3">
      <c r="A40">
        <v>1</v>
      </c>
      <c r="B40">
        <v>38</v>
      </c>
      <c r="C40">
        <v>24</v>
      </c>
      <c r="D40">
        <v>4.5</v>
      </c>
      <c r="E40">
        <v>8</v>
      </c>
      <c r="F40">
        <v>7</v>
      </c>
      <c r="G40">
        <v>10</v>
      </c>
      <c r="H40">
        <v>10</v>
      </c>
      <c r="I40">
        <v>0</v>
      </c>
      <c r="J40" s="5">
        <f t="shared" si="0"/>
        <v>4.7023809523809526</v>
      </c>
      <c r="K40">
        <v>0</v>
      </c>
      <c r="L40" s="6">
        <f t="shared" si="1"/>
        <v>39.5</v>
      </c>
      <c r="M40">
        <f t="shared" si="2"/>
        <v>4.921875</v>
      </c>
      <c r="N40">
        <v>0</v>
      </c>
      <c r="O40">
        <v>202220</v>
      </c>
      <c r="P40" t="s">
        <v>70</v>
      </c>
      <c r="Q40" s="9" t="s">
        <v>48</v>
      </c>
    </row>
    <row r="41" spans="1:17" x14ac:dyDescent="0.3">
      <c r="A41">
        <v>0</v>
      </c>
      <c r="B41">
        <v>39</v>
      </c>
      <c r="C41">
        <v>24</v>
      </c>
      <c r="D41">
        <v>4.3</v>
      </c>
      <c r="E41">
        <v>0</v>
      </c>
      <c r="F41">
        <v>7</v>
      </c>
      <c r="G41">
        <v>0</v>
      </c>
      <c r="H41">
        <v>5</v>
      </c>
      <c r="I41">
        <v>10</v>
      </c>
      <c r="J41" s="5">
        <f t="shared" si="0"/>
        <v>3.1309523809523809</v>
      </c>
      <c r="K41">
        <v>0</v>
      </c>
      <c r="L41" s="6">
        <f t="shared" si="1"/>
        <v>26.3</v>
      </c>
      <c r="M41">
        <f t="shared" si="2"/>
        <v>4.109375</v>
      </c>
      <c r="N41">
        <v>0</v>
      </c>
      <c r="O41">
        <v>202220</v>
      </c>
      <c r="P41" t="s">
        <v>72</v>
      </c>
      <c r="Q41" s="9" t="s">
        <v>49</v>
      </c>
    </row>
    <row r="42" spans="1:17" x14ac:dyDescent="0.3">
      <c r="A42">
        <v>0</v>
      </c>
      <c r="B42">
        <v>40</v>
      </c>
      <c r="C42">
        <v>24</v>
      </c>
      <c r="D42">
        <v>3.3</v>
      </c>
      <c r="E42">
        <v>0</v>
      </c>
      <c r="F42">
        <v>3</v>
      </c>
      <c r="G42">
        <v>10</v>
      </c>
      <c r="H42">
        <v>0</v>
      </c>
      <c r="I42">
        <v>3</v>
      </c>
      <c r="J42" s="5">
        <f t="shared" si="0"/>
        <v>2.2976190476190474</v>
      </c>
      <c r="K42">
        <v>0</v>
      </c>
      <c r="L42" s="6">
        <f t="shared" si="1"/>
        <v>19.3</v>
      </c>
      <c r="M42">
        <f t="shared" si="2"/>
        <v>3.015625</v>
      </c>
      <c r="N42">
        <v>0</v>
      </c>
      <c r="O42">
        <v>202220</v>
      </c>
      <c r="P42" t="s">
        <v>68</v>
      </c>
      <c r="Q42" s="9" t="s">
        <v>60</v>
      </c>
    </row>
    <row r="43" spans="1:17" x14ac:dyDescent="0.3">
      <c r="A43">
        <v>0</v>
      </c>
      <c r="B43">
        <v>41</v>
      </c>
      <c r="C43">
        <v>24</v>
      </c>
      <c r="D43">
        <v>5</v>
      </c>
      <c r="E43">
        <v>2</v>
      </c>
      <c r="F43">
        <v>5</v>
      </c>
      <c r="G43">
        <v>10</v>
      </c>
      <c r="H43">
        <v>10</v>
      </c>
      <c r="I43">
        <v>0</v>
      </c>
      <c r="J43" s="5">
        <f t="shared" si="0"/>
        <v>3.8095238095238093</v>
      </c>
      <c r="K43">
        <v>0</v>
      </c>
      <c r="L43" s="6">
        <f t="shared" si="1"/>
        <v>32</v>
      </c>
      <c r="M43">
        <f t="shared" si="2"/>
        <v>4.6875</v>
      </c>
      <c r="N43">
        <v>1</v>
      </c>
      <c r="O43">
        <v>202220</v>
      </c>
      <c r="P43" t="s">
        <v>68</v>
      </c>
      <c r="Q43" s="9" t="s">
        <v>58</v>
      </c>
    </row>
    <row r="44" spans="1:17" x14ac:dyDescent="0.3">
      <c r="A44">
        <v>1</v>
      </c>
      <c r="B44">
        <v>42</v>
      </c>
      <c r="C44">
        <v>24</v>
      </c>
      <c r="D44">
        <v>0.6</v>
      </c>
      <c r="E44">
        <v>0</v>
      </c>
      <c r="F44">
        <v>7</v>
      </c>
      <c r="G44">
        <v>8</v>
      </c>
      <c r="H44">
        <v>2</v>
      </c>
      <c r="I44">
        <v>0</v>
      </c>
      <c r="J44" s="5">
        <f t="shared" si="0"/>
        <v>2.0952380952380953</v>
      </c>
      <c r="K44">
        <v>0</v>
      </c>
      <c r="L44" s="6">
        <f t="shared" si="1"/>
        <v>17.600000000000001</v>
      </c>
      <c r="M44">
        <f t="shared" si="2"/>
        <v>2.75</v>
      </c>
      <c r="N44">
        <v>0</v>
      </c>
      <c r="O44">
        <v>202220</v>
      </c>
      <c r="P44" t="s">
        <v>70</v>
      </c>
      <c r="Q44" s="9" t="s">
        <v>61</v>
      </c>
    </row>
    <row r="45" spans="1:17" x14ac:dyDescent="0.3">
      <c r="A45">
        <v>1</v>
      </c>
      <c r="B45">
        <v>43</v>
      </c>
      <c r="C45">
        <v>24</v>
      </c>
      <c r="D45">
        <v>4.8</v>
      </c>
      <c r="E45">
        <v>0</v>
      </c>
      <c r="F45">
        <v>5</v>
      </c>
      <c r="G45">
        <v>0</v>
      </c>
      <c r="H45">
        <v>10</v>
      </c>
      <c r="I45">
        <v>10</v>
      </c>
      <c r="J45" s="5">
        <f t="shared" si="0"/>
        <v>3.5476190476190474</v>
      </c>
      <c r="K45">
        <v>0</v>
      </c>
      <c r="L45" s="6">
        <f t="shared" si="1"/>
        <v>29.8</v>
      </c>
      <c r="M45">
        <f t="shared" si="2"/>
        <v>4.65625</v>
      </c>
      <c r="N45">
        <v>0</v>
      </c>
      <c r="O45">
        <v>202220</v>
      </c>
      <c r="P45" t="s">
        <v>68</v>
      </c>
      <c r="Q45" s="9" t="s">
        <v>48</v>
      </c>
    </row>
    <row r="46" spans="1:17" x14ac:dyDescent="0.3">
      <c r="A46">
        <v>1</v>
      </c>
      <c r="B46">
        <v>44</v>
      </c>
      <c r="C46">
        <v>24</v>
      </c>
      <c r="D46">
        <v>4.5</v>
      </c>
      <c r="E46">
        <v>2</v>
      </c>
      <c r="F46">
        <v>5</v>
      </c>
      <c r="G46">
        <v>0</v>
      </c>
      <c r="H46">
        <v>5</v>
      </c>
      <c r="I46">
        <v>10</v>
      </c>
      <c r="J46" s="5">
        <f t="shared" si="0"/>
        <v>3.1547619047619047</v>
      </c>
      <c r="K46">
        <v>0</v>
      </c>
      <c r="L46" s="6">
        <f t="shared" si="1"/>
        <v>26.5</v>
      </c>
      <c r="M46">
        <f t="shared" si="2"/>
        <v>3.828125</v>
      </c>
      <c r="N46">
        <v>0</v>
      </c>
      <c r="O46">
        <v>202220</v>
      </c>
      <c r="P46" t="s">
        <v>68</v>
      </c>
      <c r="Q46" s="9" t="s">
        <v>50</v>
      </c>
    </row>
    <row r="47" spans="1:17" x14ac:dyDescent="0.3">
      <c r="A47">
        <v>1</v>
      </c>
      <c r="B47">
        <v>45</v>
      </c>
      <c r="C47">
        <v>24</v>
      </c>
      <c r="J47" s="5">
        <f t="shared" si="0"/>
        <v>0</v>
      </c>
      <c r="K47">
        <v>0</v>
      </c>
      <c r="L47" s="6">
        <f t="shared" si="1"/>
        <v>0</v>
      </c>
      <c r="M47">
        <f t="shared" si="2"/>
        <v>0</v>
      </c>
      <c r="N47">
        <v>0</v>
      </c>
      <c r="O47">
        <v>202220</v>
      </c>
      <c r="P47" t="s">
        <v>70</v>
      </c>
      <c r="Q47" s="9" t="s">
        <v>62</v>
      </c>
    </row>
    <row r="48" spans="1:17" x14ac:dyDescent="0.3">
      <c r="A48">
        <v>1</v>
      </c>
      <c r="B48">
        <v>46</v>
      </c>
      <c r="C48">
        <v>24</v>
      </c>
      <c r="D48">
        <v>4</v>
      </c>
      <c r="E48">
        <v>8</v>
      </c>
      <c r="F48">
        <v>7</v>
      </c>
      <c r="G48">
        <v>8</v>
      </c>
      <c r="H48">
        <v>10</v>
      </c>
      <c r="I48">
        <v>0</v>
      </c>
      <c r="J48" s="5">
        <f t="shared" si="0"/>
        <v>4.4047619047619042</v>
      </c>
      <c r="K48">
        <v>0</v>
      </c>
      <c r="L48" s="6">
        <f t="shared" si="1"/>
        <v>37</v>
      </c>
      <c r="M48">
        <f t="shared" si="2"/>
        <v>4.53125</v>
      </c>
      <c r="N48">
        <v>1</v>
      </c>
      <c r="O48">
        <v>202220</v>
      </c>
      <c r="P48" t="s">
        <v>68</v>
      </c>
      <c r="Q48" s="9" t="s">
        <v>49</v>
      </c>
    </row>
    <row r="49" spans="1:17" x14ac:dyDescent="0.3">
      <c r="A49">
        <v>1</v>
      </c>
      <c r="B49">
        <v>47</v>
      </c>
      <c r="C49">
        <v>24</v>
      </c>
      <c r="D49">
        <v>4.7</v>
      </c>
      <c r="E49">
        <v>2</v>
      </c>
      <c r="F49">
        <v>5</v>
      </c>
      <c r="G49">
        <v>10</v>
      </c>
      <c r="H49">
        <v>10</v>
      </c>
      <c r="I49">
        <v>2</v>
      </c>
      <c r="J49" s="5">
        <f t="shared" si="0"/>
        <v>3.7738095238095237</v>
      </c>
      <c r="K49">
        <v>0</v>
      </c>
      <c r="L49" s="6">
        <f t="shared" si="1"/>
        <v>31.700000000000003</v>
      </c>
      <c r="M49">
        <f t="shared" si="2"/>
        <v>4.640625</v>
      </c>
      <c r="N49">
        <v>1</v>
      </c>
      <c r="O49">
        <v>202220</v>
      </c>
      <c r="P49" t="s">
        <v>68</v>
      </c>
      <c r="Q49" s="9" t="s">
        <v>48</v>
      </c>
    </row>
    <row r="50" spans="1:17" x14ac:dyDescent="0.3">
      <c r="A50">
        <v>1</v>
      </c>
      <c r="B50">
        <v>48</v>
      </c>
      <c r="C50">
        <v>24</v>
      </c>
      <c r="D50">
        <v>5</v>
      </c>
      <c r="E50">
        <v>8</v>
      </c>
      <c r="F50">
        <v>5</v>
      </c>
      <c r="G50">
        <v>10</v>
      </c>
      <c r="H50">
        <v>10</v>
      </c>
      <c r="I50">
        <v>0</v>
      </c>
      <c r="J50" s="5">
        <f t="shared" si="0"/>
        <v>4.5238095238095237</v>
      </c>
      <c r="K50">
        <v>0</v>
      </c>
      <c r="L50" s="6">
        <f t="shared" si="1"/>
        <v>38</v>
      </c>
      <c r="M50">
        <f t="shared" si="2"/>
        <v>4.6875</v>
      </c>
      <c r="N50">
        <v>0</v>
      </c>
      <c r="O50">
        <v>202220</v>
      </c>
      <c r="P50" t="s">
        <v>68</v>
      </c>
      <c r="Q50" s="9" t="s">
        <v>62</v>
      </c>
    </row>
    <row r="51" spans="1:17" x14ac:dyDescent="0.3">
      <c r="A51">
        <v>0</v>
      </c>
      <c r="B51">
        <v>49</v>
      </c>
      <c r="C51">
        <v>24</v>
      </c>
      <c r="D51">
        <v>4.8</v>
      </c>
      <c r="E51">
        <v>0</v>
      </c>
      <c r="F51">
        <v>6</v>
      </c>
      <c r="G51">
        <v>10</v>
      </c>
      <c r="H51">
        <v>5</v>
      </c>
      <c r="I51">
        <v>0</v>
      </c>
      <c r="J51" s="5">
        <f t="shared" si="0"/>
        <v>3.0714285714285712</v>
      </c>
      <c r="K51">
        <v>0</v>
      </c>
      <c r="L51" s="6">
        <f t="shared" si="1"/>
        <v>25.8</v>
      </c>
      <c r="M51">
        <f t="shared" si="2"/>
        <v>4.03125</v>
      </c>
      <c r="N51">
        <v>1</v>
      </c>
      <c r="O51">
        <v>202220</v>
      </c>
      <c r="P51" t="s">
        <v>68</v>
      </c>
      <c r="Q51" s="9" t="s">
        <v>49</v>
      </c>
    </row>
    <row r="52" spans="1:17" x14ac:dyDescent="0.3">
      <c r="A52">
        <v>1</v>
      </c>
      <c r="B52">
        <v>50</v>
      </c>
      <c r="C52">
        <v>24</v>
      </c>
      <c r="D52">
        <v>3.4</v>
      </c>
      <c r="E52">
        <v>0</v>
      </c>
      <c r="F52">
        <v>4</v>
      </c>
      <c r="G52">
        <v>0</v>
      </c>
      <c r="H52">
        <v>10</v>
      </c>
      <c r="I52">
        <v>0</v>
      </c>
      <c r="J52" s="5">
        <f t="shared" si="0"/>
        <v>2.0714285714285712</v>
      </c>
      <c r="K52">
        <v>0</v>
      </c>
      <c r="L52" s="6">
        <f t="shared" si="1"/>
        <v>17.399999999999999</v>
      </c>
      <c r="M52">
        <f t="shared" si="2"/>
        <v>2.71875</v>
      </c>
      <c r="N52">
        <v>0</v>
      </c>
      <c r="O52">
        <v>202220</v>
      </c>
      <c r="P52" t="s">
        <v>68</v>
      </c>
      <c r="Q52" s="9" t="s">
        <v>47</v>
      </c>
    </row>
    <row r="53" spans="1:17" x14ac:dyDescent="0.3">
      <c r="A53">
        <v>1</v>
      </c>
      <c r="B53">
        <v>51</v>
      </c>
      <c r="C53">
        <v>24</v>
      </c>
      <c r="D53">
        <v>1</v>
      </c>
      <c r="E53">
        <v>3</v>
      </c>
      <c r="F53">
        <v>1</v>
      </c>
      <c r="G53">
        <v>0</v>
      </c>
      <c r="H53">
        <v>0</v>
      </c>
      <c r="I53">
        <v>2</v>
      </c>
      <c r="J53" s="5">
        <f t="shared" si="0"/>
        <v>0.83333333333333326</v>
      </c>
      <c r="K53">
        <v>0</v>
      </c>
      <c r="L53" s="6">
        <f t="shared" si="1"/>
        <v>7</v>
      </c>
      <c r="M53">
        <f t="shared" si="2"/>
        <v>0.83333333333333326</v>
      </c>
      <c r="N53">
        <v>0</v>
      </c>
      <c r="O53">
        <v>202220</v>
      </c>
      <c r="P53" t="s">
        <v>69</v>
      </c>
      <c r="Q53" s="9" t="s">
        <v>61</v>
      </c>
    </row>
    <row r="54" spans="1:17" x14ac:dyDescent="0.3">
      <c r="A54">
        <v>1</v>
      </c>
      <c r="B54">
        <v>52</v>
      </c>
      <c r="C54">
        <v>24</v>
      </c>
      <c r="D54">
        <v>0</v>
      </c>
      <c r="E54">
        <v>0</v>
      </c>
      <c r="F54">
        <v>2</v>
      </c>
      <c r="G54">
        <v>0</v>
      </c>
      <c r="H54">
        <v>4</v>
      </c>
      <c r="I54">
        <v>0</v>
      </c>
      <c r="J54" s="5">
        <f t="shared" si="0"/>
        <v>0.71428571428571419</v>
      </c>
      <c r="K54">
        <v>0</v>
      </c>
      <c r="L54" s="6">
        <f t="shared" si="1"/>
        <v>6</v>
      </c>
      <c r="M54">
        <f t="shared" si="2"/>
        <v>0.9375</v>
      </c>
      <c r="N54">
        <v>1</v>
      </c>
      <c r="O54">
        <v>202220</v>
      </c>
      <c r="P54" t="s">
        <v>68</v>
      </c>
      <c r="Q54" s="9" t="s">
        <v>63</v>
      </c>
    </row>
    <row r="55" spans="1:17" x14ac:dyDescent="0.3">
      <c r="A55">
        <v>0</v>
      </c>
      <c r="B55">
        <v>53</v>
      </c>
      <c r="C55">
        <v>24</v>
      </c>
      <c r="D55">
        <v>3.5</v>
      </c>
      <c r="E55">
        <v>1</v>
      </c>
      <c r="F55">
        <v>2</v>
      </c>
      <c r="G55">
        <v>10</v>
      </c>
      <c r="H55">
        <v>10</v>
      </c>
      <c r="I55">
        <v>1</v>
      </c>
      <c r="J55" s="5">
        <f t="shared" si="0"/>
        <v>3.1547619047619047</v>
      </c>
      <c r="K55">
        <v>0</v>
      </c>
      <c r="L55" s="6">
        <f t="shared" si="1"/>
        <v>26.5</v>
      </c>
      <c r="M55">
        <f t="shared" si="2"/>
        <v>3.984375</v>
      </c>
      <c r="N55">
        <v>0</v>
      </c>
      <c r="O55">
        <v>202220</v>
      </c>
      <c r="P55" t="s">
        <v>68</v>
      </c>
      <c r="Q55" s="9" t="s">
        <v>52</v>
      </c>
    </row>
    <row r="56" spans="1:17" x14ac:dyDescent="0.3">
      <c r="A56">
        <v>1</v>
      </c>
      <c r="B56">
        <v>54</v>
      </c>
      <c r="C56">
        <v>24</v>
      </c>
      <c r="D56">
        <v>4.4000000000000004</v>
      </c>
      <c r="E56">
        <v>8</v>
      </c>
      <c r="F56">
        <v>7</v>
      </c>
      <c r="G56">
        <v>10</v>
      </c>
      <c r="H56">
        <v>5</v>
      </c>
      <c r="I56">
        <v>6</v>
      </c>
      <c r="J56" s="5">
        <f t="shared" si="0"/>
        <v>4.2142857142857135</v>
      </c>
      <c r="K56">
        <v>0</v>
      </c>
      <c r="L56" s="6">
        <f t="shared" si="1"/>
        <v>35.4</v>
      </c>
      <c r="M56">
        <f t="shared" si="2"/>
        <v>4.28125</v>
      </c>
      <c r="N56">
        <v>0</v>
      </c>
      <c r="O56">
        <v>202220</v>
      </c>
      <c r="P56" t="s">
        <v>68</v>
      </c>
      <c r="Q56" s="9" t="s">
        <v>61</v>
      </c>
    </row>
    <row r="57" spans="1:17" x14ac:dyDescent="0.3">
      <c r="A57">
        <v>1</v>
      </c>
      <c r="B57">
        <v>55</v>
      </c>
      <c r="C57">
        <v>24</v>
      </c>
      <c r="D57">
        <v>2.8</v>
      </c>
      <c r="E57">
        <v>7</v>
      </c>
      <c r="F57">
        <v>2</v>
      </c>
      <c r="G57">
        <v>10</v>
      </c>
      <c r="H57">
        <v>0</v>
      </c>
      <c r="I57">
        <v>1</v>
      </c>
      <c r="J57" s="5">
        <f t="shared" si="0"/>
        <v>2.7142857142857144</v>
      </c>
      <c r="K57">
        <v>0</v>
      </c>
      <c r="L57" s="6">
        <f t="shared" si="1"/>
        <v>22.8</v>
      </c>
      <c r="M57">
        <f t="shared" si="2"/>
        <v>2.7142857142857144</v>
      </c>
      <c r="N57">
        <v>1</v>
      </c>
      <c r="O57">
        <v>202220</v>
      </c>
      <c r="P57" t="s">
        <v>68</v>
      </c>
      <c r="Q57" s="9" t="s">
        <v>63</v>
      </c>
    </row>
    <row r="58" spans="1:17" x14ac:dyDescent="0.3">
      <c r="A58">
        <v>0</v>
      </c>
      <c r="B58">
        <v>56</v>
      </c>
      <c r="C58">
        <v>24</v>
      </c>
      <c r="D58">
        <v>3.2</v>
      </c>
      <c r="E58">
        <v>0</v>
      </c>
      <c r="F58">
        <v>2</v>
      </c>
      <c r="G58">
        <v>0</v>
      </c>
      <c r="H58">
        <v>10</v>
      </c>
      <c r="I58">
        <v>2</v>
      </c>
      <c r="J58" s="5">
        <f t="shared" si="0"/>
        <v>2.0476190476190474</v>
      </c>
      <c r="K58">
        <v>0</v>
      </c>
      <c r="L58" s="6">
        <f t="shared" si="1"/>
        <v>17.2</v>
      </c>
      <c r="M58">
        <f t="shared" si="2"/>
        <v>2.6875</v>
      </c>
      <c r="N58">
        <v>0</v>
      </c>
      <c r="O58">
        <v>202220</v>
      </c>
      <c r="P58" t="s">
        <v>70</v>
      </c>
      <c r="Q58" s="9" t="s">
        <v>47</v>
      </c>
    </row>
    <row r="59" spans="1:17" x14ac:dyDescent="0.3">
      <c r="A59">
        <v>0</v>
      </c>
      <c r="B59">
        <v>57</v>
      </c>
      <c r="C59">
        <v>24</v>
      </c>
      <c r="D59">
        <v>4.9000000000000004</v>
      </c>
      <c r="E59">
        <v>1.2</v>
      </c>
      <c r="F59">
        <v>4</v>
      </c>
      <c r="G59">
        <v>0</v>
      </c>
      <c r="H59">
        <v>5</v>
      </c>
      <c r="I59">
        <v>4</v>
      </c>
      <c r="J59" s="5">
        <f t="shared" si="0"/>
        <v>2.2738095238095237</v>
      </c>
      <c r="K59">
        <v>0</v>
      </c>
      <c r="L59" s="6">
        <f t="shared" si="1"/>
        <v>19.100000000000001</v>
      </c>
      <c r="M59">
        <f t="shared" si="2"/>
        <v>2.7968750000000004</v>
      </c>
      <c r="N59">
        <v>0</v>
      </c>
      <c r="O59">
        <v>202220</v>
      </c>
      <c r="P59" t="s">
        <v>72</v>
      </c>
      <c r="Q59" s="9" t="s">
        <v>47</v>
      </c>
    </row>
    <row r="60" spans="1:17" x14ac:dyDescent="0.3">
      <c r="A60">
        <v>0</v>
      </c>
      <c r="B60">
        <v>58</v>
      </c>
      <c r="C60">
        <v>25</v>
      </c>
      <c r="D60">
        <v>4.1500000000000004</v>
      </c>
      <c r="E60">
        <v>1</v>
      </c>
      <c r="F60">
        <v>3</v>
      </c>
      <c r="G60">
        <v>7.5</v>
      </c>
      <c r="H60">
        <v>10</v>
      </c>
      <c r="I60">
        <v>0</v>
      </c>
      <c r="J60" s="5">
        <f t="shared" si="0"/>
        <v>3.0535714285714284</v>
      </c>
      <c r="K60">
        <v>0</v>
      </c>
      <c r="L60" s="6">
        <f t="shared" si="1"/>
        <v>25.65</v>
      </c>
      <c r="M60">
        <f t="shared" si="2"/>
        <v>3.8515625</v>
      </c>
      <c r="N60">
        <v>1</v>
      </c>
      <c r="O60">
        <v>202220</v>
      </c>
      <c r="P60" t="s">
        <v>68</v>
      </c>
      <c r="Q60" s="9" t="s">
        <v>59</v>
      </c>
    </row>
    <row r="61" spans="1:17" x14ac:dyDescent="0.3">
      <c r="A61">
        <v>0</v>
      </c>
      <c r="B61">
        <v>59</v>
      </c>
      <c r="C61">
        <v>25</v>
      </c>
      <c r="D61">
        <v>4.5</v>
      </c>
      <c r="E61">
        <v>0</v>
      </c>
      <c r="F61">
        <v>6</v>
      </c>
      <c r="G61">
        <v>10</v>
      </c>
      <c r="H61">
        <v>4</v>
      </c>
      <c r="I61">
        <v>0</v>
      </c>
      <c r="J61" s="5">
        <f t="shared" si="0"/>
        <v>2.9166666666666665</v>
      </c>
      <c r="K61">
        <v>0</v>
      </c>
      <c r="L61" s="6">
        <f t="shared" si="1"/>
        <v>24.5</v>
      </c>
      <c r="M61">
        <f t="shared" si="2"/>
        <v>3.828125</v>
      </c>
      <c r="N61">
        <v>1</v>
      </c>
      <c r="O61">
        <v>202220</v>
      </c>
      <c r="P61" t="s">
        <v>70</v>
      </c>
      <c r="Q61" s="9" t="s">
        <v>63</v>
      </c>
    </row>
    <row r="62" spans="1:17" x14ac:dyDescent="0.3">
      <c r="A62">
        <v>1</v>
      </c>
      <c r="B62">
        <v>60</v>
      </c>
      <c r="C62">
        <v>25</v>
      </c>
      <c r="D62">
        <v>0</v>
      </c>
      <c r="E62">
        <v>0</v>
      </c>
      <c r="F62">
        <v>4</v>
      </c>
      <c r="G62">
        <v>0</v>
      </c>
      <c r="H62">
        <v>0</v>
      </c>
      <c r="I62">
        <v>0</v>
      </c>
      <c r="J62" s="5">
        <f t="shared" si="0"/>
        <v>0.47619047619047616</v>
      </c>
      <c r="K62">
        <v>0</v>
      </c>
      <c r="L62" s="6">
        <f t="shared" si="1"/>
        <v>4</v>
      </c>
      <c r="M62">
        <f t="shared" si="2"/>
        <v>0.625</v>
      </c>
      <c r="N62">
        <v>0</v>
      </c>
      <c r="O62">
        <v>202220</v>
      </c>
      <c r="P62" t="s">
        <v>68</v>
      </c>
      <c r="Q62" s="9" t="s">
        <v>48</v>
      </c>
    </row>
    <row r="63" spans="1:17" x14ac:dyDescent="0.3">
      <c r="A63">
        <v>1</v>
      </c>
      <c r="B63">
        <v>61</v>
      </c>
      <c r="C63">
        <v>25</v>
      </c>
      <c r="D63">
        <v>5</v>
      </c>
      <c r="E63">
        <v>10</v>
      </c>
      <c r="F63">
        <v>7</v>
      </c>
      <c r="G63">
        <v>10</v>
      </c>
      <c r="H63">
        <v>0</v>
      </c>
      <c r="I63">
        <v>0</v>
      </c>
      <c r="J63" s="5">
        <f t="shared" si="0"/>
        <v>3.8095238095238093</v>
      </c>
      <c r="K63">
        <v>0</v>
      </c>
      <c r="L63" s="6">
        <f t="shared" si="1"/>
        <v>32</v>
      </c>
      <c r="M63">
        <f t="shared" si="2"/>
        <v>3.8095238095238093</v>
      </c>
      <c r="N63">
        <v>0</v>
      </c>
      <c r="O63">
        <v>202220</v>
      </c>
      <c r="P63" t="s">
        <v>70</v>
      </c>
      <c r="Q63" s="9" t="s">
        <v>48</v>
      </c>
    </row>
    <row r="64" spans="1:17" x14ac:dyDescent="0.3">
      <c r="A64">
        <v>1</v>
      </c>
      <c r="B64">
        <v>62</v>
      </c>
      <c r="C64">
        <v>25</v>
      </c>
      <c r="J64" s="5">
        <f t="shared" si="0"/>
        <v>0</v>
      </c>
      <c r="K64">
        <v>0</v>
      </c>
      <c r="L64" s="6">
        <f t="shared" si="1"/>
        <v>0</v>
      </c>
      <c r="M64">
        <f t="shared" si="2"/>
        <v>0</v>
      </c>
      <c r="N64">
        <v>1</v>
      </c>
      <c r="O64">
        <v>202220</v>
      </c>
      <c r="P64" t="s">
        <v>70</v>
      </c>
      <c r="Q64" s="9" t="s">
        <v>49</v>
      </c>
    </row>
    <row r="65" spans="1:17" x14ac:dyDescent="0.3">
      <c r="A65">
        <v>1</v>
      </c>
      <c r="B65">
        <v>63</v>
      </c>
      <c r="C65">
        <v>25</v>
      </c>
      <c r="D65">
        <v>2.4</v>
      </c>
      <c r="E65">
        <v>0</v>
      </c>
      <c r="F65">
        <v>6</v>
      </c>
      <c r="G65">
        <v>0</v>
      </c>
      <c r="H65">
        <v>0</v>
      </c>
      <c r="I65">
        <v>10</v>
      </c>
      <c r="J65" s="5">
        <f t="shared" si="0"/>
        <v>2.1904761904761902</v>
      </c>
      <c r="K65">
        <v>0</v>
      </c>
      <c r="L65" s="6">
        <f t="shared" si="1"/>
        <v>18.399999999999999</v>
      </c>
      <c r="M65">
        <f t="shared" si="2"/>
        <v>2.875</v>
      </c>
      <c r="N65">
        <v>0</v>
      </c>
      <c r="O65">
        <v>202220</v>
      </c>
      <c r="P65" t="s">
        <v>68</v>
      </c>
      <c r="Q65" s="9" t="s">
        <v>63</v>
      </c>
    </row>
    <row r="66" spans="1:17" x14ac:dyDescent="0.3">
      <c r="A66">
        <v>1</v>
      </c>
      <c r="B66">
        <v>64</v>
      </c>
      <c r="C66">
        <v>25</v>
      </c>
      <c r="D66">
        <v>6</v>
      </c>
      <c r="E66">
        <v>4</v>
      </c>
      <c r="F66">
        <v>6</v>
      </c>
      <c r="G66">
        <v>3.5</v>
      </c>
      <c r="H66">
        <v>6</v>
      </c>
      <c r="J66" s="5">
        <f t="shared" si="0"/>
        <v>3.6428571428571428</v>
      </c>
      <c r="K66">
        <v>1</v>
      </c>
      <c r="L66" s="6">
        <f t="shared" si="1"/>
        <v>25.5</v>
      </c>
      <c r="M66">
        <f t="shared" si="2"/>
        <v>3.6428571428571428</v>
      </c>
      <c r="N66">
        <v>1</v>
      </c>
      <c r="O66">
        <v>202220</v>
      </c>
      <c r="P66" t="s">
        <v>72</v>
      </c>
      <c r="Q66" s="9" t="s">
        <v>49</v>
      </c>
    </row>
    <row r="67" spans="1:17" x14ac:dyDescent="0.3">
      <c r="A67">
        <v>0</v>
      </c>
      <c r="B67">
        <v>65</v>
      </c>
      <c r="C67">
        <v>25</v>
      </c>
      <c r="D67">
        <v>4.25</v>
      </c>
      <c r="E67">
        <v>10</v>
      </c>
      <c r="F67">
        <v>6</v>
      </c>
      <c r="G67">
        <v>6</v>
      </c>
      <c r="H67">
        <v>0</v>
      </c>
      <c r="I67">
        <v>2</v>
      </c>
      <c r="J67" s="5">
        <f t="shared" si="0"/>
        <v>3.3630952380952377</v>
      </c>
      <c r="K67">
        <v>0</v>
      </c>
      <c r="L67" s="6">
        <f t="shared" si="1"/>
        <v>28.25</v>
      </c>
      <c r="M67">
        <f t="shared" si="2"/>
        <v>3.3630952380952377</v>
      </c>
      <c r="N67">
        <v>0</v>
      </c>
      <c r="O67">
        <v>202220</v>
      </c>
      <c r="P67" t="s">
        <v>68</v>
      </c>
      <c r="Q67" s="9" t="s">
        <v>49</v>
      </c>
    </row>
    <row r="68" spans="1:17" x14ac:dyDescent="0.3">
      <c r="A68">
        <v>0</v>
      </c>
      <c r="B68">
        <v>66</v>
      </c>
      <c r="C68">
        <v>25</v>
      </c>
      <c r="D68">
        <v>2.6</v>
      </c>
      <c r="E68">
        <v>3</v>
      </c>
      <c r="F68">
        <v>2</v>
      </c>
      <c r="G68">
        <v>6.5</v>
      </c>
      <c r="H68">
        <v>10</v>
      </c>
      <c r="I68">
        <v>0</v>
      </c>
      <c r="J68" s="5">
        <f t="shared" ref="J68:J89" si="3">IF(K68=0,(SUM(D68:I68)-MIN(G68:I68))*(5/42),(SUM(D68:I68))*(5/35))</f>
        <v>2.8690476190476191</v>
      </c>
      <c r="K68">
        <v>0</v>
      </c>
      <c r="L68" s="6">
        <f t="shared" ref="L68:L89" si="4">IF(K68=0,(SUM(D68:I68)-MIN(G68:I68)),(SUM(D68:I68)))</f>
        <v>24.1</v>
      </c>
      <c r="M68">
        <f t="shared" ref="M68:M89" si="5">IF(K68=0,MAX(L68*(5/42), (L68-E68)*(5/32)),L68*(5/35))</f>
        <v>3.296875</v>
      </c>
      <c r="N68">
        <v>1</v>
      </c>
      <c r="O68">
        <v>202220</v>
      </c>
      <c r="P68" t="s">
        <v>70</v>
      </c>
      <c r="Q68" s="9" t="s">
        <v>61</v>
      </c>
    </row>
    <row r="69" spans="1:17" x14ac:dyDescent="0.3">
      <c r="A69">
        <v>1</v>
      </c>
      <c r="B69">
        <v>67</v>
      </c>
      <c r="C69">
        <v>25</v>
      </c>
      <c r="D69">
        <v>3.2</v>
      </c>
      <c r="E69">
        <v>0</v>
      </c>
      <c r="F69">
        <v>1</v>
      </c>
      <c r="G69">
        <v>0</v>
      </c>
      <c r="H69">
        <v>10</v>
      </c>
      <c r="I69">
        <v>2.5</v>
      </c>
      <c r="J69" s="5">
        <f t="shared" si="3"/>
        <v>1.9880952380952379</v>
      </c>
      <c r="K69">
        <v>0</v>
      </c>
      <c r="L69" s="6">
        <f t="shared" si="4"/>
        <v>16.7</v>
      </c>
      <c r="M69">
        <f t="shared" si="5"/>
        <v>2.609375</v>
      </c>
      <c r="N69">
        <v>1</v>
      </c>
      <c r="O69">
        <v>202220</v>
      </c>
      <c r="P69" t="s">
        <v>70</v>
      </c>
      <c r="Q69" s="9" t="s">
        <v>48</v>
      </c>
    </row>
    <row r="70" spans="1:17" x14ac:dyDescent="0.3">
      <c r="A70">
        <v>1</v>
      </c>
      <c r="B70">
        <v>68</v>
      </c>
      <c r="C70">
        <v>25</v>
      </c>
      <c r="D70">
        <v>4.2</v>
      </c>
      <c r="E70">
        <v>2</v>
      </c>
      <c r="F70">
        <v>7</v>
      </c>
      <c r="G70">
        <v>10</v>
      </c>
      <c r="H70">
        <v>0</v>
      </c>
      <c r="I70">
        <v>2</v>
      </c>
      <c r="J70" s="5">
        <f t="shared" si="3"/>
        <v>2.9999999999999996</v>
      </c>
      <c r="K70">
        <v>0</v>
      </c>
      <c r="L70" s="6">
        <f t="shared" si="4"/>
        <v>25.2</v>
      </c>
      <c r="M70">
        <f t="shared" si="5"/>
        <v>3.625</v>
      </c>
      <c r="N70">
        <v>0</v>
      </c>
      <c r="O70">
        <v>202220</v>
      </c>
      <c r="P70" t="s">
        <v>74</v>
      </c>
      <c r="Q70" s="9" t="s">
        <v>62</v>
      </c>
    </row>
    <row r="71" spans="1:17" x14ac:dyDescent="0.3">
      <c r="A71">
        <v>1</v>
      </c>
      <c r="B71">
        <v>69</v>
      </c>
      <c r="C71">
        <v>25</v>
      </c>
      <c r="D71">
        <v>1</v>
      </c>
      <c r="E71">
        <v>3</v>
      </c>
      <c r="F71">
        <v>4</v>
      </c>
      <c r="G71">
        <v>10</v>
      </c>
      <c r="H71">
        <v>0</v>
      </c>
      <c r="I71">
        <v>2</v>
      </c>
      <c r="J71" s="5">
        <f t="shared" si="3"/>
        <v>2.3809523809523809</v>
      </c>
      <c r="K71">
        <v>0</v>
      </c>
      <c r="L71" s="6">
        <f t="shared" si="4"/>
        <v>20</v>
      </c>
      <c r="M71">
        <f t="shared" si="5"/>
        <v>2.65625</v>
      </c>
      <c r="N71">
        <v>0</v>
      </c>
      <c r="O71">
        <v>202220</v>
      </c>
      <c r="P71" t="s">
        <v>68</v>
      </c>
      <c r="Q71" s="9" t="s">
        <v>64</v>
      </c>
    </row>
    <row r="72" spans="1:17" x14ac:dyDescent="0.3">
      <c r="A72">
        <v>0</v>
      </c>
      <c r="B72">
        <v>70</v>
      </c>
      <c r="C72">
        <v>25</v>
      </c>
      <c r="D72">
        <v>4.0999999999999996</v>
      </c>
      <c r="E72">
        <v>8</v>
      </c>
      <c r="F72">
        <v>6</v>
      </c>
      <c r="G72">
        <v>8</v>
      </c>
      <c r="H72">
        <v>0</v>
      </c>
      <c r="I72">
        <v>8</v>
      </c>
      <c r="J72" s="5">
        <f t="shared" si="3"/>
        <v>4.0595238095238093</v>
      </c>
      <c r="K72">
        <v>0</v>
      </c>
      <c r="L72" s="6">
        <f t="shared" si="4"/>
        <v>34.1</v>
      </c>
      <c r="M72">
        <f t="shared" si="5"/>
        <v>4.078125</v>
      </c>
      <c r="N72">
        <v>1</v>
      </c>
      <c r="O72">
        <v>202220</v>
      </c>
      <c r="P72" t="s">
        <v>68</v>
      </c>
      <c r="Q72" s="9" t="s">
        <v>63</v>
      </c>
    </row>
    <row r="73" spans="1:17" x14ac:dyDescent="0.3">
      <c r="A73">
        <v>0</v>
      </c>
      <c r="B73">
        <v>71</v>
      </c>
      <c r="C73">
        <v>25</v>
      </c>
      <c r="D73">
        <v>6</v>
      </c>
      <c r="E73">
        <v>3</v>
      </c>
      <c r="F73">
        <v>0</v>
      </c>
      <c r="G73">
        <v>0</v>
      </c>
      <c r="H73">
        <v>1.5</v>
      </c>
      <c r="I73">
        <v>0</v>
      </c>
      <c r="J73" s="5">
        <f t="shared" si="3"/>
        <v>1.5</v>
      </c>
      <c r="K73">
        <v>1</v>
      </c>
      <c r="L73" s="6">
        <f t="shared" si="4"/>
        <v>10.5</v>
      </c>
      <c r="M73">
        <f t="shared" si="5"/>
        <v>1.5</v>
      </c>
      <c r="N73">
        <v>1</v>
      </c>
      <c r="O73">
        <v>202220</v>
      </c>
      <c r="P73" t="s">
        <v>72</v>
      </c>
      <c r="Q73" s="9" t="s">
        <v>54</v>
      </c>
    </row>
    <row r="74" spans="1:17" x14ac:dyDescent="0.3">
      <c r="A74">
        <v>1</v>
      </c>
      <c r="B74">
        <v>72</v>
      </c>
      <c r="C74">
        <v>25</v>
      </c>
      <c r="D74">
        <v>3.15</v>
      </c>
      <c r="E74">
        <v>8</v>
      </c>
      <c r="F74">
        <v>6</v>
      </c>
      <c r="G74">
        <v>0</v>
      </c>
      <c r="H74">
        <v>10</v>
      </c>
      <c r="I74">
        <v>4</v>
      </c>
      <c r="J74" s="5">
        <f t="shared" si="3"/>
        <v>3.708333333333333</v>
      </c>
      <c r="K74">
        <v>0</v>
      </c>
      <c r="L74" s="6">
        <f t="shared" si="4"/>
        <v>31.15</v>
      </c>
      <c r="M74">
        <f t="shared" si="5"/>
        <v>3.708333333333333</v>
      </c>
      <c r="N74">
        <v>1</v>
      </c>
      <c r="O74">
        <v>202220</v>
      </c>
      <c r="P74" t="s">
        <v>75</v>
      </c>
      <c r="Q74" s="9" t="s">
        <v>49</v>
      </c>
    </row>
    <row r="75" spans="1:17" x14ac:dyDescent="0.3">
      <c r="A75">
        <v>0</v>
      </c>
      <c r="B75">
        <v>73</v>
      </c>
      <c r="C75">
        <v>25</v>
      </c>
      <c r="D75">
        <v>3.2</v>
      </c>
      <c r="E75">
        <v>8</v>
      </c>
      <c r="F75">
        <v>1</v>
      </c>
      <c r="G75">
        <v>10</v>
      </c>
      <c r="H75">
        <v>0</v>
      </c>
      <c r="I75">
        <v>2</v>
      </c>
      <c r="J75" s="5">
        <f t="shared" si="3"/>
        <v>2.8809523809523805</v>
      </c>
      <c r="K75">
        <v>0</v>
      </c>
      <c r="L75" s="6">
        <f t="shared" si="4"/>
        <v>24.2</v>
      </c>
      <c r="M75">
        <f t="shared" si="5"/>
        <v>2.8809523809523805</v>
      </c>
      <c r="N75">
        <v>1</v>
      </c>
      <c r="O75">
        <v>202220</v>
      </c>
      <c r="P75" t="s">
        <v>70</v>
      </c>
      <c r="Q75" s="9" t="s">
        <v>47</v>
      </c>
    </row>
    <row r="76" spans="1:17" x14ac:dyDescent="0.3">
      <c r="A76">
        <v>0</v>
      </c>
      <c r="B76">
        <v>74</v>
      </c>
      <c r="C76">
        <v>25</v>
      </c>
      <c r="D76">
        <v>4.5</v>
      </c>
      <c r="E76">
        <v>2</v>
      </c>
      <c r="F76">
        <v>7</v>
      </c>
      <c r="G76">
        <v>0</v>
      </c>
      <c r="H76">
        <v>8</v>
      </c>
      <c r="I76">
        <v>10</v>
      </c>
      <c r="J76" s="5">
        <f t="shared" si="3"/>
        <v>3.75</v>
      </c>
      <c r="K76">
        <v>0</v>
      </c>
      <c r="L76" s="6">
        <f t="shared" si="4"/>
        <v>31.5</v>
      </c>
      <c r="M76">
        <f t="shared" si="5"/>
        <v>4.609375</v>
      </c>
      <c r="N76">
        <v>1</v>
      </c>
      <c r="O76">
        <v>202220</v>
      </c>
      <c r="P76" t="s">
        <v>71</v>
      </c>
      <c r="Q76" s="9" t="s">
        <v>49</v>
      </c>
    </row>
    <row r="77" spans="1:17" x14ac:dyDescent="0.3">
      <c r="A77">
        <v>0</v>
      </c>
      <c r="B77">
        <v>75</v>
      </c>
      <c r="C77">
        <v>25</v>
      </c>
      <c r="D77">
        <v>5</v>
      </c>
      <c r="E77">
        <v>3</v>
      </c>
      <c r="F77">
        <v>7</v>
      </c>
      <c r="G77">
        <v>10</v>
      </c>
      <c r="H77">
        <v>10</v>
      </c>
      <c r="I77">
        <v>10</v>
      </c>
      <c r="J77" s="5">
        <f t="shared" si="3"/>
        <v>4.1666666666666661</v>
      </c>
      <c r="K77">
        <v>0</v>
      </c>
      <c r="L77" s="6">
        <f t="shared" si="4"/>
        <v>35</v>
      </c>
      <c r="M77">
        <f t="shared" si="5"/>
        <v>5</v>
      </c>
      <c r="N77">
        <v>0</v>
      </c>
      <c r="O77">
        <v>202220</v>
      </c>
      <c r="P77" t="s">
        <v>71</v>
      </c>
      <c r="Q77" s="9" t="s">
        <v>61</v>
      </c>
    </row>
    <row r="78" spans="1:17" x14ac:dyDescent="0.3">
      <c r="A78">
        <v>0</v>
      </c>
      <c r="B78">
        <v>76</v>
      </c>
      <c r="C78">
        <v>25</v>
      </c>
      <c r="D78">
        <v>1.7</v>
      </c>
      <c r="E78">
        <v>10</v>
      </c>
      <c r="F78">
        <v>5</v>
      </c>
      <c r="G78">
        <v>6</v>
      </c>
      <c r="H78">
        <v>5</v>
      </c>
      <c r="I78">
        <v>8</v>
      </c>
      <c r="J78" s="5">
        <f t="shared" si="3"/>
        <v>3.6547619047619051</v>
      </c>
      <c r="K78">
        <v>0</v>
      </c>
      <c r="L78" s="6">
        <f t="shared" si="4"/>
        <v>30.700000000000003</v>
      </c>
      <c r="M78">
        <f t="shared" si="5"/>
        <v>3.6547619047619051</v>
      </c>
      <c r="N78">
        <v>0</v>
      </c>
      <c r="O78">
        <v>202220</v>
      </c>
      <c r="P78" t="s">
        <v>68</v>
      </c>
      <c r="Q78" s="9" t="s">
        <v>59</v>
      </c>
    </row>
    <row r="79" spans="1:17" x14ac:dyDescent="0.3">
      <c r="A79">
        <v>0</v>
      </c>
      <c r="B79">
        <v>77</v>
      </c>
      <c r="C79">
        <v>25</v>
      </c>
      <c r="D79">
        <v>0</v>
      </c>
      <c r="E79">
        <v>0</v>
      </c>
      <c r="F79">
        <v>6</v>
      </c>
      <c r="G79">
        <v>10</v>
      </c>
      <c r="H79">
        <v>0</v>
      </c>
      <c r="I79">
        <v>0</v>
      </c>
      <c r="J79" s="5">
        <f t="shared" si="3"/>
        <v>1.9047619047619047</v>
      </c>
      <c r="K79">
        <v>0</v>
      </c>
      <c r="L79" s="6">
        <f t="shared" si="4"/>
        <v>16</v>
      </c>
      <c r="M79">
        <f t="shared" si="5"/>
        <v>2.5</v>
      </c>
      <c r="N79">
        <v>0</v>
      </c>
      <c r="O79">
        <v>202220</v>
      </c>
      <c r="P79" t="s">
        <v>70</v>
      </c>
      <c r="Q79" s="9" t="s">
        <v>48</v>
      </c>
    </row>
    <row r="80" spans="1:17" x14ac:dyDescent="0.3">
      <c r="A80">
        <v>1</v>
      </c>
      <c r="B80">
        <v>78</v>
      </c>
      <c r="C80">
        <v>25</v>
      </c>
      <c r="D80">
        <v>5</v>
      </c>
      <c r="E80">
        <v>8</v>
      </c>
      <c r="F80">
        <v>7</v>
      </c>
      <c r="G80">
        <v>10</v>
      </c>
      <c r="H80">
        <v>0</v>
      </c>
      <c r="I80">
        <v>2</v>
      </c>
      <c r="J80" s="5">
        <f t="shared" si="3"/>
        <v>3.8095238095238093</v>
      </c>
      <c r="K80">
        <v>0</v>
      </c>
      <c r="L80" s="6">
        <f t="shared" si="4"/>
        <v>32</v>
      </c>
      <c r="M80">
        <f t="shared" si="5"/>
        <v>3.8095238095238093</v>
      </c>
      <c r="N80">
        <v>0</v>
      </c>
      <c r="O80">
        <v>202220</v>
      </c>
      <c r="P80" t="s">
        <v>68</v>
      </c>
      <c r="Q80" s="9" t="s">
        <v>49</v>
      </c>
    </row>
    <row r="81" spans="1:17" x14ac:dyDescent="0.3">
      <c r="A81">
        <v>0</v>
      </c>
      <c r="B81">
        <v>79</v>
      </c>
      <c r="C81">
        <v>25</v>
      </c>
      <c r="D81">
        <v>4.2</v>
      </c>
      <c r="E81">
        <v>0</v>
      </c>
      <c r="F81">
        <v>2</v>
      </c>
      <c r="G81">
        <v>7</v>
      </c>
      <c r="H81">
        <v>0</v>
      </c>
      <c r="I81">
        <v>5</v>
      </c>
      <c r="J81" s="5">
        <f t="shared" si="3"/>
        <v>2.1666666666666665</v>
      </c>
      <c r="K81">
        <v>0</v>
      </c>
      <c r="L81" s="6">
        <f t="shared" si="4"/>
        <v>18.2</v>
      </c>
      <c r="M81">
        <f t="shared" si="5"/>
        <v>2.84375</v>
      </c>
      <c r="N81">
        <v>1</v>
      </c>
      <c r="O81">
        <v>202220</v>
      </c>
      <c r="P81" t="s">
        <v>70</v>
      </c>
      <c r="Q81" s="9" t="s">
        <v>48</v>
      </c>
    </row>
    <row r="82" spans="1:17" x14ac:dyDescent="0.3">
      <c r="A82">
        <v>1</v>
      </c>
      <c r="B82">
        <v>80</v>
      </c>
      <c r="C82">
        <v>25</v>
      </c>
      <c r="D82">
        <v>3.4</v>
      </c>
      <c r="E82">
        <v>0</v>
      </c>
      <c r="F82">
        <v>6</v>
      </c>
      <c r="G82">
        <v>0</v>
      </c>
      <c r="H82">
        <v>3</v>
      </c>
      <c r="I82">
        <v>10</v>
      </c>
      <c r="J82" s="5">
        <f t="shared" si="3"/>
        <v>2.6666666666666665</v>
      </c>
      <c r="K82">
        <v>0</v>
      </c>
      <c r="L82" s="6">
        <f t="shared" si="4"/>
        <v>22.4</v>
      </c>
      <c r="M82">
        <f t="shared" si="5"/>
        <v>3.5</v>
      </c>
      <c r="N82">
        <v>0</v>
      </c>
      <c r="O82">
        <v>202220</v>
      </c>
      <c r="P82" t="s">
        <v>68</v>
      </c>
      <c r="Q82" s="9" t="s">
        <v>50</v>
      </c>
    </row>
    <row r="83" spans="1:17" x14ac:dyDescent="0.3">
      <c r="A83">
        <v>1</v>
      </c>
      <c r="B83">
        <v>81</v>
      </c>
      <c r="C83">
        <v>25</v>
      </c>
      <c r="D83">
        <v>0</v>
      </c>
      <c r="E83">
        <v>5.5</v>
      </c>
      <c r="F83">
        <v>4</v>
      </c>
      <c r="G83">
        <v>0</v>
      </c>
      <c r="H83">
        <v>0</v>
      </c>
      <c r="I83">
        <v>0</v>
      </c>
      <c r="J83" s="5">
        <f t="shared" si="3"/>
        <v>1.1309523809523809</v>
      </c>
      <c r="K83">
        <v>0</v>
      </c>
      <c r="L83" s="6">
        <f t="shared" si="4"/>
        <v>9.5</v>
      </c>
      <c r="M83">
        <f t="shared" si="5"/>
        <v>1.1309523809523809</v>
      </c>
      <c r="N83">
        <v>0</v>
      </c>
      <c r="O83">
        <v>202220</v>
      </c>
      <c r="P83" t="s">
        <v>73</v>
      </c>
      <c r="Q83" s="9" t="s">
        <v>52</v>
      </c>
    </row>
    <row r="84" spans="1:17" x14ac:dyDescent="0.3">
      <c r="A84">
        <v>1</v>
      </c>
      <c r="B84">
        <v>82</v>
      </c>
      <c r="C84">
        <v>25</v>
      </c>
      <c r="D84">
        <v>3.3</v>
      </c>
      <c r="E84">
        <v>3.5</v>
      </c>
      <c r="F84">
        <v>7</v>
      </c>
      <c r="G84">
        <v>0</v>
      </c>
      <c r="H84">
        <v>10</v>
      </c>
      <c r="I84">
        <v>8</v>
      </c>
      <c r="J84" s="5">
        <f t="shared" si="3"/>
        <v>3.7857142857142856</v>
      </c>
      <c r="K84">
        <v>0</v>
      </c>
      <c r="L84" s="6">
        <f t="shared" si="4"/>
        <v>31.8</v>
      </c>
      <c r="M84">
        <f t="shared" si="5"/>
        <v>4.421875</v>
      </c>
      <c r="N84">
        <v>1</v>
      </c>
      <c r="O84">
        <v>202220</v>
      </c>
      <c r="P84" t="s">
        <v>72</v>
      </c>
      <c r="Q84" s="9" t="s">
        <v>61</v>
      </c>
    </row>
    <row r="85" spans="1:17" x14ac:dyDescent="0.3">
      <c r="A85">
        <v>0</v>
      </c>
      <c r="B85">
        <v>83</v>
      </c>
      <c r="C85">
        <v>25</v>
      </c>
      <c r="J85" s="5">
        <f t="shared" si="3"/>
        <v>0</v>
      </c>
      <c r="K85">
        <v>0</v>
      </c>
      <c r="L85" s="6">
        <f t="shared" si="4"/>
        <v>0</v>
      </c>
      <c r="M85">
        <f t="shared" si="5"/>
        <v>0</v>
      </c>
      <c r="N85">
        <v>0</v>
      </c>
      <c r="O85">
        <v>202220</v>
      </c>
      <c r="P85" t="s">
        <v>70</v>
      </c>
      <c r="Q85" s="9" t="s">
        <v>65</v>
      </c>
    </row>
    <row r="86" spans="1:17" x14ac:dyDescent="0.3">
      <c r="A86">
        <v>0</v>
      </c>
      <c r="B86">
        <v>84</v>
      </c>
      <c r="C86">
        <v>25</v>
      </c>
      <c r="D86">
        <v>2</v>
      </c>
      <c r="E86">
        <v>1</v>
      </c>
      <c r="F86">
        <v>0</v>
      </c>
      <c r="G86">
        <v>0</v>
      </c>
      <c r="H86">
        <v>5</v>
      </c>
      <c r="I86">
        <v>0</v>
      </c>
      <c r="J86" s="5">
        <f t="shared" si="3"/>
        <v>0.95238095238095233</v>
      </c>
      <c r="K86">
        <v>0</v>
      </c>
      <c r="L86" s="6">
        <f t="shared" si="4"/>
        <v>8</v>
      </c>
      <c r="M86">
        <f t="shared" si="5"/>
        <v>1.09375</v>
      </c>
      <c r="N86">
        <v>0</v>
      </c>
      <c r="O86">
        <v>202220</v>
      </c>
      <c r="P86" t="s">
        <v>68</v>
      </c>
      <c r="Q86" s="9" t="s">
        <v>48</v>
      </c>
    </row>
    <row r="87" spans="1:17" x14ac:dyDescent="0.3">
      <c r="A87">
        <v>1</v>
      </c>
      <c r="B87">
        <v>85</v>
      </c>
      <c r="C87">
        <v>25</v>
      </c>
      <c r="D87">
        <v>4.4000000000000004</v>
      </c>
      <c r="E87">
        <v>0</v>
      </c>
      <c r="F87">
        <v>7</v>
      </c>
      <c r="G87">
        <v>5</v>
      </c>
      <c r="H87">
        <v>7</v>
      </c>
      <c r="I87">
        <v>8</v>
      </c>
      <c r="J87" s="5">
        <f t="shared" si="3"/>
        <v>3.1428571428571423</v>
      </c>
      <c r="K87">
        <v>0</v>
      </c>
      <c r="L87" s="6">
        <f t="shared" si="4"/>
        <v>26.4</v>
      </c>
      <c r="M87">
        <f t="shared" si="5"/>
        <v>4.125</v>
      </c>
      <c r="N87">
        <v>0</v>
      </c>
      <c r="O87">
        <v>202220</v>
      </c>
      <c r="P87" t="s">
        <v>73</v>
      </c>
      <c r="Q87" s="9" t="s">
        <v>66</v>
      </c>
    </row>
    <row r="88" spans="1:17" x14ac:dyDescent="0.3">
      <c r="A88">
        <v>1</v>
      </c>
      <c r="B88">
        <v>86</v>
      </c>
      <c r="C88">
        <v>25</v>
      </c>
      <c r="D88">
        <v>3.7</v>
      </c>
      <c r="E88">
        <v>3</v>
      </c>
      <c r="F88">
        <v>0</v>
      </c>
      <c r="G88">
        <v>8</v>
      </c>
      <c r="H88">
        <v>0</v>
      </c>
      <c r="I88">
        <v>0</v>
      </c>
      <c r="J88" s="5">
        <f t="shared" si="3"/>
        <v>1.7499999999999998</v>
      </c>
      <c r="K88">
        <v>0</v>
      </c>
      <c r="L88" s="6">
        <f t="shared" si="4"/>
        <v>14.7</v>
      </c>
      <c r="M88">
        <f t="shared" si="5"/>
        <v>1.828125</v>
      </c>
      <c r="N88">
        <v>0</v>
      </c>
      <c r="O88">
        <v>202220</v>
      </c>
      <c r="P88" t="s">
        <v>71</v>
      </c>
      <c r="Q88" s="9" t="s">
        <v>62</v>
      </c>
    </row>
    <row r="89" spans="1:17" x14ac:dyDescent="0.3">
      <c r="A89">
        <v>1</v>
      </c>
      <c r="B89">
        <v>87</v>
      </c>
      <c r="C89">
        <v>25</v>
      </c>
      <c r="D89">
        <v>4</v>
      </c>
      <c r="E89">
        <v>3</v>
      </c>
      <c r="F89">
        <v>6</v>
      </c>
      <c r="G89">
        <v>10</v>
      </c>
      <c r="H89">
        <v>8</v>
      </c>
      <c r="I89">
        <v>10</v>
      </c>
      <c r="J89" s="5">
        <f t="shared" si="3"/>
        <v>3.9285714285714284</v>
      </c>
      <c r="K89">
        <v>0</v>
      </c>
      <c r="L89" s="6">
        <f t="shared" si="4"/>
        <v>33</v>
      </c>
      <c r="M89">
        <f t="shared" si="5"/>
        <v>4.6875</v>
      </c>
      <c r="N89">
        <v>0</v>
      </c>
      <c r="O89">
        <v>202220</v>
      </c>
      <c r="P89" t="s">
        <v>71</v>
      </c>
      <c r="Q89" s="9" t="s">
        <v>49</v>
      </c>
    </row>
  </sheetData>
  <mergeCells count="1">
    <mergeCell ref="D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9"/>
  <sheetViews>
    <sheetView workbookViewId="0">
      <pane xSplit="1" topLeftCell="B1" activePane="topRight" state="frozen"/>
      <selection pane="topRight" sqref="A1:A1048576"/>
    </sheetView>
  </sheetViews>
  <sheetFormatPr baseColWidth="10" defaultColWidth="9" defaultRowHeight="15.6" x14ac:dyDescent="0.3"/>
  <cols>
    <col min="1" max="1" width="18.59765625" customWidth="1"/>
    <col min="9" max="9" width="17" bestFit="1" customWidth="1"/>
    <col min="11" max="11" width="16" bestFit="1" customWidth="1"/>
    <col min="13" max="13" width="35.5" bestFit="1" customWidth="1"/>
  </cols>
  <sheetData>
    <row r="1" spans="1:13" x14ac:dyDescent="0.3">
      <c r="A1" t="s">
        <v>67</v>
      </c>
      <c r="B1" t="s">
        <v>0</v>
      </c>
      <c r="C1" t="s">
        <v>12</v>
      </c>
      <c r="D1" s="12" t="s">
        <v>25</v>
      </c>
      <c r="E1" s="12"/>
      <c r="F1" s="12"/>
      <c r="G1" s="12"/>
      <c r="H1" s="12"/>
      <c r="I1" s="12"/>
      <c r="J1" s="12"/>
      <c r="K1" t="s">
        <v>1</v>
      </c>
      <c r="L1" s="1"/>
      <c r="M1" t="s">
        <v>43</v>
      </c>
    </row>
    <row r="2" spans="1:13" x14ac:dyDescent="0.3"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14</v>
      </c>
      <c r="J2" t="s">
        <v>24</v>
      </c>
    </row>
    <row r="3" spans="1:13" x14ac:dyDescent="0.3">
      <c r="A3">
        <v>0</v>
      </c>
      <c r="B3">
        <v>1</v>
      </c>
      <c r="C3">
        <v>23</v>
      </c>
      <c r="D3">
        <v>10</v>
      </c>
      <c r="E3">
        <v>6</v>
      </c>
      <c r="F3">
        <v>2</v>
      </c>
      <c r="G3">
        <v>2</v>
      </c>
      <c r="H3">
        <v>7</v>
      </c>
      <c r="I3">
        <v>0</v>
      </c>
      <c r="J3">
        <f>SUM(D3:H3)/10</f>
        <v>2.7</v>
      </c>
      <c r="K3">
        <v>202220</v>
      </c>
      <c r="L3" t="s">
        <v>68</v>
      </c>
      <c r="M3" s="9" t="s">
        <v>47</v>
      </c>
    </row>
    <row r="4" spans="1:13" x14ac:dyDescent="0.3">
      <c r="A4">
        <v>0</v>
      </c>
      <c r="B4">
        <v>2</v>
      </c>
      <c r="C4">
        <v>23</v>
      </c>
      <c r="D4">
        <v>7</v>
      </c>
      <c r="E4">
        <v>9</v>
      </c>
      <c r="F4">
        <v>10</v>
      </c>
      <c r="G4">
        <v>10</v>
      </c>
      <c r="H4">
        <v>10</v>
      </c>
      <c r="I4">
        <v>0</v>
      </c>
      <c r="J4">
        <f t="shared" ref="J4:J67" si="0">SUM(D4:H4)/10</f>
        <v>4.5999999999999996</v>
      </c>
      <c r="K4">
        <v>202220</v>
      </c>
      <c r="L4" t="s">
        <v>69</v>
      </c>
      <c r="M4" s="9" t="s">
        <v>48</v>
      </c>
    </row>
    <row r="5" spans="1:13" x14ac:dyDescent="0.3">
      <c r="A5">
        <v>0</v>
      </c>
      <c r="B5">
        <v>3</v>
      </c>
      <c r="C5">
        <v>23</v>
      </c>
      <c r="D5">
        <v>7</v>
      </c>
      <c r="E5">
        <v>8</v>
      </c>
      <c r="F5">
        <v>4</v>
      </c>
      <c r="G5">
        <v>0</v>
      </c>
      <c r="H5">
        <v>5</v>
      </c>
      <c r="I5">
        <v>0</v>
      </c>
      <c r="J5">
        <f t="shared" si="0"/>
        <v>2.4</v>
      </c>
      <c r="K5">
        <v>202220</v>
      </c>
      <c r="L5" t="s">
        <v>68</v>
      </c>
      <c r="M5" s="9" t="s">
        <v>47</v>
      </c>
    </row>
    <row r="6" spans="1:13" x14ac:dyDescent="0.3">
      <c r="A6">
        <v>1</v>
      </c>
      <c r="B6">
        <v>4</v>
      </c>
      <c r="C6">
        <v>23</v>
      </c>
      <c r="D6">
        <v>10</v>
      </c>
      <c r="E6">
        <v>0</v>
      </c>
      <c r="F6">
        <v>0</v>
      </c>
      <c r="G6">
        <v>0</v>
      </c>
      <c r="H6">
        <v>8.5</v>
      </c>
      <c r="I6">
        <v>0</v>
      </c>
      <c r="J6">
        <f t="shared" si="0"/>
        <v>1.85</v>
      </c>
      <c r="K6">
        <v>202220</v>
      </c>
      <c r="L6" t="s">
        <v>70</v>
      </c>
      <c r="M6" s="9" t="s">
        <v>47</v>
      </c>
    </row>
    <row r="7" spans="1:13" x14ac:dyDescent="0.3">
      <c r="A7">
        <v>1</v>
      </c>
      <c r="B7">
        <v>5</v>
      </c>
      <c r="C7">
        <v>23</v>
      </c>
      <c r="D7">
        <v>10</v>
      </c>
      <c r="E7">
        <v>10</v>
      </c>
      <c r="F7">
        <v>10</v>
      </c>
      <c r="G7">
        <v>10</v>
      </c>
      <c r="H7">
        <v>10</v>
      </c>
      <c r="I7">
        <v>0</v>
      </c>
      <c r="J7">
        <f t="shared" si="0"/>
        <v>5</v>
      </c>
      <c r="K7">
        <v>202220</v>
      </c>
      <c r="L7" t="s">
        <v>68</v>
      </c>
      <c r="M7" s="9" t="s">
        <v>49</v>
      </c>
    </row>
    <row r="8" spans="1:13" x14ac:dyDescent="0.3">
      <c r="A8">
        <v>1</v>
      </c>
      <c r="B8">
        <v>6</v>
      </c>
      <c r="C8">
        <v>23</v>
      </c>
      <c r="D8">
        <v>1</v>
      </c>
      <c r="E8">
        <v>0</v>
      </c>
      <c r="F8">
        <v>2</v>
      </c>
      <c r="G8">
        <v>1</v>
      </c>
      <c r="H8">
        <v>3.5</v>
      </c>
      <c r="I8">
        <v>0</v>
      </c>
      <c r="J8">
        <f t="shared" si="0"/>
        <v>0.75</v>
      </c>
      <c r="K8">
        <v>202220</v>
      </c>
      <c r="L8" t="s">
        <v>70</v>
      </c>
      <c r="M8" s="9" t="s">
        <v>47</v>
      </c>
    </row>
    <row r="9" spans="1:13" x14ac:dyDescent="0.3">
      <c r="A9">
        <v>1</v>
      </c>
      <c r="B9">
        <v>7</v>
      </c>
      <c r="C9">
        <v>23</v>
      </c>
      <c r="D9">
        <v>10</v>
      </c>
      <c r="E9">
        <v>10</v>
      </c>
      <c r="F9">
        <v>2</v>
      </c>
      <c r="G9">
        <v>0</v>
      </c>
      <c r="H9">
        <v>7.5</v>
      </c>
      <c r="I9">
        <v>0</v>
      </c>
      <c r="J9">
        <f t="shared" si="0"/>
        <v>2.95</v>
      </c>
      <c r="K9">
        <v>202220</v>
      </c>
      <c r="L9" t="s">
        <v>70</v>
      </c>
      <c r="M9" s="9" t="s">
        <v>50</v>
      </c>
    </row>
    <row r="10" spans="1:13" x14ac:dyDescent="0.3">
      <c r="A10">
        <v>1</v>
      </c>
      <c r="B10">
        <v>8</v>
      </c>
      <c r="C10">
        <v>23</v>
      </c>
      <c r="D10">
        <v>6</v>
      </c>
      <c r="E10">
        <v>6</v>
      </c>
      <c r="F10">
        <v>3.25</v>
      </c>
      <c r="G10">
        <v>1</v>
      </c>
      <c r="H10">
        <v>6.5</v>
      </c>
      <c r="I10">
        <v>0</v>
      </c>
      <c r="J10">
        <f t="shared" si="0"/>
        <v>2.2749999999999999</v>
      </c>
      <c r="K10">
        <v>202220</v>
      </c>
      <c r="L10" t="s">
        <v>70</v>
      </c>
      <c r="M10" s="9" t="s">
        <v>51</v>
      </c>
    </row>
    <row r="11" spans="1:13" x14ac:dyDescent="0.3">
      <c r="A11">
        <v>1</v>
      </c>
      <c r="B11">
        <v>9</v>
      </c>
      <c r="C11">
        <v>23</v>
      </c>
      <c r="D11">
        <v>8</v>
      </c>
      <c r="E11">
        <v>0</v>
      </c>
      <c r="F11">
        <v>4</v>
      </c>
      <c r="G11">
        <v>2</v>
      </c>
      <c r="H11">
        <v>0</v>
      </c>
      <c r="I11">
        <v>0</v>
      </c>
      <c r="J11">
        <f t="shared" si="0"/>
        <v>1.4</v>
      </c>
      <c r="K11">
        <v>202220</v>
      </c>
      <c r="L11" t="s">
        <v>68</v>
      </c>
      <c r="M11" s="9" t="s">
        <v>47</v>
      </c>
    </row>
    <row r="12" spans="1:13" x14ac:dyDescent="0.3">
      <c r="A12">
        <v>1</v>
      </c>
      <c r="B12">
        <v>10</v>
      </c>
      <c r="C12">
        <v>23</v>
      </c>
      <c r="I12">
        <v>0</v>
      </c>
      <c r="J12">
        <f t="shared" si="0"/>
        <v>0</v>
      </c>
      <c r="K12">
        <v>202220</v>
      </c>
      <c r="L12" t="s">
        <v>71</v>
      </c>
      <c r="M12" s="9" t="s">
        <v>52</v>
      </c>
    </row>
    <row r="13" spans="1:13" x14ac:dyDescent="0.3">
      <c r="A13">
        <v>0</v>
      </c>
      <c r="B13">
        <v>11</v>
      </c>
      <c r="C13">
        <v>23</v>
      </c>
      <c r="D13">
        <v>10</v>
      </c>
      <c r="E13">
        <v>10</v>
      </c>
      <c r="F13">
        <v>9</v>
      </c>
      <c r="G13">
        <v>8</v>
      </c>
      <c r="H13">
        <v>9</v>
      </c>
      <c r="I13">
        <v>0</v>
      </c>
      <c r="J13">
        <f t="shared" si="0"/>
        <v>4.5999999999999996</v>
      </c>
      <c r="K13">
        <v>202220</v>
      </c>
      <c r="L13" t="s">
        <v>72</v>
      </c>
      <c r="M13" s="9" t="s">
        <v>48</v>
      </c>
    </row>
    <row r="14" spans="1:13" x14ac:dyDescent="0.3">
      <c r="A14">
        <v>1</v>
      </c>
      <c r="B14">
        <v>12</v>
      </c>
      <c r="C14">
        <v>23</v>
      </c>
      <c r="D14">
        <v>9</v>
      </c>
      <c r="E14">
        <v>10</v>
      </c>
      <c r="F14">
        <v>6.5</v>
      </c>
      <c r="G14">
        <v>0</v>
      </c>
      <c r="H14">
        <v>8.5</v>
      </c>
      <c r="I14">
        <v>0</v>
      </c>
      <c r="J14">
        <f t="shared" si="0"/>
        <v>3.4</v>
      </c>
      <c r="K14">
        <v>202220</v>
      </c>
      <c r="L14" t="s">
        <v>70</v>
      </c>
      <c r="M14" s="9" t="s">
        <v>49</v>
      </c>
    </row>
    <row r="15" spans="1:13" x14ac:dyDescent="0.3">
      <c r="A15">
        <v>1</v>
      </c>
      <c r="B15">
        <v>13</v>
      </c>
      <c r="C15">
        <v>23</v>
      </c>
      <c r="D15">
        <v>7</v>
      </c>
      <c r="E15">
        <v>3</v>
      </c>
      <c r="F15">
        <v>0</v>
      </c>
      <c r="G15">
        <v>0</v>
      </c>
      <c r="H15">
        <v>9</v>
      </c>
      <c r="I15">
        <v>0</v>
      </c>
      <c r="J15">
        <f t="shared" si="0"/>
        <v>1.9</v>
      </c>
      <c r="K15">
        <v>202220</v>
      </c>
      <c r="L15" t="s">
        <v>70</v>
      </c>
      <c r="M15" s="9" t="s">
        <v>47</v>
      </c>
    </row>
    <row r="16" spans="1:13" x14ac:dyDescent="0.3">
      <c r="A16">
        <v>1</v>
      </c>
      <c r="B16">
        <v>14</v>
      </c>
      <c r="C16">
        <v>23</v>
      </c>
      <c r="D16">
        <v>6</v>
      </c>
      <c r="E16">
        <v>10</v>
      </c>
      <c r="F16">
        <v>2</v>
      </c>
      <c r="G16">
        <v>1</v>
      </c>
      <c r="H16">
        <v>2.5</v>
      </c>
      <c r="I16">
        <v>0</v>
      </c>
      <c r="J16">
        <f t="shared" si="0"/>
        <v>2.15</v>
      </c>
      <c r="K16">
        <v>202220</v>
      </c>
      <c r="L16" t="s">
        <v>70</v>
      </c>
      <c r="M16" s="9" t="s">
        <v>48</v>
      </c>
    </row>
    <row r="17" spans="1:13" x14ac:dyDescent="0.3">
      <c r="A17">
        <v>1</v>
      </c>
      <c r="B17">
        <v>15</v>
      </c>
      <c r="C17">
        <v>23</v>
      </c>
      <c r="D17">
        <v>6</v>
      </c>
      <c r="E17">
        <v>9</v>
      </c>
      <c r="F17">
        <v>4</v>
      </c>
      <c r="G17">
        <v>0</v>
      </c>
      <c r="H17">
        <v>7.5</v>
      </c>
      <c r="I17">
        <v>0</v>
      </c>
      <c r="J17">
        <f t="shared" si="0"/>
        <v>2.65</v>
      </c>
      <c r="K17">
        <v>202220</v>
      </c>
      <c r="L17" t="s">
        <v>70</v>
      </c>
      <c r="M17" s="9" t="s">
        <v>52</v>
      </c>
    </row>
    <row r="18" spans="1:13" x14ac:dyDescent="0.3">
      <c r="A18">
        <v>1</v>
      </c>
      <c r="B18">
        <v>16</v>
      </c>
      <c r="C18">
        <v>23</v>
      </c>
      <c r="D18">
        <v>10</v>
      </c>
      <c r="E18">
        <v>10</v>
      </c>
      <c r="F18">
        <v>8.5</v>
      </c>
      <c r="G18">
        <v>0</v>
      </c>
      <c r="H18">
        <v>2.5</v>
      </c>
      <c r="I18">
        <v>0</v>
      </c>
      <c r="J18">
        <f t="shared" si="0"/>
        <v>3.1</v>
      </c>
      <c r="K18">
        <v>202220</v>
      </c>
      <c r="L18" t="s">
        <v>70</v>
      </c>
      <c r="M18" s="9" t="s">
        <v>48</v>
      </c>
    </row>
    <row r="19" spans="1:13" x14ac:dyDescent="0.3">
      <c r="A19">
        <v>1</v>
      </c>
      <c r="B19">
        <v>17</v>
      </c>
      <c r="C19">
        <v>23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f t="shared" si="0"/>
        <v>0</v>
      </c>
      <c r="K19">
        <v>202220</v>
      </c>
      <c r="L19" t="s">
        <v>72</v>
      </c>
      <c r="M19" s="9" t="s">
        <v>47</v>
      </c>
    </row>
    <row r="20" spans="1:13" x14ac:dyDescent="0.3">
      <c r="A20">
        <v>1</v>
      </c>
      <c r="B20">
        <v>18</v>
      </c>
      <c r="C20">
        <v>23</v>
      </c>
      <c r="D20">
        <v>10</v>
      </c>
      <c r="E20">
        <v>7</v>
      </c>
      <c r="F20">
        <v>7.5</v>
      </c>
      <c r="G20">
        <v>3</v>
      </c>
      <c r="H20">
        <v>10</v>
      </c>
      <c r="I20">
        <v>0</v>
      </c>
      <c r="J20">
        <f t="shared" si="0"/>
        <v>3.75</v>
      </c>
      <c r="K20">
        <v>202220</v>
      </c>
      <c r="L20" t="s">
        <v>68</v>
      </c>
      <c r="M20" s="9" t="s">
        <v>47</v>
      </c>
    </row>
    <row r="21" spans="1:13" x14ac:dyDescent="0.3">
      <c r="A21">
        <v>0</v>
      </c>
      <c r="B21">
        <v>19</v>
      </c>
      <c r="C21">
        <v>23</v>
      </c>
      <c r="D21">
        <v>5</v>
      </c>
      <c r="E21">
        <v>10</v>
      </c>
      <c r="F21">
        <v>10</v>
      </c>
      <c r="G21">
        <v>0</v>
      </c>
      <c r="H21">
        <v>2.5</v>
      </c>
      <c r="I21">
        <v>0</v>
      </c>
      <c r="J21">
        <f t="shared" si="0"/>
        <v>2.75</v>
      </c>
      <c r="K21">
        <v>202220</v>
      </c>
      <c r="L21" t="s">
        <v>68</v>
      </c>
      <c r="M21" s="9" t="s">
        <v>53</v>
      </c>
    </row>
    <row r="22" spans="1:13" x14ac:dyDescent="0.3">
      <c r="A22">
        <v>1</v>
      </c>
      <c r="B22">
        <v>20</v>
      </c>
      <c r="C22">
        <v>23</v>
      </c>
      <c r="D22">
        <v>5</v>
      </c>
      <c r="E22">
        <v>0</v>
      </c>
      <c r="F22">
        <v>6.8</v>
      </c>
      <c r="G22">
        <v>3</v>
      </c>
      <c r="H22">
        <v>7.5</v>
      </c>
      <c r="I22">
        <v>0</v>
      </c>
      <c r="J22">
        <f t="shared" si="0"/>
        <v>2.23</v>
      </c>
      <c r="K22">
        <v>202220</v>
      </c>
      <c r="L22" t="s">
        <v>70</v>
      </c>
      <c r="M22" s="9" t="s">
        <v>47</v>
      </c>
    </row>
    <row r="23" spans="1:13" x14ac:dyDescent="0.3">
      <c r="A23">
        <v>0</v>
      </c>
      <c r="B23">
        <v>21</v>
      </c>
      <c r="C23">
        <v>23</v>
      </c>
      <c r="D23">
        <v>10</v>
      </c>
      <c r="E23">
        <v>10</v>
      </c>
      <c r="F23">
        <v>7.5</v>
      </c>
      <c r="G23">
        <v>1</v>
      </c>
      <c r="H23">
        <v>10</v>
      </c>
      <c r="I23">
        <v>0</v>
      </c>
      <c r="J23">
        <f t="shared" si="0"/>
        <v>3.85</v>
      </c>
      <c r="K23">
        <v>202220</v>
      </c>
      <c r="L23" t="s">
        <v>68</v>
      </c>
      <c r="M23" s="9" t="s">
        <v>54</v>
      </c>
    </row>
    <row r="24" spans="1:13" x14ac:dyDescent="0.3">
      <c r="A24">
        <v>1</v>
      </c>
      <c r="B24">
        <v>22</v>
      </c>
      <c r="C24">
        <v>23</v>
      </c>
      <c r="D24">
        <v>6</v>
      </c>
      <c r="E24">
        <v>0</v>
      </c>
      <c r="F24">
        <v>0</v>
      </c>
      <c r="G24">
        <v>1</v>
      </c>
      <c r="H24">
        <v>0</v>
      </c>
      <c r="I24">
        <v>0</v>
      </c>
      <c r="J24">
        <f t="shared" si="0"/>
        <v>0.7</v>
      </c>
      <c r="K24">
        <v>202220</v>
      </c>
      <c r="L24" t="s">
        <v>70</v>
      </c>
      <c r="M24" s="9" t="s">
        <v>47</v>
      </c>
    </row>
    <row r="25" spans="1:13" x14ac:dyDescent="0.3">
      <c r="A25">
        <v>0</v>
      </c>
      <c r="B25">
        <v>23</v>
      </c>
      <c r="C25">
        <v>23</v>
      </c>
      <c r="D25">
        <v>10</v>
      </c>
      <c r="E25">
        <v>10</v>
      </c>
      <c r="F25">
        <v>10</v>
      </c>
      <c r="G25">
        <v>10</v>
      </c>
      <c r="H25">
        <v>10</v>
      </c>
      <c r="I25">
        <v>0</v>
      </c>
      <c r="J25">
        <f t="shared" si="0"/>
        <v>5</v>
      </c>
      <c r="K25">
        <v>202220</v>
      </c>
      <c r="L25" t="s">
        <v>68</v>
      </c>
      <c r="M25" s="9" t="s">
        <v>48</v>
      </c>
    </row>
    <row r="26" spans="1:13" x14ac:dyDescent="0.3">
      <c r="A26">
        <v>0</v>
      </c>
      <c r="B26">
        <v>24</v>
      </c>
      <c r="C26">
        <v>23</v>
      </c>
      <c r="D26">
        <v>0</v>
      </c>
      <c r="E26">
        <v>0</v>
      </c>
      <c r="F26">
        <v>0</v>
      </c>
      <c r="G26">
        <v>0</v>
      </c>
      <c r="H26">
        <v>2.5</v>
      </c>
      <c r="I26">
        <v>0</v>
      </c>
      <c r="J26">
        <f t="shared" si="0"/>
        <v>0.25</v>
      </c>
      <c r="K26">
        <v>202220</v>
      </c>
      <c r="L26" t="s">
        <v>68</v>
      </c>
      <c r="M26" s="9" t="s">
        <v>47</v>
      </c>
    </row>
    <row r="27" spans="1:13" x14ac:dyDescent="0.3">
      <c r="A27">
        <v>1</v>
      </c>
      <c r="B27">
        <v>25</v>
      </c>
      <c r="C27">
        <v>23</v>
      </c>
      <c r="D27">
        <v>10</v>
      </c>
      <c r="E27">
        <v>10</v>
      </c>
      <c r="F27">
        <v>8.5</v>
      </c>
      <c r="G27">
        <v>9</v>
      </c>
      <c r="H27">
        <v>9</v>
      </c>
      <c r="I27">
        <v>0</v>
      </c>
      <c r="J27">
        <f t="shared" si="0"/>
        <v>4.6500000000000004</v>
      </c>
      <c r="K27">
        <v>202220</v>
      </c>
      <c r="L27" t="s">
        <v>68</v>
      </c>
      <c r="M27" s="9" t="s">
        <v>50</v>
      </c>
    </row>
    <row r="28" spans="1:13" x14ac:dyDescent="0.3">
      <c r="A28">
        <v>1</v>
      </c>
      <c r="B28">
        <v>26</v>
      </c>
      <c r="C28">
        <v>23</v>
      </c>
      <c r="D28">
        <v>3.5</v>
      </c>
      <c r="E28">
        <v>4</v>
      </c>
      <c r="F28">
        <v>0</v>
      </c>
      <c r="G28">
        <v>5</v>
      </c>
      <c r="H28">
        <v>0</v>
      </c>
      <c r="I28">
        <v>1</v>
      </c>
      <c r="J28">
        <f t="shared" si="0"/>
        <v>1.25</v>
      </c>
      <c r="K28">
        <v>202220</v>
      </c>
      <c r="L28" t="s">
        <v>69</v>
      </c>
      <c r="M28" s="9" t="s">
        <v>49</v>
      </c>
    </row>
    <row r="29" spans="1:13" x14ac:dyDescent="0.3">
      <c r="A29">
        <v>0</v>
      </c>
      <c r="B29">
        <v>27</v>
      </c>
      <c r="C29">
        <v>23</v>
      </c>
      <c r="I29">
        <v>0</v>
      </c>
      <c r="J29">
        <f t="shared" si="0"/>
        <v>0</v>
      </c>
      <c r="K29">
        <v>202220</v>
      </c>
      <c r="L29" t="s">
        <v>69</v>
      </c>
      <c r="M29" s="9" t="s">
        <v>49</v>
      </c>
    </row>
    <row r="30" spans="1:13" x14ac:dyDescent="0.3">
      <c r="A30">
        <v>1</v>
      </c>
      <c r="B30">
        <v>28</v>
      </c>
      <c r="C30">
        <v>23</v>
      </c>
      <c r="D30">
        <v>10</v>
      </c>
      <c r="E30">
        <v>6</v>
      </c>
      <c r="F30">
        <v>6.5</v>
      </c>
      <c r="G30">
        <v>6</v>
      </c>
      <c r="H30">
        <v>10</v>
      </c>
      <c r="I30">
        <v>0</v>
      </c>
      <c r="J30">
        <f t="shared" si="0"/>
        <v>3.85</v>
      </c>
      <c r="K30">
        <v>202220</v>
      </c>
      <c r="L30" t="s">
        <v>70</v>
      </c>
      <c r="M30" s="9" t="s">
        <v>51</v>
      </c>
    </row>
    <row r="31" spans="1:13" x14ac:dyDescent="0.3">
      <c r="A31">
        <v>0</v>
      </c>
      <c r="B31">
        <v>29</v>
      </c>
      <c r="C31">
        <v>24</v>
      </c>
      <c r="D31">
        <v>0</v>
      </c>
      <c r="E31">
        <v>0</v>
      </c>
      <c r="F31">
        <v>0.5</v>
      </c>
      <c r="G31">
        <v>0</v>
      </c>
      <c r="H31">
        <v>0</v>
      </c>
      <c r="I31">
        <v>0</v>
      </c>
      <c r="J31">
        <f t="shared" si="0"/>
        <v>0.05</v>
      </c>
      <c r="K31">
        <v>202220</v>
      </c>
      <c r="L31" t="s">
        <v>68</v>
      </c>
      <c r="M31" s="9" t="s">
        <v>55</v>
      </c>
    </row>
    <row r="32" spans="1:13" x14ac:dyDescent="0.3">
      <c r="A32">
        <v>1</v>
      </c>
      <c r="B32">
        <v>30</v>
      </c>
      <c r="C32">
        <v>24</v>
      </c>
      <c r="D32">
        <v>10</v>
      </c>
      <c r="E32">
        <v>10</v>
      </c>
      <c r="F32">
        <v>10</v>
      </c>
      <c r="G32">
        <v>10</v>
      </c>
      <c r="H32">
        <v>10</v>
      </c>
      <c r="I32">
        <v>0</v>
      </c>
      <c r="J32">
        <f t="shared" si="0"/>
        <v>5</v>
      </c>
      <c r="K32">
        <v>202220</v>
      </c>
      <c r="L32" t="s">
        <v>70</v>
      </c>
      <c r="M32" s="9" t="s">
        <v>56</v>
      </c>
    </row>
    <row r="33" spans="1:13" x14ac:dyDescent="0.3">
      <c r="A33">
        <v>0</v>
      </c>
      <c r="B33">
        <v>31</v>
      </c>
      <c r="C33">
        <v>24</v>
      </c>
      <c r="D33">
        <v>0</v>
      </c>
      <c r="E33">
        <v>9</v>
      </c>
      <c r="F33">
        <v>7.5</v>
      </c>
      <c r="G33">
        <v>0</v>
      </c>
      <c r="H33">
        <v>2.5</v>
      </c>
      <c r="I33">
        <v>0</v>
      </c>
      <c r="J33">
        <f t="shared" si="0"/>
        <v>1.9</v>
      </c>
      <c r="K33">
        <v>202220</v>
      </c>
      <c r="L33" t="s">
        <v>68</v>
      </c>
      <c r="M33" s="9" t="s">
        <v>57</v>
      </c>
    </row>
    <row r="34" spans="1:13" x14ac:dyDescent="0.3">
      <c r="A34">
        <v>0</v>
      </c>
      <c r="B34">
        <v>32</v>
      </c>
      <c r="C34">
        <v>24</v>
      </c>
      <c r="D34">
        <v>6</v>
      </c>
      <c r="E34">
        <v>6</v>
      </c>
      <c r="F34">
        <v>1</v>
      </c>
      <c r="G34">
        <v>0</v>
      </c>
      <c r="H34">
        <v>5</v>
      </c>
      <c r="I34">
        <v>0</v>
      </c>
      <c r="J34">
        <f t="shared" si="0"/>
        <v>1.8</v>
      </c>
      <c r="K34">
        <v>202220</v>
      </c>
      <c r="L34" t="s">
        <v>68</v>
      </c>
      <c r="M34" s="9" t="s">
        <v>58</v>
      </c>
    </row>
    <row r="35" spans="1:13" x14ac:dyDescent="0.3">
      <c r="A35">
        <v>0</v>
      </c>
      <c r="B35">
        <v>33</v>
      </c>
      <c r="C35">
        <v>24</v>
      </c>
      <c r="D35">
        <v>8</v>
      </c>
      <c r="E35">
        <v>10</v>
      </c>
      <c r="F35">
        <v>8.5</v>
      </c>
      <c r="G35">
        <v>10</v>
      </c>
      <c r="H35">
        <v>10</v>
      </c>
      <c r="I35">
        <v>0</v>
      </c>
      <c r="J35">
        <f t="shared" si="0"/>
        <v>4.6500000000000004</v>
      </c>
      <c r="K35">
        <v>202220</v>
      </c>
      <c r="L35" t="s">
        <v>68</v>
      </c>
      <c r="M35" s="9" t="s">
        <v>48</v>
      </c>
    </row>
    <row r="36" spans="1:13" x14ac:dyDescent="0.3">
      <c r="A36">
        <v>0</v>
      </c>
      <c r="B36">
        <v>34</v>
      </c>
      <c r="C36">
        <v>24</v>
      </c>
      <c r="D36">
        <v>10</v>
      </c>
      <c r="E36">
        <v>10</v>
      </c>
      <c r="F36">
        <v>3</v>
      </c>
      <c r="G36">
        <v>10</v>
      </c>
      <c r="H36">
        <v>10</v>
      </c>
      <c r="I36">
        <v>0</v>
      </c>
      <c r="J36">
        <f t="shared" si="0"/>
        <v>4.3</v>
      </c>
      <c r="K36">
        <v>202220</v>
      </c>
      <c r="L36" t="s">
        <v>70</v>
      </c>
      <c r="M36" s="9" t="s">
        <v>59</v>
      </c>
    </row>
    <row r="37" spans="1:13" x14ac:dyDescent="0.3">
      <c r="A37">
        <v>1</v>
      </c>
      <c r="B37">
        <v>35</v>
      </c>
      <c r="C37">
        <v>24</v>
      </c>
      <c r="D37">
        <v>0</v>
      </c>
      <c r="E37">
        <v>0</v>
      </c>
      <c r="F37">
        <v>6</v>
      </c>
      <c r="G37">
        <v>8</v>
      </c>
      <c r="H37">
        <v>7.5</v>
      </c>
      <c r="I37">
        <v>0</v>
      </c>
      <c r="J37">
        <f t="shared" si="0"/>
        <v>2.15</v>
      </c>
      <c r="K37">
        <v>202220</v>
      </c>
      <c r="L37" t="s">
        <v>68</v>
      </c>
      <c r="M37" s="9" t="s">
        <v>50</v>
      </c>
    </row>
    <row r="38" spans="1:13" x14ac:dyDescent="0.3">
      <c r="A38">
        <v>0</v>
      </c>
      <c r="B38">
        <v>36</v>
      </c>
      <c r="C38">
        <v>24</v>
      </c>
      <c r="D38">
        <v>3</v>
      </c>
      <c r="E38">
        <v>4</v>
      </c>
      <c r="F38">
        <v>5.5</v>
      </c>
      <c r="G38">
        <v>0</v>
      </c>
      <c r="H38">
        <v>0</v>
      </c>
      <c r="I38">
        <v>0</v>
      </c>
      <c r="J38">
        <f t="shared" si="0"/>
        <v>1.25</v>
      </c>
      <c r="K38">
        <v>202220</v>
      </c>
      <c r="L38" t="s">
        <v>70</v>
      </c>
      <c r="M38" s="9" t="s">
        <v>55</v>
      </c>
    </row>
    <row r="39" spans="1:13" x14ac:dyDescent="0.3">
      <c r="A39">
        <v>1</v>
      </c>
      <c r="B39">
        <v>37</v>
      </c>
      <c r="C39">
        <v>24</v>
      </c>
      <c r="D39">
        <v>0</v>
      </c>
      <c r="E39">
        <v>0</v>
      </c>
      <c r="F39">
        <v>0</v>
      </c>
      <c r="G39">
        <v>0</v>
      </c>
      <c r="H39">
        <v>2.5</v>
      </c>
      <c r="I39">
        <v>0</v>
      </c>
      <c r="J39">
        <f t="shared" si="0"/>
        <v>0.25</v>
      </c>
      <c r="K39">
        <v>202220</v>
      </c>
      <c r="L39" t="s">
        <v>73</v>
      </c>
      <c r="M39" s="9" t="s">
        <v>55</v>
      </c>
    </row>
    <row r="40" spans="1:13" x14ac:dyDescent="0.3">
      <c r="A40">
        <v>1</v>
      </c>
      <c r="B40">
        <v>38</v>
      </c>
      <c r="C40">
        <v>24</v>
      </c>
      <c r="D40">
        <v>10</v>
      </c>
      <c r="E40">
        <v>10</v>
      </c>
      <c r="F40">
        <v>8</v>
      </c>
      <c r="G40">
        <v>10</v>
      </c>
      <c r="H40">
        <v>10</v>
      </c>
      <c r="I40">
        <v>0</v>
      </c>
      <c r="J40">
        <f t="shared" si="0"/>
        <v>4.8</v>
      </c>
      <c r="K40">
        <v>202220</v>
      </c>
      <c r="L40" t="s">
        <v>70</v>
      </c>
      <c r="M40" s="9" t="s">
        <v>48</v>
      </c>
    </row>
    <row r="41" spans="1:13" x14ac:dyDescent="0.3">
      <c r="A41">
        <v>0</v>
      </c>
      <c r="B41">
        <v>39</v>
      </c>
      <c r="C41">
        <v>24</v>
      </c>
      <c r="D41">
        <v>6</v>
      </c>
      <c r="E41">
        <v>10</v>
      </c>
      <c r="F41">
        <v>0</v>
      </c>
      <c r="G41">
        <v>0</v>
      </c>
      <c r="H41">
        <v>10</v>
      </c>
      <c r="I41">
        <v>0</v>
      </c>
      <c r="J41">
        <f t="shared" si="0"/>
        <v>2.6</v>
      </c>
      <c r="K41">
        <v>202220</v>
      </c>
      <c r="L41" t="s">
        <v>72</v>
      </c>
      <c r="M41" s="9" t="s">
        <v>49</v>
      </c>
    </row>
    <row r="42" spans="1:13" x14ac:dyDescent="0.3">
      <c r="A42">
        <v>0</v>
      </c>
      <c r="B42">
        <v>40</v>
      </c>
      <c r="C42">
        <v>24</v>
      </c>
      <c r="D42">
        <v>3</v>
      </c>
      <c r="E42">
        <v>10</v>
      </c>
      <c r="F42">
        <v>3</v>
      </c>
      <c r="G42">
        <v>2</v>
      </c>
      <c r="H42">
        <v>2.5</v>
      </c>
      <c r="I42">
        <v>0</v>
      </c>
      <c r="J42">
        <f t="shared" si="0"/>
        <v>2.0499999999999998</v>
      </c>
      <c r="K42">
        <v>202220</v>
      </c>
      <c r="L42" t="s">
        <v>68</v>
      </c>
      <c r="M42" s="9" t="s">
        <v>60</v>
      </c>
    </row>
    <row r="43" spans="1:13" x14ac:dyDescent="0.3">
      <c r="A43">
        <v>0</v>
      </c>
      <c r="B43">
        <v>41</v>
      </c>
      <c r="C43">
        <v>24</v>
      </c>
      <c r="D43">
        <v>10</v>
      </c>
      <c r="E43">
        <v>10</v>
      </c>
      <c r="F43">
        <v>10</v>
      </c>
      <c r="G43">
        <v>10</v>
      </c>
      <c r="H43">
        <v>10</v>
      </c>
      <c r="I43">
        <v>0</v>
      </c>
      <c r="J43">
        <f t="shared" si="0"/>
        <v>5</v>
      </c>
      <c r="K43">
        <v>202220</v>
      </c>
      <c r="L43" t="s">
        <v>68</v>
      </c>
      <c r="M43" s="9" t="s">
        <v>58</v>
      </c>
    </row>
    <row r="44" spans="1:13" x14ac:dyDescent="0.3">
      <c r="A44">
        <v>1</v>
      </c>
      <c r="B44">
        <v>42</v>
      </c>
      <c r="C44">
        <v>24</v>
      </c>
      <c r="D44">
        <v>10</v>
      </c>
      <c r="E44">
        <v>8</v>
      </c>
      <c r="F44">
        <v>7</v>
      </c>
      <c r="G44">
        <v>1</v>
      </c>
      <c r="H44">
        <v>5</v>
      </c>
      <c r="I44">
        <v>0</v>
      </c>
      <c r="J44">
        <f t="shared" si="0"/>
        <v>3.1</v>
      </c>
      <c r="K44">
        <v>202220</v>
      </c>
      <c r="L44" t="s">
        <v>70</v>
      </c>
      <c r="M44" s="9" t="s">
        <v>61</v>
      </c>
    </row>
    <row r="45" spans="1:13" x14ac:dyDescent="0.3">
      <c r="A45">
        <v>1</v>
      </c>
      <c r="B45">
        <v>43</v>
      </c>
      <c r="C45">
        <v>24</v>
      </c>
      <c r="D45">
        <v>10</v>
      </c>
      <c r="E45">
        <v>7</v>
      </c>
      <c r="F45">
        <v>10</v>
      </c>
      <c r="G45">
        <v>10</v>
      </c>
      <c r="H45">
        <v>7.5</v>
      </c>
      <c r="I45">
        <v>0</v>
      </c>
      <c r="J45">
        <f t="shared" si="0"/>
        <v>4.45</v>
      </c>
      <c r="K45">
        <v>202220</v>
      </c>
      <c r="L45" t="s">
        <v>68</v>
      </c>
      <c r="M45" s="9" t="s">
        <v>48</v>
      </c>
    </row>
    <row r="46" spans="1:13" x14ac:dyDescent="0.3">
      <c r="A46">
        <v>1</v>
      </c>
      <c r="B46">
        <v>44</v>
      </c>
      <c r="C46">
        <v>24</v>
      </c>
      <c r="D46">
        <v>6</v>
      </c>
      <c r="E46">
        <v>10</v>
      </c>
      <c r="F46">
        <v>8.5</v>
      </c>
      <c r="G46">
        <v>0</v>
      </c>
      <c r="H46">
        <v>9</v>
      </c>
      <c r="I46">
        <v>0</v>
      </c>
      <c r="J46">
        <f t="shared" si="0"/>
        <v>3.35</v>
      </c>
      <c r="K46">
        <v>202220</v>
      </c>
      <c r="L46" t="s">
        <v>68</v>
      </c>
      <c r="M46" s="9" t="s">
        <v>50</v>
      </c>
    </row>
    <row r="47" spans="1:13" x14ac:dyDescent="0.3">
      <c r="A47">
        <v>1</v>
      </c>
      <c r="B47">
        <v>45</v>
      </c>
      <c r="C47">
        <v>24</v>
      </c>
      <c r="I47">
        <v>0</v>
      </c>
      <c r="J47">
        <f t="shared" si="0"/>
        <v>0</v>
      </c>
      <c r="K47">
        <v>202220</v>
      </c>
      <c r="L47" t="s">
        <v>70</v>
      </c>
      <c r="M47" s="9" t="s">
        <v>62</v>
      </c>
    </row>
    <row r="48" spans="1:13" x14ac:dyDescent="0.3">
      <c r="A48">
        <v>1</v>
      </c>
      <c r="B48">
        <v>46</v>
      </c>
      <c r="C48">
        <v>24</v>
      </c>
      <c r="D48">
        <v>10</v>
      </c>
      <c r="E48">
        <v>10</v>
      </c>
      <c r="F48">
        <v>10</v>
      </c>
      <c r="G48">
        <v>10</v>
      </c>
      <c r="H48">
        <v>10</v>
      </c>
      <c r="I48">
        <v>0</v>
      </c>
      <c r="J48">
        <f t="shared" si="0"/>
        <v>5</v>
      </c>
      <c r="K48">
        <v>202220</v>
      </c>
      <c r="L48" t="s">
        <v>68</v>
      </c>
      <c r="M48" s="9" t="s">
        <v>49</v>
      </c>
    </row>
    <row r="49" spans="1:13" x14ac:dyDescent="0.3">
      <c r="A49">
        <v>1</v>
      </c>
      <c r="B49">
        <v>47</v>
      </c>
      <c r="C49">
        <v>24</v>
      </c>
      <c r="D49">
        <v>10</v>
      </c>
      <c r="E49">
        <v>4</v>
      </c>
      <c r="F49">
        <v>6</v>
      </c>
      <c r="G49">
        <v>8</v>
      </c>
      <c r="H49">
        <v>10</v>
      </c>
      <c r="I49">
        <v>0</v>
      </c>
      <c r="J49">
        <f t="shared" si="0"/>
        <v>3.8</v>
      </c>
      <c r="K49">
        <v>202220</v>
      </c>
      <c r="L49" t="s">
        <v>68</v>
      </c>
      <c r="M49" s="9" t="s">
        <v>48</v>
      </c>
    </row>
    <row r="50" spans="1:13" x14ac:dyDescent="0.3">
      <c r="A50">
        <v>1</v>
      </c>
      <c r="B50">
        <v>48</v>
      </c>
      <c r="C50">
        <v>24</v>
      </c>
      <c r="D50">
        <v>10</v>
      </c>
      <c r="E50">
        <v>7</v>
      </c>
      <c r="F50">
        <v>9</v>
      </c>
      <c r="G50">
        <v>8</v>
      </c>
      <c r="H50">
        <v>7</v>
      </c>
      <c r="I50">
        <v>0</v>
      </c>
      <c r="J50">
        <f t="shared" si="0"/>
        <v>4.0999999999999996</v>
      </c>
      <c r="K50">
        <v>202220</v>
      </c>
      <c r="L50" t="s">
        <v>68</v>
      </c>
      <c r="M50" s="9" t="s">
        <v>62</v>
      </c>
    </row>
    <row r="51" spans="1:13" x14ac:dyDescent="0.3">
      <c r="A51">
        <v>0</v>
      </c>
      <c r="B51">
        <v>49</v>
      </c>
      <c r="C51">
        <v>24</v>
      </c>
      <c r="D51">
        <v>10</v>
      </c>
      <c r="E51">
        <v>10</v>
      </c>
      <c r="F51">
        <v>7.5</v>
      </c>
      <c r="G51">
        <v>8</v>
      </c>
      <c r="H51">
        <v>10</v>
      </c>
      <c r="I51">
        <v>0</v>
      </c>
      <c r="J51">
        <f t="shared" si="0"/>
        <v>4.55</v>
      </c>
      <c r="K51">
        <v>202220</v>
      </c>
      <c r="L51" t="s">
        <v>68</v>
      </c>
      <c r="M51" s="9" t="s">
        <v>49</v>
      </c>
    </row>
    <row r="52" spans="1:13" x14ac:dyDescent="0.3">
      <c r="A52">
        <v>1</v>
      </c>
      <c r="B52">
        <v>50</v>
      </c>
      <c r="C52">
        <v>24</v>
      </c>
      <c r="D52">
        <v>6</v>
      </c>
      <c r="E52">
        <v>4</v>
      </c>
      <c r="F52">
        <v>4.5</v>
      </c>
      <c r="G52">
        <v>2</v>
      </c>
      <c r="H52">
        <v>0</v>
      </c>
      <c r="I52">
        <v>0</v>
      </c>
      <c r="J52">
        <f t="shared" si="0"/>
        <v>1.65</v>
      </c>
      <c r="K52">
        <v>202220</v>
      </c>
      <c r="L52" t="s">
        <v>68</v>
      </c>
      <c r="M52" s="9" t="s">
        <v>47</v>
      </c>
    </row>
    <row r="53" spans="1:13" x14ac:dyDescent="0.3">
      <c r="A53">
        <v>1</v>
      </c>
      <c r="B53">
        <v>51</v>
      </c>
      <c r="C53">
        <v>24</v>
      </c>
      <c r="D53">
        <v>1.5</v>
      </c>
      <c r="E53">
        <v>0</v>
      </c>
      <c r="F53">
        <v>0</v>
      </c>
      <c r="G53">
        <v>0</v>
      </c>
      <c r="H53">
        <v>0</v>
      </c>
      <c r="I53">
        <v>1</v>
      </c>
      <c r="J53">
        <f t="shared" si="0"/>
        <v>0.15</v>
      </c>
      <c r="K53">
        <v>202220</v>
      </c>
      <c r="L53" t="s">
        <v>69</v>
      </c>
      <c r="M53" s="9" t="s">
        <v>61</v>
      </c>
    </row>
    <row r="54" spans="1:13" x14ac:dyDescent="0.3">
      <c r="A54">
        <v>1</v>
      </c>
      <c r="B54">
        <v>52</v>
      </c>
      <c r="C54">
        <v>24</v>
      </c>
      <c r="D54">
        <v>7</v>
      </c>
      <c r="E54">
        <v>3</v>
      </c>
      <c r="F54">
        <v>3</v>
      </c>
      <c r="G54">
        <v>4</v>
      </c>
      <c r="H54">
        <v>5</v>
      </c>
      <c r="I54">
        <v>0</v>
      </c>
      <c r="J54">
        <f t="shared" si="0"/>
        <v>2.2000000000000002</v>
      </c>
      <c r="K54">
        <v>202220</v>
      </c>
      <c r="L54" t="s">
        <v>68</v>
      </c>
      <c r="M54" s="9" t="s">
        <v>63</v>
      </c>
    </row>
    <row r="55" spans="1:13" x14ac:dyDescent="0.3">
      <c r="A55">
        <v>0</v>
      </c>
      <c r="B55">
        <v>53</v>
      </c>
      <c r="C55">
        <v>24</v>
      </c>
      <c r="D55">
        <v>10</v>
      </c>
      <c r="E55">
        <v>10</v>
      </c>
      <c r="F55">
        <v>9</v>
      </c>
      <c r="G55">
        <v>1</v>
      </c>
      <c r="H55">
        <v>2.5</v>
      </c>
      <c r="I55">
        <v>0</v>
      </c>
      <c r="J55">
        <f t="shared" si="0"/>
        <v>3.25</v>
      </c>
      <c r="K55">
        <v>202220</v>
      </c>
      <c r="L55" t="s">
        <v>68</v>
      </c>
      <c r="M55" s="9" t="s">
        <v>52</v>
      </c>
    </row>
    <row r="56" spans="1:13" x14ac:dyDescent="0.3">
      <c r="A56">
        <v>1</v>
      </c>
      <c r="B56">
        <v>54</v>
      </c>
      <c r="C56">
        <v>24</v>
      </c>
      <c r="D56">
        <v>10</v>
      </c>
      <c r="E56">
        <v>10</v>
      </c>
      <c r="F56">
        <v>5.5</v>
      </c>
      <c r="G56">
        <v>6</v>
      </c>
      <c r="H56">
        <v>2.5</v>
      </c>
      <c r="I56">
        <v>0</v>
      </c>
      <c r="J56">
        <f t="shared" si="0"/>
        <v>3.4</v>
      </c>
      <c r="K56">
        <v>202220</v>
      </c>
      <c r="L56" t="s">
        <v>68</v>
      </c>
      <c r="M56" s="9" t="s">
        <v>61</v>
      </c>
    </row>
    <row r="57" spans="1:13" x14ac:dyDescent="0.3">
      <c r="A57">
        <v>1</v>
      </c>
      <c r="B57">
        <v>55</v>
      </c>
      <c r="C57">
        <v>24</v>
      </c>
      <c r="I57">
        <v>0</v>
      </c>
      <c r="J57">
        <f t="shared" si="0"/>
        <v>0</v>
      </c>
      <c r="K57">
        <v>202220</v>
      </c>
      <c r="L57" t="s">
        <v>68</v>
      </c>
      <c r="M57" s="9" t="s">
        <v>63</v>
      </c>
    </row>
    <row r="58" spans="1:13" x14ac:dyDescent="0.3">
      <c r="A58">
        <v>0</v>
      </c>
      <c r="B58">
        <v>56</v>
      </c>
      <c r="C58">
        <v>24</v>
      </c>
      <c r="D58">
        <v>10</v>
      </c>
      <c r="E58">
        <v>6</v>
      </c>
      <c r="F58">
        <v>5.5</v>
      </c>
      <c r="G58">
        <v>0</v>
      </c>
      <c r="H58">
        <v>8.5</v>
      </c>
      <c r="I58">
        <v>0</v>
      </c>
      <c r="J58">
        <f t="shared" si="0"/>
        <v>3</v>
      </c>
      <c r="K58">
        <v>202220</v>
      </c>
      <c r="L58" t="s">
        <v>70</v>
      </c>
      <c r="M58" s="9" t="s">
        <v>47</v>
      </c>
    </row>
    <row r="59" spans="1:13" x14ac:dyDescent="0.3">
      <c r="A59">
        <v>0</v>
      </c>
      <c r="B59">
        <v>57</v>
      </c>
      <c r="C59">
        <v>24</v>
      </c>
      <c r="D59">
        <v>8</v>
      </c>
      <c r="E59">
        <v>10</v>
      </c>
      <c r="F59">
        <v>8</v>
      </c>
      <c r="G59">
        <v>2</v>
      </c>
      <c r="H59">
        <v>1</v>
      </c>
      <c r="I59">
        <v>0</v>
      </c>
      <c r="J59">
        <f t="shared" si="0"/>
        <v>2.9</v>
      </c>
      <c r="K59">
        <v>202220</v>
      </c>
      <c r="L59" t="s">
        <v>72</v>
      </c>
      <c r="M59" s="9" t="s">
        <v>47</v>
      </c>
    </row>
    <row r="60" spans="1:13" x14ac:dyDescent="0.3">
      <c r="A60">
        <v>0</v>
      </c>
      <c r="B60">
        <v>58</v>
      </c>
      <c r="C60">
        <v>25</v>
      </c>
      <c r="D60">
        <v>0</v>
      </c>
      <c r="E60">
        <v>10</v>
      </c>
      <c r="F60">
        <v>4.5</v>
      </c>
      <c r="G60">
        <v>0</v>
      </c>
      <c r="H60">
        <v>5</v>
      </c>
      <c r="I60">
        <v>0</v>
      </c>
      <c r="J60">
        <f t="shared" si="0"/>
        <v>1.95</v>
      </c>
      <c r="K60">
        <v>202220</v>
      </c>
      <c r="L60" t="s">
        <v>68</v>
      </c>
      <c r="M60" s="9" t="s">
        <v>59</v>
      </c>
    </row>
    <row r="61" spans="1:13" x14ac:dyDescent="0.3">
      <c r="A61">
        <v>0</v>
      </c>
      <c r="B61">
        <v>59</v>
      </c>
      <c r="C61">
        <v>25</v>
      </c>
      <c r="D61">
        <v>6</v>
      </c>
      <c r="E61">
        <v>10</v>
      </c>
      <c r="F61">
        <v>5</v>
      </c>
      <c r="G61">
        <v>0</v>
      </c>
      <c r="H61">
        <v>7.5</v>
      </c>
      <c r="I61">
        <v>0</v>
      </c>
      <c r="J61">
        <f t="shared" si="0"/>
        <v>2.85</v>
      </c>
      <c r="K61">
        <v>202220</v>
      </c>
      <c r="L61" t="s">
        <v>70</v>
      </c>
      <c r="M61" s="9" t="s">
        <v>63</v>
      </c>
    </row>
    <row r="62" spans="1:13" x14ac:dyDescent="0.3">
      <c r="A62">
        <v>1</v>
      </c>
      <c r="B62">
        <v>60</v>
      </c>
      <c r="C62">
        <v>25</v>
      </c>
      <c r="D62">
        <v>6</v>
      </c>
      <c r="E62">
        <v>0</v>
      </c>
      <c r="F62">
        <v>0</v>
      </c>
      <c r="G62">
        <v>0</v>
      </c>
      <c r="H62">
        <v>0</v>
      </c>
      <c r="I62">
        <v>0</v>
      </c>
      <c r="J62">
        <f t="shared" si="0"/>
        <v>0.6</v>
      </c>
      <c r="K62">
        <v>202220</v>
      </c>
      <c r="L62" t="s">
        <v>68</v>
      </c>
      <c r="M62" s="9" t="s">
        <v>48</v>
      </c>
    </row>
    <row r="63" spans="1:13" x14ac:dyDescent="0.3">
      <c r="A63">
        <v>1</v>
      </c>
      <c r="B63">
        <v>61</v>
      </c>
      <c r="C63">
        <v>25</v>
      </c>
      <c r="D63">
        <v>10</v>
      </c>
      <c r="E63">
        <v>10</v>
      </c>
      <c r="F63">
        <v>9</v>
      </c>
      <c r="G63">
        <v>8</v>
      </c>
      <c r="H63">
        <v>10</v>
      </c>
      <c r="I63">
        <v>0</v>
      </c>
      <c r="J63">
        <f t="shared" si="0"/>
        <v>4.7</v>
      </c>
      <c r="K63">
        <v>202220</v>
      </c>
      <c r="L63" t="s">
        <v>70</v>
      </c>
      <c r="M63" s="9" t="s">
        <v>48</v>
      </c>
    </row>
    <row r="64" spans="1:13" x14ac:dyDescent="0.3">
      <c r="A64">
        <v>1</v>
      </c>
      <c r="B64">
        <v>62</v>
      </c>
      <c r="C64">
        <v>25</v>
      </c>
      <c r="D64">
        <v>0</v>
      </c>
      <c r="E64">
        <v>0</v>
      </c>
      <c r="F64">
        <v>1.5</v>
      </c>
      <c r="G64">
        <v>0</v>
      </c>
      <c r="H64">
        <v>0</v>
      </c>
      <c r="I64">
        <v>0</v>
      </c>
      <c r="J64">
        <f t="shared" si="0"/>
        <v>0.15</v>
      </c>
      <c r="K64">
        <v>202220</v>
      </c>
      <c r="L64" t="s">
        <v>70</v>
      </c>
      <c r="M64" s="9" t="s">
        <v>49</v>
      </c>
    </row>
    <row r="65" spans="1:13" x14ac:dyDescent="0.3">
      <c r="A65">
        <v>1</v>
      </c>
      <c r="B65">
        <v>63</v>
      </c>
      <c r="C65">
        <v>25</v>
      </c>
      <c r="D65">
        <v>0</v>
      </c>
      <c r="E65">
        <v>0</v>
      </c>
      <c r="F65">
        <v>3</v>
      </c>
      <c r="G65">
        <v>0</v>
      </c>
      <c r="H65">
        <v>0</v>
      </c>
      <c r="I65">
        <v>0</v>
      </c>
      <c r="J65">
        <f t="shared" si="0"/>
        <v>0.3</v>
      </c>
      <c r="K65">
        <v>202220</v>
      </c>
      <c r="L65" t="s">
        <v>68</v>
      </c>
      <c r="M65" s="9" t="s">
        <v>63</v>
      </c>
    </row>
    <row r="66" spans="1:13" x14ac:dyDescent="0.3">
      <c r="A66">
        <v>1</v>
      </c>
      <c r="B66">
        <v>64</v>
      </c>
      <c r="C66">
        <v>25</v>
      </c>
      <c r="D66">
        <v>7.7</v>
      </c>
      <c r="E66">
        <v>10</v>
      </c>
      <c r="F66">
        <v>8</v>
      </c>
      <c r="G66">
        <v>10</v>
      </c>
      <c r="H66">
        <v>5</v>
      </c>
      <c r="I66">
        <v>1</v>
      </c>
      <c r="J66">
        <f t="shared" si="0"/>
        <v>4.07</v>
      </c>
      <c r="K66">
        <v>202220</v>
      </c>
      <c r="L66" t="s">
        <v>72</v>
      </c>
      <c r="M66" s="9" t="s">
        <v>49</v>
      </c>
    </row>
    <row r="67" spans="1:13" x14ac:dyDescent="0.3">
      <c r="A67">
        <v>0</v>
      </c>
      <c r="B67">
        <v>65</v>
      </c>
      <c r="C67">
        <v>25</v>
      </c>
      <c r="D67">
        <v>6</v>
      </c>
      <c r="E67">
        <v>10</v>
      </c>
      <c r="F67">
        <v>2</v>
      </c>
      <c r="G67">
        <v>1</v>
      </c>
      <c r="H67">
        <v>8.5</v>
      </c>
      <c r="I67">
        <v>0</v>
      </c>
      <c r="J67">
        <f t="shared" si="0"/>
        <v>2.75</v>
      </c>
      <c r="K67">
        <v>202220</v>
      </c>
      <c r="L67" t="s">
        <v>68</v>
      </c>
      <c r="M67" s="9" t="s">
        <v>49</v>
      </c>
    </row>
    <row r="68" spans="1:13" x14ac:dyDescent="0.3">
      <c r="A68">
        <v>0</v>
      </c>
      <c r="B68">
        <v>66</v>
      </c>
      <c r="C68">
        <v>25</v>
      </c>
      <c r="D68">
        <v>10</v>
      </c>
      <c r="E68">
        <v>4</v>
      </c>
      <c r="F68">
        <v>6</v>
      </c>
      <c r="G68">
        <v>2</v>
      </c>
      <c r="H68">
        <v>0</v>
      </c>
      <c r="I68">
        <v>0</v>
      </c>
      <c r="J68">
        <f t="shared" ref="J68:J89" si="1">SUM(D68:H68)/10</f>
        <v>2.2000000000000002</v>
      </c>
      <c r="K68">
        <v>202220</v>
      </c>
      <c r="L68" t="s">
        <v>70</v>
      </c>
      <c r="M68" s="9" t="s">
        <v>61</v>
      </c>
    </row>
    <row r="69" spans="1:13" x14ac:dyDescent="0.3">
      <c r="A69">
        <v>1</v>
      </c>
      <c r="B69">
        <v>67</v>
      </c>
      <c r="C69">
        <v>25</v>
      </c>
      <c r="D69">
        <v>7</v>
      </c>
      <c r="E69">
        <v>4</v>
      </c>
      <c r="F69">
        <v>4.5</v>
      </c>
      <c r="G69">
        <v>2</v>
      </c>
      <c r="H69">
        <v>2.5</v>
      </c>
      <c r="I69">
        <v>0</v>
      </c>
      <c r="J69">
        <f t="shared" si="1"/>
        <v>2</v>
      </c>
      <c r="K69">
        <v>202220</v>
      </c>
      <c r="L69" t="s">
        <v>70</v>
      </c>
      <c r="M69" s="9" t="s">
        <v>48</v>
      </c>
    </row>
    <row r="70" spans="1:13" x14ac:dyDescent="0.3">
      <c r="A70">
        <v>1</v>
      </c>
      <c r="B70">
        <v>68</v>
      </c>
      <c r="C70">
        <v>25</v>
      </c>
      <c r="D70">
        <v>10</v>
      </c>
      <c r="E70">
        <v>0</v>
      </c>
      <c r="F70">
        <v>6</v>
      </c>
      <c r="G70">
        <v>2</v>
      </c>
      <c r="H70">
        <v>2.5</v>
      </c>
      <c r="I70">
        <v>0</v>
      </c>
      <c r="J70">
        <f t="shared" si="1"/>
        <v>2.0499999999999998</v>
      </c>
      <c r="K70">
        <v>202220</v>
      </c>
      <c r="L70" t="s">
        <v>74</v>
      </c>
      <c r="M70" s="9" t="s">
        <v>62</v>
      </c>
    </row>
    <row r="71" spans="1:13" x14ac:dyDescent="0.3">
      <c r="A71">
        <v>1</v>
      </c>
      <c r="B71">
        <v>69</v>
      </c>
      <c r="C71">
        <v>25</v>
      </c>
      <c r="D71">
        <v>9</v>
      </c>
      <c r="E71">
        <v>10</v>
      </c>
      <c r="F71">
        <v>6</v>
      </c>
      <c r="G71">
        <v>3</v>
      </c>
      <c r="H71">
        <v>6</v>
      </c>
      <c r="I71">
        <v>0</v>
      </c>
      <c r="J71">
        <f t="shared" si="1"/>
        <v>3.4</v>
      </c>
      <c r="K71">
        <v>202220</v>
      </c>
      <c r="L71" t="s">
        <v>68</v>
      </c>
      <c r="M71" s="9" t="s">
        <v>64</v>
      </c>
    </row>
    <row r="72" spans="1:13" x14ac:dyDescent="0.3">
      <c r="A72">
        <v>0</v>
      </c>
      <c r="B72">
        <v>70</v>
      </c>
      <c r="C72">
        <v>25</v>
      </c>
      <c r="D72">
        <v>8</v>
      </c>
      <c r="E72">
        <v>0</v>
      </c>
      <c r="F72">
        <v>5.5</v>
      </c>
      <c r="G72">
        <v>10</v>
      </c>
      <c r="H72">
        <v>9</v>
      </c>
      <c r="I72">
        <v>0</v>
      </c>
      <c r="J72">
        <f t="shared" si="1"/>
        <v>3.25</v>
      </c>
      <c r="K72">
        <v>202220</v>
      </c>
      <c r="L72" t="s">
        <v>68</v>
      </c>
      <c r="M72" s="9" t="s">
        <v>63</v>
      </c>
    </row>
    <row r="73" spans="1:13" x14ac:dyDescent="0.3">
      <c r="A73">
        <v>0</v>
      </c>
      <c r="B73">
        <v>71</v>
      </c>
      <c r="C73">
        <v>25</v>
      </c>
      <c r="D73">
        <v>6</v>
      </c>
      <c r="E73">
        <v>10</v>
      </c>
      <c r="F73">
        <v>0.5</v>
      </c>
      <c r="G73">
        <v>0</v>
      </c>
      <c r="H73">
        <v>0</v>
      </c>
      <c r="I73">
        <v>0</v>
      </c>
      <c r="J73">
        <f t="shared" si="1"/>
        <v>1.65</v>
      </c>
      <c r="K73">
        <v>202220</v>
      </c>
      <c r="L73" t="s">
        <v>72</v>
      </c>
      <c r="M73" s="9" t="s">
        <v>54</v>
      </c>
    </row>
    <row r="74" spans="1:13" x14ac:dyDescent="0.3">
      <c r="A74">
        <v>1</v>
      </c>
      <c r="B74">
        <v>72</v>
      </c>
      <c r="C74">
        <v>25</v>
      </c>
      <c r="D74">
        <v>7</v>
      </c>
      <c r="E74">
        <v>10</v>
      </c>
      <c r="F74">
        <v>6</v>
      </c>
      <c r="G74">
        <v>2</v>
      </c>
      <c r="H74">
        <v>6.5</v>
      </c>
      <c r="I74">
        <v>0</v>
      </c>
      <c r="J74">
        <f t="shared" si="1"/>
        <v>3.15</v>
      </c>
      <c r="K74">
        <v>202220</v>
      </c>
      <c r="L74" t="s">
        <v>75</v>
      </c>
      <c r="M74" s="9" t="s">
        <v>49</v>
      </c>
    </row>
    <row r="75" spans="1:13" x14ac:dyDescent="0.3">
      <c r="A75">
        <v>0</v>
      </c>
      <c r="B75">
        <v>73</v>
      </c>
      <c r="C75">
        <v>25</v>
      </c>
      <c r="D75">
        <v>10</v>
      </c>
      <c r="E75">
        <v>10</v>
      </c>
      <c r="F75">
        <v>3.5</v>
      </c>
      <c r="G75">
        <v>2</v>
      </c>
      <c r="H75">
        <v>0</v>
      </c>
      <c r="I75">
        <v>0</v>
      </c>
      <c r="J75">
        <f t="shared" si="1"/>
        <v>2.5499999999999998</v>
      </c>
      <c r="K75">
        <v>202220</v>
      </c>
      <c r="L75" t="s">
        <v>70</v>
      </c>
      <c r="M75" s="9" t="s">
        <v>47</v>
      </c>
    </row>
    <row r="76" spans="1:13" x14ac:dyDescent="0.3">
      <c r="A76">
        <v>0</v>
      </c>
      <c r="B76">
        <v>74</v>
      </c>
      <c r="C76">
        <v>25</v>
      </c>
      <c r="D76">
        <v>10</v>
      </c>
      <c r="E76">
        <v>6</v>
      </c>
      <c r="F76">
        <v>7.5</v>
      </c>
      <c r="G76">
        <v>10</v>
      </c>
      <c r="H76">
        <v>10</v>
      </c>
      <c r="I76">
        <v>0</v>
      </c>
      <c r="J76">
        <f t="shared" si="1"/>
        <v>4.3499999999999996</v>
      </c>
      <c r="K76">
        <v>202220</v>
      </c>
      <c r="L76" t="s">
        <v>71</v>
      </c>
      <c r="M76" s="9" t="s">
        <v>49</v>
      </c>
    </row>
    <row r="77" spans="1:13" x14ac:dyDescent="0.3">
      <c r="A77">
        <v>0</v>
      </c>
      <c r="B77">
        <v>75</v>
      </c>
      <c r="C77">
        <v>25</v>
      </c>
      <c r="D77">
        <v>10</v>
      </c>
      <c r="E77">
        <v>10</v>
      </c>
      <c r="F77">
        <v>9</v>
      </c>
      <c r="G77">
        <v>10</v>
      </c>
      <c r="H77">
        <v>10</v>
      </c>
      <c r="I77">
        <v>0</v>
      </c>
      <c r="J77">
        <f t="shared" si="1"/>
        <v>4.9000000000000004</v>
      </c>
      <c r="K77">
        <v>202220</v>
      </c>
      <c r="L77" t="s">
        <v>71</v>
      </c>
      <c r="M77" s="9" t="s">
        <v>61</v>
      </c>
    </row>
    <row r="78" spans="1:13" x14ac:dyDescent="0.3">
      <c r="A78">
        <v>0</v>
      </c>
      <c r="B78">
        <v>76</v>
      </c>
      <c r="C78">
        <v>25</v>
      </c>
      <c r="D78">
        <v>10</v>
      </c>
      <c r="E78">
        <v>10</v>
      </c>
      <c r="F78">
        <v>6</v>
      </c>
      <c r="G78">
        <v>9</v>
      </c>
      <c r="H78">
        <v>10</v>
      </c>
      <c r="I78">
        <v>0</v>
      </c>
      <c r="J78">
        <f t="shared" si="1"/>
        <v>4.5</v>
      </c>
      <c r="K78">
        <v>202220</v>
      </c>
      <c r="L78" t="s">
        <v>68</v>
      </c>
      <c r="M78" s="9" t="s">
        <v>59</v>
      </c>
    </row>
    <row r="79" spans="1:13" x14ac:dyDescent="0.3">
      <c r="A79">
        <v>0</v>
      </c>
      <c r="B79">
        <v>77</v>
      </c>
      <c r="C79">
        <v>25</v>
      </c>
      <c r="D79">
        <v>0</v>
      </c>
      <c r="E79">
        <v>0</v>
      </c>
      <c r="F79">
        <v>2</v>
      </c>
      <c r="G79">
        <v>4</v>
      </c>
      <c r="H79">
        <v>5</v>
      </c>
      <c r="I79">
        <v>0</v>
      </c>
      <c r="J79">
        <f t="shared" si="1"/>
        <v>1.1000000000000001</v>
      </c>
      <c r="K79">
        <v>202220</v>
      </c>
      <c r="L79" t="s">
        <v>70</v>
      </c>
      <c r="M79" s="9" t="s">
        <v>48</v>
      </c>
    </row>
    <row r="80" spans="1:13" x14ac:dyDescent="0.3">
      <c r="A80">
        <v>1</v>
      </c>
      <c r="B80">
        <v>78</v>
      </c>
      <c r="C80">
        <v>25</v>
      </c>
      <c r="D80">
        <v>10</v>
      </c>
      <c r="E80">
        <v>10</v>
      </c>
      <c r="F80">
        <v>10</v>
      </c>
      <c r="G80">
        <v>10</v>
      </c>
      <c r="H80">
        <v>10</v>
      </c>
      <c r="I80">
        <v>0</v>
      </c>
      <c r="J80">
        <f t="shared" si="1"/>
        <v>5</v>
      </c>
      <c r="K80">
        <v>202220</v>
      </c>
      <c r="L80" t="s">
        <v>68</v>
      </c>
      <c r="M80" s="9" t="s">
        <v>49</v>
      </c>
    </row>
    <row r="81" spans="1:13" x14ac:dyDescent="0.3">
      <c r="A81">
        <v>0</v>
      </c>
      <c r="B81">
        <v>79</v>
      </c>
      <c r="C81">
        <v>25</v>
      </c>
      <c r="D81">
        <v>10</v>
      </c>
      <c r="E81">
        <v>10</v>
      </c>
      <c r="F81">
        <v>6.5</v>
      </c>
      <c r="G81">
        <v>3</v>
      </c>
      <c r="H81">
        <v>3.5</v>
      </c>
      <c r="I81">
        <v>0</v>
      </c>
      <c r="J81">
        <f t="shared" si="1"/>
        <v>3.3</v>
      </c>
      <c r="K81">
        <v>202220</v>
      </c>
      <c r="L81" t="s">
        <v>70</v>
      </c>
      <c r="M81" s="9" t="s">
        <v>48</v>
      </c>
    </row>
    <row r="82" spans="1:13" x14ac:dyDescent="0.3">
      <c r="A82">
        <v>1</v>
      </c>
      <c r="B82">
        <v>80</v>
      </c>
      <c r="C82">
        <v>25</v>
      </c>
      <c r="D82">
        <v>9</v>
      </c>
      <c r="E82">
        <v>0</v>
      </c>
      <c r="F82">
        <v>4.5</v>
      </c>
      <c r="G82">
        <v>1</v>
      </c>
      <c r="H82">
        <v>0</v>
      </c>
      <c r="I82">
        <v>0</v>
      </c>
      <c r="J82">
        <f t="shared" si="1"/>
        <v>1.45</v>
      </c>
      <c r="K82">
        <v>202220</v>
      </c>
      <c r="L82" t="s">
        <v>68</v>
      </c>
      <c r="M82" s="9" t="s">
        <v>50</v>
      </c>
    </row>
    <row r="83" spans="1:13" x14ac:dyDescent="0.3">
      <c r="A83">
        <v>1</v>
      </c>
      <c r="B83">
        <v>81</v>
      </c>
      <c r="C83">
        <v>25</v>
      </c>
      <c r="D83">
        <v>10</v>
      </c>
      <c r="E83">
        <v>10</v>
      </c>
      <c r="F83">
        <v>6.5</v>
      </c>
      <c r="G83">
        <v>1</v>
      </c>
      <c r="H83">
        <v>10</v>
      </c>
      <c r="I83">
        <v>0</v>
      </c>
      <c r="J83">
        <f t="shared" si="1"/>
        <v>3.75</v>
      </c>
      <c r="K83">
        <v>202220</v>
      </c>
      <c r="L83" t="s">
        <v>73</v>
      </c>
      <c r="M83" s="9" t="s">
        <v>52</v>
      </c>
    </row>
    <row r="84" spans="1:13" x14ac:dyDescent="0.3">
      <c r="A84">
        <v>1</v>
      </c>
      <c r="B84">
        <v>82</v>
      </c>
      <c r="C84">
        <v>25</v>
      </c>
      <c r="D84">
        <v>10</v>
      </c>
      <c r="E84">
        <v>9</v>
      </c>
      <c r="F84">
        <v>10</v>
      </c>
      <c r="G84">
        <v>9</v>
      </c>
      <c r="H84">
        <v>8.5</v>
      </c>
      <c r="I84">
        <v>0</v>
      </c>
      <c r="J84">
        <f t="shared" si="1"/>
        <v>4.6500000000000004</v>
      </c>
      <c r="K84">
        <v>202220</v>
      </c>
      <c r="L84" t="s">
        <v>72</v>
      </c>
      <c r="M84" s="9" t="s">
        <v>61</v>
      </c>
    </row>
    <row r="85" spans="1:13" x14ac:dyDescent="0.3">
      <c r="A85">
        <v>0</v>
      </c>
      <c r="B85">
        <v>83</v>
      </c>
      <c r="C85">
        <v>25</v>
      </c>
      <c r="I85">
        <v>0</v>
      </c>
      <c r="J85">
        <f t="shared" si="1"/>
        <v>0</v>
      </c>
      <c r="K85">
        <v>202220</v>
      </c>
      <c r="L85" t="s">
        <v>70</v>
      </c>
      <c r="M85" s="9" t="s">
        <v>65</v>
      </c>
    </row>
    <row r="86" spans="1:13" x14ac:dyDescent="0.3">
      <c r="A86">
        <v>0</v>
      </c>
      <c r="B86">
        <v>84</v>
      </c>
      <c r="C86">
        <v>25</v>
      </c>
      <c r="D86">
        <v>5</v>
      </c>
      <c r="E86">
        <v>0</v>
      </c>
      <c r="F86">
        <v>0</v>
      </c>
      <c r="G86">
        <v>0</v>
      </c>
      <c r="H86">
        <v>2.5</v>
      </c>
      <c r="I86">
        <v>0</v>
      </c>
      <c r="J86">
        <f t="shared" si="1"/>
        <v>0.75</v>
      </c>
      <c r="K86">
        <v>202220</v>
      </c>
      <c r="L86" t="s">
        <v>68</v>
      </c>
      <c r="M86" s="9" t="s">
        <v>48</v>
      </c>
    </row>
    <row r="87" spans="1:13" x14ac:dyDescent="0.3">
      <c r="A87">
        <v>1</v>
      </c>
      <c r="B87">
        <v>85</v>
      </c>
      <c r="C87">
        <v>25</v>
      </c>
      <c r="D87">
        <v>10</v>
      </c>
      <c r="E87">
        <v>0</v>
      </c>
      <c r="F87">
        <v>2.5</v>
      </c>
      <c r="G87">
        <v>0</v>
      </c>
      <c r="H87">
        <v>7.5</v>
      </c>
      <c r="I87">
        <v>0</v>
      </c>
      <c r="J87">
        <f t="shared" si="1"/>
        <v>2</v>
      </c>
      <c r="K87">
        <v>202220</v>
      </c>
      <c r="L87" t="s">
        <v>73</v>
      </c>
      <c r="M87" s="9" t="s">
        <v>66</v>
      </c>
    </row>
    <row r="88" spans="1:13" x14ac:dyDescent="0.3">
      <c r="A88">
        <v>1</v>
      </c>
      <c r="B88">
        <v>86</v>
      </c>
      <c r="C88">
        <v>25</v>
      </c>
      <c r="D88">
        <v>10</v>
      </c>
      <c r="E88">
        <v>10</v>
      </c>
      <c r="F88">
        <v>6</v>
      </c>
      <c r="G88">
        <v>10</v>
      </c>
      <c r="H88">
        <v>8.5</v>
      </c>
      <c r="I88">
        <v>0</v>
      </c>
      <c r="J88">
        <f t="shared" si="1"/>
        <v>4.45</v>
      </c>
      <c r="K88">
        <v>202220</v>
      </c>
      <c r="L88" t="s">
        <v>71</v>
      </c>
      <c r="M88" s="9" t="s">
        <v>62</v>
      </c>
    </row>
    <row r="89" spans="1:13" x14ac:dyDescent="0.3">
      <c r="A89">
        <v>1</v>
      </c>
      <c r="B89">
        <v>87</v>
      </c>
      <c r="C89">
        <v>25</v>
      </c>
      <c r="D89">
        <v>10</v>
      </c>
      <c r="E89">
        <v>10</v>
      </c>
      <c r="F89">
        <v>5</v>
      </c>
      <c r="G89">
        <v>8</v>
      </c>
      <c r="H89">
        <v>10</v>
      </c>
      <c r="I89">
        <v>0</v>
      </c>
      <c r="J89">
        <f t="shared" si="1"/>
        <v>4.3</v>
      </c>
      <c r="K89">
        <v>202220</v>
      </c>
      <c r="L89" t="s">
        <v>71</v>
      </c>
      <c r="M89" s="9" t="s">
        <v>49</v>
      </c>
    </row>
  </sheetData>
  <autoFilter ref="A2:N2" xr:uid="{00000000-0001-0000-0200-000000000000}"/>
  <mergeCells count="1">
    <mergeCell ref="D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90"/>
  <sheetViews>
    <sheetView workbookViewId="0">
      <pane xSplit="1" topLeftCell="B1" activePane="topRight" state="frozen"/>
      <selection activeCell="A28" sqref="A28"/>
      <selection pane="topRight" sqref="A1:C1048576"/>
    </sheetView>
  </sheetViews>
  <sheetFormatPr baseColWidth="10" defaultColWidth="9" defaultRowHeight="15.6" x14ac:dyDescent="0.3"/>
  <cols>
    <col min="1" max="1" width="18.59765625" customWidth="1"/>
    <col min="2" max="2" width="5" bestFit="1" customWidth="1"/>
    <col min="3" max="3" width="7.09765625" bestFit="1" customWidth="1"/>
    <col min="9" max="9" width="17" bestFit="1" customWidth="1"/>
    <col min="11" max="11" width="14.8984375" bestFit="1" customWidth="1"/>
    <col min="12" max="12" width="40.3984375" bestFit="1" customWidth="1"/>
    <col min="13" max="13" width="16" bestFit="1" customWidth="1"/>
    <col min="14" max="14" width="17.59765625" bestFit="1" customWidth="1"/>
    <col min="15" max="15" width="35.5" bestFit="1" customWidth="1"/>
  </cols>
  <sheetData>
    <row r="1" spans="1:15" x14ac:dyDescent="0.3">
      <c r="A1" t="s">
        <v>67</v>
      </c>
      <c r="B1" t="s">
        <v>0</v>
      </c>
      <c r="C1" t="s">
        <v>12</v>
      </c>
      <c r="D1" s="12" t="s">
        <v>25</v>
      </c>
      <c r="E1" s="12"/>
      <c r="F1" s="12"/>
      <c r="G1" s="12"/>
      <c r="H1" s="12"/>
      <c r="I1" s="12"/>
      <c r="J1" s="12"/>
      <c r="M1" t="s">
        <v>1</v>
      </c>
      <c r="N1" s="1" t="s">
        <v>76</v>
      </c>
      <c r="O1" t="s">
        <v>43</v>
      </c>
    </row>
    <row r="2" spans="1:15" x14ac:dyDescent="0.3"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14</v>
      </c>
      <c r="J2" t="s">
        <v>24</v>
      </c>
      <c r="K2" t="s">
        <v>17</v>
      </c>
      <c r="L2" t="s">
        <v>26</v>
      </c>
    </row>
    <row r="3" spans="1:15" x14ac:dyDescent="0.3">
      <c r="A3">
        <v>0</v>
      </c>
      <c r="B3">
        <v>1</v>
      </c>
      <c r="C3">
        <v>23</v>
      </c>
      <c r="D3">
        <v>10</v>
      </c>
      <c r="E3">
        <v>8</v>
      </c>
      <c r="F3">
        <v>2</v>
      </c>
      <c r="G3">
        <v>2</v>
      </c>
      <c r="H3">
        <v>7</v>
      </c>
      <c r="I3">
        <v>0</v>
      </c>
      <c r="J3">
        <f>SUM(D3:H3)/10</f>
        <v>2.9</v>
      </c>
      <c r="K3">
        <v>1</v>
      </c>
      <c r="L3">
        <f>IF(I3=0,MAX(J3,(SUM(D3:H3)-G3)*(5/40)),J3)</f>
        <v>3.375</v>
      </c>
      <c r="M3">
        <v>202220</v>
      </c>
      <c r="N3" t="s">
        <v>68</v>
      </c>
      <c r="O3" s="9" t="s">
        <v>47</v>
      </c>
    </row>
    <row r="4" spans="1:15" x14ac:dyDescent="0.3">
      <c r="A4">
        <v>0</v>
      </c>
      <c r="B4">
        <v>2</v>
      </c>
      <c r="C4">
        <v>23</v>
      </c>
      <c r="D4">
        <v>7</v>
      </c>
      <c r="E4">
        <v>9</v>
      </c>
      <c r="F4">
        <v>10</v>
      </c>
      <c r="G4">
        <v>10</v>
      </c>
      <c r="H4">
        <v>10</v>
      </c>
      <c r="I4">
        <v>0</v>
      </c>
      <c r="J4">
        <f t="shared" ref="J4:J67" si="0">SUM(D4:H4)/10</f>
        <v>4.5999999999999996</v>
      </c>
      <c r="K4">
        <v>1</v>
      </c>
      <c r="L4">
        <f t="shared" ref="L4:L67" si="1">IF(I4=0,MAX(J4,(SUM(D4:H4)-G4)*(5/40)),J4)</f>
        <v>4.5999999999999996</v>
      </c>
      <c r="M4">
        <v>202220</v>
      </c>
      <c r="N4" t="s">
        <v>69</v>
      </c>
      <c r="O4" s="9" t="s">
        <v>48</v>
      </c>
    </row>
    <row r="5" spans="1:15" x14ac:dyDescent="0.3">
      <c r="A5">
        <v>0</v>
      </c>
      <c r="B5">
        <v>3</v>
      </c>
      <c r="C5">
        <v>23</v>
      </c>
      <c r="D5">
        <v>7</v>
      </c>
      <c r="E5">
        <v>8.5</v>
      </c>
      <c r="F5">
        <v>4</v>
      </c>
      <c r="G5">
        <v>0</v>
      </c>
      <c r="H5">
        <v>5</v>
      </c>
      <c r="I5">
        <v>0</v>
      </c>
      <c r="J5">
        <f t="shared" si="0"/>
        <v>2.4500000000000002</v>
      </c>
      <c r="K5">
        <v>1</v>
      </c>
      <c r="L5">
        <f t="shared" si="1"/>
        <v>3.0625</v>
      </c>
      <c r="M5">
        <v>202220</v>
      </c>
      <c r="N5" t="s">
        <v>68</v>
      </c>
      <c r="O5" s="9" t="s">
        <v>47</v>
      </c>
    </row>
    <row r="6" spans="1:15" x14ac:dyDescent="0.3">
      <c r="A6">
        <v>1</v>
      </c>
      <c r="B6">
        <v>4</v>
      </c>
      <c r="C6">
        <v>23</v>
      </c>
      <c r="D6">
        <v>10</v>
      </c>
      <c r="E6">
        <v>0</v>
      </c>
      <c r="F6">
        <v>0</v>
      </c>
      <c r="G6">
        <v>0</v>
      </c>
      <c r="H6">
        <v>8.5</v>
      </c>
      <c r="I6">
        <v>0</v>
      </c>
      <c r="J6">
        <f t="shared" si="0"/>
        <v>1.85</v>
      </c>
      <c r="K6">
        <v>0</v>
      </c>
      <c r="L6">
        <f t="shared" si="1"/>
        <v>2.3125</v>
      </c>
      <c r="M6">
        <v>202220</v>
      </c>
      <c r="N6" t="s">
        <v>70</v>
      </c>
      <c r="O6" s="9" t="s">
        <v>47</v>
      </c>
    </row>
    <row r="7" spans="1:15" x14ac:dyDescent="0.3">
      <c r="A7">
        <v>1</v>
      </c>
      <c r="B7">
        <v>5</v>
      </c>
      <c r="C7">
        <v>23</v>
      </c>
      <c r="D7">
        <v>10</v>
      </c>
      <c r="E7">
        <v>10</v>
      </c>
      <c r="F7">
        <v>10</v>
      </c>
      <c r="G7">
        <v>10</v>
      </c>
      <c r="H7">
        <v>10</v>
      </c>
      <c r="I7">
        <v>0</v>
      </c>
      <c r="J7">
        <f t="shared" si="0"/>
        <v>5</v>
      </c>
      <c r="K7">
        <v>0</v>
      </c>
      <c r="L7">
        <f t="shared" si="1"/>
        <v>5</v>
      </c>
      <c r="M7">
        <v>202220</v>
      </c>
      <c r="N7" t="s">
        <v>68</v>
      </c>
      <c r="O7" s="9" t="s">
        <v>49</v>
      </c>
    </row>
    <row r="8" spans="1:15" x14ac:dyDescent="0.3">
      <c r="A8">
        <v>1</v>
      </c>
      <c r="B8">
        <v>6</v>
      </c>
      <c r="C8">
        <v>23</v>
      </c>
      <c r="D8">
        <v>1</v>
      </c>
      <c r="E8">
        <v>0</v>
      </c>
      <c r="F8">
        <v>2</v>
      </c>
      <c r="G8">
        <v>1</v>
      </c>
      <c r="H8">
        <v>3.5</v>
      </c>
      <c r="I8">
        <v>0</v>
      </c>
      <c r="J8">
        <f t="shared" si="0"/>
        <v>0.75</v>
      </c>
      <c r="K8">
        <v>0</v>
      </c>
      <c r="L8">
        <f t="shared" si="1"/>
        <v>0.8125</v>
      </c>
      <c r="M8">
        <v>202220</v>
      </c>
      <c r="N8" t="s">
        <v>70</v>
      </c>
      <c r="O8" s="9" t="s">
        <v>47</v>
      </c>
    </row>
    <row r="9" spans="1:15" x14ac:dyDescent="0.3">
      <c r="A9">
        <v>1</v>
      </c>
      <c r="B9">
        <v>7</v>
      </c>
      <c r="C9">
        <v>23</v>
      </c>
      <c r="D9">
        <v>10</v>
      </c>
      <c r="E9">
        <v>10</v>
      </c>
      <c r="F9">
        <v>2</v>
      </c>
      <c r="G9">
        <v>0</v>
      </c>
      <c r="H9">
        <v>7.5</v>
      </c>
      <c r="I9">
        <v>0</v>
      </c>
      <c r="J9">
        <f t="shared" si="0"/>
        <v>2.95</v>
      </c>
      <c r="K9">
        <v>0</v>
      </c>
      <c r="L9">
        <f t="shared" si="1"/>
        <v>3.6875</v>
      </c>
      <c r="M9">
        <v>202220</v>
      </c>
      <c r="N9" t="s">
        <v>70</v>
      </c>
      <c r="O9" s="9" t="s">
        <v>50</v>
      </c>
    </row>
    <row r="10" spans="1:15" x14ac:dyDescent="0.3">
      <c r="A10">
        <v>1</v>
      </c>
      <c r="B10">
        <v>8</v>
      </c>
      <c r="C10">
        <v>23</v>
      </c>
      <c r="D10">
        <v>6</v>
      </c>
      <c r="E10">
        <v>6</v>
      </c>
      <c r="F10">
        <v>3.25</v>
      </c>
      <c r="G10">
        <v>1</v>
      </c>
      <c r="H10">
        <v>6.5</v>
      </c>
      <c r="I10">
        <v>0</v>
      </c>
      <c r="J10">
        <f t="shared" si="0"/>
        <v>2.2749999999999999</v>
      </c>
      <c r="K10">
        <v>1</v>
      </c>
      <c r="L10">
        <f t="shared" si="1"/>
        <v>2.71875</v>
      </c>
      <c r="M10">
        <v>202220</v>
      </c>
      <c r="N10" t="s">
        <v>70</v>
      </c>
      <c r="O10" s="9" t="s">
        <v>51</v>
      </c>
    </row>
    <row r="11" spans="1:15" x14ac:dyDescent="0.3">
      <c r="A11">
        <v>1</v>
      </c>
      <c r="B11">
        <v>9</v>
      </c>
      <c r="C11">
        <v>23</v>
      </c>
      <c r="D11">
        <v>8</v>
      </c>
      <c r="E11">
        <v>0</v>
      </c>
      <c r="F11">
        <v>4</v>
      </c>
      <c r="G11">
        <v>2</v>
      </c>
      <c r="H11">
        <v>0</v>
      </c>
      <c r="I11">
        <v>0</v>
      </c>
      <c r="J11">
        <f t="shared" si="0"/>
        <v>1.4</v>
      </c>
      <c r="K11">
        <v>0</v>
      </c>
      <c r="L11">
        <f t="shared" si="1"/>
        <v>1.5</v>
      </c>
      <c r="M11">
        <v>202220</v>
      </c>
      <c r="N11" t="s">
        <v>68</v>
      </c>
      <c r="O11" s="9" t="s">
        <v>47</v>
      </c>
    </row>
    <row r="12" spans="1:15" x14ac:dyDescent="0.3">
      <c r="A12">
        <v>1</v>
      </c>
      <c r="B12">
        <v>10</v>
      </c>
      <c r="C12">
        <v>23</v>
      </c>
      <c r="I12">
        <v>0</v>
      </c>
      <c r="J12">
        <f t="shared" si="0"/>
        <v>0</v>
      </c>
      <c r="K12">
        <v>0</v>
      </c>
      <c r="L12">
        <f t="shared" si="1"/>
        <v>0</v>
      </c>
      <c r="M12">
        <v>202220</v>
      </c>
      <c r="N12" t="s">
        <v>71</v>
      </c>
      <c r="O12" s="9" t="s">
        <v>52</v>
      </c>
    </row>
    <row r="13" spans="1:15" x14ac:dyDescent="0.3">
      <c r="A13">
        <v>0</v>
      </c>
      <c r="B13">
        <v>11</v>
      </c>
      <c r="C13">
        <v>23</v>
      </c>
      <c r="D13">
        <v>10</v>
      </c>
      <c r="E13">
        <v>10</v>
      </c>
      <c r="F13">
        <v>9</v>
      </c>
      <c r="G13">
        <v>9</v>
      </c>
      <c r="H13">
        <v>9</v>
      </c>
      <c r="I13">
        <v>0</v>
      </c>
      <c r="J13">
        <f t="shared" si="0"/>
        <v>4.7</v>
      </c>
      <c r="K13">
        <v>1</v>
      </c>
      <c r="L13">
        <f t="shared" si="1"/>
        <v>4.75</v>
      </c>
      <c r="M13">
        <v>202220</v>
      </c>
      <c r="N13" t="s">
        <v>72</v>
      </c>
      <c r="O13" s="9" t="s">
        <v>48</v>
      </c>
    </row>
    <row r="14" spans="1:15" x14ac:dyDescent="0.3">
      <c r="A14">
        <v>1</v>
      </c>
      <c r="B14">
        <v>12</v>
      </c>
      <c r="C14">
        <v>23</v>
      </c>
      <c r="D14">
        <v>9</v>
      </c>
      <c r="E14">
        <v>10</v>
      </c>
      <c r="F14">
        <v>6.5</v>
      </c>
      <c r="G14">
        <v>0</v>
      </c>
      <c r="H14">
        <v>8.5</v>
      </c>
      <c r="I14">
        <v>0</v>
      </c>
      <c r="J14">
        <f t="shared" si="0"/>
        <v>3.4</v>
      </c>
      <c r="K14">
        <v>0</v>
      </c>
      <c r="L14">
        <f t="shared" si="1"/>
        <v>4.25</v>
      </c>
      <c r="M14">
        <v>202220</v>
      </c>
      <c r="N14" t="s">
        <v>70</v>
      </c>
      <c r="O14" s="9" t="s">
        <v>49</v>
      </c>
    </row>
    <row r="15" spans="1:15" x14ac:dyDescent="0.3">
      <c r="A15">
        <v>1</v>
      </c>
      <c r="B15">
        <v>13</v>
      </c>
      <c r="C15">
        <v>23</v>
      </c>
      <c r="D15">
        <v>7</v>
      </c>
      <c r="E15">
        <v>3</v>
      </c>
      <c r="F15">
        <v>0</v>
      </c>
      <c r="G15">
        <v>0</v>
      </c>
      <c r="H15">
        <v>9</v>
      </c>
      <c r="I15">
        <v>0</v>
      </c>
      <c r="J15">
        <f t="shared" si="0"/>
        <v>1.9</v>
      </c>
      <c r="K15">
        <v>0</v>
      </c>
      <c r="L15">
        <f t="shared" si="1"/>
        <v>2.375</v>
      </c>
      <c r="M15">
        <v>202220</v>
      </c>
      <c r="N15" t="s">
        <v>70</v>
      </c>
      <c r="O15" s="9" t="s">
        <v>47</v>
      </c>
    </row>
    <row r="16" spans="1:15" x14ac:dyDescent="0.3">
      <c r="A16">
        <v>1</v>
      </c>
      <c r="B16">
        <v>14</v>
      </c>
      <c r="C16">
        <v>23</v>
      </c>
      <c r="D16">
        <v>6</v>
      </c>
      <c r="E16">
        <v>10</v>
      </c>
      <c r="F16">
        <v>2</v>
      </c>
      <c r="G16">
        <v>1</v>
      </c>
      <c r="H16">
        <v>2.5</v>
      </c>
      <c r="I16">
        <v>0</v>
      </c>
      <c r="J16">
        <f t="shared" si="0"/>
        <v>2.15</v>
      </c>
      <c r="K16">
        <v>0</v>
      </c>
      <c r="L16">
        <f t="shared" si="1"/>
        <v>2.5625</v>
      </c>
      <c r="M16">
        <v>202220</v>
      </c>
      <c r="N16" t="s">
        <v>70</v>
      </c>
      <c r="O16" s="9" t="s">
        <v>48</v>
      </c>
    </row>
    <row r="17" spans="1:15" x14ac:dyDescent="0.3">
      <c r="A17">
        <v>1</v>
      </c>
      <c r="B17">
        <v>15</v>
      </c>
      <c r="C17">
        <v>23</v>
      </c>
      <c r="D17">
        <v>6</v>
      </c>
      <c r="E17">
        <v>9</v>
      </c>
      <c r="F17">
        <v>4</v>
      </c>
      <c r="G17">
        <v>0</v>
      </c>
      <c r="H17">
        <v>7.5</v>
      </c>
      <c r="I17">
        <v>0</v>
      </c>
      <c r="J17">
        <f t="shared" si="0"/>
        <v>2.65</v>
      </c>
      <c r="K17">
        <v>0</v>
      </c>
      <c r="L17">
        <f t="shared" si="1"/>
        <v>3.3125</v>
      </c>
      <c r="M17">
        <v>202220</v>
      </c>
      <c r="N17" t="s">
        <v>70</v>
      </c>
      <c r="O17" s="9" t="s">
        <v>52</v>
      </c>
    </row>
    <row r="18" spans="1:15" x14ac:dyDescent="0.3">
      <c r="A18">
        <v>1</v>
      </c>
      <c r="B18">
        <v>16</v>
      </c>
      <c r="C18">
        <v>23</v>
      </c>
      <c r="D18">
        <v>10</v>
      </c>
      <c r="E18">
        <v>10</v>
      </c>
      <c r="F18">
        <v>8.5</v>
      </c>
      <c r="G18">
        <v>0</v>
      </c>
      <c r="H18">
        <v>2.5</v>
      </c>
      <c r="I18">
        <v>0</v>
      </c>
      <c r="J18">
        <f t="shared" si="0"/>
        <v>3.1</v>
      </c>
      <c r="K18">
        <v>0</v>
      </c>
      <c r="L18">
        <f t="shared" si="1"/>
        <v>3.875</v>
      </c>
      <c r="M18">
        <v>202220</v>
      </c>
      <c r="N18" t="s">
        <v>70</v>
      </c>
      <c r="O18" s="9" t="s">
        <v>48</v>
      </c>
    </row>
    <row r="19" spans="1:15" x14ac:dyDescent="0.3">
      <c r="A19">
        <v>1</v>
      </c>
      <c r="B19">
        <v>17</v>
      </c>
      <c r="C19">
        <v>23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f t="shared" si="0"/>
        <v>0</v>
      </c>
      <c r="K19">
        <v>0</v>
      </c>
      <c r="L19">
        <f t="shared" si="1"/>
        <v>0</v>
      </c>
      <c r="M19">
        <v>202220</v>
      </c>
      <c r="N19" t="s">
        <v>72</v>
      </c>
      <c r="O19" s="9" t="s">
        <v>47</v>
      </c>
    </row>
    <row r="20" spans="1:15" x14ac:dyDescent="0.3">
      <c r="A20">
        <v>1</v>
      </c>
      <c r="B20">
        <v>18</v>
      </c>
      <c r="C20">
        <v>23</v>
      </c>
      <c r="D20">
        <v>10</v>
      </c>
      <c r="E20">
        <v>7</v>
      </c>
      <c r="F20">
        <v>7.5</v>
      </c>
      <c r="G20">
        <v>3</v>
      </c>
      <c r="H20">
        <v>10</v>
      </c>
      <c r="I20">
        <v>0</v>
      </c>
      <c r="J20">
        <f t="shared" si="0"/>
        <v>3.75</v>
      </c>
      <c r="K20">
        <v>1</v>
      </c>
      <c r="L20">
        <f t="shared" si="1"/>
        <v>4.3125</v>
      </c>
      <c r="M20">
        <v>202220</v>
      </c>
      <c r="N20" t="s">
        <v>68</v>
      </c>
      <c r="O20" s="9" t="s">
        <v>47</v>
      </c>
    </row>
    <row r="21" spans="1:15" x14ac:dyDescent="0.3">
      <c r="A21">
        <v>0</v>
      </c>
      <c r="B21">
        <v>19</v>
      </c>
      <c r="C21">
        <v>23</v>
      </c>
      <c r="D21">
        <v>7.5</v>
      </c>
      <c r="E21">
        <v>10</v>
      </c>
      <c r="F21">
        <v>10</v>
      </c>
      <c r="G21">
        <v>0</v>
      </c>
      <c r="H21">
        <v>2.5</v>
      </c>
      <c r="I21">
        <v>0</v>
      </c>
      <c r="J21">
        <f t="shared" si="0"/>
        <v>3</v>
      </c>
      <c r="K21">
        <v>1</v>
      </c>
      <c r="L21">
        <f t="shared" si="1"/>
        <v>3.75</v>
      </c>
      <c r="M21">
        <v>202220</v>
      </c>
      <c r="N21" t="s">
        <v>68</v>
      </c>
      <c r="O21" s="9" t="s">
        <v>53</v>
      </c>
    </row>
    <row r="22" spans="1:15" x14ac:dyDescent="0.3">
      <c r="A22">
        <v>1</v>
      </c>
      <c r="B22">
        <v>20</v>
      </c>
      <c r="C22">
        <v>23</v>
      </c>
      <c r="D22">
        <v>5</v>
      </c>
      <c r="E22">
        <v>0</v>
      </c>
      <c r="F22">
        <v>6.8</v>
      </c>
      <c r="G22">
        <v>3</v>
      </c>
      <c r="H22">
        <v>7.5</v>
      </c>
      <c r="I22">
        <v>0</v>
      </c>
      <c r="J22">
        <f t="shared" si="0"/>
        <v>2.23</v>
      </c>
      <c r="K22">
        <v>0</v>
      </c>
      <c r="L22">
        <f t="shared" si="1"/>
        <v>2.4125000000000001</v>
      </c>
      <c r="M22">
        <v>202220</v>
      </c>
      <c r="N22" t="s">
        <v>70</v>
      </c>
      <c r="O22" s="9" t="s">
        <v>47</v>
      </c>
    </row>
    <row r="23" spans="1:15" x14ac:dyDescent="0.3">
      <c r="A23">
        <v>0</v>
      </c>
      <c r="B23">
        <v>21</v>
      </c>
      <c r="C23">
        <v>23</v>
      </c>
      <c r="D23">
        <v>10</v>
      </c>
      <c r="E23">
        <v>10</v>
      </c>
      <c r="F23">
        <v>7.5</v>
      </c>
      <c r="G23">
        <v>1</v>
      </c>
      <c r="H23">
        <v>10</v>
      </c>
      <c r="I23">
        <v>0</v>
      </c>
      <c r="J23">
        <f t="shared" si="0"/>
        <v>3.85</v>
      </c>
      <c r="K23">
        <v>1</v>
      </c>
      <c r="L23">
        <f t="shared" si="1"/>
        <v>4.6875</v>
      </c>
      <c r="M23">
        <v>202220</v>
      </c>
      <c r="N23" t="s">
        <v>68</v>
      </c>
      <c r="O23" s="9" t="s">
        <v>54</v>
      </c>
    </row>
    <row r="24" spans="1:15" x14ac:dyDescent="0.3">
      <c r="A24">
        <v>1</v>
      </c>
      <c r="B24">
        <v>22</v>
      </c>
      <c r="C24">
        <v>23</v>
      </c>
      <c r="D24">
        <v>6</v>
      </c>
      <c r="E24">
        <v>0</v>
      </c>
      <c r="F24">
        <v>1.5</v>
      </c>
      <c r="G24">
        <v>1</v>
      </c>
      <c r="H24">
        <v>3.5</v>
      </c>
      <c r="I24">
        <v>0</v>
      </c>
      <c r="J24">
        <f t="shared" si="0"/>
        <v>1.2</v>
      </c>
      <c r="K24">
        <v>1</v>
      </c>
      <c r="L24">
        <f t="shared" si="1"/>
        <v>1.375</v>
      </c>
      <c r="M24">
        <v>202220</v>
      </c>
      <c r="N24" t="s">
        <v>70</v>
      </c>
      <c r="O24" s="9" t="s">
        <v>47</v>
      </c>
    </row>
    <row r="25" spans="1:15" x14ac:dyDescent="0.3">
      <c r="A25">
        <v>0</v>
      </c>
      <c r="B25">
        <v>23</v>
      </c>
      <c r="C25">
        <v>23</v>
      </c>
      <c r="D25">
        <v>10</v>
      </c>
      <c r="E25">
        <v>10</v>
      </c>
      <c r="F25">
        <v>10</v>
      </c>
      <c r="G25">
        <v>10</v>
      </c>
      <c r="H25">
        <v>10</v>
      </c>
      <c r="I25">
        <v>0</v>
      </c>
      <c r="J25">
        <f t="shared" si="0"/>
        <v>5</v>
      </c>
      <c r="K25">
        <v>0</v>
      </c>
      <c r="L25">
        <f t="shared" si="1"/>
        <v>5</v>
      </c>
      <c r="M25">
        <v>202220</v>
      </c>
      <c r="N25" t="s">
        <v>68</v>
      </c>
      <c r="O25" s="9" t="s">
        <v>48</v>
      </c>
    </row>
    <row r="26" spans="1:15" x14ac:dyDescent="0.3">
      <c r="A26">
        <v>0</v>
      </c>
      <c r="B26">
        <v>24</v>
      </c>
      <c r="C26">
        <v>23</v>
      </c>
      <c r="D26">
        <v>0</v>
      </c>
      <c r="E26">
        <v>0</v>
      </c>
      <c r="F26">
        <v>0</v>
      </c>
      <c r="G26">
        <v>0</v>
      </c>
      <c r="H26">
        <v>2.5</v>
      </c>
      <c r="I26">
        <v>0</v>
      </c>
      <c r="J26">
        <f t="shared" si="0"/>
        <v>0.25</v>
      </c>
      <c r="K26">
        <v>0</v>
      </c>
      <c r="L26">
        <f t="shared" si="1"/>
        <v>0.3125</v>
      </c>
      <c r="M26">
        <v>202220</v>
      </c>
      <c r="N26" t="s">
        <v>68</v>
      </c>
      <c r="O26" s="9" t="s">
        <v>47</v>
      </c>
    </row>
    <row r="27" spans="1:15" x14ac:dyDescent="0.3">
      <c r="A27">
        <v>1</v>
      </c>
      <c r="B27">
        <v>25</v>
      </c>
      <c r="C27">
        <v>23</v>
      </c>
      <c r="D27">
        <v>10</v>
      </c>
      <c r="E27">
        <v>10</v>
      </c>
      <c r="F27">
        <v>8.5</v>
      </c>
      <c r="G27">
        <v>9</v>
      </c>
      <c r="H27">
        <v>9</v>
      </c>
      <c r="I27">
        <v>0</v>
      </c>
      <c r="J27">
        <f t="shared" si="0"/>
        <v>4.6500000000000004</v>
      </c>
      <c r="K27">
        <v>1</v>
      </c>
      <c r="L27">
        <f t="shared" si="1"/>
        <v>4.6875</v>
      </c>
      <c r="M27">
        <v>202220</v>
      </c>
      <c r="N27" t="s">
        <v>68</v>
      </c>
      <c r="O27" s="9" t="s">
        <v>50</v>
      </c>
    </row>
    <row r="28" spans="1:15" x14ac:dyDescent="0.3">
      <c r="A28">
        <v>1</v>
      </c>
      <c r="B28">
        <v>26</v>
      </c>
      <c r="C28">
        <v>23</v>
      </c>
      <c r="D28">
        <v>3.5</v>
      </c>
      <c r="E28">
        <v>4</v>
      </c>
      <c r="F28">
        <v>0</v>
      </c>
      <c r="G28">
        <v>5</v>
      </c>
      <c r="H28">
        <v>0</v>
      </c>
      <c r="I28">
        <v>1</v>
      </c>
      <c r="J28">
        <f t="shared" si="0"/>
        <v>1.25</v>
      </c>
      <c r="K28">
        <v>1</v>
      </c>
      <c r="L28">
        <f t="shared" si="1"/>
        <v>1.25</v>
      </c>
      <c r="M28">
        <v>202220</v>
      </c>
      <c r="N28" t="s">
        <v>69</v>
      </c>
      <c r="O28" s="9" t="s">
        <v>49</v>
      </c>
    </row>
    <row r="29" spans="1:15" x14ac:dyDescent="0.3">
      <c r="A29">
        <v>0</v>
      </c>
      <c r="B29">
        <v>27</v>
      </c>
      <c r="C29">
        <v>23</v>
      </c>
      <c r="I29">
        <v>0</v>
      </c>
      <c r="J29">
        <f t="shared" si="0"/>
        <v>0</v>
      </c>
      <c r="K29">
        <v>0</v>
      </c>
      <c r="L29">
        <f t="shared" si="1"/>
        <v>0</v>
      </c>
      <c r="M29">
        <v>202220</v>
      </c>
      <c r="N29" t="s">
        <v>69</v>
      </c>
      <c r="O29" s="9" t="s">
        <v>49</v>
      </c>
    </row>
    <row r="30" spans="1:15" x14ac:dyDescent="0.3">
      <c r="A30">
        <v>1</v>
      </c>
      <c r="B30">
        <v>28</v>
      </c>
      <c r="C30">
        <v>23</v>
      </c>
      <c r="D30">
        <v>10</v>
      </c>
      <c r="E30">
        <v>6</v>
      </c>
      <c r="F30">
        <v>6.5</v>
      </c>
      <c r="G30">
        <v>6</v>
      </c>
      <c r="H30">
        <v>10</v>
      </c>
      <c r="I30">
        <v>0</v>
      </c>
      <c r="J30">
        <f t="shared" si="0"/>
        <v>3.85</v>
      </c>
      <c r="K30">
        <v>0</v>
      </c>
      <c r="L30">
        <f t="shared" si="1"/>
        <v>4.0625</v>
      </c>
      <c r="M30">
        <v>202220</v>
      </c>
      <c r="N30" t="s">
        <v>70</v>
      </c>
      <c r="O30" s="9" t="s">
        <v>51</v>
      </c>
    </row>
    <row r="31" spans="1:15" x14ac:dyDescent="0.3">
      <c r="A31">
        <v>0</v>
      </c>
      <c r="B31">
        <v>29</v>
      </c>
      <c r="C31">
        <v>24</v>
      </c>
      <c r="D31">
        <v>0</v>
      </c>
      <c r="E31">
        <v>0</v>
      </c>
      <c r="F31">
        <v>0.5</v>
      </c>
      <c r="G31">
        <v>0</v>
      </c>
      <c r="H31">
        <v>0</v>
      </c>
      <c r="I31">
        <v>0</v>
      </c>
      <c r="J31">
        <f t="shared" si="0"/>
        <v>0.05</v>
      </c>
      <c r="K31">
        <v>0</v>
      </c>
      <c r="L31">
        <f t="shared" si="1"/>
        <v>6.25E-2</v>
      </c>
      <c r="M31">
        <v>202220</v>
      </c>
      <c r="N31" t="s">
        <v>68</v>
      </c>
      <c r="O31" s="9" t="s">
        <v>55</v>
      </c>
    </row>
    <row r="32" spans="1:15" x14ac:dyDescent="0.3">
      <c r="A32">
        <v>1</v>
      </c>
      <c r="B32">
        <v>30</v>
      </c>
      <c r="C32">
        <v>24</v>
      </c>
      <c r="D32">
        <v>10</v>
      </c>
      <c r="E32">
        <v>10</v>
      </c>
      <c r="F32">
        <v>10</v>
      </c>
      <c r="G32">
        <v>10</v>
      </c>
      <c r="H32">
        <v>10</v>
      </c>
      <c r="I32">
        <v>0</v>
      </c>
      <c r="J32">
        <f t="shared" si="0"/>
        <v>5</v>
      </c>
      <c r="K32">
        <v>0</v>
      </c>
      <c r="L32">
        <f t="shared" si="1"/>
        <v>5</v>
      </c>
      <c r="M32">
        <v>202220</v>
      </c>
      <c r="N32" t="s">
        <v>70</v>
      </c>
      <c r="O32" s="9" t="s">
        <v>56</v>
      </c>
    </row>
    <row r="33" spans="1:15" x14ac:dyDescent="0.3">
      <c r="A33">
        <v>0</v>
      </c>
      <c r="B33">
        <v>31</v>
      </c>
      <c r="C33">
        <v>24</v>
      </c>
      <c r="D33">
        <v>0</v>
      </c>
      <c r="E33">
        <v>9</v>
      </c>
      <c r="F33">
        <v>7.5</v>
      </c>
      <c r="G33">
        <v>0</v>
      </c>
      <c r="H33">
        <v>2.5</v>
      </c>
      <c r="I33">
        <v>0</v>
      </c>
      <c r="J33">
        <f t="shared" si="0"/>
        <v>1.9</v>
      </c>
      <c r="K33">
        <v>0</v>
      </c>
      <c r="L33">
        <f t="shared" si="1"/>
        <v>2.375</v>
      </c>
      <c r="M33">
        <v>202220</v>
      </c>
      <c r="N33" t="s">
        <v>68</v>
      </c>
      <c r="O33" s="9" t="s">
        <v>57</v>
      </c>
    </row>
    <row r="34" spans="1:15" x14ac:dyDescent="0.3">
      <c r="A34">
        <v>0</v>
      </c>
      <c r="B34">
        <v>32</v>
      </c>
      <c r="C34">
        <v>24</v>
      </c>
      <c r="D34">
        <v>6</v>
      </c>
      <c r="E34">
        <v>6</v>
      </c>
      <c r="F34">
        <v>1</v>
      </c>
      <c r="G34">
        <v>0</v>
      </c>
      <c r="H34">
        <v>5</v>
      </c>
      <c r="I34">
        <v>0</v>
      </c>
      <c r="J34">
        <f t="shared" si="0"/>
        <v>1.8</v>
      </c>
      <c r="K34">
        <v>1</v>
      </c>
      <c r="L34">
        <f t="shared" si="1"/>
        <v>2.25</v>
      </c>
      <c r="M34">
        <v>202220</v>
      </c>
      <c r="N34" t="s">
        <v>68</v>
      </c>
      <c r="O34" s="9" t="s">
        <v>58</v>
      </c>
    </row>
    <row r="35" spans="1:15" x14ac:dyDescent="0.3">
      <c r="A35">
        <v>0</v>
      </c>
      <c r="B35">
        <v>33</v>
      </c>
      <c r="C35">
        <v>24</v>
      </c>
      <c r="D35">
        <v>8</v>
      </c>
      <c r="E35">
        <v>10</v>
      </c>
      <c r="F35">
        <v>8.5</v>
      </c>
      <c r="G35">
        <v>10</v>
      </c>
      <c r="H35">
        <v>10</v>
      </c>
      <c r="I35">
        <v>0</v>
      </c>
      <c r="J35">
        <f t="shared" si="0"/>
        <v>4.6500000000000004</v>
      </c>
      <c r="K35">
        <v>0</v>
      </c>
      <c r="L35">
        <f t="shared" si="1"/>
        <v>4.6500000000000004</v>
      </c>
      <c r="M35">
        <v>202220</v>
      </c>
      <c r="N35" t="s">
        <v>68</v>
      </c>
      <c r="O35" s="9" t="s">
        <v>48</v>
      </c>
    </row>
    <row r="36" spans="1:15" x14ac:dyDescent="0.3">
      <c r="A36">
        <v>0</v>
      </c>
      <c r="B36">
        <v>34</v>
      </c>
      <c r="C36">
        <v>24</v>
      </c>
      <c r="D36">
        <v>10</v>
      </c>
      <c r="E36">
        <v>10</v>
      </c>
      <c r="F36">
        <v>3</v>
      </c>
      <c r="G36">
        <v>10</v>
      </c>
      <c r="H36">
        <v>10</v>
      </c>
      <c r="I36">
        <v>0</v>
      </c>
      <c r="J36">
        <f t="shared" si="0"/>
        <v>4.3</v>
      </c>
      <c r="K36">
        <v>1</v>
      </c>
      <c r="L36">
        <f t="shared" si="1"/>
        <v>4.3</v>
      </c>
      <c r="M36">
        <v>202220</v>
      </c>
      <c r="N36" t="s">
        <v>70</v>
      </c>
      <c r="O36" s="9" t="s">
        <v>59</v>
      </c>
    </row>
    <row r="37" spans="1:15" x14ac:dyDescent="0.3">
      <c r="A37">
        <v>1</v>
      </c>
      <c r="B37">
        <v>35</v>
      </c>
      <c r="C37">
        <v>24</v>
      </c>
      <c r="D37">
        <v>2</v>
      </c>
      <c r="E37">
        <v>9</v>
      </c>
      <c r="F37">
        <v>6.5</v>
      </c>
      <c r="G37">
        <v>9</v>
      </c>
      <c r="H37">
        <v>7.5</v>
      </c>
      <c r="I37">
        <v>0</v>
      </c>
      <c r="J37">
        <f t="shared" si="0"/>
        <v>3.4</v>
      </c>
      <c r="K37">
        <v>1</v>
      </c>
      <c r="L37">
        <f t="shared" si="1"/>
        <v>3.4</v>
      </c>
      <c r="M37">
        <v>202220</v>
      </c>
      <c r="N37" t="s">
        <v>68</v>
      </c>
      <c r="O37" s="9" t="s">
        <v>50</v>
      </c>
    </row>
    <row r="38" spans="1:15" x14ac:dyDescent="0.3">
      <c r="A38">
        <v>0</v>
      </c>
      <c r="B38">
        <v>36</v>
      </c>
      <c r="C38">
        <v>24</v>
      </c>
      <c r="D38">
        <v>3</v>
      </c>
      <c r="E38">
        <v>4</v>
      </c>
      <c r="F38">
        <v>5.5</v>
      </c>
      <c r="G38">
        <v>0</v>
      </c>
      <c r="H38">
        <v>0</v>
      </c>
      <c r="I38">
        <v>0</v>
      </c>
      <c r="J38">
        <f t="shared" si="0"/>
        <v>1.25</v>
      </c>
      <c r="K38">
        <v>0</v>
      </c>
      <c r="L38">
        <f t="shared" si="1"/>
        <v>1.5625</v>
      </c>
      <c r="M38">
        <v>202220</v>
      </c>
      <c r="N38" t="s">
        <v>70</v>
      </c>
      <c r="O38" s="9" t="s">
        <v>55</v>
      </c>
    </row>
    <row r="39" spans="1:15" x14ac:dyDescent="0.3">
      <c r="A39">
        <v>1</v>
      </c>
      <c r="B39">
        <v>37</v>
      </c>
      <c r="C39">
        <v>24</v>
      </c>
      <c r="D39">
        <v>0</v>
      </c>
      <c r="E39">
        <v>0</v>
      </c>
      <c r="F39">
        <v>0</v>
      </c>
      <c r="G39">
        <v>0</v>
      </c>
      <c r="H39">
        <v>2.5</v>
      </c>
      <c r="I39">
        <v>0</v>
      </c>
      <c r="J39">
        <f t="shared" si="0"/>
        <v>0.25</v>
      </c>
      <c r="K39">
        <v>0</v>
      </c>
      <c r="L39">
        <f t="shared" si="1"/>
        <v>0.3125</v>
      </c>
      <c r="M39">
        <v>202220</v>
      </c>
      <c r="N39" t="s">
        <v>73</v>
      </c>
      <c r="O39" s="9" t="s">
        <v>55</v>
      </c>
    </row>
    <row r="40" spans="1:15" x14ac:dyDescent="0.3">
      <c r="A40">
        <v>1</v>
      </c>
      <c r="B40">
        <v>38</v>
      </c>
      <c r="C40">
        <v>24</v>
      </c>
      <c r="D40">
        <v>10</v>
      </c>
      <c r="E40">
        <v>10</v>
      </c>
      <c r="F40">
        <v>8</v>
      </c>
      <c r="G40">
        <v>10</v>
      </c>
      <c r="H40">
        <v>10</v>
      </c>
      <c r="I40">
        <v>0</v>
      </c>
      <c r="J40">
        <f t="shared" si="0"/>
        <v>4.8</v>
      </c>
      <c r="K40">
        <v>1</v>
      </c>
      <c r="L40">
        <f t="shared" si="1"/>
        <v>4.8</v>
      </c>
      <c r="M40">
        <v>202220</v>
      </c>
      <c r="N40" t="s">
        <v>70</v>
      </c>
      <c r="O40" s="9" t="s">
        <v>48</v>
      </c>
    </row>
    <row r="41" spans="1:15" x14ac:dyDescent="0.3">
      <c r="A41">
        <v>0</v>
      </c>
      <c r="B41">
        <v>39</v>
      </c>
      <c r="C41">
        <v>24</v>
      </c>
      <c r="D41">
        <v>6</v>
      </c>
      <c r="E41">
        <v>10</v>
      </c>
      <c r="F41">
        <v>0</v>
      </c>
      <c r="G41">
        <v>0</v>
      </c>
      <c r="H41">
        <v>10</v>
      </c>
      <c r="I41">
        <v>0</v>
      </c>
      <c r="J41">
        <f t="shared" si="0"/>
        <v>2.6</v>
      </c>
      <c r="K41">
        <v>0</v>
      </c>
      <c r="L41">
        <f t="shared" si="1"/>
        <v>3.25</v>
      </c>
      <c r="M41">
        <v>202220</v>
      </c>
      <c r="N41" t="s">
        <v>72</v>
      </c>
      <c r="O41" s="9" t="s">
        <v>49</v>
      </c>
    </row>
    <row r="42" spans="1:15" x14ac:dyDescent="0.3">
      <c r="A42">
        <v>0</v>
      </c>
      <c r="B42">
        <v>40</v>
      </c>
      <c r="C42">
        <v>24</v>
      </c>
      <c r="D42">
        <v>3</v>
      </c>
      <c r="E42">
        <v>10</v>
      </c>
      <c r="F42">
        <v>3</v>
      </c>
      <c r="G42">
        <v>2</v>
      </c>
      <c r="H42">
        <v>2.5</v>
      </c>
      <c r="I42">
        <v>0</v>
      </c>
      <c r="J42">
        <f t="shared" si="0"/>
        <v>2.0499999999999998</v>
      </c>
      <c r="K42">
        <v>0</v>
      </c>
      <c r="L42">
        <f t="shared" si="1"/>
        <v>2.3125</v>
      </c>
      <c r="M42">
        <v>202220</v>
      </c>
      <c r="N42" t="s">
        <v>68</v>
      </c>
      <c r="O42" s="9" t="s">
        <v>60</v>
      </c>
    </row>
    <row r="43" spans="1:15" x14ac:dyDescent="0.3">
      <c r="A43">
        <v>0</v>
      </c>
      <c r="B43">
        <v>41</v>
      </c>
      <c r="C43">
        <v>24</v>
      </c>
      <c r="D43">
        <v>10</v>
      </c>
      <c r="E43">
        <v>10</v>
      </c>
      <c r="F43">
        <v>10</v>
      </c>
      <c r="G43">
        <v>10</v>
      </c>
      <c r="H43">
        <v>10</v>
      </c>
      <c r="I43">
        <v>0</v>
      </c>
      <c r="J43">
        <f t="shared" si="0"/>
        <v>5</v>
      </c>
      <c r="K43">
        <v>1</v>
      </c>
      <c r="L43">
        <f t="shared" si="1"/>
        <v>5</v>
      </c>
      <c r="M43">
        <v>202220</v>
      </c>
      <c r="N43" t="s">
        <v>68</v>
      </c>
      <c r="O43" s="9" t="s">
        <v>58</v>
      </c>
    </row>
    <row r="44" spans="1:15" x14ac:dyDescent="0.3">
      <c r="A44">
        <v>1</v>
      </c>
      <c r="B44">
        <v>42</v>
      </c>
      <c r="C44">
        <v>24</v>
      </c>
      <c r="D44">
        <v>10</v>
      </c>
      <c r="E44">
        <v>8</v>
      </c>
      <c r="F44">
        <v>7</v>
      </c>
      <c r="G44">
        <v>1</v>
      </c>
      <c r="H44">
        <v>6.25</v>
      </c>
      <c r="I44">
        <v>0</v>
      </c>
      <c r="J44">
        <f t="shared" si="0"/>
        <v>3.2250000000000001</v>
      </c>
      <c r="K44">
        <v>1</v>
      </c>
      <c r="L44">
        <f t="shared" si="1"/>
        <v>3.90625</v>
      </c>
      <c r="M44">
        <v>202220</v>
      </c>
      <c r="N44" t="s">
        <v>70</v>
      </c>
      <c r="O44" s="9" t="s">
        <v>61</v>
      </c>
    </row>
    <row r="45" spans="1:15" x14ac:dyDescent="0.3">
      <c r="A45">
        <v>1</v>
      </c>
      <c r="B45">
        <v>43</v>
      </c>
      <c r="C45">
        <v>24</v>
      </c>
      <c r="D45">
        <v>10</v>
      </c>
      <c r="E45">
        <v>7</v>
      </c>
      <c r="F45">
        <v>10</v>
      </c>
      <c r="G45">
        <v>10</v>
      </c>
      <c r="H45">
        <v>7.5</v>
      </c>
      <c r="I45">
        <v>0</v>
      </c>
      <c r="J45">
        <f t="shared" si="0"/>
        <v>4.45</v>
      </c>
      <c r="K45">
        <v>1</v>
      </c>
      <c r="L45">
        <f t="shared" si="1"/>
        <v>4.45</v>
      </c>
      <c r="M45">
        <v>202220</v>
      </c>
      <c r="N45" t="s">
        <v>68</v>
      </c>
      <c r="O45" s="9" t="s">
        <v>48</v>
      </c>
    </row>
    <row r="46" spans="1:15" x14ac:dyDescent="0.3">
      <c r="A46">
        <v>1</v>
      </c>
      <c r="B46">
        <v>44</v>
      </c>
      <c r="C46">
        <v>24</v>
      </c>
      <c r="D46">
        <v>7.5</v>
      </c>
      <c r="E46">
        <v>10</v>
      </c>
      <c r="F46">
        <v>8.5</v>
      </c>
      <c r="G46">
        <v>0</v>
      </c>
      <c r="H46">
        <v>9</v>
      </c>
      <c r="I46">
        <v>0</v>
      </c>
      <c r="J46">
        <f t="shared" si="0"/>
        <v>3.5</v>
      </c>
      <c r="K46">
        <v>1</v>
      </c>
      <c r="L46">
        <f t="shared" si="1"/>
        <v>4.375</v>
      </c>
      <c r="M46">
        <v>202220</v>
      </c>
      <c r="N46" t="s">
        <v>68</v>
      </c>
      <c r="O46" s="9" t="s">
        <v>50</v>
      </c>
    </row>
    <row r="47" spans="1:15" x14ac:dyDescent="0.3">
      <c r="A47">
        <v>1</v>
      </c>
      <c r="B47">
        <v>45</v>
      </c>
      <c r="C47">
        <v>24</v>
      </c>
      <c r="I47">
        <v>0</v>
      </c>
      <c r="J47">
        <f t="shared" si="0"/>
        <v>0</v>
      </c>
      <c r="K47">
        <v>0</v>
      </c>
      <c r="L47">
        <f t="shared" si="1"/>
        <v>0</v>
      </c>
      <c r="M47">
        <v>202220</v>
      </c>
      <c r="N47" t="s">
        <v>70</v>
      </c>
      <c r="O47" s="9" t="s">
        <v>62</v>
      </c>
    </row>
    <row r="48" spans="1:15" x14ac:dyDescent="0.3">
      <c r="A48">
        <v>1</v>
      </c>
      <c r="B48">
        <v>46</v>
      </c>
      <c r="C48">
        <v>24</v>
      </c>
      <c r="D48">
        <v>10</v>
      </c>
      <c r="E48">
        <v>10</v>
      </c>
      <c r="F48">
        <v>10</v>
      </c>
      <c r="G48">
        <v>10</v>
      </c>
      <c r="H48">
        <v>10</v>
      </c>
      <c r="I48">
        <v>0</v>
      </c>
      <c r="J48">
        <f t="shared" si="0"/>
        <v>5</v>
      </c>
      <c r="K48">
        <v>0</v>
      </c>
      <c r="L48">
        <f t="shared" si="1"/>
        <v>5</v>
      </c>
      <c r="M48">
        <v>202220</v>
      </c>
      <c r="N48" t="s">
        <v>68</v>
      </c>
      <c r="O48" s="9" t="s">
        <v>49</v>
      </c>
    </row>
    <row r="49" spans="1:15" x14ac:dyDescent="0.3">
      <c r="A49">
        <v>1</v>
      </c>
      <c r="B49">
        <v>47</v>
      </c>
      <c r="C49">
        <v>24</v>
      </c>
      <c r="D49">
        <v>10</v>
      </c>
      <c r="E49">
        <v>4</v>
      </c>
      <c r="F49">
        <v>6</v>
      </c>
      <c r="G49">
        <v>8</v>
      </c>
      <c r="H49">
        <v>10</v>
      </c>
      <c r="I49">
        <v>0</v>
      </c>
      <c r="J49">
        <f t="shared" si="0"/>
        <v>3.8</v>
      </c>
      <c r="K49">
        <v>1</v>
      </c>
      <c r="L49">
        <f t="shared" si="1"/>
        <v>3.8</v>
      </c>
      <c r="M49">
        <v>202220</v>
      </c>
      <c r="N49" t="s">
        <v>68</v>
      </c>
      <c r="O49" s="9" t="s">
        <v>48</v>
      </c>
    </row>
    <row r="50" spans="1:15" x14ac:dyDescent="0.3">
      <c r="A50">
        <v>1</v>
      </c>
      <c r="B50">
        <v>48</v>
      </c>
      <c r="C50">
        <v>24</v>
      </c>
      <c r="D50">
        <v>10</v>
      </c>
      <c r="E50">
        <v>7</v>
      </c>
      <c r="F50">
        <v>9</v>
      </c>
      <c r="G50">
        <v>8</v>
      </c>
      <c r="H50">
        <v>7</v>
      </c>
      <c r="I50">
        <v>0</v>
      </c>
      <c r="J50">
        <f t="shared" si="0"/>
        <v>4.0999999999999996</v>
      </c>
      <c r="K50">
        <v>0</v>
      </c>
      <c r="L50">
        <f t="shared" si="1"/>
        <v>4.125</v>
      </c>
      <c r="M50">
        <v>202220</v>
      </c>
      <c r="N50" t="s">
        <v>68</v>
      </c>
      <c r="O50" s="9" t="s">
        <v>62</v>
      </c>
    </row>
    <row r="51" spans="1:15" x14ac:dyDescent="0.3">
      <c r="A51">
        <v>0</v>
      </c>
      <c r="B51">
        <v>49</v>
      </c>
      <c r="C51">
        <v>24</v>
      </c>
      <c r="D51">
        <v>10</v>
      </c>
      <c r="E51">
        <v>10</v>
      </c>
      <c r="F51">
        <v>7.5</v>
      </c>
      <c r="G51">
        <v>8</v>
      </c>
      <c r="H51">
        <v>10</v>
      </c>
      <c r="I51">
        <v>0</v>
      </c>
      <c r="J51">
        <f t="shared" si="0"/>
        <v>4.55</v>
      </c>
      <c r="K51">
        <v>1</v>
      </c>
      <c r="L51">
        <f t="shared" si="1"/>
        <v>4.6875</v>
      </c>
      <c r="M51">
        <v>202220</v>
      </c>
      <c r="N51" t="s">
        <v>68</v>
      </c>
      <c r="O51" s="9" t="s">
        <v>49</v>
      </c>
    </row>
    <row r="52" spans="1:15" x14ac:dyDescent="0.3">
      <c r="A52">
        <v>1</v>
      </c>
      <c r="B52">
        <v>50</v>
      </c>
      <c r="C52">
        <v>24</v>
      </c>
      <c r="D52">
        <v>6</v>
      </c>
      <c r="E52">
        <v>4</v>
      </c>
      <c r="F52">
        <v>4.5</v>
      </c>
      <c r="G52">
        <v>2</v>
      </c>
      <c r="H52">
        <v>0</v>
      </c>
      <c r="I52">
        <v>0</v>
      </c>
      <c r="J52">
        <f t="shared" si="0"/>
        <v>1.65</v>
      </c>
      <c r="K52">
        <v>0</v>
      </c>
      <c r="L52">
        <f t="shared" si="1"/>
        <v>1.8125</v>
      </c>
      <c r="M52">
        <v>202220</v>
      </c>
      <c r="N52" t="s">
        <v>68</v>
      </c>
      <c r="O52" s="9" t="s">
        <v>47</v>
      </c>
    </row>
    <row r="53" spans="1:15" x14ac:dyDescent="0.3">
      <c r="A53">
        <v>1</v>
      </c>
      <c r="B53">
        <v>51</v>
      </c>
      <c r="C53">
        <v>24</v>
      </c>
      <c r="D53">
        <v>1.5</v>
      </c>
      <c r="E53">
        <v>0</v>
      </c>
      <c r="F53">
        <v>0</v>
      </c>
      <c r="G53">
        <v>0</v>
      </c>
      <c r="H53">
        <v>0</v>
      </c>
      <c r="I53">
        <v>1</v>
      </c>
      <c r="J53">
        <f t="shared" si="0"/>
        <v>0.15</v>
      </c>
      <c r="K53">
        <v>0</v>
      </c>
      <c r="L53">
        <f t="shared" si="1"/>
        <v>0.15</v>
      </c>
      <c r="M53">
        <v>202220</v>
      </c>
      <c r="N53" t="s">
        <v>69</v>
      </c>
      <c r="O53" s="9" t="s">
        <v>61</v>
      </c>
    </row>
    <row r="54" spans="1:15" x14ac:dyDescent="0.3">
      <c r="A54">
        <v>1</v>
      </c>
      <c r="B54">
        <v>52</v>
      </c>
      <c r="C54">
        <v>24</v>
      </c>
      <c r="D54">
        <v>7</v>
      </c>
      <c r="E54">
        <v>3</v>
      </c>
      <c r="F54">
        <v>3</v>
      </c>
      <c r="G54">
        <v>4</v>
      </c>
      <c r="H54">
        <v>5</v>
      </c>
      <c r="I54">
        <v>0</v>
      </c>
      <c r="J54">
        <f t="shared" si="0"/>
        <v>2.2000000000000002</v>
      </c>
      <c r="K54">
        <v>0</v>
      </c>
      <c r="L54">
        <f t="shared" si="1"/>
        <v>2.25</v>
      </c>
      <c r="M54">
        <v>202220</v>
      </c>
      <c r="N54" t="s">
        <v>68</v>
      </c>
      <c r="O54" s="9" t="s">
        <v>63</v>
      </c>
    </row>
    <row r="55" spans="1:15" x14ac:dyDescent="0.3">
      <c r="A55">
        <v>0</v>
      </c>
      <c r="B55">
        <v>53</v>
      </c>
      <c r="C55">
        <v>24</v>
      </c>
      <c r="D55">
        <v>10</v>
      </c>
      <c r="E55">
        <v>10</v>
      </c>
      <c r="F55">
        <v>9</v>
      </c>
      <c r="G55">
        <v>1</v>
      </c>
      <c r="H55">
        <v>2.5</v>
      </c>
      <c r="I55">
        <v>0</v>
      </c>
      <c r="J55">
        <f t="shared" si="0"/>
        <v>3.25</v>
      </c>
      <c r="K55">
        <v>0</v>
      </c>
      <c r="L55">
        <f t="shared" si="1"/>
        <v>3.9375</v>
      </c>
      <c r="M55">
        <v>202220</v>
      </c>
      <c r="N55" t="s">
        <v>68</v>
      </c>
      <c r="O55" s="9" t="s">
        <v>52</v>
      </c>
    </row>
    <row r="56" spans="1:15" x14ac:dyDescent="0.3">
      <c r="A56">
        <v>1</v>
      </c>
      <c r="B56">
        <v>54</v>
      </c>
      <c r="C56">
        <v>24</v>
      </c>
      <c r="D56">
        <v>10</v>
      </c>
      <c r="E56">
        <v>10</v>
      </c>
      <c r="F56">
        <v>5.5</v>
      </c>
      <c r="G56">
        <v>6</v>
      </c>
      <c r="H56">
        <v>2.5</v>
      </c>
      <c r="I56">
        <v>0</v>
      </c>
      <c r="J56">
        <f t="shared" si="0"/>
        <v>3.4</v>
      </c>
      <c r="K56">
        <v>0</v>
      </c>
      <c r="L56">
        <f t="shared" si="1"/>
        <v>3.5</v>
      </c>
      <c r="M56">
        <v>202220</v>
      </c>
      <c r="N56" t="s">
        <v>68</v>
      </c>
      <c r="O56" s="9" t="s">
        <v>61</v>
      </c>
    </row>
    <row r="57" spans="1:15" x14ac:dyDescent="0.3">
      <c r="A57">
        <v>1</v>
      </c>
      <c r="B57">
        <v>55</v>
      </c>
      <c r="C57">
        <v>24</v>
      </c>
      <c r="I57">
        <v>0</v>
      </c>
      <c r="J57">
        <f t="shared" si="0"/>
        <v>0</v>
      </c>
      <c r="K57">
        <v>0</v>
      </c>
      <c r="L57">
        <f t="shared" si="1"/>
        <v>0</v>
      </c>
      <c r="M57">
        <v>202220</v>
      </c>
      <c r="N57" t="s">
        <v>68</v>
      </c>
      <c r="O57" s="9" t="s">
        <v>63</v>
      </c>
    </row>
    <row r="58" spans="1:15" x14ac:dyDescent="0.3">
      <c r="A58">
        <v>0</v>
      </c>
      <c r="B58">
        <v>56</v>
      </c>
      <c r="C58">
        <v>24</v>
      </c>
      <c r="D58">
        <v>10</v>
      </c>
      <c r="E58">
        <v>6</v>
      </c>
      <c r="F58">
        <v>5.5</v>
      </c>
      <c r="G58">
        <v>0</v>
      </c>
      <c r="H58">
        <v>8.5</v>
      </c>
      <c r="I58">
        <v>0</v>
      </c>
      <c r="J58">
        <f t="shared" si="0"/>
        <v>3</v>
      </c>
      <c r="K58">
        <v>0</v>
      </c>
      <c r="L58">
        <f t="shared" si="1"/>
        <v>3.75</v>
      </c>
      <c r="M58">
        <v>202220</v>
      </c>
      <c r="N58" t="s">
        <v>70</v>
      </c>
      <c r="O58" s="9" t="s">
        <v>47</v>
      </c>
    </row>
    <row r="59" spans="1:15" x14ac:dyDescent="0.3">
      <c r="A59">
        <v>0</v>
      </c>
      <c r="B59">
        <v>57</v>
      </c>
      <c r="C59">
        <v>24</v>
      </c>
      <c r="D59">
        <v>8</v>
      </c>
      <c r="E59">
        <v>10</v>
      </c>
      <c r="F59">
        <v>8</v>
      </c>
      <c r="G59">
        <v>2</v>
      </c>
      <c r="H59">
        <v>1</v>
      </c>
      <c r="I59">
        <v>0</v>
      </c>
      <c r="J59">
        <f t="shared" si="0"/>
        <v>2.9</v>
      </c>
      <c r="K59">
        <v>0</v>
      </c>
      <c r="L59">
        <f t="shared" si="1"/>
        <v>3.375</v>
      </c>
      <c r="M59">
        <v>202220</v>
      </c>
      <c r="N59" t="s">
        <v>72</v>
      </c>
      <c r="O59" s="9" t="s">
        <v>47</v>
      </c>
    </row>
    <row r="60" spans="1:15" x14ac:dyDescent="0.3">
      <c r="A60">
        <v>0</v>
      </c>
      <c r="B60">
        <v>58</v>
      </c>
      <c r="C60">
        <v>25</v>
      </c>
      <c r="D60">
        <v>0</v>
      </c>
      <c r="E60">
        <v>10</v>
      </c>
      <c r="F60">
        <v>4.5</v>
      </c>
      <c r="G60">
        <v>0</v>
      </c>
      <c r="H60">
        <v>5</v>
      </c>
      <c r="I60">
        <v>0</v>
      </c>
      <c r="J60">
        <f t="shared" si="0"/>
        <v>1.95</v>
      </c>
      <c r="K60">
        <v>1</v>
      </c>
      <c r="L60">
        <f t="shared" si="1"/>
        <v>2.4375</v>
      </c>
      <c r="M60">
        <v>202220</v>
      </c>
      <c r="N60" t="s">
        <v>68</v>
      </c>
      <c r="O60" s="9" t="s">
        <v>59</v>
      </c>
    </row>
    <row r="61" spans="1:15" x14ac:dyDescent="0.3">
      <c r="A61">
        <v>0</v>
      </c>
      <c r="B61">
        <v>59</v>
      </c>
      <c r="C61">
        <v>25</v>
      </c>
      <c r="D61">
        <v>6</v>
      </c>
      <c r="E61">
        <v>10</v>
      </c>
      <c r="F61">
        <v>5</v>
      </c>
      <c r="G61">
        <v>0</v>
      </c>
      <c r="H61">
        <v>7.5</v>
      </c>
      <c r="I61">
        <v>0</v>
      </c>
      <c r="J61">
        <f t="shared" si="0"/>
        <v>2.85</v>
      </c>
      <c r="K61">
        <v>1</v>
      </c>
      <c r="L61">
        <f t="shared" si="1"/>
        <v>3.5625</v>
      </c>
      <c r="M61">
        <v>202220</v>
      </c>
      <c r="N61" t="s">
        <v>70</v>
      </c>
      <c r="O61" s="9" t="s">
        <v>63</v>
      </c>
    </row>
    <row r="62" spans="1:15" x14ac:dyDescent="0.3">
      <c r="A62">
        <v>1</v>
      </c>
      <c r="B62">
        <v>60</v>
      </c>
      <c r="C62">
        <v>25</v>
      </c>
      <c r="D62">
        <v>6</v>
      </c>
      <c r="E62">
        <v>0</v>
      </c>
      <c r="F62">
        <v>0</v>
      </c>
      <c r="G62">
        <v>0</v>
      </c>
      <c r="H62">
        <v>0</v>
      </c>
      <c r="I62">
        <v>0</v>
      </c>
      <c r="J62">
        <f t="shared" si="0"/>
        <v>0.6</v>
      </c>
      <c r="K62">
        <v>0</v>
      </c>
      <c r="L62">
        <f t="shared" si="1"/>
        <v>0.75</v>
      </c>
      <c r="M62">
        <v>202220</v>
      </c>
      <c r="N62" t="s">
        <v>68</v>
      </c>
      <c r="O62" s="9" t="s">
        <v>48</v>
      </c>
    </row>
    <row r="63" spans="1:15" x14ac:dyDescent="0.3">
      <c r="A63">
        <v>1</v>
      </c>
      <c r="B63">
        <v>61</v>
      </c>
      <c r="C63">
        <v>25</v>
      </c>
      <c r="D63">
        <v>10</v>
      </c>
      <c r="E63">
        <v>10</v>
      </c>
      <c r="F63">
        <v>9</v>
      </c>
      <c r="G63">
        <v>8</v>
      </c>
      <c r="H63">
        <v>10</v>
      </c>
      <c r="I63">
        <v>0</v>
      </c>
      <c r="J63">
        <f t="shared" si="0"/>
        <v>4.7</v>
      </c>
      <c r="K63">
        <v>0</v>
      </c>
      <c r="L63">
        <f t="shared" si="1"/>
        <v>4.875</v>
      </c>
      <c r="M63">
        <v>202220</v>
      </c>
      <c r="N63" t="s">
        <v>70</v>
      </c>
      <c r="O63" s="9" t="s">
        <v>48</v>
      </c>
    </row>
    <row r="64" spans="1:15" x14ac:dyDescent="0.3">
      <c r="A64">
        <v>1</v>
      </c>
      <c r="B64">
        <v>62</v>
      </c>
      <c r="C64">
        <v>25</v>
      </c>
      <c r="D64">
        <v>0</v>
      </c>
      <c r="E64">
        <v>0</v>
      </c>
      <c r="F64">
        <v>1.5</v>
      </c>
      <c r="G64">
        <v>0</v>
      </c>
      <c r="H64">
        <v>0</v>
      </c>
      <c r="I64">
        <v>0</v>
      </c>
      <c r="J64">
        <f t="shared" si="0"/>
        <v>0.15</v>
      </c>
      <c r="K64">
        <v>0</v>
      </c>
      <c r="L64">
        <f t="shared" si="1"/>
        <v>0.1875</v>
      </c>
      <c r="M64">
        <v>202220</v>
      </c>
      <c r="N64" t="s">
        <v>70</v>
      </c>
      <c r="O64" s="9" t="s">
        <v>49</v>
      </c>
    </row>
    <row r="65" spans="1:15" x14ac:dyDescent="0.3">
      <c r="A65">
        <v>1</v>
      </c>
      <c r="B65">
        <v>63</v>
      </c>
      <c r="C65">
        <v>25</v>
      </c>
      <c r="D65">
        <v>0</v>
      </c>
      <c r="E65">
        <v>0</v>
      </c>
      <c r="F65">
        <v>3</v>
      </c>
      <c r="G65">
        <v>0</v>
      </c>
      <c r="H65">
        <v>0</v>
      </c>
      <c r="I65">
        <v>0</v>
      </c>
      <c r="J65">
        <f t="shared" si="0"/>
        <v>0.3</v>
      </c>
      <c r="K65">
        <v>0</v>
      </c>
      <c r="L65">
        <f t="shared" si="1"/>
        <v>0.375</v>
      </c>
      <c r="M65">
        <v>202220</v>
      </c>
      <c r="N65" t="s">
        <v>68</v>
      </c>
      <c r="O65" s="9" t="s">
        <v>63</v>
      </c>
    </row>
    <row r="66" spans="1:15" x14ac:dyDescent="0.3">
      <c r="A66">
        <v>1</v>
      </c>
      <c r="B66">
        <v>64</v>
      </c>
      <c r="C66">
        <v>25</v>
      </c>
      <c r="D66">
        <v>7.7</v>
      </c>
      <c r="E66">
        <v>10</v>
      </c>
      <c r="F66">
        <v>8</v>
      </c>
      <c r="G66">
        <v>10</v>
      </c>
      <c r="H66">
        <v>5</v>
      </c>
      <c r="I66">
        <v>1</v>
      </c>
      <c r="J66">
        <f t="shared" si="0"/>
        <v>4.07</v>
      </c>
      <c r="K66">
        <v>0</v>
      </c>
      <c r="L66">
        <f t="shared" si="1"/>
        <v>4.07</v>
      </c>
      <c r="M66">
        <v>202220</v>
      </c>
      <c r="N66" t="s">
        <v>72</v>
      </c>
      <c r="O66" s="9" t="s">
        <v>49</v>
      </c>
    </row>
    <row r="67" spans="1:15" x14ac:dyDescent="0.3">
      <c r="A67">
        <v>0</v>
      </c>
      <c r="B67">
        <v>65</v>
      </c>
      <c r="C67">
        <v>25</v>
      </c>
      <c r="D67">
        <v>6</v>
      </c>
      <c r="E67">
        <v>10</v>
      </c>
      <c r="F67">
        <v>2</v>
      </c>
      <c r="G67">
        <v>1</v>
      </c>
      <c r="H67">
        <v>8.5</v>
      </c>
      <c r="I67">
        <v>0</v>
      </c>
      <c r="J67">
        <f t="shared" si="0"/>
        <v>2.75</v>
      </c>
      <c r="K67">
        <v>0</v>
      </c>
      <c r="L67">
        <f t="shared" si="1"/>
        <v>3.3125</v>
      </c>
      <c r="M67">
        <v>202220</v>
      </c>
      <c r="N67" t="s">
        <v>68</v>
      </c>
      <c r="O67" s="9" t="s">
        <v>49</v>
      </c>
    </row>
    <row r="68" spans="1:15" x14ac:dyDescent="0.3">
      <c r="A68">
        <v>0</v>
      </c>
      <c r="B68">
        <v>66</v>
      </c>
      <c r="C68">
        <v>25</v>
      </c>
      <c r="D68">
        <v>10</v>
      </c>
      <c r="E68">
        <v>5</v>
      </c>
      <c r="F68">
        <v>6</v>
      </c>
      <c r="G68">
        <v>4</v>
      </c>
      <c r="H68">
        <v>2</v>
      </c>
      <c r="I68">
        <v>0</v>
      </c>
      <c r="J68">
        <f t="shared" ref="J68:J89" si="2">SUM(D68:H68)/10</f>
        <v>2.7</v>
      </c>
      <c r="K68">
        <v>1</v>
      </c>
      <c r="L68">
        <f t="shared" ref="L68:L89" si="3">IF(I68=0,MAX(J68,(SUM(D68:H68)-G68)*(5/40)),J68)</f>
        <v>2.875</v>
      </c>
      <c r="M68">
        <v>202220</v>
      </c>
      <c r="N68" t="s">
        <v>70</v>
      </c>
      <c r="O68" s="9" t="s">
        <v>61</v>
      </c>
    </row>
    <row r="69" spans="1:15" x14ac:dyDescent="0.3">
      <c r="A69">
        <v>1</v>
      </c>
      <c r="B69">
        <v>67</v>
      </c>
      <c r="C69">
        <v>25</v>
      </c>
      <c r="D69">
        <v>8.5</v>
      </c>
      <c r="E69">
        <v>6</v>
      </c>
      <c r="F69">
        <v>4.5</v>
      </c>
      <c r="G69">
        <v>2</v>
      </c>
      <c r="H69">
        <v>2.5</v>
      </c>
      <c r="I69">
        <v>0</v>
      </c>
      <c r="J69">
        <f t="shared" si="2"/>
        <v>2.35</v>
      </c>
      <c r="K69">
        <v>1</v>
      </c>
      <c r="L69">
        <f t="shared" si="3"/>
        <v>2.6875</v>
      </c>
      <c r="M69">
        <v>202220</v>
      </c>
      <c r="N69" t="s">
        <v>70</v>
      </c>
      <c r="O69" s="9" t="s">
        <v>48</v>
      </c>
    </row>
    <row r="70" spans="1:15" x14ac:dyDescent="0.3">
      <c r="A70">
        <v>1</v>
      </c>
      <c r="B70">
        <v>68</v>
      </c>
      <c r="C70">
        <v>25</v>
      </c>
      <c r="D70">
        <v>10</v>
      </c>
      <c r="E70">
        <v>0</v>
      </c>
      <c r="F70">
        <v>6</v>
      </c>
      <c r="G70">
        <v>2</v>
      </c>
      <c r="H70">
        <v>2.5</v>
      </c>
      <c r="I70">
        <v>0</v>
      </c>
      <c r="J70">
        <f t="shared" si="2"/>
        <v>2.0499999999999998</v>
      </c>
      <c r="K70">
        <v>0</v>
      </c>
      <c r="L70">
        <f t="shared" si="3"/>
        <v>2.3125</v>
      </c>
      <c r="M70">
        <v>202220</v>
      </c>
      <c r="N70" t="s">
        <v>74</v>
      </c>
      <c r="O70" s="9" t="s">
        <v>62</v>
      </c>
    </row>
    <row r="71" spans="1:15" x14ac:dyDescent="0.3">
      <c r="A71">
        <v>1</v>
      </c>
      <c r="B71">
        <v>69</v>
      </c>
      <c r="C71">
        <v>25</v>
      </c>
      <c r="D71">
        <v>9</v>
      </c>
      <c r="E71">
        <v>10</v>
      </c>
      <c r="F71">
        <v>6</v>
      </c>
      <c r="G71">
        <v>5.5</v>
      </c>
      <c r="H71">
        <v>9.5</v>
      </c>
      <c r="I71">
        <v>0</v>
      </c>
      <c r="J71">
        <f t="shared" si="2"/>
        <v>4</v>
      </c>
      <c r="K71">
        <v>1</v>
      </c>
      <c r="L71">
        <f t="shared" si="3"/>
        <v>4.3125</v>
      </c>
      <c r="M71">
        <v>202220</v>
      </c>
      <c r="N71" t="s">
        <v>68</v>
      </c>
      <c r="O71" s="9" t="s">
        <v>64</v>
      </c>
    </row>
    <row r="72" spans="1:15" x14ac:dyDescent="0.3">
      <c r="A72">
        <v>0</v>
      </c>
      <c r="B72">
        <v>70</v>
      </c>
      <c r="C72">
        <v>25</v>
      </c>
      <c r="D72">
        <v>8</v>
      </c>
      <c r="E72">
        <v>0</v>
      </c>
      <c r="F72">
        <v>5.5</v>
      </c>
      <c r="G72">
        <v>10</v>
      </c>
      <c r="H72">
        <v>9</v>
      </c>
      <c r="I72">
        <v>0</v>
      </c>
      <c r="J72">
        <f t="shared" si="2"/>
        <v>3.25</v>
      </c>
      <c r="K72">
        <v>1</v>
      </c>
      <c r="L72">
        <f t="shared" si="3"/>
        <v>3.25</v>
      </c>
      <c r="M72">
        <v>202220</v>
      </c>
      <c r="N72" t="s">
        <v>68</v>
      </c>
      <c r="O72" s="9" t="s">
        <v>63</v>
      </c>
    </row>
    <row r="73" spans="1:15" x14ac:dyDescent="0.3">
      <c r="A73">
        <v>0</v>
      </c>
      <c r="B73">
        <v>71</v>
      </c>
      <c r="C73">
        <v>25</v>
      </c>
      <c r="D73">
        <v>6</v>
      </c>
      <c r="E73">
        <v>10</v>
      </c>
      <c r="F73">
        <v>0.5</v>
      </c>
      <c r="G73">
        <v>0</v>
      </c>
      <c r="H73">
        <v>0</v>
      </c>
      <c r="I73">
        <v>0</v>
      </c>
      <c r="J73">
        <f t="shared" si="2"/>
        <v>1.65</v>
      </c>
      <c r="K73">
        <v>0</v>
      </c>
      <c r="L73">
        <f t="shared" si="3"/>
        <v>2.0625</v>
      </c>
      <c r="M73">
        <v>202220</v>
      </c>
      <c r="N73" t="s">
        <v>72</v>
      </c>
      <c r="O73" s="9" t="s">
        <v>54</v>
      </c>
    </row>
    <row r="74" spans="1:15" x14ac:dyDescent="0.3">
      <c r="A74">
        <v>1</v>
      </c>
      <c r="B74">
        <v>72</v>
      </c>
      <c r="C74">
        <v>25</v>
      </c>
      <c r="D74">
        <v>7</v>
      </c>
      <c r="E74">
        <v>10</v>
      </c>
      <c r="F74">
        <v>6.5</v>
      </c>
      <c r="G74">
        <v>3</v>
      </c>
      <c r="H74">
        <v>8.3000000000000007</v>
      </c>
      <c r="I74">
        <v>0</v>
      </c>
      <c r="J74">
        <f t="shared" si="2"/>
        <v>3.4799999999999995</v>
      </c>
      <c r="K74">
        <v>1</v>
      </c>
      <c r="L74">
        <f t="shared" si="3"/>
        <v>3.9749999999999996</v>
      </c>
      <c r="M74">
        <v>202220</v>
      </c>
      <c r="N74" t="s">
        <v>75</v>
      </c>
      <c r="O74" s="9" t="s">
        <v>49</v>
      </c>
    </row>
    <row r="75" spans="1:15" x14ac:dyDescent="0.3">
      <c r="A75">
        <v>0</v>
      </c>
      <c r="B75">
        <v>73</v>
      </c>
      <c r="C75">
        <v>25</v>
      </c>
      <c r="D75">
        <v>10</v>
      </c>
      <c r="E75">
        <v>10</v>
      </c>
      <c r="F75">
        <v>3.5</v>
      </c>
      <c r="G75">
        <v>2</v>
      </c>
      <c r="H75">
        <v>0</v>
      </c>
      <c r="I75">
        <v>0</v>
      </c>
      <c r="J75">
        <f t="shared" si="2"/>
        <v>2.5499999999999998</v>
      </c>
      <c r="K75">
        <v>0</v>
      </c>
      <c r="L75">
        <f t="shared" si="3"/>
        <v>2.9375</v>
      </c>
      <c r="M75">
        <v>202220</v>
      </c>
      <c r="N75" t="s">
        <v>70</v>
      </c>
      <c r="O75" s="9" t="s">
        <v>47</v>
      </c>
    </row>
    <row r="76" spans="1:15" x14ac:dyDescent="0.3">
      <c r="A76">
        <v>0</v>
      </c>
      <c r="B76">
        <v>74</v>
      </c>
      <c r="C76">
        <v>25</v>
      </c>
      <c r="D76">
        <v>10</v>
      </c>
      <c r="E76">
        <v>6</v>
      </c>
      <c r="F76">
        <v>7.5</v>
      </c>
      <c r="G76">
        <v>10</v>
      </c>
      <c r="H76">
        <v>10</v>
      </c>
      <c r="I76">
        <v>0</v>
      </c>
      <c r="J76">
        <f t="shared" si="2"/>
        <v>4.3499999999999996</v>
      </c>
      <c r="K76">
        <v>1</v>
      </c>
      <c r="L76">
        <f t="shared" si="3"/>
        <v>4.3499999999999996</v>
      </c>
      <c r="M76">
        <v>202220</v>
      </c>
      <c r="N76" t="s">
        <v>71</v>
      </c>
      <c r="O76" s="9" t="s">
        <v>49</v>
      </c>
    </row>
    <row r="77" spans="1:15" x14ac:dyDescent="0.3">
      <c r="A77">
        <v>0</v>
      </c>
      <c r="B77">
        <v>75</v>
      </c>
      <c r="C77">
        <v>25</v>
      </c>
      <c r="D77">
        <v>10</v>
      </c>
      <c r="E77">
        <v>10</v>
      </c>
      <c r="F77">
        <v>9</v>
      </c>
      <c r="G77">
        <v>10</v>
      </c>
      <c r="H77">
        <v>10</v>
      </c>
      <c r="I77">
        <v>0</v>
      </c>
      <c r="J77">
        <f t="shared" si="2"/>
        <v>4.9000000000000004</v>
      </c>
      <c r="K77">
        <v>1</v>
      </c>
      <c r="L77">
        <f t="shared" si="3"/>
        <v>4.9000000000000004</v>
      </c>
      <c r="M77">
        <v>202220</v>
      </c>
      <c r="N77" t="s">
        <v>71</v>
      </c>
      <c r="O77" s="9" t="s">
        <v>61</v>
      </c>
    </row>
    <row r="78" spans="1:15" x14ac:dyDescent="0.3">
      <c r="A78">
        <v>0</v>
      </c>
      <c r="B78">
        <v>76</v>
      </c>
      <c r="C78">
        <v>25</v>
      </c>
      <c r="D78">
        <v>10</v>
      </c>
      <c r="E78">
        <v>10</v>
      </c>
      <c r="F78">
        <v>6</v>
      </c>
      <c r="G78">
        <v>9</v>
      </c>
      <c r="H78">
        <v>10</v>
      </c>
      <c r="I78">
        <v>0</v>
      </c>
      <c r="J78">
        <f t="shared" si="2"/>
        <v>4.5</v>
      </c>
      <c r="K78">
        <v>0</v>
      </c>
      <c r="L78">
        <f t="shared" si="3"/>
        <v>4.5</v>
      </c>
      <c r="M78">
        <v>202220</v>
      </c>
      <c r="N78" t="s">
        <v>68</v>
      </c>
      <c r="O78" s="9" t="s">
        <v>59</v>
      </c>
    </row>
    <row r="79" spans="1:15" x14ac:dyDescent="0.3">
      <c r="A79">
        <v>0</v>
      </c>
      <c r="B79">
        <v>77</v>
      </c>
      <c r="C79">
        <v>25</v>
      </c>
      <c r="D79">
        <v>0</v>
      </c>
      <c r="E79">
        <v>0</v>
      </c>
      <c r="F79">
        <v>2</v>
      </c>
      <c r="G79">
        <v>4</v>
      </c>
      <c r="H79">
        <v>5</v>
      </c>
      <c r="I79">
        <v>0</v>
      </c>
      <c r="J79">
        <f t="shared" si="2"/>
        <v>1.1000000000000001</v>
      </c>
      <c r="K79">
        <v>0</v>
      </c>
      <c r="L79">
        <f t="shared" si="3"/>
        <v>1.1000000000000001</v>
      </c>
      <c r="M79">
        <v>202220</v>
      </c>
      <c r="N79" t="s">
        <v>70</v>
      </c>
      <c r="O79" s="9" t="s">
        <v>48</v>
      </c>
    </row>
    <row r="80" spans="1:15" x14ac:dyDescent="0.3">
      <c r="A80">
        <v>1</v>
      </c>
      <c r="B80">
        <v>78</v>
      </c>
      <c r="C80">
        <v>25</v>
      </c>
      <c r="D80">
        <v>10</v>
      </c>
      <c r="E80">
        <v>10</v>
      </c>
      <c r="F80">
        <v>10</v>
      </c>
      <c r="G80">
        <v>10</v>
      </c>
      <c r="H80">
        <v>10</v>
      </c>
      <c r="I80">
        <v>0</v>
      </c>
      <c r="J80">
        <f t="shared" si="2"/>
        <v>5</v>
      </c>
      <c r="K80">
        <v>0</v>
      </c>
      <c r="L80">
        <f t="shared" si="3"/>
        <v>5</v>
      </c>
      <c r="M80">
        <v>202220</v>
      </c>
      <c r="N80" t="s">
        <v>68</v>
      </c>
      <c r="O80" s="9" t="s">
        <v>49</v>
      </c>
    </row>
    <row r="81" spans="1:15" x14ac:dyDescent="0.3">
      <c r="A81">
        <v>0</v>
      </c>
      <c r="B81">
        <v>79</v>
      </c>
      <c r="C81">
        <v>25</v>
      </c>
      <c r="D81">
        <v>10</v>
      </c>
      <c r="E81">
        <v>10</v>
      </c>
      <c r="F81">
        <v>6.5</v>
      </c>
      <c r="G81">
        <v>3</v>
      </c>
      <c r="H81">
        <v>5.5</v>
      </c>
      <c r="I81">
        <v>0</v>
      </c>
      <c r="J81">
        <f t="shared" si="2"/>
        <v>3.5</v>
      </c>
      <c r="K81">
        <v>1</v>
      </c>
      <c r="L81">
        <f t="shared" si="3"/>
        <v>4</v>
      </c>
      <c r="M81">
        <v>202220</v>
      </c>
      <c r="N81" t="s">
        <v>70</v>
      </c>
      <c r="O81" s="9" t="s">
        <v>48</v>
      </c>
    </row>
    <row r="82" spans="1:15" x14ac:dyDescent="0.3">
      <c r="A82">
        <v>1</v>
      </c>
      <c r="B82">
        <v>80</v>
      </c>
      <c r="C82">
        <v>25</v>
      </c>
      <c r="D82">
        <v>9</v>
      </c>
      <c r="E82">
        <v>0</v>
      </c>
      <c r="F82">
        <v>4.5</v>
      </c>
      <c r="G82">
        <v>1</v>
      </c>
      <c r="H82">
        <v>0</v>
      </c>
      <c r="I82">
        <v>0</v>
      </c>
      <c r="J82">
        <f t="shared" si="2"/>
        <v>1.45</v>
      </c>
      <c r="K82">
        <v>0</v>
      </c>
      <c r="L82">
        <f t="shared" si="3"/>
        <v>1.6875</v>
      </c>
      <c r="M82">
        <v>202220</v>
      </c>
      <c r="N82" t="s">
        <v>68</v>
      </c>
      <c r="O82" s="9" t="s">
        <v>50</v>
      </c>
    </row>
    <row r="83" spans="1:15" x14ac:dyDescent="0.3">
      <c r="A83">
        <v>1</v>
      </c>
      <c r="B83">
        <v>81</v>
      </c>
      <c r="C83">
        <v>25</v>
      </c>
      <c r="D83">
        <v>10</v>
      </c>
      <c r="E83">
        <v>10</v>
      </c>
      <c r="F83">
        <v>6.5</v>
      </c>
      <c r="G83">
        <v>1</v>
      </c>
      <c r="H83">
        <v>10</v>
      </c>
      <c r="I83">
        <v>0</v>
      </c>
      <c r="J83">
        <f t="shared" si="2"/>
        <v>3.75</v>
      </c>
      <c r="K83">
        <v>0</v>
      </c>
      <c r="L83">
        <f t="shared" si="3"/>
        <v>4.5625</v>
      </c>
      <c r="M83">
        <v>202220</v>
      </c>
      <c r="N83" t="s">
        <v>73</v>
      </c>
      <c r="O83" s="9" t="s">
        <v>52</v>
      </c>
    </row>
    <row r="84" spans="1:15" x14ac:dyDescent="0.3">
      <c r="A84">
        <v>1</v>
      </c>
      <c r="B84">
        <v>82</v>
      </c>
      <c r="C84">
        <v>25</v>
      </c>
      <c r="D84">
        <v>10</v>
      </c>
      <c r="E84">
        <v>9</v>
      </c>
      <c r="F84">
        <v>10</v>
      </c>
      <c r="G84">
        <v>9</v>
      </c>
      <c r="H84">
        <v>8.5</v>
      </c>
      <c r="I84">
        <v>0</v>
      </c>
      <c r="J84">
        <f t="shared" si="2"/>
        <v>4.6500000000000004</v>
      </c>
      <c r="K84">
        <v>0</v>
      </c>
      <c r="L84">
        <f t="shared" si="3"/>
        <v>4.6875</v>
      </c>
      <c r="M84">
        <v>202220</v>
      </c>
      <c r="N84" t="s">
        <v>72</v>
      </c>
      <c r="O84" s="9" t="s">
        <v>61</v>
      </c>
    </row>
    <row r="85" spans="1:15" x14ac:dyDescent="0.3">
      <c r="A85">
        <v>0</v>
      </c>
      <c r="B85">
        <v>83</v>
      </c>
      <c r="C85">
        <v>25</v>
      </c>
      <c r="I85">
        <v>0</v>
      </c>
      <c r="J85">
        <f t="shared" si="2"/>
        <v>0</v>
      </c>
      <c r="K85">
        <v>0</v>
      </c>
      <c r="L85">
        <f t="shared" si="3"/>
        <v>0</v>
      </c>
      <c r="M85">
        <v>202220</v>
      </c>
      <c r="N85" t="s">
        <v>70</v>
      </c>
      <c r="O85" s="9" t="s">
        <v>65</v>
      </c>
    </row>
    <row r="86" spans="1:15" x14ac:dyDescent="0.3">
      <c r="A86">
        <v>0</v>
      </c>
      <c r="B86">
        <v>84</v>
      </c>
      <c r="C86">
        <v>25</v>
      </c>
      <c r="D86">
        <v>5</v>
      </c>
      <c r="E86">
        <v>0</v>
      </c>
      <c r="F86">
        <v>0</v>
      </c>
      <c r="G86">
        <v>0</v>
      </c>
      <c r="H86">
        <v>2.5</v>
      </c>
      <c r="I86">
        <v>0</v>
      </c>
      <c r="J86">
        <f t="shared" si="2"/>
        <v>0.75</v>
      </c>
      <c r="K86">
        <v>0</v>
      </c>
      <c r="L86">
        <f t="shared" si="3"/>
        <v>0.9375</v>
      </c>
      <c r="M86">
        <v>202220</v>
      </c>
      <c r="N86" t="s">
        <v>68</v>
      </c>
      <c r="O86" s="9" t="s">
        <v>48</v>
      </c>
    </row>
    <row r="87" spans="1:15" x14ac:dyDescent="0.3">
      <c r="A87">
        <v>1</v>
      </c>
      <c r="B87">
        <v>85</v>
      </c>
      <c r="C87">
        <v>25</v>
      </c>
      <c r="D87">
        <v>10</v>
      </c>
      <c r="E87">
        <v>0</v>
      </c>
      <c r="F87">
        <v>2.5</v>
      </c>
      <c r="G87">
        <v>0</v>
      </c>
      <c r="H87">
        <v>7.5</v>
      </c>
      <c r="I87">
        <v>0</v>
      </c>
      <c r="J87">
        <f t="shared" si="2"/>
        <v>2</v>
      </c>
      <c r="K87">
        <v>0</v>
      </c>
      <c r="L87">
        <f t="shared" si="3"/>
        <v>2.5</v>
      </c>
      <c r="M87">
        <v>202220</v>
      </c>
      <c r="N87" t="s">
        <v>73</v>
      </c>
      <c r="O87" s="9" t="s">
        <v>66</v>
      </c>
    </row>
    <row r="88" spans="1:15" x14ac:dyDescent="0.3">
      <c r="A88">
        <v>1</v>
      </c>
      <c r="B88">
        <v>86</v>
      </c>
      <c r="C88">
        <v>25</v>
      </c>
      <c r="D88">
        <v>10</v>
      </c>
      <c r="E88">
        <v>10</v>
      </c>
      <c r="F88">
        <v>6</v>
      </c>
      <c r="G88">
        <v>10</v>
      </c>
      <c r="H88">
        <v>8.5</v>
      </c>
      <c r="I88">
        <v>0</v>
      </c>
      <c r="J88">
        <f t="shared" si="2"/>
        <v>4.45</v>
      </c>
      <c r="K88">
        <v>1</v>
      </c>
      <c r="L88">
        <f t="shared" si="3"/>
        <v>4.45</v>
      </c>
      <c r="M88">
        <v>202220</v>
      </c>
      <c r="N88" t="s">
        <v>71</v>
      </c>
      <c r="O88" s="9" t="s">
        <v>62</v>
      </c>
    </row>
    <row r="89" spans="1:15" x14ac:dyDescent="0.3">
      <c r="A89">
        <v>1</v>
      </c>
      <c r="B89">
        <v>87</v>
      </c>
      <c r="C89">
        <v>25</v>
      </c>
      <c r="D89">
        <v>10</v>
      </c>
      <c r="E89">
        <v>10</v>
      </c>
      <c r="F89">
        <v>5</v>
      </c>
      <c r="G89">
        <v>8</v>
      </c>
      <c r="H89">
        <v>10</v>
      </c>
      <c r="I89">
        <v>0</v>
      </c>
      <c r="J89">
        <f t="shared" si="2"/>
        <v>4.3</v>
      </c>
      <c r="K89">
        <v>1</v>
      </c>
      <c r="L89">
        <f t="shared" si="3"/>
        <v>4.375</v>
      </c>
      <c r="M89">
        <v>202220</v>
      </c>
      <c r="N89" t="s">
        <v>71</v>
      </c>
      <c r="O89" s="9" t="s">
        <v>49</v>
      </c>
    </row>
    <row r="90" spans="1:15" x14ac:dyDescent="0.3">
      <c r="J90" t="s">
        <v>27</v>
      </c>
      <c r="K90">
        <f>SUM(K3:K89)</f>
        <v>33</v>
      </c>
    </row>
  </sheetData>
  <mergeCells count="1">
    <mergeCell ref="D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B27CF-34CF-4D5A-A7F8-936EEC407269}">
  <dimension ref="A1:O89"/>
  <sheetViews>
    <sheetView workbookViewId="0">
      <pane xSplit="1" topLeftCell="B1" activePane="topRight" state="frozen"/>
      <selection pane="topRight" sqref="A1:C1048576"/>
    </sheetView>
  </sheetViews>
  <sheetFormatPr baseColWidth="10" defaultColWidth="9" defaultRowHeight="15.6" x14ac:dyDescent="0.3"/>
  <cols>
    <col min="1" max="1" width="18.59765625" customWidth="1"/>
    <col min="2" max="2" width="5" bestFit="1" customWidth="1"/>
    <col min="3" max="3" width="7.09765625" bestFit="1" customWidth="1"/>
    <col min="12" max="12" width="13.3984375" bestFit="1" customWidth="1"/>
    <col min="13" max="13" width="17" bestFit="1" customWidth="1"/>
    <col min="14" max="14" width="17.59765625" bestFit="1" customWidth="1"/>
    <col min="15" max="15" width="35.5" bestFit="1" customWidth="1"/>
  </cols>
  <sheetData>
    <row r="1" spans="1:15" x14ac:dyDescent="0.3">
      <c r="A1" t="s">
        <v>67</v>
      </c>
      <c r="B1" t="s">
        <v>0</v>
      </c>
      <c r="C1" t="s">
        <v>12</v>
      </c>
      <c r="D1" s="12" t="s">
        <v>28</v>
      </c>
      <c r="E1" s="12"/>
      <c r="F1" s="12"/>
      <c r="G1" s="12"/>
      <c r="H1" s="12"/>
      <c r="I1" s="12"/>
      <c r="J1" s="12"/>
      <c r="K1" s="12"/>
      <c r="N1" s="1" t="s">
        <v>76</v>
      </c>
      <c r="O1" t="s">
        <v>43</v>
      </c>
    </row>
    <row r="2" spans="1:15" x14ac:dyDescent="0.3"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29</v>
      </c>
      <c r="K2" s="10" t="s">
        <v>24</v>
      </c>
      <c r="L2" t="s">
        <v>30</v>
      </c>
      <c r="M2" t="s">
        <v>14</v>
      </c>
    </row>
    <row r="3" spans="1:15" x14ac:dyDescent="0.3">
      <c r="A3">
        <v>0</v>
      </c>
      <c r="B3">
        <v>1</v>
      </c>
      <c r="C3">
        <v>23</v>
      </c>
      <c r="D3">
        <v>2</v>
      </c>
      <c r="E3">
        <v>3</v>
      </c>
      <c r="F3">
        <v>3</v>
      </c>
      <c r="G3">
        <v>0</v>
      </c>
      <c r="H3">
        <v>0</v>
      </c>
      <c r="I3">
        <v>0</v>
      </c>
      <c r="J3">
        <v>0</v>
      </c>
      <c r="K3">
        <f>IF('Parcial 2 con correcciones'!G3&lt;6, (SUM(D3:J3)-MIN(F3:J3))*(5/60),(E3+(SUM(F3:J3)-MIN(F3:J3)))*(5/50))</f>
        <v>0.66666666666666663</v>
      </c>
      <c r="L3">
        <v>0.75</v>
      </c>
      <c r="M3">
        <v>0</v>
      </c>
      <c r="N3" t="s">
        <v>68</v>
      </c>
      <c r="O3" s="9" t="s">
        <v>47</v>
      </c>
    </row>
    <row r="4" spans="1:15" x14ac:dyDescent="0.3">
      <c r="A4">
        <v>0</v>
      </c>
      <c r="B4">
        <v>2</v>
      </c>
      <c r="C4">
        <v>23</v>
      </c>
      <c r="D4">
        <v>0</v>
      </c>
      <c r="E4">
        <v>8.5</v>
      </c>
      <c r="F4">
        <v>5</v>
      </c>
      <c r="G4">
        <v>0</v>
      </c>
      <c r="H4">
        <v>5</v>
      </c>
      <c r="I4">
        <v>9</v>
      </c>
      <c r="J4">
        <v>0</v>
      </c>
      <c r="K4">
        <f>IF('Parcial 2 con correcciones'!G4&lt;6, (SUM(D4:J4)-MIN(F4:J4))*(5/60),(E4+(SUM(F4:J4)-MIN(F4:J4)))*(5/50))</f>
        <v>2.75</v>
      </c>
      <c r="L4">
        <v>3.49</v>
      </c>
      <c r="M4">
        <v>0</v>
      </c>
      <c r="N4" t="s">
        <v>69</v>
      </c>
      <c r="O4" s="9" t="s">
        <v>48</v>
      </c>
    </row>
    <row r="5" spans="1:15" x14ac:dyDescent="0.3">
      <c r="A5">
        <v>0</v>
      </c>
      <c r="B5">
        <v>3</v>
      </c>
      <c r="C5">
        <v>23</v>
      </c>
      <c r="D5">
        <v>3</v>
      </c>
      <c r="E5">
        <v>4.5</v>
      </c>
      <c r="F5">
        <v>1</v>
      </c>
      <c r="G5">
        <v>2</v>
      </c>
      <c r="H5">
        <v>0</v>
      </c>
      <c r="I5">
        <v>0</v>
      </c>
      <c r="J5">
        <v>10</v>
      </c>
      <c r="K5">
        <f>IF('Parcial 2 con correcciones'!G5&lt;6, (SUM(D5:J5)-MIN(F5:J5))*(5/60),(E5+(SUM(F5:J5)-MIN(F5:J5)))*(5/50))</f>
        <v>1.7083333333333333</v>
      </c>
      <c r="L5">
        <v>2.38</v>
      </c>
      <c r="M5">
        <v>0</v>
      </c>
      <c r="N5" t="s">
        <v>68</v>
      </c>
      <c r="O5" s="9" t="s">
        <v>47</v>
      </c>
    </row>
    <row r="6" spans="1:15" x14ac:dyDescent="0.3">
      <c r="A6">
        <v>1</v>
      </c>
      <c r="B6">
        <v>4</v>
      </c>
      <c r="C6">
        <v>23</v>
      </c>
      <c r="D6">
        <v>0</v>
      </c>
      <c r="E6">
        <v>5.5</v>
      </c>
      <c r="F6">
        <v>4</v>
      </c>
      <c r="G6">
        <v>2</v>
      </c>
      <c r="H6">
        <v>0</v>
      </c>
      <c r="I6">
        <v>0</v>
      </c>
      <c r="J6">
        <v>0</v>
      </c>
      <c r="K6">
        <f>IF('Parcial 2 con correcciones'!G6&lt;6, (SUM(D6:J6)-MIN(F6:J6))*(5/60),(E6+(SUM(F6:J6)-MIN(F6:J6)))*(5/50))</f>
        <v>0.95833333333333326</v>
      </c>
      <c r="L6">
        <v>1.75</v>
      </c>
      <c r="M6">
        <v>0</v>
      </c>
      <c r="N6" t="s">
        <v>70</v>
      </c>
      <c r="O6" s="9" t="s">
        <v>47</v>
      </c>
    </row>
    <row r="7" spans="1:15" x14ac:dyDescent="0.3">
      <c r="A7">
        <v>1</v>
      </c>
      <c r="B7">
        <v>5</v>
      </c>
      <c r="C7">
        <v>23</v>
      </c>
      <c r="D7">
        <v>0</v>
      </c>
      <c r="E7">
        <v>9</v>
      </c>
      <c r="F7">
        <v>10</v>
      </c>
      <c r="G7">
        <v>0</v>
      </c>
      <c r="H7">
        <v>10</v>
      </c>
      <c r="I7">
        <v>10</v>
      </c>
      <c r="J7">
        <v>10</v>
      </c>
      <c r="K7">
        <f>IF('Parcial 2 con correcciones'!G7&lt;6, (SUM(D7:J7)-MIN(F7:J7))*(5/60),(E7+(SUM(F7:J7)-MIN(F7:J7)))*(5/50))</f>
        <v>4.9000000000000004</v>
      </c>
      <c r="L7">
        <v>5</v>
      </c>
      <c r="M7">
        <v>0</v>
      </c>
      <c r="N7" t="s">
        <v>68</v>
      </c>
      <c r="O7" s="9" t="s">
        <v>49</v>
      </c>
    </row>
    <row r="8" spans="1:15" x14ac:dyDescent="0.3">
      <c r="A8">
        <v>1</v>
      </c>
      <c r="B8">
        <v>6</v>
      </c>
      <c r="C8">
        <v>23</v>
      </c>
      <c r="D8">
        <v>0</v>
      </c>
      <c r="E8">
        <v>2</v>
      </c>
      <c r="F8">
        <v>4</v>
      </c>
      <c r="G8">
        <v>0</v>
      </c>
      <c r="H8">
        <v>0</v>
      </c>
      <c r="I8">
        <v>10</v>
      </c>
      <c r="J8">
        <v>2</v>
      </c>
      <c r="K8">
        <f>IF('Parcial 2 con correcciones'!G8&lt;6, (SUM(D8:J8)-MIN(F8:J8))*(5/60),(E8+(SUM(F8:J8)-MIN(F8:J8)))*(5/50))</f>
        <v>1.5</v>
      </c>
      <c r="L8">
        <v>2.23</v>
      </c>
      <c r="M8">
        <v>0</v>
      </c>
      <c r="N8" t="s">
        <v>70</v>
      </c>
      <c r="O8" s="9" t="s">
        <v>47</v>
      </c>
    </row>
    <row r="9" spans="1:15" x14ac:dyDescent="0.3">
      <c r="A9">
        <v>1</v>
      </c>
      <c r="B9">
        <v>7</v>
      </c>
      <c r="C9">
        <v>23</v>
      </c>
      <c r="D9">
        <v>0</v>
      </c>
      <c r="E9">
        <v>5.5</v>
      </c>
      <c r="F9">
        <v>2</v>
      </c>
      <c r="G9">
        <v>2</v>
      </c>
      <c r="H9">
        <v>4</v>
      </c>
      <c r="I9">
        <v>0</v>
      </c>
      <c r="J9">
        <v>0</v>
      </c>
      <c r="K9">
        <f>IF('Parcial 2 con correcciones'!G9&lt;6, (SUM(D9:J9)-MIN(F9:J9))*(5/60),(E9+(SUM(F9:J9)-MIN(F9:J9)))*(5/50))</f>
        <v>1.125</v>
      </c>
      <c r="L9">
        <v>1.9</v>
      </c>
      <c r="M9">
        <v>0</v>
      </c>
      <c r="N9" t="s">
        <v>70</v>
      </c>
      <c r="O9" s="9" t="s">
        <v>50</v>
      </c>
    </row>
    <row r="10" spans="1:15" x14ac:dyDescent="0.3">
      <c r="A10">
        <v>1</v>
      </c>
      <c r="B10">
        <v>8</v>
      </c>
      <c r="C10">
        <v>23</v>
      </c>
      <c r="D10">
        <v>3</v>
      </c>
      <c r="E10">
        <v>2</v>
      </c>
      <c r="F10">
        <v>10</v>
      </c>
      <c r="G10">
        <v>1</v>
      </c>
      <c r="H10">
        <v>0</v>
      </c>
      <c r="I10">
        <v>0</v>
      </c>
      <c r="J10">
        <v>0</v>
      </c>
      <c r="K10">
        <f>IF('Parcial 2 con correcciones'!G10&lt;6, (SUM(D10:J10)-MIN(F10:J10))*(5/60),(E10+(SUM(F10:J10)-MIN(F10:J10)))*(5/50))</f>
        <v>1.3333333333333333</v>
      </c>
      <c r="L10">
        <v>2.0499999999999998</v>
      </c>
      <c r="M10">
        <v>0</v>
      </c>
      <c r="N10" t="s">
        <v>70</v>
      </c>
      <c r="O10" s="9" t="s">
        <v>51</v>
      </c>
    </row>
    <row r="11" spans="1:15" x14ac:dyDescent="0.3">
      <c r="A11">
        <v>1</v>
      </c>
      <c r="B11">
        <v>9</v>
      </c>
      <c r="C11">
        <v>23</v>
      </c>
      <c r="K11">
        <f>IF('Parcial 2 con correcciones'!G11&lt;6, (SUM(D11:J11)-MIN(F11:J11))*(5/60),(E11+(SUM(F11:J11)-MIN(F11:J11)))*(5/50))</f>
        <v>0</v>
      </c>
      <c r="L11">
        <v>0</v>
      </c>
      <c r="M11">
        <v>0</v>
      </c>
      <c r="N11" t="s">
        <v>68</v>
      </c>
      <c r="O11" s="9" t="s">
        <v>47</v>
      </c>
    </row>
    <row r="12" spans="1:15" x14ac:dyDescent="0.3">
      <c r="A12">
        <v>1</v>
      </c>
      <c r="B12">
        <v>10</v>
      </c>
      <c r="C12">
        <v>23</v>
      </c>
      <c r="K12">
        <f>IF('Parcial 2 con correcciones'!G12&lt;6, (SUM(D12:J12)-MIN(F12:J12))*(5/60),(E12+(SUM(F12:J12)-MIN(F12:J12)))*(5/50))</f>
        <v>0</v>
      </c>
      <c r="L12">
        <v>0</v>
      </c>
      <c r="M12">
        <v>0</v>
      </c>
      <c r="N12" t="s">
        <v>71</v>
      </c>
      <c r="O12" s="9" t="s">
        <v>52</v>
      </c>
    </row>
    <row r="13" spans="1:15" x14ac:dyDescent="0.3">
      <c r="A13">
        <v>0</v>
      </c>
      <c r="B13">
        <v>11</v>
      </c>
      <c r="C13">
        <v>23</v>
      </c>
      <c r="D13">
        <v>0</v>
      </c>
      <c r="E13">
        <v>6</v>
      </c>
      <c r="F13">
        <v>10</v>
      </c>
      <c r="G13">
        <v>1</v>
      </c>
      <c r="H13">
        <v>0</v>
      </c>
      <c r="I13">
        <v>10</v>
      </c>
      <c r="J13">
        <v>0</v>
      </c>
      <c r="K13">
        <f>IF('Parcial 2 con correcciones'!G13&lt;6, (SUM(D13:J13)-MIN(F13:J13))*(5/60),(E13+(SUM(F13:J13)-MIN(F13:J13)))*(5/50))</f>
        <v>2.7</v>
      </c>
      <c r="L13">
        <v>3.4</v>
      </c>
      <c r="M13">
        <v>0</v>
      </c>
      <c r="N13" t="s">
        <v>72</v>
      </c>
      <c r="O13" s="9" t="s">
        <v>48</v>
      </c>
    </row>
    <row r="14" spans="1:15" x14ac:dyDescent="0.3">
      <c r="A14">
        <v>1</v>
      </c>
      <c r="B14">
        <v>12</v>
      </c>
      <c r="C14">
        <v>23</v>
      </c>
      <c r="D14">
        <v>0</v>
      </c>
      <c r="E14">
        <v>7</v>
      </c>
      <c r="F14">
        <v>2</v>
      </c>
      <c r="G14">
        <v>2</v>
      </c>
      <c r="H14">
        <v>10</v>
      </c>
      <c r="I14">
        <v>0</v>
      </c>
      <c r="J14">
        <v>0</v>
      </c>
      <c r="K14">
        <f>IF('Parcial 2 con correcciones'!G14&lt;6, (SUM(D14:J14)-MIN(F14:J14))*(5/60),(E14+(SUM(F14:J14)-MIN(F14:J14)))*(5/50))</f>
        <v>1.75</v>
      </c>
      <c r="L14">
        <v>2.5499999999999998</v>
      </c>
      <c r="M14">
        <v>0</v>
      </c>
      <c r="N14" t="s">
        <v>70</v>
      </c>
      <c r="O14" s="9" t="s">
        <v>49</v>
      </c>
    </row>
    <row r="15" spans="1:15" x14ac:dyDescent="0.3">
      <c r="A15">
        <v>1</v>
      </c>
      <c r="B15">
        <v>13</v>
      </c>
      <c r="C15">
        <v>23</v>
      </c>
      <c r="D15">
        <v>0</v>
      </c>
      <c r="E15">
        <v>0</v>
      </c>
      <c r="F15">
        <v>5</v>
      </c>
      <c r="G15">
        <v>1</v>
      </c>
      <c r="H15">
        <v>0</v>
      </c>
      <c r="I15">
        <v>5</v>
      </c>
      <c r="J15">
        <v>0</v>
      </c>
      <c r="K15">
        <f>IF('Parcial 2 con correcciones'!G15&lt;6, (SUM(D15:J15)-MIN(F15:J15))*(5/60),(E15+(SUM(F15:J15)-MIN(F15:J15)))*(5/50))</f>
        <v>0.91666666666666663</v>
      </c>
      <c r="L15">
        <v>1.5</v>
      </c>
      <c r="M15">
        <v>0</v>
      </c>
      <c r="N15" t="s">
        <v>70</v>
      </c>
      <c r="O15" s="9" t="s">
        <v>47</v>
      </c>
    </row>
    <row r="16" spans="1:15" x14ac:dyDescent="0.3">
      <c r="A16">
        <v>1</v>
      </c>
      <c r="B16">
        <v>14</v>
      </c>
      <c r="C16">
        <v>23</v>
      </c>
      <c r="D16">
        <v>5</v>
      </c>
      <c r="E16">
        <v>1</v>
      </c>
      <c r="F16">
        <v>10</v>
      </c>
      <c r="G16">
        <v>3</v>
      </c>
      <c r="H16">
        <v>0</v>
      </c>
      <c r="I16">
        <v>0</v>
      </c>
      <c r="J16">
        <v>7</v>
      </c>
      <c r="K16">
        <f>IF('Parcial 2 con correcciones'!G16&lt;6, (SUM(D16:J16)-MIN(F16:J16))*(5/60),(E16+(SUM(F16:J16)-MIN(F16:J16)))*(5/50))</f>
        <v>2.1666666666666665</v>
      </c>
      <c r="L16">
        <v>2.87</v>
      </c>
      <c r="M16">
        <v>0</v>
      </c>
      <c r="N16" t="s">
        <v>70</v>
      </c>
      <c r="O16" s="9" t="s">
        <v>48</v>
      </c>
    </row>
    <row r="17" spans="1:15" x14ac:dyDescent="0.3">
      <c r="A17">
        <v>1</v>
      </c>
      <c r="B17">
        <v>15</v>
      </c>
      <c r="C17">
        <v>23</v>
      </c>
      <c r="D17">
        <v>4</v>
      </c>
      <c r="E17">
        <v>5.5</v>
      </c>
      <c r="F17">
        <v>4</v>
      </c>
      <c r="G17">
        <v>1</v>
      </c>
      <c r="H17">
        <v>0</v>
      </c>
      <c r="I17">
        <v>7</v>
      </c>
      <c r="J17">
        <v>0</v>
      </c>
      <c r="K17">
        <f>IF('Parcial 2 con correcciones'!G17&lt;6, (SUM(D17:J17)-MIN(F17:J17))*(5/60),(E17+(SUM(F17:J17)-MIN(F17:J17)))*(5/50))</f>
        <v>1.7916666666666665</v>
      </c>
      <c r="L17">
        <v>2.7</v>
      </c>
      <c r="M17">
        <v>0</v>
      </c>
      <c r="N17" t="s">
        <v>70</v>
      </c>
      <c r="O17" s="9" t="s">
        <v>52</v>
      </c>
    </row>
    <row r="18" spans="1:15" x14ac:dyDescent="0.3">
      <c r="A18">
        <v>1</v>
      </c>
      <c r="B18">
        <v>16</v>
      </c>
      <c r="C18">
        <v>23</v>
      </c>
      <c r="F18">
        <v>5</v>
      </c>
      <c r="G18">
        <v>0</v>
      </c>
      <c r="K18">
        <f>IF('Parcial 2 con correcciones'!G18&lt;6, (SUM(D18:J18)-MIN(F18:J18))*(5/60),(E18+(SUM(F18:J18)-MIN(F18:J18)))*(5/50))</f>
        <v>0.41666666666666663</v>
      </c>
      <c r="L18">
        <v>0.71</v>
      </c>
      <c r="M18">
        <v>0</v>
      </c>
      <c r="N18" t="s">
        <v>70</v>
      </c>
      <c r="O18" s="9" t="s">
        <v>48</v>
      </c>
    </row>
    <row r="19" spans="1:15" x14ac:dyDescent="0.3">
      <c r="A19">
        <v>1</v>
      </c>
      <c r="B19">
        <v>17</v>
      </c>
      <c r="C19">
        <v>23</v>
      </c>
      <c r="D19">
        <v>0</v>
      </c>
      <c r="E19">
        <v>5.5</v>
      </c>
      <c r="F19">
        <v>0</v>
      </c>
      <c r="G19">
        <v>2</v>
      </c>
      <c r="H19">
        <v>0</v>
      </c>
      <c r="I19">
        <v>3</v>
      </c>
      <c r="J19">
        <v>0</v>
      </c>
      <c r="K19">
        <f>IF('Parcial 2 con correcciones'!G19&lt;6, (SUM(D19:J19)-MIN(F19:J19))*(5/60),(E19+(SUM(F19:J19)-MIN(F19:J19)))*(5/50))</f>
        <v>0.875</v>
      </c>
      <c r="L19">
        <v>1.4</v>
      </c>
      <c r="M19">
        <v>0</v>
      </c>
      <c r="N19" t="s">
        <v>72</v>
      </c>
      <c r="O19" s="9" t="s">
        <v>47</v>
      </c>
    </row>
    <row r="20" spans="1:15" x14ac:dyDescent="0.3">
      <c r="A20">
        <v>1</v>
      </c>
      <c r="B20">
        <v>18</v>
      </c>
      <c r="C20">
        <v>23</v>
      </c>
      <c r="D20">
        <v>10</v>
      </c>
      <c r="E20">
        <v>6</v>
      </c>
      <c r="F20">
        <v>0</v>
      </c>
      <c r="G20">
        <v>0</v>
      </c>
      <c r="H20">
        <v>10</v>
      </c>
      <c r="I20">
        <v>9.5</v>
      </c>
      <c r="J20">
        <v>10</v>
      </c>
      <c r="K20">
        <f>IF('Parcial 2 con correcciones'!G20&lt;6, (SUM(D20:J20)-MIN(F20:J20))*(5/60),(E20+(SUM(F20:J20)-MIN(F20:J20)))*(5/50))</f>
        <v>3.7916666666666665</v>
      </c>
      <c r="L20">
        <v>4.41</v>
      </c>
      <c r="M20">
        <v>0</v>
      </c>
      <c r="N20" t="s">
        <v>68</v>
      </c>
      <c r="O20" s="9" t="s">
        <v>47</v>
      </c>
    </row>
    <row r="21" spans="1:15" x14ac:dyDescent="0.3">
      <c r="A21">
        <v>0</v>
      </c>
      <c r="B21">
        <v>19</v>
      </c>
      <c r="C21">
        <v>23</v>
      </c>
      <c r="D21">
        <v>0</v>
      </c>
      <c r="E21">
        <v>3</v>
      </c>
      <c r="F21">
        <v>0</v>
      </c>
      <c r="G21">
        <v>0</v>
      </c>
      <c r="H21">
        <v>4</v>
      </c>
      <c r="I21">
        <v>0</v>
      </c>
      <c r="J21">
        <v>2</v>
      </c>
      <c r="K21">
        <f>IF('Parcial 2 con correcciones'!G21&lt;6, (SUM(D21:J21)-MIN(F21:J21))*(5/60),(E21+(SUM(F21:J21)-MIN(F21:J21)))*(5/50))</f>
        <v>0.75</v>
      </c>
      <c r="L21">
        <v>0.88</v>
      </c>
      <c r="M21">
        <v>0</v>
      </c>
      <c r="N21" t="s">
        <v>68</v>
      </c>
      <c r="O21" s="9" t="s">
        <v>53</v>
      </c>
    </row>
    <row r="22" spans="1:15" x14ac:dyDescent="0.3">
      <c r="A22">
        <v>1</v>
      </c>
      <c r="B22">
        <v>20</v>
      </c>
      <c r="C22">
        <v>23</v>
      </c>
      <c r="D22">
        <v>4</v>
      </c>
      <c r="E22">
        <v>6</v>
      </c>
      <c r="F22">
        <v>3</v>
      </c>
      <c r="G22">
        <v>0</v>
      </c>
      <c r="H22">
        <v>0</v>
      </c>
      <c r="I22">
        <v>0</v>
      </c>
      <c r="J22">
        <v>0</v>
      </c>
      <c r="K22">
        <f>IF('Parcial 2 con correcciones'!G22&lt;6, (SUM(D22:J22)-MIN(F22:J22))*(5/60),(E22+(SUM(F22:J22)-MIN(F22:J22)))*(5/50))</f>
        <v>1.0833333333333333</v>
      </c>
      <c r="L22">
        <v>1.8</v>
      </c>
      <c r="M22">
        <v>0</v>
      </c>
      <c r="N22" t="s">
        <v>70</v>
      </c>
      <c r="O22" s="9" t="s">
        <v>47</v>
      </c>
    </row>
    <row r="23" spans="1:15" x14ac:dyDescent="0.3">
      <c r="A23">
        <v>0</v>
      </c>
      <c r="B23">
        <v>21</v>
      </c>
      <c r="C23">
        <v>23</v>
      </c>
      <c r="D23">
        <v>6</v>
      </c>
      <c r="E23">
        <v>5</v>
      </c>
      <c r="F23">
        <v>10</v>
      </c>
      <c r="G23">
        <v>0</v>
      </c>
      <c r="H23">
        <v>5</v>
      </c>
      <c r="I23">
        <v>5</v>
      </c>
      <c r="J23">
        <v>10</v>
      </c>
      <c r="K23">
        <f>IF('Parcial 2 con correcciones'!G23&lt;6, (SUM(D23:J23)-MIN(F23:J23))*(5/60),(E23+(SUM(F23:J23)-MIN(F23:J23)))*(5/50))</f>
        <v>3.4166666666666665</v>
      </c>
      <c r="L23">
        <v>3.85</v>
      </c>
      <c r="M23">
        <v>0</v>
      </c>
      <c r="N23" t="s">
        <v>68</v>
      </c>
      <c r="O23" s="9" t="s">
        <v>54</v>
      </c>
    </row>
    <row r="24" spans="1:15" x14ac:dyDescent="0.3">
      <c r="A24">
        <v>1</v>
      </c>
      <c r="B24">
        <v>22</v>
      </c>
      <c r="C24">
        <v>23</v>
      </c>
      <c r="D24">
        <v>1</v>
      </c>
      <c r="E24">
        <v>1.5</v>
      </c>
      <c r="F24">
        <v>2</v>
      </c>
      <c r="G24">
        <v>0</v>
      </c>
      <c r="H24">
        <v>0</v>
      </c>
      <c r="I24">
        <v>0</v>
      </c>
      <c r="J24">
        <v>0</v>
      </c>
      <c r="K24">
        <f>IF('Parcial 2 con correcciones'!G24&lt;6, (SUM(D24:J24)-MIN(F24:J24))*(5/60),(E24+(SUM(F24:J24)-MIN(F24:J24)))*(5/50))</f>
        <v>0.375</v>
      </c>
      <c r="L24">
        <v>0.42</v>
      </c>
      <c r="M24">
        <v>0</v>
      </c>
      <c r="N24" t="s">
        <v>70</v>
      </c>
      <c r="O24" s="9" t="s">
        <v>47</v>
      </c>
    </row>
    <row r="25" spans="1:15" x14ac:dyDescent="0.3">
      <c r="A25">
        <v>0</v>
      </c>
      <c r="B25">
        <v>23</v>
      </c>
      <c r="C25">
        <v>23</v>
      </c>
      <c r="D25">
        <v>0</v>
      </c>
      <c r="E25">
        <v>6.5</v>
      </c>
      <c r="F25">
        <v>10</v>
      </c>
      <c r="G25">
        <v>0</v>
      </c>
      <c r="H25">
        <v>0</v>
      </c>
      <c r="I25">
        <v>10</v>
      </c>
      <c r="J25">
        <v>9</v>
      </c>
      <c r="K25">
        <f>IF('Parcial 2 con correcciones'!G25&lt;6, (SUM(D25:J25)-MIN(F25:J25))*(5/60),(E25+(SUM(F25:J25)-MIN(F25:J25)))*(5/50))</f>
        <v>3.5500000000000003</v>
      </c>
      <c r="L25">
        <v>4.05</v>
      </c>
      <c r="M25">
        <v>0</v>
      </c>
      <c r="N25" t="s">
        <v>68</v>
      </c>
      <c r="O25" s="9" t="s">
        <v>48</v>
      </c>
    </row>
    <row r="26" spans="1:15" x14ac:dyDescent="0.3">
      <c r="A26">
        <v>0</v>
      </c>
      <c r="B26">
        <v>24</v>
      </c>
      <c r="C26">
        <v>23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>IF('Parcial 2 con correcciones'!G26&lt;6, (SUM(D26:J26)-MIN(F26:J26))*(5/60),(E26+(SUM(F26:J26)-MIN(F26:J26)))*(5/50))</f>
        <v>8.3333333333333329E-2</v>
      </c>
      <c r="L26">
        <v>0.15</v>
      </c>
      <c r="M26">
        <v>0</v>
      </c>
      <c r="N26" t="s">
        <v>68</v>
      </c>
      <c r="O26" s="9" t="s">
        <v>47</v>
      </c>
    </row>
    <row r="27" spans="1:15" x14ac:dyDescent="0.3">
      <c r="A27">
        <v>1</v>
      </c>
      <c r="B27">
        <v>25</v>
      </c>
      <c r="C27">
        <v>23</v>
      </c>
      <c r="D27">
        <v>0</v>
      </c>
      <c r="E27">
        <v>5.5</v>
      </c>
      <c r="F27">
        <v>2</v>
      </c>
      <c r="G27">
        <v>0</v>
      </c>
      <c r="H27">
        <v>0</v>
      </c>
      <c r="I27">
        <v>0</v>
      </c>
      <c r="J27">
        <v>1</v>
      </c>
      <c r="K27">
        <f>IF('Parcial 2 con correcciones'!G27&lt;6, (SUM(D27:J27)-MIN(F27:J27))*(5/60),(E27+(SUM(F27:J27)-MIN(F27:J27)))*(5/50))</f>
        <v>0.85000000000000009</v>
      </c>
      <c r="L27">
        <v>0.88</v>
      </c>
      <c r="M27">
        <v>0</v>
      </c>
      <c r="N27" t="s">
        <v>68</v>
      </c>
      <c r="O27" s="9" t="s">
        <v>50</v>
      </c>
    </row>
    <row r="28" spans="1:15" x14ac:dyDescent="0.3">
      <c r="A28">
        <v>1</v>
      </c>
      <c r="B28">
        <v>26</v>
      </c>
      <c r="C28">
        <v>23</v>
      </c>
      <c r="D28">
        <v>0</v>
      </c>
      <c r="E28">
        <v>3</v>
      </c>
      <c r="F28">
        <v>0</v>
      </c>
      <c r="G28">
        <v>0</v>
      </c>
      <c r="H28">
        <v>2</v>
      </c>
      <c r="I28">
        <v>0</v>
      </c>
      <c r="J28">
        <v>0</v>
      </c>
      <c r="K28">
        <f>IF('Parcial 2 con correcciones'!G28&lt;6, (SUM(D28:J28)-MIN(F28:J28))*(5/60),(E28+(SUM(F28:J28)-MIN(F28:J28)))*(5/50))</f>
        <v>0.41666666666666663</v>
      </c>
      <c r="L28">
        <v>0.71</v>
      </c>
      <c r="M28">
        <v>0</v>
      </c>
      <c r="N28" t="s">
        <v>69</v>
      </c>
      <c r="O28" s="9" t="s">
        <v>49</v>
      </c>
    </row>
    <row r="29" spans="1:15" x14ac:dyDescent="0.3">
      <c r="A29">
        <v>0</v>
      </c>
      <c r="B29">
        <v>27</v>
      </c>
      <c r="C29">
        <v>23</v>
      </c>
      <c r="K29">
        <f>IF('Parcial 2 con correcciones'!G29&lt;6, (SUM(D29:J29)-MIN(F29:J29))*(5/60),(E29+(SUM(F29:J29)-MIN(F29:J29)))*(5/50))</f>
        <v>0</v>
      </c>
      <c r="L29">
        <v>0</v>
      </c>
      <c r="M29">
        <v>0</v>
      </c>
      <c r="N29" t="s">
        <v>69</v>
      </c>
      <c r="O29" s="9" t="s">
        <v>49</v>
      </c>
    </row>
    <row r="30" spans="1:15" x14ac:dyDescent="0.3">
      <c r="A30">
        <v>1</v>
      </c>
      <c r="B30">
        <v>28</v>
      </c>
      <c r="C30">
        <v>23</v>
      </c>
      <c r="E30">
        <v>8.5</v>
      </c>
      <c r="F30">
        <v>7.5</v>
      </c>
      <c r="G30">
        <v>8.5</v>
      </c>
      <c r="H30">
        <v>3.5</v>
      </c>
      <c r="K30">
        <f>IF('Parcial 2 con correcciones'!G30&lt;6, (SUM(D30:J30)-MIN(F30:J30))*(5/60),(E30+(SUM(F30:J30)-MIN(F30:J30)))*(5/50))</f>
        <v>2.4500000000000002</v>
      </c>
      <c r="L30">
        <v>3.5</v>
      </c>
      <c r="M30">
        <v>1</v>
      </c>
      <c r="N30" t="s">
        <v>70</v>
      </c>
      <c r="O30" s="9" t="s">
        <v>51</v>
      </c>
    </row>
    <row r="31" spans="1:15" x14ac:dyDescent="0.3">
      <c r="A31">
        <v>0</v>
      </c>
      <c r="B31">
        <v>29</v>
      </c>
      <c r="C31">
        <v>24</v>
      </c>
      <c r="K31">
        <f>IF('Parcial 2 con correcciones'!G31&lt;6, (SUM(D31:J31)-MIN(F31:J31))*(5/60),(E31+(SUM(F31:J31)-MIN(F31:J31)))*(5/50))</f>
        <v>0</v>
      </c>
      <c r="L31">
        <v>0</v>
      </c>
      <c r="M31">
        <v>0</v>
      </c>
      <c r="N31" t="s">
        <v>68</v>
      </c>
      <c r="O31" s="9" t="s">
        <v>55</v>
      </c>
    </row>
    <row r="32" spans="1:15" x14ac:dyDescent="0.3">
      <c r="A32">
        <v>1</v>
      </c>
      <c r="B32">
        <v>30</v>
      </c>
      <c r="C32">
        <v>24</v>
      </c>
      <c r="D32">
        <v>0</v>
      </c>
      <c r="E32">
        <v>10</v>
      </c>
      <c r="F32">
        <v>2</v>
      </c>
      <c r="G32">
        <v>4</v>
      </c>
      <c r="H32">
        <v>10</v>
      </c>
      <c r="I32">
        <v>0</v>
      </c>
      <c r="J32">
        <v>10</v>
      </c>
      <c r="K32">
        <f>IF('Parcial 2 con correcciones'!G32&lt;6, (SUM(D32:J32)-MIN(F32:J32))*(5/60),(E32+(SUM(F32:J32)-MIN(F32:J32)))*(5/50))</f>
        <v>3.6</v>
      </c>
      <c r="L32">
        <v>4.0999999999999996</v>
      </c>
      <c r="M32">
        <v>0</v>
      </c>
      <c r="N32" t="s">
        <v>70</v>
      </c>
      <c r="O32" s="9" t="s">
        <v>56</v>
      </c>
    </row>
    <row r="33" spans="1:15" x14ac:dyDescent="0.3">
      <c r="A33">
        <v>0</v>
      </c>
      <c r="B33">
        <v>31</v>
      </c>
      <c r="C33">
        <v>24</v>
      </c>
      <c r="D33">
        <v>0</v>
      </c>
      <c r="E33">
        <v>7.5</v>
      </c>
      <c r="F33">
        <v>2</v>
      </c>
      <c r="G33">
        <v>1</v>
      </c>
      <c r="H33">
        <v>0</v>
      </c>
      <c r="I33">
        <v>0</v>
      </c>
      <c r="J33">
        <v>0</v>
      </c>
      <c r="K33">
        <f>IF('Parcial 2 con correcciones'!G33&lt;6, (SUM(D33:J33)-MIN(F33:J33))*(5/60),(E33+(SUM(F33:J33)-MIN(F33:J33)))*(5/50))</f>
        <v>0.875</v>
      </c>
      <c r="L33">
        <v>1.4</v>
      </c>
      <c r="M33">
        <v>0</v>
      </c>
      <c r="N33" t="s">
        <v>68</v>
      </c>
      <c r="O33" s="9" t="s">
        <v>57</v>
      </c>
    </row>
    <row r="34" spans="1:15" x14ac:dyDescent="0.3">
      <c r="A34">
        <v>0</v>
      </c>
      <c r="B34">
        <v>32</v>
      </c>
      <c r="C34">
        <v>24</v>
      </c>
      <c r="K34">
        <f>IF('Parcial 2 con correcciones'!G34&lt;6, (SUM(D34:J34)-MIN(F34:J34))*(5/60),(E34+(SUM(F34:J34)-MIN(F34:J34)))*(5/50))</f>
        <v>0</v>
      </c>
      <c r="L34">
        <v>0</v>
      </c>
      <c r="M34">
        <v>0</v>
      </c>
      <c r="N34" t="s">
        <v>68</v>
      </c>
      <c r="O34" s="9" t="s">
        <v>58</v>
      </c>
    </row>
    <row r="35" spans="1:15" x14ac:dyDescent="0.3">
      <c r="A35">
        <v>0</v>
      </c>
      <c r="B35">
        <v>33</v>
      </c>
      <c r="C35">
        <v>24</v>
      </c>
      <c r="D35">
        <v>0</v>
      </c>
      <c r="E35">
        <v>4.5</v>
      </c>
      <c r="F35">
        <v>10</v>
      </c>
      <c r="G35">
        <v>5</v>
      </c>
      <c r="H35">
        <v>10</v>
      </c>
      <c r="I35">
        <v>0</v>
      </c>
      <c r="J35">
        <v>10</v>
      </c>
      <c r="K35">
        <f>IF('Parcial 2 con correcciones'!G35&lt;6, (SUM(D35:J35)-MIN(F35:J35))*(5/60),(E35+(SUM(F35:J35)-MIN(F35:J35)))*(5/50))</f>
        <v>3.95</v>
      </c>
      <c r="L35">
        <v>4.45</v>
      </c>
      <c r="M35">
        <v>0</v>
      </c>
      <c r="N35" t="s">
        <v>68</v>
      </c>
      <c r="O35" s="9" t="s">
        <v>48</v>
      </c>
    </row>
    <row r="36" spans="1:15" x14ac:dyDescent="0.3">
      <c r="A36">
        <v>0</v>
      </c>
      <c r="B36">
        <v>34</v>
      </c>
      <c r="C36">
        <v>24</v>
      </c>
      <c r="D36">
        <v>0</v>
      </c>
      <c r="E36">
        <v>9.5</v>
      </c>
      <c r="F36">
        <v>10</v>
      </c>
      <c r="G36">
        <v>2</v>
      </c>
      <c r="H36">
        <v>10</v>
      </c>
      <c r="I36">
        <v>7</v>
      </c>
      <c r="J36">
        <v>0</v>
      </c>
      <c r="K36">
        <f>IF('Parcial 2 con correcciones'!G36&lt;6, (SUM(D36:J36)-MIN(F36:J36))*(5/60),(E36+(SUM(F36:J36)-MIN(F36:J36)))*(5/50))</f>
        <v>3.85</v>
      </c>
      <c r="L36">
        <v>4.45</v>
      </c>
      <c r="M36">
        <v>0</v>
      </c>
      <c r="N36" t="s">
        <v>70</v>
      </c>
      <c r="O36" s="9" t="s">
        <v>59</v>
      </c>
    </row>
    <row r="37" spans="1:15" x14ac:dyDescent="0.3">
      <c r="A37">
        <v>1</v>
      </c>
      <c r="B37">
        <v>35</v>
      </c>
      <c r="C37">
        <v>24</v>
      </c>
      <c r="D37">
        <v>0</v>
      </c>
      <c r="E37">
        <v>2</v>
      </c>
      <c r="F37">
        <v>10</v>
      </c>
      <c r="G37">
        <v>3</v>
      </c>
      <c r="H37">
        <v>2</v>
      </c>
      <c r="I37">
        <v>0</v>
      </c>
      <c r="J37">
        <v>0</v>
      </c>
      <c r="K37">
        <f>IF('Parcial 2 con correcciones'!G37&lt;6, (SUM(D37:J37)-MIN(F37:J37))*(5/60),(E37+(SUM(F37:J37)-MIN(F37:J37)))*(5/50))</f>
        <v>1.7000000000000002</v>
      </c>
      <c r="L37">
        <v>2.2799999999999998</v>
      </c>
      <c r="M37">
        <v>0</v>
      </c>
      <c r="N37" t="s">
        <v>68</v>
      </c>
      <c r="O37" s="9" t="s">
        <v>50</v>
      </c>
    </row>
    <row r="38" spans="1:15" x14ac:dyDescent="0.3">
      <c r="A38">
        <v>0</v>
      </c>
      <c r="B38">
        <v>36</v>
      </c>
      <c r="C38">
        <v>24</v>
      </c>
      <c r="K38">
        <f>IF('Parcial 2 con correcciones'!G38&lt;6, (SUM(D38:J38)-MIN(F38:J38))*(5/60),(E38+(SUM(F38:J38)-MIN(F38:J38)))*(5/50))</f>
        <v>0</v>
      </c>
      <c r="L38">
        <v>0</v>
      </c>
      <c r="M38">
        <v>0</v>
      </c>
      <c r="N38" t="s">
        <v>70</v>
      </c>
      <c r="O38" s="9" t="s">
        <v>55</v>
      </c>
    </row>
    <row r="39" spans="1:15" x14ac:dyDescent="0.3">
      <c r="A39">
        <v>1</v>
      </c>
      <c r="B39">
        <v>37</v>
      </c>
      <c r="C39">
        <v>24</v>
      </c>
      <c r="K39">
        <f>IF('Parcial 2 con correcciones'!G39&lt;6, (SUM(D39:J39)-MIN(F39:J39))*(5/60),(E39+(SUM(F39:J39)-MIN(F39:J39)))*(5/50))</f>
        <v>0</v>
      </c>
      <c r="L39">
        <v>0</v>
      </c>
      <c r="M39">
        <v>0</v>
      </c>
      <c r="N39" t="s">
        <v>73</v>
      </c>
      <c r="O39" s="9" t="s">
        <v>55</v>
      </c>
    </row>
    <row r="40" spans="1:15" x14ac:dyDescent="0.3">
      <c r="A40">
        <v>1</v>
      </c>
      <c r="B40">
        <v>38</v>
      </c>
      <c r="C40">
        <v>24</v>
      </c>
      <c r="D40">
        <v>0</v>
      </c>
      <c r="E40">
        <v>2.5</v>
      </c>
      <c r="F40">
        <v>10</v>
      </c>
      <c r="G40">
        <v>0</v>
      </c>
      <c r="H40">
        <v>0</v>
      </c>
      <c r="I40">
        <v>10</v>
      </c>
      <c r="J40">
        <v>6</v>
      </c>
      <c r="K40">
        <f>IF('Parcial 2 con correcciones'!G40&lt;6, (SUM(D40:J40)-MIN(F40:J40))*(5/60),(E40+(SUM(F40:J40)-MIN(F40:J40)))*(5/50))</f>
        <v>2.85</v>
      </c>
      <c r="L40">
        <v>3.56</v>
      </c>
      <c r="M40">
        <v>0</v>
      </c>
      <c r="N40" t="s">
        <v>70</v>
      </c>
      <c r="O40" s="9" t="s">
        <v>48</v>
      </c>
    </row>
    <row r="41" spans="1:15" x14ac:dyDescent="0.3">
      <c r="A41">
        <v>0</v>
      </c>
      <c r="B41">
        <v>39</v>
      </c>
      <c r="C41">
        <v>24</v>
      </c>
      <c r="D41">
        <v>0</v>
      </c>
      <c r="E41">
        <v>3.5</v>
      </c>
      <c r="F41">
        <v>5</v>
      </c>
      <c r="G41">
        <v>0</v>
      </c>
      <c r="H41">
        <v>0</v>
      </c>
      <c r="I41">
        <v>0</v>
      </c>
      <c r="J41">
        <v>0</v>
      </c>
      <c r="K41">
        <f>IF('Parcial 2 con correcciones'!G41&lt;6, (SUM(D41:J41)-MIN(F41:J41))*(5/60),(E41+(SUM(F41:J41)-MIN(F41:J41)))*(5/50))</f>
        <v>0.70833333333333326</v>
      </c>
      <c r="L41">
        <v>0.84</v>
      </c>
      <c r="M41">
        <v>0</v>
      </c>
      <c r="N41" t="s">
        <v>72</v>
      </c>
      <c r="O41" s="9" t="s">
        <v>49</v>
      </c>
    </row>
    <row r="42" spans="1:15" x14ac:dyDescent="0.3">
      <c r="A42">
        <v>0</v>
      </c>
      <c r="B42">
        <v>40</v>
      </c>
      <c r="C42">
        <v>24</v>
      </c>
      <c r="D42">
        <v>3</v>
      </c>
      <c r="E42">
        <v>5.5</v>
      </c>
      <c r="F42">
        <v>2</v>
      </c>
      <c r="G42">
        <v>0</v>
      </c>
      <c r="H42">
        <v>0</v>
      </c>
      <c r="I42">
        <v>0</v>
      </c>
      <c r="J42">
        <v>0</v>
      </c>
      <c r="K42">
        <f>IF('Parcial 2 con correcciones'!G42&lt;6, (SUM(D42:J42)-MIN(F42:J42))*(5/60),(E42+(SUM(F42:J42)-MIN(F42:J42)))*(5/50))</f>
        <v>0.875</v>
      </c>
      <c r="L42">
        <v>1.4</v>
      </c>
      <c r="M42">
        <v>0</v>
      </c>
      <c r="N42" t="s">
        <v>68</v>
      </c>
      <c r="O42" s="9" t="s">
        <v>60</v>
      </c>
    </row>
    <row r="43" spans="1:15" x14ac:dyDescent="0.3">
      <c r="A43">
        <v>0</v>
      </c>
      <c r="B43">
        <v>41</v>
      </c>
      <c r="C43">
        <v>24</v>
      </c>
      <c r="D43">
        <v>0</v>
      </c>
      <c r="E43">
        <v>6</v>
      </c>
      <c r="F43">
        <v>10</v>
      </c>
      <c r="G43">
        <v>0</v>
      </c>
      <c r="H43">
        <v>10</v>
      </c>
      <c r="I43">
        <v>10</v>
      </c>
      <c r="J43">
        <v>10</v>
      </c>
      <c r="K43">
        <f>IF('Parcial 2 con correcciones'!G43&lt;6, (SUM(D43:J43)-MIN(F43:J43))*(5/60),(E43+(SUM(F43:J43)-MIN(F43:J43)))*(5/50))</f>
        <v>4.6000000000000005</v>
      </c>
      <c r="L43">
        <v>4.7</v>
      </c>
      <c r="M43">
        <v>0</v>
      </c>
      <c r="N43" t="s">
        <v>68</v>
      </c>
      <c r="O43" s="9" t="s">
        <v>58</v>
      </c>
    </row>
    <row r="44" spans="1:15" x14ac:dyDescent="0.3">
      <c r="A44">
        <v>1</v>
      </c>
      <c r="B44">
        <v>42</v>
      </c>
      <c r="C44">
        <v>24</v>
      </c>
      <c r="D44">
        <v>0</v>
      </c>
      <c r="E44">
        <v>5.5</v>
      </c>
      <c r="F44">
        <v>6</v>
      </c>
      <c r="G44">
        <v>0</v>
      </c>
      <c r="H44">
        <v>6</v>
      </c>
      <c r="I44">
        <v>0</v>
      </c>
      <c r="J44">
        <v>10</v>
      </c>
      <c r="K44">
        <f>IF('Parcial 2 con correcciones'!G44&lt;6, (SUM(D44:J44)-MIN(F44:J44))*(5/60),(E44+(SUM(F44:J44)-MIN(F44:J44)))*(5/50))</f>
        <v>2.2916666666666665</v>
      </c>
      <c r="L44">
        <v>3.08</v>
      </c>
      <c r="M44">
        <v>0</v>
      </c>
      <c r="N44" t="s">
        <v>70</v>
      </c>
      <c r="O44" s="9" t="s">
        <v>61</v>
      </c>
    </row>
    <row r="45" spans="1:15" x14ac:dyDescent="0.3">
      <c r="A45">
        <v>1</v>
      </c>
      <c r="B45">
        <v>43</v>
      </c>
      <c r="C45">
        <v>24</v>
      </c>
      <c r="D45">
        <v>0</v>
      </c>
      <c r="E45">
        <v>2.5</v>
      </c>
      <c r="F45">
        <v>10</v>
      </c>
      <c r="G45">
        <v>1</v>
      </c>
      <c r="H45">
        <v>0</v>
      </c>
      <c r="I45">
        <v>10</v>
      </c>
      <c r="J45">
        <v>10</v>
      </c>
      <c r="K45">
        <f>IF('Parcial 2 con correcciones'!G45&lt;6, (SUM(D45:J45)-MIN(F45:J45))*(5/60),(E45+(SUM(F45:J45)-MIN(F45:J45)))*(5/50))</f>
        <v>3.35</v>
      </c>
      <c r="L45">
        <v>3.81</v>
      </c>
      <c r="M45">
        <v>0</v>
      </c>
      <c r="N45" t="s">
        <v>68</v>
      </c>
      <c r="O45" s="9" t="s">
        <v>48</v>
      </c>
    </row>
    <row r="46" spans="1:15" x14ac:dyDescent="0.3">
      <c r="A46">
        <v>1</v>
      </c>
      <c r="B46">
        <v>44</v>
      </c>
      <c r="C46">
        <v>24</v>
      </c>
      <c r="D46">
        <v>0</v>
      </c>
      <c r="E46">
        <v>4.5</v>
      </c>
      <c r="F46">
        <v>5</v>
      </c>
      <c r="G46">
        <v>1</v>
      </c>
      <c r="H46">
        <v>0</v>
      </c>
      <c r="I46">
        <v>0</v>
      </c>
      <c r="J46">
        <v>0</v>
      </c>
      <c r="K46">
        <f>IF('Parcial 2 con correcciones'!G46&lt;6, (SUM(D46:J46)-MIN(F46:J46))*(5/60),(E46+(SUM(F46:J46)-MIN(F46:J46)))*(5/50))</f>
        <v>0.875</v>
      </c>
      <c r="L46">
        <v>1.4</v>
      </c>
      <c r="M46">
        <v>0</v>
      </c>
      <c r="N46" t="s">
        <v>68</v>
      </c>
      <c r="O46" s="9" t="s">
        <v>50</v>
      </c>
    </row>
    <row r="47" spans="1:15" x14ac:dyDescent="0.3">
      <c r="A47">
        <v>1</v>
      </c>
      <c r="B47">
        <v>45</v>
      </c>
      <c r="C47">
        <v>24</v>
      </c>
      <c r="K47">
        <f>IF('Parcial 2 con correcciones'!G47&lt;6, (SUM(D47:J47)-MIN(F47:J47))*(5/60),(E47+(SUM(F47:J47)-MIN(F47:J47)))*(5/50))</f>
        <v>0</v>
      </c>
      <c r="L47">
        <v>0</v>
      </c>
      <c r="M47">
        <v>0</v>
      </c>
      <c r="N47" t="s">
        <v>70</v>
      </c>
      <c r="O47" s="9" t="s">
        <v>62</v>
      </c>
    </row>
    <row r="48" spans="1:15" x14ac:dyDescent="0.3">
      <c r="A48">
        <v>1</v>
      </c>
      <c r="B48">
        <v>46</v>
      </c>
      <c r="C48">
        <v>24</v>
      </c>
      <c r="D48">
        <v>0</v>
      </c>
      <c r="E48">
        <v>9</v>
      </c>
      <c r="F48">
        <v>10</v>
      </c>
      <c r="G48">
        <v>3</v>
      </c>
      <c r="H48">
        <v>6</v>
      </c>
      <c r="I48">
        <v>4</v>
      </c>
      <c r="J48">
        <v>3</v>
      </c>
      <c r="K48">
        <f>IF('Parcial 2 con correcciones'!G48&lt;6, (SUM(D48:J48)-MIN(F48:J48))*(5/60),(E48+(SUM(F48:J48)-MIN(F48:J48)))*(5/50))</f>
        <v>3.2</v>
      </c>
      <c r="L48">
        <v>3.75</v>
      </c>
      <c r="M48">
        <v>0</v>
      </c>
      <c r="N48" t="s">
        <v>68</v>
      </c>
      <c r="O48" s="9" t="s">
        <v>49</v>
      </c>
    </row>
    <row r="49" spans="1:15" x14ac:dyDescent="0.3">
      <c r="A49">
        <v>1</v>
      </c>
      <c r="B49">
        <v>47</v>
      </c>
      <c r="C49">
        <v>24</v>
      </c>
      <c r="D49">
        <v>0</v>
      </c>
      <c r="E49">
        <v>4.5</v>
      </c>
      <c r="F49">
        <v>10</v>
      </c>
      <c r="G49">
        <v>2</v>
      </c>
      <c r="H49">
        <v>3</v>
      </c>
      <c r="I49">
        <v>0</v>
      </c>
      <c r="J49">
        <v>0</v>
      </c>
      <c r="K49">
        <f>IF('Parcial 2 con correcciones'!G49&lt;6, (SUM(D49:J49)-MIN(F49:J49))*(5/60),(E49+(SUM(F49:J49)-MIN(F49:J49)))*(5/50))</f>
        <v>1.9500000000000002</v>
      </c>
      <c r="L49">
        <v>2.75</v>
      </c>
      <c r="M49">
        <v>0</v>
      </c>
      <c r="N49" t="s">
        <v>68</v>
      </c>
      <c r="O49" s="9" t="s">
        <v>48</v>
      </c>
    </row>
    <row r="50" spans="1:15" x14ac:dyDescent="0.3">
      <c r="A50">
        <v>1</v>
      </c>
      <c r="B50">
        <v>48</v>
      </c>
      <c r="C50">
        <v>24</v>
      </c>
      <c r="D50">
        <v>8</v>
      </c>
      <c r="E50">
        <v>4.5</v>
      </c>
      <c r="F50">
        <v>10</v>
      </c>
      <c r="G50">
        <v>0</v>
      </c>
      <c r="H50">
        <v>10</v>
      </c>
      <c r="I50">
        <v>10</v>
      </c>
      <c r="J50">
        <v>10</v>
      </c>
      <c r="K50">
        <f>IF('Parcial 2 con correcciones'!G50&lt;6, (SUM(D50:J50)-MIN(F50:J50))*(5/60),(E50+(SUM(F50:J50)-MIN(F50:J50)))*(5/50))</f>
        <v>4.45</v>
      </c>
      <c r="L50">
        <v>4.6500000000000004</v>
      </c>
      <c r="M50">
        <v>0</v>
      </c>
      <c r="N50" t="s">
        <v>68</v>
      </c>
      <c r="O50" s="9" t="s">
        <v>62</v>
      </c>
    </row>
    <row r="51" spans="1:15" x14ac:dyDescent="0.3">
      <c r="A51">
        <v>0</v>
      </c>
      <c r="B51">
        <v>49</v>
      </c>
      <c r="C51">
        <v>24</v>
      </c>
      <c r="D51">
        <v>0</v>
      </c>
      <c r="E51">
        <v>10</v>
      </c>
      <c r="F51">
        <v>10</v>
      </c>
      <c r="G51">
        <v>0</v>
      </c>
      <c r="H51">
        <v>10</v>
      </c>
      <c r="I51">
        <v>7</v>
      </c>
      <c r="J51">
        <v>10</v>
      </c>
      <c r="K51">
        <f>IF('Parcial 2 con correcciones'!G51&lt;6, (SUM(D51:J51)-MIN(F51:J51))*(5/60),(E51+(SUM(F51:J51)-MIN(F51:J51)))*(5/50))</f>
        <v>4.7</v>
      </c>
      <c r="L51">
        <v>5</v>
      </c>
      <c r="M51">
        <v>0</v>
      </c>
      <c r="N51" t="s">
        <v>68</v>
      </c>
      <c r="O51" s="9" t="s">
        <v>49</v>
      </c>
    </row>
    <row r="52" spans="1:15" x14ac:dyDescent="0.3">
      <c r="A52">
        <v>1</v>
      </c>
      <c r="B52">
        <v>50</v>
      </c>
      <c r="C52">
        <v>24</v>
      </c>
      <c r="K52">
        <f>IF('Parcial 2 con correcciones'!G52&lt;6, (SUM(D52:J52)-MIN(F52:J52))*(5/60),(E52+(SUM(F52:J52)-MIN(F52:J52)))*(5/50))</f>
        <v>0</v>
      </c>
      <c r="L52">
        <v>0</v>
      </c>
      <c r="M52">
        <v>0</v>
      </c>
      <c r="N52" t="s">
        <v>68</v>
      </c>
      <c r="O52" s="9" t="s">
        <v>47</v>
      </c>
    </row>
    <row r="53" spans="1:15" x14ac:dyDescent="0.3">
      <c r="A53">
        <v>1</v>
      </c>
      <c r="B53">
        <v>51</v>
      </c>
      <c r="C53">
        <v>24</v>
      </c>
      <c r="K53">
        <f>IF('Parcial 2 con correcciones'!G53&lt;6, (SUM(D53:J53)-MIN(F53:J53))*(5/60),(E53+(SUM(F53:J53)-MIN(F53:J53)))*(5/50))</f>
        <v>0</v>
      </c>
      <c r="L53">
        <v>0</v>
      </c>
      <c r="M53">
        <v>0</v>
      </c>
      <c r="N53" t="s">
        <v>69</v>
      </c>
      <c r="O53" s="9" t="s">
        <v>61</v>
      </c>
    </row>
    <row r="54" spans="1:15" x14ac:dyDescent="0.3">
      <c r="A54">
        <v>1</v>
      </c>
      <c r="B54">
        <v>52</v>
      </c>
      <c r="C54">
        <v>24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>IF('Parcial 2 con correcciones'!G54&lt;6, (SUM(D54:J54)-MIN(F54:J54))*(5/60),(E54+(SUM(F54:J54)-MIN(F54:J54)))*(5/50))</f>
        <v>0</v>
      </c>
      <c r="L54">
        <v>0</v>
      </c>
      <c r="M54">
        <v>0</v>
      </c>
      <c r="N54" t="s">
        <v>68</v>
      </c>
      <c r="O54" s="9" t="s">
        <v>63</v>
      </c>
    </row>
    <row r="55" spans="1:15" x14ac:dyDescent="0.3">
      <c r="A55">
        <v>0</v>
      </c>
      <c r="B55">
        <v>53</v>
      </c>
      <c r="C55">
        <v>24</v>
      </c>
      <c r="D55">
        <v>0</v>
      </c>
      <c r="E55">
        <v>10</v>
      </c>
      <c r="F55">
        <v>10</v>
      </c>
      <c r="G55">
        <v>2</v>
      </c>
      <c r="H55">
        <v>9</v>
      </c>
      <c r="I55">
        <v>7</v>
      </c>
      <c r="J55">
        <v>0</v>
      </c>
      <c r="K55">
        <f>IF('Parcial 2 con correcciones'!G55&lt;6, (SUM(D55:J55)-MIN(F55:J55))*(5/60),(E55+(SUM(F55:J55)-MIN(F55:J55)))*(5/50))</f>
        <v>3.1666666666666665</v>
      </c>
      <c r="L55">
        <v>3.7</v>
      </c>
      <c r="M55">
        <v>0</v>
      </c>
      <c r="N55" t="s">
        <v>68</v>
      </c>
      <c r="O55" s="9" t="s">
        <v>52</v>
      </c>
    </row>
    <row r="56" spans="1:15" x14ac:dyDescent="0.3">
      <c r="A56">
        <v>1</v>
      </c>
      <c r="B56">
        <v>54</v>
      </c>
      <c r="C56">
        <v>24</v>
      </c>
      <c r="D56">
        <v>1</v>
      </c>
      <c r="E56">
        <v>10</v>
      </c>
      <c r="F56">
        <v>4</v>
      </c>
      <c r="G56">
        <v>8</v>
      </c>
      <c r="H56">
        <v>5</v>
      </c>
      <c r="I56">
        <v>10</v>
      </c>
      <c r="J56">
        <v>0</v>
      </c>
      <c r="K56">
        <f>IF('Parcial 2 con correcciones'!G56&lt;6, (SUM(D56:J56)-MIN(F56:J56))*(5/60),(E56+(SUM(F56:J56)-MIN(F56:J56)))*(5/50))</f>
        <v>3.7</v>
      </c>
      <c r="L56">
        <v>4.3500000000000014</v>
      </c>
      <c r="M56">
        <v>0</v>
      </c>
      <c r="N56" t="s">
        <v>68</v>
      </c>
      <c r="O56" s="9" t="s">
        <v>61</v>
      </c>
    </row>
    <row r="57" spans="1:15" x14ac:dyDescent="0.3">
      <c r="A57">
        <v>1</v>
      </c>
      <c r="B57">
        <v>55</v>
      </c>
      <c r="C57">
        <v>24</v>
      </c>
      <c r="K57">
        <f>IF('Parcial 2 con correcciones'!G57&lt;6, (SUM(D57:J57)-MIN(F57:J57))*(5/60),(E57+(SUM(F57:J57)-MIN(F57:J57)))*(5/50))</f>
        <v>0</v>
      </c>
      <c r="L57">
        <v>0</v>
      </c>
      <c r="M57">
        <v>0</v>
      </c>
      <c r="N57" t="s">
        <v>68</v>
      </c>
      <c r="O57" s="9" t="s">
        <v>63</v>
      </c>
    </row>
    <row r="58" spans="1:15" x14ac:dyDescent="0.3">
      <c r="A58">
        <v>0</v>
      </c>
      <c r="B58">
        <v>56</v>
      </c>
      <c r="C58">
        <v>24</v>
      </c>
      <c r="D58">
        <v>2</v>
      </c>
      <c r="E58">
        <v>0</v>
      </c>
      <c r="F58">
        <v>2</v>
      </c>
      <c r="G58">
        <v>0</v>
      </c>
      <c r="H58">
        <v>0</v>
      </c>
      <c r="I58">
        <v>0</v>
      </c>
      <c r="J58">
        <v>10</v>
      </c>
      <c r="K58">
        <f>IF('Parcial 2 con correcciones'!G58&lt;6, (SUM(D58:J58)-MIN(F58:J58))*(5/60),(E58+(SUM(F58:J58)-MIN(F58:J58)))*(5/50))</f>
        <v>1.1666666666666665</v>
      </c>
      <c r="L58">
        <v>2</v>
      </c>
      <c r="M58">
        <v>0</v>
      </c>
      <c r="N58" t="s">
        <v>70</v>
      </c>
      <c r="O58" s="9" t="s">
        <v>47</v>
      </c>
    </row>
    <row r="59" spans="1:15" x14ac:dyDescent="0.3">
      <c r="A59">
        <v>0</v>
      </c>
      <c r="B59">
        <v>57</v>
      </c>
      <c r="C59">
        <v>24</v>
      </c>
      <c r="D59">
        <v>0</v>
      </c>
      <c r="E59">
        <v>2</v>
      </c>
      <c r="F59">
        <v>10</v>
      </c>
      <c r="G59">
        <v>2</v>
      </c>
      <c r="H59">
        <v>0</v>
      </c>
      <c r="I59">
        <v>10</v>
      </c>
      <c r="J59">
        <v>3</v>
      </c>
      <c r="K59">
        <f>IF('Parcial 2 con correcciones'!G59&lt;6, (SUM(D59:J59)-MIN(F59:J59))*(5/60),(E59+(SUM(F59:J59)-MIN(F59:J59)))*(5/50))</f>
        <v>2.25</v>
      </c>
      <c r="L59">
        <v>3</v>
      </c>
      <c r="M59">
        <v>0</v>
      </c>
      <c r="N59" t="s">
        <v>72</v>
      </c>
      <c r="O59" s="9" t="s">
        <v>47</v>
      </c>
    </row>
    <row r="60" spans="1:15" x14ac:dyDescent="0.3">
      <c r="A60">
        <v>0</v>
      </c>
      <c r="B60">
        <v>58</v>
      </c>
      <c r="C60">
        <v>25</v>
      </c>
      <c r="D60">
        <v>10</v>
      </c>
      <c r="E60">
        <v>3.5</v>
      </c>
      <c r="F60">
        <v>9</v>
      </c>
      <c r="G60">
        <v>8</v>
      </c>
      <c r="H60">
        <v>0</v>
      </c>
      <c r="I60">
        <v>10</v>
      </c>
      <c r="J60">
        <v>10</v>
      </c>
      <c r="K60">
        <f>IF('Parcial 2 con correcciones'!G60&lt;6, (SUM(D60:J60)-MIN(F60:J60))*(5/60),(E60+(SUM(F60:J60)-MIN(F60:J60)))*(5/50))</f>
        <v>4.208333333333333</v>
      </c>
      <c r="L60">
        <v>4.6000000000000014</v>
      </c>
      <c r="M60">
        <v>0</v>
      </c>
      <c r="N60" t="s">
        <v>68</v>
      </c>
      <c r="O60" s="9" t="s">
        <v>59</v>
      </c>
    </row>
    <row r="61" spans="1:15" x14ac:dyDescent="0.3">
      <c r="A61">
        <v>0</v>
      </c>
      <c r="B61">
        <v>59</v>
      </c>
      <c r="C61">
        <v>25</v>
      </c>
      <c r="D61">
        <v>3</v>
      </c>
      <c r="E61">
        <v>6.5</v>
      </c>
      <c r="F61">
        <v>10</v>
      </c>
      <c r="G61">
        <v>0</v>
      </c>
      <c r="H61">
        <v>0</v>
      </c>
      <c r="I61">
        <v>0</v>
      </c>
      <c r="J61">
        <v>10</v>
      </c>
      <c r="K61">
        <f>IF('Parcial 2 con correcciones'!G61&lt;6, (SUM(D61:J61)-MIN(F61:J61))*(5/60),(E61+(SUM(F61:J61)-MIN(F61:J61)))*(5/50))</f>
        <v>2.458333333333333</v>
      </c>
      <c r="L61">
        <v>3.3</v>
      </c>
      <c r="M61">
        <v>0</v>
      </c>
      <c r="N61" t="s">
        <v>70</v>
      </c>
      <c r="O61" s="9" t="s">
        <v>63</v>
      </c>
    </row>
    <row r="62" spans="1:15" x14ac:dyDescent="0.3">
      <c r="A62">
        <v>1</v>
      </c>
      <c r="B62">
        <v>60</v>
      </c>
      <c r="C62">
        <v>25</v>
      </c>
      <c r="K62">
        <f>IF('Parcial 2 con correcciones'!G62&lt;6, (SUM(D62:J62)-MIN(F62:J62))*(5/60),(E62+(SUM(F62:J62)-MIN(F62:J62)))*(5/50))</f>
        <v>0</v>
      </c>
      <c r="L62">
        <v>0</v>
      </c>
      <c r="M62">
        <v>0</v>
      </c>
      <c r="N62" t="s">
        <v>68</v>
      </c>
      <c r="O62" s="9" t="s">
        <v>48</v>
      </c>
    </row>
    <row r="63" spans="1:15" x14ac:dyDescent="0.3">
      <c r="A63">
        <v>1</v>
      </c>
      <c r="B63">
        <v>61</v>
      </c>
      <c r="C63">
        <v>25</v>
      </c>
      <c r="D63">
        <v>0</v>
      </c>
      <c r="E63">
        <v>5.5</v>
      </c>
      <c r="F63">
        <v>9</v>
      </c>
      <c r="G63">
        <v>6</v>
      </c>
      <c r="H63">
        <v>10</v>
      </c>
      <c r="I63">
        <v>0</v>
      </c>
      <c r="J63">
        <v>10</v>
      </c>
      <c r="K63">
        <f>IF('Parcial 2 con correcciones'!G63&lt;6, (SUM(D63:J63)-MIN(F63:J63))*(5/60),(E63+(SUM(F63:J63)-MIN(F63:J63)))*(5/50))</f>
        <v>4.05</v>
      </c>
      <c r="L63">
        <v>4.55</v>
      </c>
      <c r="M63">
        <v>0</v>
      </c>
      <c r="N63" t="s">
        <v>70</v>
      </c>
      <c r="O63" s="9" t="s">
        <v>48</v>
      </c>
    </row>
    <row r="64" spans="1:15" x14ac:dyDescent="0.3">
      <c r="A64">
        <v>1</v>
      </c>
      <c r="B64">
        <v>62</v>
      </c>
      <c r="C64">
        <v>25</v>
      </c>
      <c r="K64">
        <f>IF('Parcial 2 con correcciones'!G64&lt;6, (SUM(D64:J64)-MIN(F64:J64))*(5/60),(E64+(SUM(F64:J64)-MIN(F64:J64)))*(5/50))</f>
        <v>0</v>
      </c>
      <c r="L64">
        <v>0</v>
      </c>
      <c r="M64">
        <v>0</v>
      </c>
      <c r="N64" t="s">
        <v>70</v>
      </c>
      <c r="O64" s="9" t="s">
        <v>49</v>
      </c>
    </row>
    <row r="65" spans="1:15" x14ac:dyDescent="0.3">
      <c r="A65">
        <v>1</v>
      </c>
      <c r="B65">
        <v>63</v>
      </c>
      <c r="C65">
        <v>25</v>
      </c>
      <c r="K65">
        <f>IF('Parcial 2 con correcciones'!G65&lt;6, (SUM(D65:J65)-MIN(F65:J65))*(5/60),(E65+(SUM(F65:J65)-MIN(F65:J65)))*(5/50))</f>
        <v>0</v>
      </c>
      <c r="L65">
        <v>0</v>
      </c>
      <c r="M65">
        <v>0</v>
      </c>
      <c r="N65" t="s">
        <v>68</v>
      </c>
      <c r="O65" s="9" t="s">
        <v>63</v>
      </c>
    </row>
    <row r="66" spans="1:15" x14ac:dyDescent="0.3">
      <c r="A66">
        <v>1</v>
      </c>
      <c r="B66">
        <v>64</v>
      </c>
      <c r="C66">
        <v>25</v>
      </c>
      <c r="K66">
        <f>IF('Parcial 2 con correcciones'!G66&lt;6, (SUM(D66:J66)-MIN(F66:J66))*(5/60),(E66+(SUM(F66:J66)-MIN(F66:J66)))*(5/50))</f>
        <v>0</v>
      </c>
      <c r="L66">
        <v>0</v>
      </c>
      <c r="M66">
        <v>0</v>
      </c>
      <c r="N66" t="s">
        <v>72</v>
      </c>
      <c r="O66" s="9" t="s">
        <v>49</v>
      </c>
    </row>
    <row r="67" spans="1:15" x14ac:dyDescent="0.3">
      <c r="A67">
        <v>0</v>
      </c>
      <c r="B67">
        <v>65</v>
      </c>
      <c r="C67">
        <v>25</v>
      </c>
      <c r="D67">
        <v>0</v>
      </c>
      <c r="E67">
        <v>8.5</v>
      </c>
      <c r="F67">
        <v>10</v>
      </c>
      <c r="G67">
        <v>6</v>
      </c>
      <c r="H67">
        <v>2</v>
      </c>
      <c r="I67">
        <v>6</v>
      </c>
      <c r="J67">
        <v>2</v>
      </c>
      <c r="K67">
        <f>IF('Parcial 2 con correcciones'!G67&lt;6, (SUM(D67:J67)-MIN(F67:J67))*(5/60),(E67+(SUM(F67:J67)-MIN(F67:J67)))*(5/50))</f>
        <v>2.708333333333333</v>
      </c>
      <c r="L67">
        <v>3.45</v>
      </c>
      <c r="M67">
        <v>0</v>
      </c>
      <c r="N67" t="s">
        <v>68</v>
      </c>
      <c r="O67" s="9" t="s">
        <v>49</v>
      </c>
    </row>
    <row r="68" spans="1:15" x14ac:dyDescent="0.3">
      <c r="A68">
        <v>0</v>
      </c>
      <c r="B68">
        <v>66</v>
      </c>
      <c r="C68">
        <v>25</v>
      </c>
      <c r="D68">
        <v>5</v>
      </c>
      <c r="E68">
        <v>2</v>
      </c>
      <c r="F68">
        <v>5</v>
      </c>
      <c r="G68">
        <v>2</v>
      </c>
      <c r="H68">
        <v>0</v>
      </c>
      <c r="I68">
        <v>6</v>
      </c>
      <c r="J68">
        <v>1</v>
      </c>
      <c r="K68">
        <f>IF('Parcial 2 con correcciones'!G68&lt;6, (SUM(D68:J68)-MIN(F68:J68))*(5/60),(E68+(SUM(F68:J68)-MIN(F68:J68)))*(5/50))</f>
        <v>1.75</v>
      </c>
      <c r="L68">
        <v>2.5499999999999998</v>
      </c>
      <c r="M68">
        <v>0</v>
      </c>
      <c r="N68" t="s">
        <v>70</v>
      </c>
      <c r="O68" s="9" t="s">
        <v>61</v>
      </c>
    </row>
    <row r="69" spans="1:15" x14ac:dyDescent="0.3">
      <c r="A69">
        <v>1</v>
      </c>
      <c r="B69">
        <v>67</v>
      </c>
      <c r="C69">
        <v>25</v>
      </c>
      <c r="D69">
        <v>5</v>
      </c>
      <c r="E69">
        <v>3.5</v>
      </c>
      <c r="F69">
        <v>10</v>
      </c>
      <c r="G69">
        <v>2</v>
      </c>
      <c r="H69">
        <v>1</v>
      </c>
      <c r="I69">
        <v>8</v>
      </c>
      <c r="J69">
        <v>0</v>
      </c>
      <c r="K69">
        <f>IF('Parcial 2 con correcciones'!G69&lt;6, (SUM(D69:J69)-MIN(F69:J69))*(5/60),(E69+(SUM(F69:J69)-MIN(F69:J69)))*(5/50))</f>
        <v>2.458333333333333</v>
      </c>
      <c r="L69">
        <v>3.3</v>
      </c>
      <c r="M69">
        <v>0</v>
      </c>
      <c r="N69" t="s">
        <v>70</v>
      </c>
      <c r="O69" s="9" t="s">
        <v>48</v>
      </c>
    </row>
    <row r="70" spans="1:15" x14ac:dyDescent="0.3">
      <c r="A70">
        <v>1</v>
      </c>
      <c r="B70">
        <v>68</v>
      </c>
      <c r="C70">
        <v>25</v>
      </c>
      <c r="D70">
        <v>0</v>
      </c>
      <c r="E70">
        <v>9</v>
      </c>
      <c r="F70">
        <v>5</v>
      </c>
      <c r="G70">
        <v>1</v>
      </c>
      <c r="H70">
        <v>0</v>
      </c>
      <c r="I70">
        <v>4.5</v>
      </c>
      <c r="J70">
        <v>10</v>
      </c>
      <c r="K70">
        <f>IF('Parcial 2 con correcciones'!G70&lt;6, (SUM(D70:J70)-MIN(F70:J70))*(5/60),(E70+(SUM(F70:J70)-MIN(F70:J70)))*(5/50))</f>
        <v>2.458333333333333</v>
      </c>
      <c r="L70">
        <v>3.3</v>
      </c>
      <c r="M70">
        <v>0</v>
      </c>
      <c r="N70" t="s">
        <v>74</v>
      </c>
      <c r="O70" s="9" t="s">
        <v>62</v>
      </c>
    </row>
    <row r="71" spans="1:15" x14ac:dyDescent="0.3">
      <c r="A71">
        <v>1</v>
      </c>
      <c r="B71">
        <v>69</v>
      </c>
      <c r="C71">
        <v>25</v>
      </c>
      <c r="D71">
        <v>4</v>
      </c>
      <c r="E71">
        <v>6.5</v>
      </c>
      <c r="F71">
        <v>5</v>
      </c>
      <c r="G71">
        <v>2</v>
      </c>
      <c r="H71">
        <v>0</v>
      </c>
      <c r="I71">
        <v>0</v>
      </c>
      <c r="J71">
        <v>0</v>
      </c>
      <c r="K71">
        <f>IF('Parcial 2 con correcciones'!G71&lt;6, (SUM(D71:J71)-MIN(F71:J71))*(5/60),(E71+(SUM(F71:J71)-MIN(F71:J71)))*(5/50))</f>
        <v>1.4583333333333333</v>
      </c>
      <c r="L71">
        <v>2.2000000000000002</v>
      </c>
      <c r="M71">
        <v>0</v>
      </c>
      <c r="N71" t="s">
        <v>68</v>
      </c>
      <c r="O71" s="9" t="s">
        <v>64</v>
      </c>
    </row>
    <row r="72" spans="1:15" x14ac:dyDescent="0.3">
      <c r="A72">
        <v>0</v>
      </c>
      <c r="B72">
        <v>70</v>
      </c>
      <c r="C72">
        <v>25</v>
      </c>
      <c r="D72">
        <v>0</v>
      </c>
      <c r="E72">
        <v>3.5</v>
      </c>
      <c r="F72">
        <v>10</v>
      </c>
      <c r="G72">
        <v>0</v>
      </c>
      <c r="H72">
        <v>10</v>
      </c>
      <c r="I72">
        <v>10</v>
      </c>
      <c r="J72">
        <v>0</v>
      </c>
      <c r="K72">
        <f>IF('Parcial 2 con correcciones'!G72&lt;6, (SUM(D72:J72)-MIN(F72:J72))*(5/60),(E72+(SUM(F72:J72)-MIN(F72:J72)))*(5/50))</f>
        <v>3.35</v>
      </c>
      <c r="L72">
        <v>3.81</v>
      </c>
      <c r="M72">
        <v>0</v>
      </c>
      <c r="N72" t="s">
        <v>68</v>
      </c>
      <c r="O72" s="9" t="s">
        <v>63</v>
      </c>
    </row>
    <row r="73" spans="1:15" x14ac:dyDescent="0.3">
      <c r="A73">
        <v>0</v>
      </c>
      <c r="B73">
        <v>71</v>
      </c>
      <c r="C73">
        <v>25</v>
      </c>
      <c r="K73">
        <f>IF('Parcial 2 con correcciones'!G73&lt;6, (SUM(D73:J73)-MIN(F73:J73))*(5/60),(E73+(SUM(F73:J73)-MIN(F73:J73)))*(5/50))</f>
        <v>0</v>
      </c>
      <c r="L73">
        <v>0</v>
      </c>
      <c r="M73">
        <v>0</v>
      </c>
      <c r="N73" t="s">
        <v>72</v>
      </c>
      <c r="O73" s="9" t="s">
        <v>54</v>
      </c>
    </row>
    <row r="74" spans="1:15" x14ac:dyDescent="0.3">
      <c r="A74">
        <v>1</v>
      </c>
      <c r="B74">
        <v>72</v>
      </c>
      <c r="C74">
        <v>25</v>
      </c>
      <c r="D74">
        <v>2</v>
      </c>
      <c r="E74">
        <v>4</v>
      </c>
      <c r="F74">
        <v>6</v>
      </c>
      <c r="G74">
        <v>0</v>
      </c>
      <c r="H74">
        <v>2</v>
      </c>
      <c r="I74">
        <v>0</v>
      </c>
      <c r="J74">
        <v>0</v>
      </c>
      <c r="K74">
        <f>IF('Parcial 2 con correcciones'!G74&lt;6, (SUM(D74:J74)-MIN(F74:J74))*(5/60),(E74+(SUM(F74:J74)-MIN(F74:J74)))*(5/50))</f>
        <v>1.1666666666666665</v>
      </c>
      <c r="L74">
        <v>2</v>
      </c>
      <c r="M74">
        <v>0</v>
      </c>
      <c r="N74" t="s">
        <v>75</v>
      </c>
      <c r="O74" s="9" t="s">
        <v>49</v>
      </c>
    </row>
    <row r="75" spans="1:15" x14ac:dyDescent="0.3">
      <c r="A75">
        <v>0</v>
      </c>
      <c r="B75">
        <v>73</v>
      </c>
      <c r="C75">
        <v>25</v>
      </c>
      <c r="D75">
        <v>0</v>
      </c>
      <c r="E75">
        <v>6</v>
      </c>
      <c r="F75">
        <v>3</v>
      </c>
      <c r="G75">
        <v>0</v>
      </c>
      <c r="H75">
        <v>2</v>
      </c>
      <c r="I75">
        <v>0</v>
      </c>
      <c r="J75">
        <v>0</v>
      </c>
      <c r="K75">
        <f>IF('Parcial 2 con correcciones'!G75&lt;6, (SUM(D75:J75)-MIN(F75:J75))*(5/60),(E75+(SUM(F75:J75)-MIN(F75:J75)))*(5/50))</f>
        <v>0.91666666666666663</v>
      </c>
      <c r="L75">
        <v>1.5</v>
      </c>
      <c r="M75">
        <v>0</v>
      </c>
      <c r="N75" t="s">
        <v>70</v>
      </c>
      <c r="O75" s="9" t="s">
        <v>47</v>
      </c>
    </row>
    <row r="76" spans="1:15" x14ac:dyDescent="0.3">
      <c r="A76">
        <v>0</v>
      </c>
      <c r="B76">
        <v>74</v>
      </c>
      <c r="C76">
        <v>25</v>
      </c>
      <c r="D76">
        <v>0</v>
      </c>
      <c r="E76">
        <v>3</v>
      </c>
      <c r="F76">
        <v>6</v>
      </c>
      <c r="G76">
        <v>0</v>
      </c>
      <c r="H76">
        <v>10</v>
      </c>
      <c r="I76">
        <v>0</v>
      </c>
      <c r="J76">
        <v>0</v>
      </c>
      <c r="K76">
        <f>IF('Parcial 2 con correcciones'!G76&lt;6, (SUM(D76:J76)-MIN(F76:J76))*(5/60),(E76+(SUM(F76:J76)-MIN(F76:J76)))*(5/50))</f>
        <v>1.9000000000000001</v>
      </c>
      <c r="L76">
        <v>2.71</v>
      </c>
      <c r="M76">
        <v>0</v>
      </c>
      <c r="N76" t="s">
        <v>71</v>
      </c>
      <c r="O76" s="9" t="s">
        <v>49</v>
      </c>
    </row>
    <row r="77" spans="1:15" x14ac:dyDescent="0.3">
      <c r="A77">
        <v>0</v>
      </c>
      <c r="B77">
        <v>75</v>
      </c>
      <c r="C77">
        <v>25</v>
      </c>
      <c r="D77">
        <v>0</v>
      </c>
      <c r="E77">
        <v>9.5</v>
      </c>
      <c r="F77">
        <v>9</v>
      </c>
      <c r="G77">
        <v>0</v>
      </c>
      <c r="H77">
        <v>10</v>
      </c>
      <c r="I77">
        <v>8</v>
      </c>
      <c r="J77">
        <v>10</v>
      </c>
      <c r="K77">
        <f>IF('Parcial 2 con correcciones'!G77&lt;6, (SUM(D77:J77)-MIN(F77:J77))*(5/60),(E77+(SUM(F77:J77)-MIN(F77:J77)))*(5/50))</f>
        <v>4.6500000000000004</v>
      </c>
      <c r="L77">
        <v>4.7699999999999996</v>
      </c>
      <c r="M77">
        <v>0</v>
      </c>
      <c r="N77" t="s">
        <v>71</v>
      </c>
      <c r="O77" s="9" t="s">
        <v>61</v>
      </c>
    </row>
    <row r="78" spans="1:15" x14ac:dyDescent="0.3">
      <c r="A78">
        <v>0</v>
      </c>
      <c r="B78">
        <v>76</v>
      </c>
      <c r="C78">
        <v>25</v>
      </c>
      <c r="D78">
        <v>0</v>
      </c>
      <c r="E78">
        <v>3.5</v>
      </c>
      <c r="F78">
        <v>10</v>
      </c>
      <c r="G78">
        <v>3</v>
      </c>
      <c r="H78">
        <v>4</v>
      </c>
      <c r="I78">
        <v>10</v>
      </c>
      <c r="J78">
        <v>2</v>
      </c>
      <c r="K78">
        <f>IF('Parcial 2 con correcciones'!G78&lt;6, (SUM(D78:J78)-MIN(F78:J78))*(5/60),(E78+(SUM(F78:J78)-MIN(F78:J78)))*(5/50))</f>
        <v>3.0500000000000003</v>
      </c>
      <c r="L78">
        <v>3.66</v>
      </c>
      <c r="M78">
        <v>0</v>
      </c>
      <c r="N78" t="s">
        <v>68</v>
      </c>
      <c r="O78" s="9" t="s">
        <v>59</v>
      </c>
    </row>
    <row r="79" spans="1:15" x14ac:dyDescent="0.3">
      <c r="A79">
        <v>0</v>
      </c>
      <c r="B79">
        <v>77</v>
      </c>
      <c r="C79">
        <v>25</v>
      </c>
      <c r="D79">
        <v>3</v>
      </c>
      <c r="E79">
        <v>5.5</v>
      </c>
      <c r="F79">
        <v>3</v>
      </c>
      <c r="G79">
        <v>0</v>
      </c>
      <c r="H79">
        <v>0</v>
      </c>
      <c r="I79">
        <v>0</v>
      </c>
      <c r="J79">
        <v>0</v>
      </c>
      <c r="K79">
        <f>IF('Parcial 2 con correcciones'!G79&lt;6, (SUM(D79:J79)-MIN(F79:J79))*(5/60),(E79+(SUM(F79:J79)-MIN(F79:J79)))*(5/50))</f>
        <v>0.95833333333333326</v>
      </c>
      <c r="L79">
        <v>1.75</v>
      </c>
      <c r="M79">
        <v>0</v>
      </c>
      <c r="N79" t="s">
        <v>70</v>
      </c>
      <c r="O79" s="9" t="s">
        <v>48</v>
      </c>
    </row>
    <row r="80" spans="1:15" x14ac:dyDescent="0.3">
      <c r="A80">
        <v>1</v>
      </c>
      <c r="B80">
        <v>78</v>
      </c>
      <c r="C80">
        <v>25</v>
      </c>
      <c r="D80">
        <v>0</v>
      </c>
      <c r="E80">
        <v>7</v>
      </c>
      <c r="F80">
        <v>9</v>
      </c>
      <c r="G80">
        <v>5</v>
      </c>
      <c r="H80">
        <v>10</v>
      </c>
      <c r="I80">
        <v>9</v>
      </c>
      <c r="J80">
        <v>0</v>
      </c>
      <c r="K80">
        <f>IF('Parcial 2 con correcciones'!G80&lt;6, (SUM(D80:J80)-MIN(F80:J80))*(5/60),(E80+(SUM(F80:J80)-MIN(F80:J80)))*(5/50))</f>
        <v>4</v>
      </c>
      <c r="L80">
        <v>4.5</v>
      </c>
      <c r="M80">
        <v>0</v>
      </c>
      <c r="N80" t="s">
        <v>68</v>
      </c>
      <c r="O80" s="9" t="s">
        <v>49</v>
      </c>
    </row>
    <row r="81" spans="1:15" x14ac:dyDescent="0.3">
      <c r="A81">
        <v>0</v>
      </c>
      <c r="B81">
        <v>79</v>
      </c>
      <c r="C81">
        <v>25</v>
      </c>
      <c r="D81">
        <v>2</v>
      </c>
      <c r="E81">
        <v>4.5</v>
      </c>
      <c r="F81">
        <v>10</v>
      </c>
      <c r="G81">
        <v>2</v>
      </c>
      <c r="H81">
        <v>0</v>
      </c>
      <c r="I81">
        <v>10</v>
      </c>
      <c r="J81">
        <v>0</v>
      </c>
      <c r="K81">
        <f>IF('Parcial 2 con correcciones'!G81&lt;6, (SUM(D81:J81)-MIN(F81:J81))*(5/60),(E81+(SUM(F81:J81)-MIN(F81:J81)))*(5/50))</f>
        <v>2.375</v>
      </c>
      <c r="L81">
        <v>3.14</v>
      </c>
      <c r="M81">
        <v>0</v>
      </c>
      <c r="N81" t="s">
        <v>70</v>
      </c>
      <c r="O81" s="9" t="s">
        <v>48</v>
      </c>
    </row>
    <row r="82" spans="1:15" x14ac:dyDescent="0.3">
      <c r="A82">
        <v>1</v>
      </c>
      <c r="B82">
        <v>80</v>
      </c>
      <c r="C82">
        <v>25</v>
      </c>
      <c r="D82">
        <v>5</v>
      </c>
      <c r="E82">
        <v>5</v>
      </c>
      <c r="F82">
        <v>5</v>
      </c>
      <c r="G82">
        <v>2</v>
      </c>
      <c r="H82">
        <v>0</v>
      </c>
      <c r="I82">
        <v>0</v>
      </c>
      <c r="J82">
        <v>0</v>
      </c>
      <c r="K82">
        <f>IF('Parcial 2 con correcciones'!G82&lt;6, (SUM(D82:J82)-MIN(F82:J82))*(5/60),(E82+(SUM(F82:J82)-MIN(F82:J82)))*(5/50))</f>
        <v>1.4166666666666665</v>
      </c>
      <c r="L82">
        <v>2.15</v>
      </c>
      <c r="M82">
        <v>0</v>
      </c>
      <c r="N82" t="s">
        <v>68</v>
      </c>
      <c r="O82" s="9" t="s">
        <v>50</v>
      </c>
    </row>
    <row r="83" spans="1:15" x14ac:dyDescent="0.3">
      <c r="A83">
        <v>1</v>
      </c>
      <c r="B83">
        <v>81</v>
      </c>
      <c r="C83">
        <v>25</v>
      </c>
      <c r="D83">
        <v>4</v>
      </c>
      <c r="E83">
        <v>1.5</v>
      </c>
      <c r="F83">
        <v>3</v>
      </c>
      <c r="G83">
        <v>2</v>
      </c>
      <c r="H83">
        <v>0</v>
      </c>
      <c r="I83">
        <v>0</v>
      </c>
      <c r="J83">
        <v>0</v>
      </c>
      <c r="K83">
        <f>IF('Parcial 2 con correcciones'!G83&lt;6, (SUM(D83:J83)-MIN(F83:J83))*(5/60),(E83+(SUM(F83:J83)-MIN(F83:J83)))*(5/50))</f>
        <v>0.875</v>
      </c>
      <c r="L83">
        <v>1.4</v>
      </c>
      <c r="M83">
        <v>0</v>
      </c>
      <c r="N83" t="s">
        <v>73</v>
      </c>
      <c r="O83" s="9" t="s">
        <v>52</v>
      </c>
    </row>
    <row r="84" spans="1:15" x14ac:dyDescent="0.3">
      <c r="A84">
        <v>1</v>
      </c>
      <c r="B84">
        <v>82</v>
      </c>
      <c r="C84">
        <v>25</v>
      </c>
      <c r="D84">
        <v>0</v>
      </c>
      <c r="E84">
        <v>7</v>
      </c>
      <c r="F84">
        <v>10</v>
      </c>
      <c r="G84">
        <v>0</v>
      </c>
      <c r="H84">
        <v>10</v>
      </c>
      <c r="I84">
        <v>10</v>
      </c>
      <c r="J84">
        <v>10</v>
      </c>
      <c r="K84">
        <f>IF('Parcial 2 con correcciones'!G84&lt;6, (SUM(D84:J84)-MIN(F84:J84))*(5/60),(E84+(SUM(F84:J84)-MIN(F84:J84)))*(5/50))</f>
        <v>4.7</v>
      </c>
      <c r="L84">
        <v>5</v>
      </c>
      <c r="M84">
        <v>0</v>
      </c>
      <c r="N84" t="s">
        <v>72</v>
      </c>
      <c r="O84" s="9" t="s">
        <v>61</v>
      </c>
    </row>
    <row r="85" spans="1:15" x14ac:dyDescent="0.3">
      <c r="A85">
        <v>0</v>
      </c>
      <c r="B85">
        <v>83</v>
      </c>
      <c r="C85">
        <v>25</v>
      </c>
      <c r="K85">
        <f>IF('Parcial 2 con correcciones'!G85&lt;6, (SUM(D85:J85)-MIN(F85:J85))*(5/60),(E85+(SUM(F85:J85)-MIN(F85:J85)))*(5/50))</f>
        <v>0</v>
      </c>
      <c r="L85">
        <v>0</v>
      </c>
      <c r="M85">
        <v>0</v>
      </c>
      <c r="N85" t="s">
        <v>70</v>
      </c>
      <c r="O85" s="9" t="s">
        <v>65</v>
      </c>
    </row>
    <row r="86" spans="1:15" x14ac:dyDescent="0.3">
      <c r="A86">
        <v>0</v>
      </c>
      <c r="B86">
        <v>84</v>
      </c>
      <c r="C86">
        <v>25</v>
      </c>
      <c r="D86">
        <v>1</v>
      </c>
      <c r="E86">
        <v>1.5</v>
      </c>
      <c r="F86">
        <v>0</v>
      </c>
      <c r="G86">
        <v>0</v>
      </c>
      <c r="H86">
        <v>0</v>
      </c>
      <c r="I86">
        <v>0</v>
      </c>
      <c r="J86">
        <v>0</v>
      </c>
      <c r="K86">
        <f>IF('Parcial 2 con correcciones'!G86&lt;6, (SUM(D86:J86)-MIN(F86:J86))*(5/60),(E86+(SUM(F86:J86)-MIN(F86:J86)))*(5/50))</f>
        <v>0.20833333333333331</v>
      </c>
      <c r="L86">
        <v>0.25</v>
      </c>
      <c r="M86">
        <v>0</v>
      </c>
      <c r="N86" t="s">
        <v>68</v>
      </c>
      <c r="O86" s="9" t="s">
        <v>48</v>
      </c>
    </row>
    <row r="87" spans="1:15" x14ac:dyDescent="0.3">
      <c r="A87">
        <v>1</v>
      </c>
      <c r="B87">
        <v>85</v>
      </c>
      <c r="C87">
        <v>25</v>
      </c>
      <c r="D87">
        <v>8</v>
      </c>
      <c r="E87">
        <v>6</v>
      </c>
      <c r="F87">
        <v>5</v>
      </c>
      <c r="G87">
        <v>5</v>
      </c>
      <c r="H87">
        <v>3</v>
      </c>
      <c r="I87">
        <v>0</v>
      </c>
      <c r="J87">
        <v>0</v>
      </c>
      <c r="K87">
        <f>IF('Parcial 2 con correcciones'!G87&lt;6, (SUM(D87:J87)-MIN(F87:J87))*(5/60),(E87+(SUM(F87:J87)-MIN(F87:J87)))*(5/50))</f>
        <v>2.25</v>
      </c>
      <c r="L87">
        <v>3</v>
      </c>
      <c r="M87">
        <v>0</v>
      </c>
      <c r="N87" t="s">
        <v>73</v>
      </c>
      <c r="O87" s="9" t="s">
        <v>66</v>
      </c>
    </row>
    <row r="88" spans="1:15" x14ac:dyDescent="0.3">
      <c r="A88">
        <v>1</v>
      </c>
      <c r="B88">
        <v>86</v>
      </c>
      <c r="C88">
        <v>25</v>
      </c>
      <c r="D88">
        <v>0</v>
      </c>
      <c r="E88">
        <v>5.5</v>
      </c>
      <c r="F88">
        <v>10</v>
      </c>
      <c r="G88">
        <v>2</v>
      </c>
      <c r="H88">
        <v>0</v>
      </c>
      <c r="I88">
        <v>9</v>
      </c>
      <c r="J88">
        <v>10</v>
      </c>
      <c r="K88">
        <f>IF('Parcial 2 con correcciones'!G88&lt;6, (SUM(D88:J88)-MIN(F88:J88))*(5/60),(E88+(SUM(F88:J88)-MIN(F88:J88)))*(5/50))</f>
        <v>3.6500000000000004</v>
      </c>
      <c r="L88">
        <v>4.22</v>
      </c>
      <c r="M88">
        <v>0</v>
      </c>
      <c r="N88" t="s">
        <v>71</v>
      </c>
      <c r="O88" s="9" t="s">
        <v>62</v>
      </c>
    </row>
    <row r="89" spans="1:15" x14ac:dyDescent="0.3">
      <c r="A89">
        <v>1</v>
      </c>
      <c r="B89">
        <v>87</v>
      </c>
      <c r="C89">
        <v>25</v>
      </c>
      <c r="D89">
        <v>0</v>
      </c>
      <c r="E89">
        <v>4</v>
      </c>
      <c r="F89">
        <v>2</v>
      </c>
      <c r="G89">
        <v>2</v>
      </c>
      <c r="H89">
        <v>10</v>
      </c>
      <c r="I89">
        <v>9</v>
      </c>
      <c r="J89">
        <v>0</v>
      </c>
      <c r="K89">
        <f>IF('Parcial 2 con correcciones'!G89&lt;6, (SUM(D89:J89)-MIN(F89:J89))*(5/60),(E89+(SUM(F89:J89)-MIN(F89:J89)))*(5/50))</f>
        <v>2.7</v>
      </c>
      <c r="L89">
        <v>3.4</v>
      </c>
      <c r="M89">
        <v>0</v>
      </c>
      <c r="N89" t="s">
        <v>71</v>
      </c>
      <c r="O89" s="9" t="s">
        <v>49</v>
      </c>
    </row>
  </sheetData>
  <mergeCells count="1">
    <mergeCell ref="D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97577-C8FF-4F7E-9B45-1F290C1736C2}">
  <dimension ref="A1:Q89"/>
  <sheetViews>
    <sheetView workbookViewId="0">
      <selection sqref="A1:C1048576"/>
    </sheetView>
  </sheetViews>
  <sheetFormatPr baseColWidth="10" defaultColWidth="9" defaultRowHeight="15.6" x14ac:dyDescent="0.3"/>
  <cols>
    <col min="1" max="1" width="18.59765625" customWidth="1"/>
    <col min="2" max="2" width="5" bestFit="1" customWidth="1"/>
    <col min="3" max="3" width="7.09765625" bestFit="1" customWidth="1"/>
    <col min="12" max="12" width="13.3984375" bestFit="1" customWidth="1"/>
    <col min="13" max="13" width="43.3984375" bestFit="1" customWidth="1"/>
    <col min="14" max="14" width="20.69921875" customWidth="1"/>
    <col min="15" max="15" width="14.8984375" bestFit="1" customWidth="1"/>
    <col min="16" max="16" width="17.59765625" bestFit="1" customWidth="1"/>
    <col min="17" max="17" width="35.5" bestFit="1" customWidth="1"/>
  </cols>
  <sheetData>
    <row r="1" spans="1:17" x14ac:dyDescent="0.3">
      <c r="A1" t="s">
        <v>67</v>
      </c>
      <c r="B1" t="s">
        <v>0</v>
      </c>
      <c r="C1" t="s">
        <v>12</v>
      </c>
      <c r="D1" s="12" t="s">
        <v>28</v>
      </c>
      <c r="E1" s="12"/>
      <c r="F1" s="12"/>
      <c r="G1" s="12"/>
      <c r="H1" s="12"/>
      <c r="I1" s="12"/>
      <c r="J1" s="12"/>
      <c r="K1" s="12"/>
      <c r="O1" t="s">
        <v>17</v>
      </c>
      <c r="P1" s="1" t="s">
        <v>76</v>
      </c>
      <c r="Q1" t="s">
        <v>43</v>
      </c>
    </row>
    <row r="2" spans="1:17" x14ac:dyDescent="0.3"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29</v>
      </c>
      <c r="K2" s="10" t="s">
        <v>24</v>
      </c>
      <c r="L2" t="s">
        <v>30</v>
      </c>
      <c r="M2" t="s">
        <v>31</v>
      </c>
      <c r="N2" t="s">
        <v>32</v>
      </c>
    </row>
    <row r="3" spans="1:17" x14ac:dyDescent="0.3">
      <c r="A3">
        <v>0</v>
      </c>
      <c r="B3">
        <v>1</v>
      </c>
      <c r="C3">
        <v>23</v>
      </c>
      <c r="D3">
        <v>2</v>
      </c>
      <c r="E3">
        <v>3</v>
      </c>
      <c r="F3">
        <v>3</v>
      </c>
      <c r="G3">
        <v>1</v>
      </c>
      <c r="H3">
        <v>0</v>
      </c>
      <c r="I3">
        <v>0</v>
      </c>
      <c r="J3">
        <v>0</v>
      </c>
      <c r="K3">
        <f>IF('Parcial 2 con correcciones'!G3&lt;6, (SUM(D3:J3)-MIN(F3:J3))*(5/60),(E3+(SUM(F3:J3)-MIN(F3:J3)))*(5/50))</f>
        <v>0.75</v>
      </c>
      <c r="L3">
        <v>0.88</v>
      </c>
      <c r="M3">
        <v>0.88</v>
      </c>
      <c r="N3">
        <f>MAX(L3,M3)</f>
        <v>0.88</v>
      </c>
      <c r="O3">
        <v>1</v>
      </c>
      <c r="P3" t="s">
        <v>68</v>
      </c>
      <c r="Q3" s="9" t="s">
        <v>47</v>
      </c>
    </row>
    <row r="4" spans="1:17" x14ac:dyDescent="0.3">
      <c r="A4">
        <v>0</v>
      </c>
      <c r="B4">
        <v>2</v>
      </c>
      <c r="C4">
        <v>23</v>
      </c>
      <c r="D4">
        <v>0</v>
      </c>
      <c r="E4">
        <v>9.5</v>
      </c>
      <c r="F4">
        <v>5</v>
      </c>
      <c r="G4" t="s">
        <v>33</v>
      </c>
      <c r="H4">
        <v>5</v>
      </c>
      <c r="I4">
        <v>9</v>
      </c>
      <c r="J4">
        <v>0</v>
      </c>
      <c r="K4">
        <f>IF('Parcial 2 con correcciones'!G4&lt;6, (SUM(D4:J4)-MIN(F4:J4))*(5/60),(E4+(SUM(F4:J4)-MIN(F4:J4)))*(5/50))</f>
        <v>2.85</v>
      </c>
      <c r="L4">
        <v>3.55</v>
      </c>
      <c r="M4">
        <v>3.55</v>
      </c>
      <c r="N4">
        <f t="shared" ref="N4:N67" si="0">MAX(L4,M4)</f>
        <v>3.55</v>
      </c>
      <c r="O4">
        <v>1</v>
      </c>
      <c r="P4" t="s">
        <v>69</v>
      </c>
      <c r="Q4" s="9" t="s">
        <v>48</v>
      </c>
    </row>
    <row r="5" spans="1:17" x14ac:dyDescent="0.3">
      <c r="A5">
        <v>0</v>
      </c>
      <c r="B5">
        <v>3</v>
      </c>
      <c r="C5">
        <v>23</v>
      </c>
      <c r="D5">
        <v>3</v>
      </c>
      <c r="E5">
        <v>4.5</v>
      </c>
      <c r="F5">
        <v>7.5</v>
      </c>
      <c r="G5">
        <v>2</v>
      </c>
      <c r="H5">
        <v>0</v>
      </c>
      <c r="I5">
        <v>0</v>
      </c>
      <c r="J5">
        <v>10</v>
      </c>
      <c r="K5">
        <f>IF('Parcial 2 con correcciones'!G5&lt;6, (SUM(D5:J5)-MIN(F5:J5))*(5/60),(E5+(SUM(F5:J5)-MIN(F5:J5)))*(5/50))</f>
        <v>2.25</v>
      </c>
      <c r="L5">
        <v>2.98</v>
      </c>
      <c r="M5">
        <v>2.92</v>
      </c>
      <c r="N5">
        <f t="shared" si="0"/>
        <v>2.98</v>
      </c>
      <c r="O5">
        <v>1</v>
      </c>
      <c r="P5" t="s">
        <v>68</v>
      </c>
      <c r="Q5" s="9" t="s">
        <v>47</v>
      </c>
    </row>
    <row r="6" spans="1:17" x14ac:dyDescent="0.3">
      <c r="A6">
        <v>1</v>
      </c>
      <c r="B6">
        <v>4</v>
      </c>
      <c r="C6">
        <v>23</v>
      </c>
      <c r="D6">
        <v>0</v>
      </c>
      <c r="E6">
        <v>5.5</v>
      </c>
      <c r="F6">
        <v>4</v>
      </c>
      <c r="G6">
        <v>2</v>
      </c>
      <c r="H6">
        <v>0</v>
      </c>
      <c r="I6">
        <v>0</v>
      </c>
      <c r="J6">
        <v>0</v>
      </c>
      <c r="K6">
        <f>IF('Parcial 2 con correcciones'!G6&lt;6, (SUM(D6:J6)-MIN(F6:J6))*(5/60),(E6+(SUM(F6:J6)-MIN(F6:J6)))*(5/50))</f>
        <v>0.95833333333333326</v>
      </c>
      <c r="L6">
        <v>1.75</v>
      </c>
      <c r="M6">
        <v>1.66</v>
      </c>
      <c r="N6">
        <f t="shared" si="0"/>
        <v>1.75</v>
      </c>
      <c r="P6" t="s">
        <v>70</v>
      </c>
      <c r="Q6" s="9" t="s">
        <v>47</v>
      </c>
    </row>
    <row r="7" spans="1:17" x14ac:dyDescent="0.3">
      <c r="A7">
        <v>1</v>
      </c>
      <c r="B7">
        <v>5</v>
      </c>
      <c r="C7">
        <v>23</v>
      </c>
      <c r="D7">
        <v>0</v>
      </c>
      <c r="E7">
        <v>9</v>
      </c>
      <c r="F7">
        <v>10</v>
      </c>
      <c r="G7">
        <v>0</v>
      </c>
      <c r="H7">
        <v>10</v>
      </c>
      <c r="I7">
        <v>10</v>
      </c>
      <c r="J7">
        <v>10</v>
      </c>
      <c r="K7">
        <f>IF('Parcial 2 con correcciones'!G7&lt;6, (SUM(D7:J7)-MIN(F7:J7))*(5/60),(E7+(SUM(F7:J7)-MIN(F7:J7)))*(5/50))</f>
        <v>4.9000000000000004</v>
      </c>
      <c r="L7">
        <v>5</v>
      </c>
      <c r="M7">
        <v>5</v>
      </c>
      <c r="N7">
        <f t="shared" si="0"/>
        <v>5</v>
      </c>
      <c r="P7" t="s">
        <v>68</v>
      </c>
      <c r="Q7" s="9" t="s">
        <v>49</v>
      </c>
    </row>
    <row r="8" spans="1:17" x14ac:dyDescent="0.3">
      <c r="A8">
        <v>1</v>
      </c>
      <c r="B8">
        <v>6</v>
      </c>
      <c r="C8">
        <v>23</v>
      </c>
      <c r="D8">
        <v>0</v>
      </c>
      <c r="E8">
        <v>2</v>
      </c>
      <c r="F8">
        <v>4</v>
      </c>
      <c r="G8">
        <v>0</v>
      </c>
      <c r="H8">
        <v>0</v>
      </c>
      <c r="I8">
        <v>10</v>
      </c>
      <c r="J8">
        <v>2</v>
      </c>
      <c r="K8">
        <f>IF('Parcial 2 con correcciones'!G8&lt;6, (SUM(D8:J8)-MIN(F8:J8))*(5/60),(E8+(SUM(F8:J8)-MIN(F8:J8)))*(5/50))</f>
        <v>1.5</v>
      </c>
      <c r="L8">
        <v>2.23</v>
      </c>
      <c r="M8">
        <v>2.2000000000000002</v>
      </c>
      <c r="N8">
        <f t="shared" si="0"/>
        <v>2.23</v>
      </c>
      <c r="P8" t="s">
        <v>70</v>
      </c>
      <c r="Q8" s="9" t="s">
        <v>47</v>
      </c>
    </row>
    <row r="9" spans="1:17" x14ac:dyDescent="0.3">
      <c r="A9">
        <v>1</v>
      </c>
      <c r="B9">
        <v>7</v>
      </c>
      <c r="C9">
        <v>23</v>
      </c>
      <c r="D9">
        <v>0</v>
      </c>
      <c r="E9">
        <v>5.5</v>
      </c>
      <c r="F9">
        <v>2</v>
      </c>
      <c r="G9">
        <v>2</v>
      </c>
      <c r="H9">
        <v>4</v>
      </c>
      <c r="I9">
        <v>0</v>
      </c>
      <c r="J9">
        <v>0</v>
      </c>
      <c r="K9">
        <f>IF('Parcial 2 con correcciones'!G9&lt;6, (SUM(D9:J9)-MIN(F9:J9))*(5/60),(E9+(SUM(F9:J9)-MIN(F9:J9)))*(5/50))</f>
        <v>1.125</v>
      </c>
      <c r="L9">
        <v>1.9</v>
      </c>
      <c r="M9">
        <v>1.95</v>
      </c>
      <c r="N9">
        <f t="shared" si="0"/>
        <v>1.95</v>
      </c>
      <c r="P9" t="s">
        <v>70</v>
      </c>
      <c r="Q9" s="9" t="s">
        <v>50</v>
      </c>
    </row>
    <row r="10" spans="1:17" x14ac:dyDescent="0.3">
      <c r="A10">
        <v>1</v>
      </c>
      <c r="B10">
        <v>8</v>
      </c>
      <c r="C10">
        <v>23</v>
      </c>
      <c r="D10">
        <v>3</v>
      </c>
      <c r="E10">
        <v>2</v>
      </c>
      <c r="F10">
        <v>10</v>
      </c>
      <c r="G10">
        <v>1</v>
      </c>
      <c r="H10">
        <v>0</v>
      </c>
      <c r="I10">
        <v>0</v>
      </c>
      <c r="J10">
        <v>0</v>
      </c>
      <c r="K10">
        <f>IF('Parcial 2 con correcciones'!G10&lt;6, (SUM(D10:J10)-MIN(F10:J10))*(5/60),(E10+(SUM(F10:J10)-MIN(F10:J10)))*(5/50))</f>
        <v>1.3333333333333333</v>
      </c>
      <c r="L10">
        <v>2.0499999999999998</v>
      </c>
      <c r="M10">
        <v>2.0499999999999998</v>
      </c>
      <c r="N10">
        <f t="shared" si="0"/>
        <v>2.0499999999999998</v>
      </c>
      <c r="O10">
        <v>1</v>
      </c>
      <c r="P10" t="s">
        <v>70</v>
      </c>
      <c r="Q10" s="9" t="s">
        <v>51</v>
      </c>
    </row>
    <row r="11" spans="1:17" x14ac:dyDescent="0.3">
      <c r="A11">
        <v>1</v>
      </c>
      <c r="B11">
        <v>9</v>
      </c>
      <c r="C11">
        <v>23</v>
      </c>
      <c r="K11">
        <f>IF('Parcial 2 con correcciones'!G11&lt;6, (SUM(D11:J11)-MIN(F11:J11))*(5/60),(E11+(SUM(F11:J11)-MIN(F11:J11)))*(5/50))</f>
        <v>0</v>
      </c>
      <c r="L11">
        <v>0</v>
      </c>
      <c r="M11">
        <v>0</v>
      </c>
      <c r="N11">
        <f t="shared" si="0"/>
        <v>0</v>
      </c>
      <c r="O11">
        <v>0</v>
      </c>
      <c r="P11" t="s">
        <v>68</v>
      </c>
      <c r="Q11" s="9" t="s">
        <v>47</v>
      </c>
    </row>
    <row r="12" spans="1:17" x14ac:dyDescent="0.3">
      <c r="A12">
        <v>1</v>
      </c>
      <c r="B12">
        <v>10</v>
      </c>
      <c r="C12">
        <v>23</v>
      </c>
      <c r="K12">
        <f>IF('Parcial 2 con correcciones'!G12&lt;6, (SUM(D12:J12)-MIN(F12:J12))*(5/60),(E12+(SUM(F12:J12)-MIN(F12:J12)))*(5/50))</f>
        <v>0</v>
      </c>
      <c r="L12">
        <v>0</v>
      </c>
      <c r="M12">
        <v>0</v>
      </c>
      <c r="N12">
        <f t="shared" si="0"/>
        <v>0</v>
      </c>
      <c r="O12">
        <v>0</v>
      </c>
      <c r="P12" t="s">
        <v>71</v>
      </c>
      <c r="Q12" s="9" t="s">
        <v>52</v>
      </c>
    </row>
    <row r="13" spans="1:17" x14ac:dyDescent="0.3">
      <c r="A13">
        <v>0</v>
      </c>
      <c r="B13">
        <v>11</v>
      </c>
      <c r="C13">
        <v>23</v>
      </c>
      <c r="D13">
        <v>0</v>
      </c>
      <c r="E13">
        <v>6</v>
      </c>
      <c r="F13">
        <v>10</v>
      </c>
      <c r="G13">
        <v>1</v>
      </c>
      <c r="H13">
        <v>0</v>
      </c>
      <c r="I13">
        <v>10</v>
      </c>
      <c r="J13">
        <v>0</v>
      </c>
      <c r="K13">
        <f>IF('Parcial 2 con correcciones'!G13&lt;6, (SUM(D13:J13)-MIN(F13:J13))*(5/60),(E13+(SUM(F13:J13)-MIN(F13:J13)))*(5/50))</f>
        <v>2.7</v>
      </c>
      <c r="L13">
        <v>3.4</v>
      </c>
      <c r="M13">
        <v>3.37</v>
      </c>
      <c r="N13">
        <f t="shared" si="0"/>
        <v>3.4</v>
      </c>
      <c r="P13" t="s">
        <v>72</v>
      </c>
      <c r="Q13" s="9" t="s">
        <v>48</v>
      </c>
    </row>
    <row r="14" spans="1:17" x14ac:dyDescent="0.3">
      <c r="A14">
        <v>1</v>
      </c>
      <c r="B14">
        <v>12</v>
      </c>
      <c r="C14">
        <v>23</v>
      </c>
      <c r="D14">
        <v>0</v>
      </c>
      <c r="E14">
        <v>7</v>
      </c>
      <c r="F14">
        <v>2</v>
      </c>
      <c r="G14">
        <v>2</v>
      </c>
      <c r="H14">
        <v>10</v>
      </c>
      <c r="I14">
        <v>0</v>
      </c>
      <c r="J14">
        <v>0</v>
      </c>
      <c r="K14">
        <f>IF('Parcial 2 con correcciones'!G14&lt;6, (SUM(D14:J14)-MIN(F14:J14))*(5/60),(E14+(SUM(F14:J14)-MIN(F14:J14)))*(5/50))</f>
        <v>1.75</v>
      </c>
      <c r="L14">
        <v>2.5499999999999998</v>
      </c>
      <c r="M14">
        <v>2.2799999999999998</v>
      </c>
      <c r="N14">
        <f t="shared" si="0"/>
        <v>2.5499999999999998</v>
      </c>
      <c r="P14" t="s">
        <v>70</v>
      </c>
      <c r="Q14" s="9" t="s">
        <v>49</v>
      </c>
    </row>
    <row r="15" spans="1:17" x14ac:dyDescent="0.3">
      <c r="A15">
        <v>1</v>
      </c>
      <c r="B15">
        <v>13</v>
      </c>
      <c r="C15">
        <v>23</v>
      </c>
      <c r="D15">
        <v>0</v>
      </c>
      <c r="E15">
        <v>0</v>
      </c>
      <c r="F15">
        <v>5</v>
      </c>
      <c r="G15">
        <v>1</v>
      </c>
      <c r="H15">
        <v>0</v>
      </c>
      <c r="I15">
        <v>5</v>
      </c>
      <c r="J15">
        <v>0</v>
      </c>
      <c r="K15">
        <f>IF('Parcial 2 con correcciones'!G15&lt;6, (SUM(D15:J15)-MIN(F15:J15))*(5/60),(E15+(SUM(F15:J15)-MIN(F15:J15)))*(5/50))</f>
        <v>0.91666666666666663</v>
      </c>
      <c r="L15">
        <v>1.5</v>
      </c>
      <c r="M15">
        <v>1.45</v>
      </c>
      <c r="N15">
        <f t="shared" si="0"/>
        <v>1.5</v>
      </c>
      <c r="P15" t="s">
        <v>70</v>
      </c>
      <c r="Q15" s="9" t="s">
        <v>47</v>
      </c>
    </row>
    <row r="16" spans="1:17" x14ac:dyDescent="0.3">
      <c r="A16">
        <v>1</v>
      </c>
      <c r="B16">
        <v>14</v>
      </c>
      <c r="C16">
        <v>23</v>
      </c>
      <c r="D16">
        <v>5</v>
      </c>
      <c r="E16">
        <v>1</v>
      </c>
      <c r="F16">
        <v>10</v>
      </c>
      <c r="G16">
        <v>3</v>
      </c>
      <c r="H16">
        <v>0</v>
      </c>
      <c r="I16">
        <v>0</v>
      </c>
      <c r="J16">
        <v>7</v>
      </c>
      <c r="K16">
        <f>IF('Parcial 2 con correcciones'!G16&lt;6, (SUM(D16:J16)-MIN(F16:J16))*(5/60),(E16+(SUM(F16:J16)-MIN(F16:J16)))*(5/50))</f>
        <v>2.1666666666666665</v>
      </c>
      <c r="L16">
        <v>2.87</v>
      </c>
      <c r="M16">
        <v>2.7</v>
      </c>
      <c r="N16">
        <f t="shared" si="0"/>
        <v>2.87</v>
      </c>
      <c r="P16" t="s">
        <v>70</v>
      </c>
      <c r="Q16" s="9" t="s">
        <v>48</v>
      </c>
    </row>
    <row r="17" spans="1:17" x14ac:dyDescent="0.3">
      <c r="A17">
        <v>1</v>
      </c>
      <c r="B17">
        <v>15</v>
      </c>
      <c r="C17">
        <v>23</v>
      </c>
      <c r="D17">
        <v>4</v>
      </c>
      <c r="E17">
        <v>5.5</v>
      </c>
      <c r="F17">
        <v>4</v>
      </c>
      <c r="G17">
        <v>1</v>
      </c>
      <c r="H17">
        <v>0</v>
      </c>
      <c r="I17">
        <v>7</v>
      </c>
      <c r="J17">
        <v>0</v>
      </c>
      <c r="K17">
        <f>IF('Parcial 2 con correcciones'!G17&lt;6, (SUM(D17:J17)-MIN(F17:J17))*(5/60),(E17+(SUM(F17:J17)-MIN(F17:J17)))*(5/50))</f>
        <v>1.7916666666666665</v>
      </c>
      <c r="L17">
        <v>2.7</v>
      </c>
      <c r="M17">
        <v>2.39</v>
      </c>
      <c r="N17">
        <f t="shared" si="0"/>
        <v>2.7</v>
      </c>
      <c r="P17" t="s">
        <v>70</v>
      </c>
      <c r="Q17" s="9" t="s">
        <v>52</v>
      </c>
    </row>
    <row r="18" spans="1:17" x14ac:dyDescent="0.3">
      <c r="A18">
        <v>1</v>
      </c>
      <c r="B18">
        <v>16</v>
      </c>
      <c r="C18">
        <v>23</v>
      </c>
      <c r="F18">
        <v>5</v>
      </c>
      <c r="G18">
        <v>0</v>
      </c>
      <c r="K18">
        <f>IF('Parcial 2 con correcciones'!G18&lt;6, (SUM(D18:J18)-MIN(F18:J18))*(5/60),(E18+(SUM(F18:J18)-MIN(F18:J18)))*(5/50))</f>
        <v>0.41666666666666663</v>
      </c>
      <c r="L18">
        <v>0.71</v>
      </c>
      <c r="M18">
        <v>0.67</v>
      </c>
      <c r="N18">
        <f t="shared" si="0"/>
        <v>0.71</v>
      </c>
      <c r="P18" t="s">
        <v>70</v>
      </c>
      <c r="Q18" s="9" t="s">
        <v>48</v>
      </c>
    </row>
    <row r="19" spans="1:17" x14ac:dyDescent="0.3">
      <c r="A19">
        <v>1</v>
      </c>
      <c r="B19">
        <v>17</v>
      </c>
      <c r="C19">
        <v>23</v>
      </c>
      <c r="D19">
        <v>0</v>
      </c>
      <c r="E19">
        <v>5.5</v>
      </c>
      <c r="F19">
        <v>0</v>
      </c>
      <c r="G19">
        <v>2</v>
      </c>
      <c r="H19">
        <v>0</v>
      </c>
      <c r="I19">
        <v>3</v>
      </c>
      <c r="J19">
        <v>0</v>
      </c>
      <c r="K19">
        <f>IF('Parcial 2 con correcciones'!G19&lt;6, (SUM(D19:J19)-MIN(F19:J19))*(5/60),(E19+(SUM(F19:J19)-MIN(F19:J19)))*(5/50))</f>
        <v>0.875</v>
      </c>
      <c r="L19">
        <v>1.4</v>
      </c>
      <c r="M19">
        <v>1.42</v>
      </c>
      <c r="N19">
        <f t="shared" si="0"/>
        <v>1.42</v>
      </c>
      <c r="P19" t="s">
        <v>72</v>
      </c>
      <c r="Q19" s="9" t="s">
        <v>47</v>
      </c>
    </row>
    <row r="20" spans="1:17" x14ac:dyDescent="0.3">
      <c r="A20">
        <v>1</v>
      </c>
      <c r="B20">
        <v>18</v>
      </c>
      <c r="C20">
        <v>23</v>
      </c>
      <c r="D20">
        <v>10</v>
      </c>
      <c r="E20">
        <v>6</v>
      </c>
      <c r="F20">
        <v>0</v>
      </c>
      <c r="G20">
        <v>0</v>
      </c>
      <c r="H20">
        <v>10</v>
      </c>
      <c r="I20">
        <v>9.5</v>
      </c>
      <c r="J20">
        <v>10</v>
      </c>
      <c r="K20">
        <f>IF('Parcial 2 con correcciones'!G20&lt;6, (SUM(D20:J20)-MIN(F20:J20))*(5/60),(E20+(SUM(F20:J20)-MIN(F20:J20)))*(5/50))</f>
        <v>3.7916666666666665</v>
      </c>
      <c r="L20">
        <v>4.41</v>
      </c>
      <c r="M20">
        <v>4.41</v>
      </c>
      <c r="N20">
        <f t="shared" si="0"/>
        <v>4.41</v>
      </c>
      <c r="P20" t="s">
        <v>68</v>
      </c>
      <c r="Q20" s="9" t="s">
        <v>47</v>
      </c>
    </row>
    <row r="21" spans="1:17" x14ac:dyDescent="0.3">
      <c r="A21">
        <v>0</v>
      </c>
      <c r="B21">
        <v>19</v>
      </c>
      <c r="C21">
        <v>23</v>
      </c>
      <c r="D21">
        <v>0</v>
      </c>
      <c r="E21">
        <v>3</v>
      </c>
      <c r="F21">
        <v>0</v>
      </c>
      <c r="G21">
        <v>0</v>
      </c>
      <c r="H21">
        <v>4</v>
      </c>
      <c r="I21">
        <v>0</v>
      </c>
      <c r="J21">
        <v>2</v>
      </c>
      <c r="K21">
        <f>IF('Parcial 2 con correcciones'!G21&lt;6, (SUM(D21:J21)-MIN(F21:J21))*(5/60),(E21+(SUM(F21:J21)-MIN(F21:J21)))*(5/50))</f>
        <v>0.75</v>
      </c>
      <c r="L21">
        <v>0.88</v>
      </c>
      <c r="M21">
        <v>0.88</v>
      </c>
      <c r="N21">
        <f t="shared" si="0"/>
        <v>0.88</v>
      </c>
      <c r="P21" t="s">
        <v>68</v>
      </c>
      <c r="Q21" s="9" t="s">
        <v>53</v>
      </c>
    </row>
    <row r="22" spans="1:17" x14ac:dyDescent="0.3">
      <c r="A22">
        <v>1</v>
      </c>
      <c r="B22">
        <v>20</v>
      </c>
      <c r="C22">
        <v>23</v>
      </c>
      <c r="D22">
        <v>4</v>
      </c>
      <c r="E22">
        <v>6</v>
      </c>
      <c r="F22">
        <v>3</v>
      </c>
      <c r="G22">
        <v>0</v>
      </c>
      <c r="H22">
        <v>0</v>
      </c>
      <c r="I22">
        <v>0</v>
      </c>
      <c r="J22">
        <v>0</v>
      </c>
      <c r="K22">
        <f>IF('Parcial 2 con correcciones'!G22&lt;6, (SUM(D22:J22)-MIN(F22:J22))*(5/60),(E22+(SUM(F22:J22)-MIN(F22:J22)))*(5/50))</f>
        <v>1.0833333333333333</v>
      </c>
      <c r="L22">
        <v>1.8</v>
      </c>
      <c r="M22">
        <v>1.9</v>
      </c>
      <c r="N22">
        <f t="shared" si="0"/>
        <v>1.9</v>
      </c>
      <c r="P22" t="s">
        <v>70</v>
      </c>
      <c r="Q22" s="9" t="s">
        <v>47</v>
      </c>
    </row>
    <row r="23" spans="1:17" x14ac:dyDescent="0.3">
      <c r="A23">
        <v>0</v>
      </c>
      <c r="B23">
        <v>21</v>
      </c>
      <c r="C23">
        <v>23</v>
      </c>
      <c r="D23">
        <v>6</v>
      </c>
      <c r="E23">
        <v>5</v>
      </c>
      <c r="F23">
        <v>10</v>
      </c>
      <c r="G23">
        <v>0</v>
      </c>
      <c r="H23">
        <v>5</v>
      </c>
      <c r="I23">
        <v>5</v>
      </c>
      <c r="J23">
        <v>10</v>
      </c>
      <c r="K23">
        <f>IF('Parcial 2 con correcciones'!G23&lt;6, (SUM(D23:J23)-MIN(F23:J23))*(5/60),(E23+(SUM(F23:J23)-MIN(F23:J23)))*(5/50))</f>
        <v>3.4166666666666665</v>
      </c>
      <c r="L23">
        <v>3.85</v>
      </c>
      <c r="M23">
        <v>3.84</v>
      </c>
      <c r="N23">
        <f t="shared" si="0"/>
        <v>3.85</v>
      </c>
      <c r="P23" t="s">
        <v>68</v>
      </c>
      <c r="Q23" s="9" t="s">
        <v>54</v>
      </c>
    </row>
    <row r="24" spans="1:17" x14ac:dyDescent="0.3">
      <c r="A24">
        <v>1</v>
      </c>
      <c r="B24">
        <v>22</v>
      </c>
      <c r="C24">
        <v>23</v>
      </c>
      <c r="D24">
        <v>1</v>
      </c>
      <c r="E24">
        <v>1.5</v>
      </c>
      <c r="F24">
        <v>5.5</v>
      </c>
      <c r="G24">
        <v>0</v>
      </c>
      <c r="H24">
        <v>0</v>
      </c>
      <c r="I24">
        <v>0</v>
      </c>
      <c r="J24">
        <v>0</v>
      </c>
      <c r="K24">
        <f>IF('Parcial 2 con correcciones'!G24&lt;6, (SUM(D24:J24)-MIN(F24:J24))*(5/60),(E24+(SUM(F24:J24)-MIN(F24:J24)))*(5/50))</f>
        <v>0.66666666666666663</v>
      </c>
      <c r="L24">
        <v>0.75</v>
      </c>
      <c r="M24">
        <v>0.71</v>
      </c>
      <c r="N24">
        <f t="shared" si="0"/>
        <v>0.75</v>
      </c>
      <c r="O24">
        <v>1</v>
      </c>
      <c r="P24" t="s">
        <v>70</v>
      </c>
      <c r="Q24" s="9" t="s">
        <v>47</v>
      </c>
    </row>
    <row r="25" spans="1:17" x14ac:dyDescent="0.3">
      <c r="A25">
        <v>0</v>
      </c>
      <c r="B25">
        <v>23</v>
      </c>
      <c r="C25">
        <v>23</v>
      </c>
      <c r="D25">
        <v>0</v>
      </c>
      <c r="E25">
        <v>6.5</v>
      </c>
      <c r="F25">
        <v>10</v>
      </c>
      <c r="G25">
        <v>0</v>
      </c>
      <c r="H25">
        <v>0</v>
      </c>
      <c r="I25">
        <v>10</v>
      </c>
      <c r="J25">
        <v>10</v>
      </c>
      <c r="K25">
        <f>IF('Parcial 2 con correcciones'!G25&lt;6, (SUM(D25:J25)-MIN(F25:J25))*(5/60),(E25+(SUM(F25:J25)-MIN(F25:J25)))*(5/50))</f>
        <v>3.6500000000000004</v>
      </c>
      <c r="L25">
        <v>4.05</v>
      </c>
      <c r="M25">
        <v>4.22</v>
      </c>
      <c r="N25">
        <f t="shared" si="0"/>
        <v>4.22</v>
      </c>
      <c r="O25">
        <v>1</v>
      </c>
      <c r="P25" t="s">
        <v>68</v>
      </c>
      <c r="Q25" s="9" t="s">
        <v>48</v>
      </c>
    </row>
    <row r="26" spans="1:17" x14ac:dyDescent="0.3">
      <c r="A26">
        <v>0</v>
      </c>
      <c r="B26">
        <v>24</v>
      </c>
      <c r="C26">
        <v>23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>IF('Parcial 2 con correcciones'!G26&lt;6, (SUM(D26:J26)-MIN(F26:J26))*(5/60),(E26+(SUM(F26:J26)-MIN(F26:J26)))*(5/50))</f>
        <v>8.3333333333333329E-2</v>
      </c>
      <c r="L26">
        <v>0.15</v>
      </c>
      <c r="M26">
        <v>0.15</v>
      </c>
      <c r="N26">
        <f t="shared" si="0"/>
        <v>0.15</v>
      </c>
      <c r="P26" t="s">
        <v>68</v>
      </c>
      <c r="Q26" s="9" t="s">
        <v>47</v>
      </c>
    </row>
    <row r="27" spans="1:17" x14ac:dyDescent="0.3">
      <c r="A27">
        <v>1</v>
      </c>
      <c r="B27">
        <v>25</v>
      </c>
      <c r="C27">
        <v>23</v>
      </c>
      <c r="D27">
        <v>0</v>
      </c>
      <c r="E27">
        <v>5.5</v>
      </c>
      <c r="F27">
        <v>2</v>
      </c>
      <c r="G27">
        <v>0</v>
      </c>
      <c r="H27">
        <v>0</v>
      </c>
      <c r="I27">
        <v>0</v>
      </c>
      <c r="J27">
        <v>1</v>
      </c>
      <c r="K27">
        <f>IF('Parcial 2 con correcciones'!G27&lt;6, (SUM(D27:J27)-MIN(F27:J27))*(5/60),(E27+(SUM(F27:J27)-MIN(F27:J27)))*(5/50))</f>
        <v>0.85000000000000009</v>
      </c>
      <c r="L27">
        <v>0.88</v>
      </c>
      <c r="M27">
        <v>0.88</v>
      </c>
      <c r="N27">
        <f t="shared" si="0"/>
        <v>0.88</v>
      </c>
      <c r="P27" t="s">
        <v>68</v>
      </c>
      <c r="Q27" s="9" t="s">
        <v>50</v>
      </c>
    </row>
    <row r="28" spans="1:17" x14ac:dyDescent="0.3">
      <c r="A28">
        <v>1</v>
      </c>
      <c r="B28">
        <v>26</v>
      </c>
      <c r="C28">
        <v>23</v>
      </c>
      <c r="D28">
        <v>0</v>
      </c>
      <c r="E28">
        <v>3</v>
      </c>
      <c r="F28">
        <v>0</v>
      </c>
      <c r="G28">
        <v>0</v>
      </c>
      <c r="H28">
        <v>2</v>
      </c>
      <c r="I28">
        <v>0</v>
      </c>
      <c r="J28">
        <v>0</v>
      </c>
      <c r="K28">
        <f>IF('Parcial 2 con correcciones'!G28&lt;6, (SUM(D28:J28)-MIN(F28:J28))*(5/60),(E28+(SUM(F28:J28)-MIN(F28:J28)))*(5/50))</f>
        <v>0.41666666666666663</v>
      </c>
      <c r="L28">
        <v>0.71</v>
      </c>
      <c r="M28">
        <v>0.67</v>
      </c>
      <c r="N28">
        <f t="shared" si="0"/>
        <v>0.71</v>
      </c>
      <c r="P28" t="s">
        <v>69</v>
      </c>
      <c r="Q28" s="9" t="s">
        <v>49</v>
      </c>
    </row>
    <row r="29" spans="1:17" x14ac:dyDescent="0.3">
      <c r="A29">
        <v>0</v>
      </c>
      <c r="B29">
        <v>27</v>
      </c>
      <c r="C29">
        <v>23</v>
      </c>
      <c r="K29">
        <f>IF('Parcial 2 con correcciones'!G29&lt;6, (SUM(D29:J29)-MIN(F29:J29))*(5/60),(E29+(SUM(F29:J29)-MIN(F29:J29)))*(5/50))</f>
        <v>0</v>
      </c>
      <c r="L29">
        <v>0</v>
      </c>
      <c r="M29">
        <v>0</v>
      </c>
      <c r="N29">
        <f t="shared" si="0"/>
        <v>0</v>
      </c>
      <c r="O29">
        <v>0</v>
      </c>
      <c r="P29" t="s">
        <v>69</v>
      </c>
      <c r="Q29" s="9" t="s">
        <v>49</v>
      </c>
    </row>
    <row r="30" spans="1:17" x14ac:dyDescent="0.3">
      <c r="A30">
        <v>1</v>
      </c>
      <c r="B30">
        <v>28</v>
      </c>
      <c r="C30">
        <v>23</v>
      </c>
      <c r="K30">
        <v>3.5</v>
      </c>
      <c r="L30">
        <v>3.5</v>
      </c>
      <c r="M30">
        <v>3.85</v>
      </c>
      <c r="N30">
        <f t="shared" si="0"/>
        <v>3.85</v>
      </c>
      <c r="O30">
        <v>0</v>
      </c>
      <c r="P30" t="s">
        <v>70</v>
      </c>
      <c r="Q30" s="9" t="s">
        <v>51</v>
      </c>
    </row>
    <row r="31" spans="1:17" x14ac:dyDescent="0.3">
      <c r="A31">
        <v>0</v>
      </c>
      <c r="B31">
        <v>29</v>
      </c>
      <c r="C31">
        <v>24</v>
      </c>
      <c r="K31">
        <f>IF('Parcial 2 con correcciones'!G31&lt;6, (SUM(D31:J31)-MIN(F31:J31))*(5/60),(E31+(SUM(F31:J31)-MIN(F31:J31)))*(5/50))</f>
        <v>0</v>
      </c>
      <c r="L31">
        <v>0</v>
      </c>
      <c r="M31">
        <v>0</v>
      </c>
      <c r="N31">
        <f t="shared" si="0"/>
        <v>0</v>
      </c>
      <c r="O31">
        <v>0</v>
      </c>
      <c r="P31" t="s">
        <v>68</v>
      </c>
      <c r="Q31" s="9" t="s">
        <v>55</v>
      </c>
    </row>
    <row r="32" spans="1:17" x14ac:dyDescent="0.3">
      <c r="A32">
        <v>1</v>
      </c>
      <c r="B32">
        <v>30</v>
      </c>
      <c r="C32">
        <v>24</v>
      </c>
      <c r="D32">
        <v>0</v>
      </c>
      <c r="E32">
        <v>10</v>
      </c>
      <c r="F32">
        <v>2</v>
      </c>
      <c r="G32">
        <v>4</v>
      </c>
      <c r="H32">
        <v>10</v>
      </c>
      <c r="I32">
        <v>0</v>
      </c>
      <c r="J32">
        <v>10</v>
      </c>
      <c r="K32">
        <f>IF('Parcial 2 con correcciones'!G32&lt;6, (SUM(D32:J32)-MIN(F32:J32))*(5/60),(E32+(SUM(F32:J32)-MIN(F32:J32)))*(5/50))</f>
        <v>3.6</v>
      </c>
      <c r="L32">
        <v>4.0999999999999996</v>
      </c>
      <c r="M32">
        <v>4.05</v>
      </c>
      <c r="N32">
        <f t="shared" si="0"/>
        <v>4.0999999999999996</v>
      </c>
      <c r="P32" t="s">
        <v>70</v>
      </c>
      <c r="Q32" s="9" t="s">
        <v>56</v>
      </c>
    </row>
    <row r="33" spans="1:17" x14ac:dyDescent="0.3">
      <c r="A33">
        <v>0</v>
      </c>
      <c r="B33">
        <v>31</v>
      </c>
      <c r="C33">
        <v>24</v>
      </c>
      <c r="D33">
        <v>0</v>
      </c>
      <c r="E33">
        <v>7.5</v>
      </c>
      <c r="F33">
        <v>2</v>
      </c>
      <c r="G33">
        <v>1</v>
      </c>
      <c r="H33">
        <v>0</v>
      </c>
      <c r="I33">
        <v>0</v>
      </c>
      <c r="J33">
        <v>0</v>
      </c>
      <c r="K33">
        <f>IF('Parcial 2 con correcciones'!G33&lt;6, (SUM(D33:J33)-MIN(F33:J33))*(5/60),(E33+(SUM(F33:J33)-MIN(F33:J33)))*(5/50))</f>
        <v>0.875</v>
      </c>
      <c r="L33">
        <v>1.4</v>
      </c>
      <c r="M33">
        <v>1.42</v>
      </c>
      <c r="N33">
        <f t="shared" si="0"/>
        <v>1.42</v>
      </c>
      <c r="P33" t="s">
        <v>68</v>
      </c>
      <c r="Q33" s="9" t="s">
        <v>57</v>
      </c>
    </row>
    <row r="34" spans="1:17" x14ac:dyDescent="0.3">
      <c r="A34">
        <v>0</v>
      </c>
      <c r="B34">
        <v>32</v>
      </c>
      <c r="C34">
        <v>24</v>
      </c>
      <c r="K34">
        <f>IF('Parcial 2 con correcciones'!G34&lt;6, (SUM(D34:J34)-MIN(F34:J34))*(5/60),(E34+(SUM(F34:J34)-MIN(F34:J34)))*(5/50))</f>
        <v>0</v>
      </c>
      <c r="L34">
        <v>0</v>
      </c>
      <c r="M34">
        <v>0</v>
      </c>
      <c r="N34">
        <f t="shared" si="0"/>
        <v>0</v>
      </c>
      <c r="P34" t="s">
        <v>68</v>
      </c>
      <c r="Q34" s="9" t="s">
        <v>58</v>
      </c>
    </row>
    <row r="35" spans="1:17" x14ac:dyDescent="0.3">
      <c r="A35">
        <v>0</v>
      </c>
      <c r="B35">
        <v>33</v>
      </c>
      <c r="C35">
        <v>24</v>
      </c>
      <c r="D35">
        <v>0</v>
      </c>
      <c r="E35">
        <v>4.5</v>
      </c>
      <c r="F35">
        <v>10</v>
      </c>
      <c r="G35">
        <v>5</v>
      </c>
      <c r="H35">
        <v>10</v>
      </c>
      <c r="I35">
        <v>0</v>
      </c>
      <c r="J35">
        <v>10</v>
      </c>
      <c r="K35">
        <f>IF('Parcial 2 con correcciones'!G35&lt;6, (SUM(D35:J35)-MIN(F35:J35))*(5/60),(E35+(SUM(F35:J35)-MIN(F35:J35)))*(5/50))</f>
        <v>3.95</v>
      </c>
      <c r="L35">
        <v>4.45</v>
      </c>
      <c r="M35">
        <v>0</v>
      </c>
      <c r="N35">
        <f t="shared" si="0"/>
        <v>4.45</v>
      </c>
      <c r="P35" t="s">
        <v>68</v>
      </c>
      <c r="Q35" s="9" t="s">
        <v>48</v>
      </c>
    </row>
    <row r="36" spans="1:17" x14ac:dyDescent="0.3">
      <c r="A36">
        <v>0</v>
      </c>
      <c r="B36">
        <v>34</v>
      </c>
      <c r="C36">
        <v>24</v>
      </c>
      <c r="D36">
        <v>0</v>
      </c>
      <c r="E36">
        <v>9.5</v>
      </c>
      <c r="F36">
        <v>10</v>
      </c>
      <c r="G36">
        <v>2</v>
      </c>
      <c r="H36">
        <v>10</v>
      </c>
      <c r="I36">
        <v>7</v>
      </c>
      <c r="J36">
        <v>0</v>
      </c>
      <c r="K36">
        <f>IF('Parcial 2 con correcciones'!G36&lt;6, (SUM(D36:J36)-MIN(F36:J36))*(5/60),(E36+(SUM(F36:J36)-MIN(F36:J36)))*(5/50))</f>
        <v>3.85</v>
      </c>
      <c r="L36">
        <v>4.45</v>
      </c>
      <c r="M36">
        <v>4.45</v>
      </c>
      <c r="N36">
        <f t="shared" si="0"/>
        <v>4.45</v>
      </c>
      <c r="P36" t="s">
        <v>70</v>
      </c>
      <c r="Q36" s="9" t="s">
        <v>59</v>
      </c>
    </row>
    <row r="37" spans="1:17" x14ac:dyDescent="0.3">
      <c r="A37">
        <v>1</v>
      </c>
      <c r="B37">
        <v>35</v>
      </c>
      <c r="C37">
        <v>24</v>
      </c>
      <c r="D37">
        <v>0</v>
      </c>
      <c r="E37">
        <v>10</v>
      </c>
      <c r="F37">
        <v>10</v>
      </c>
      <c r="G37">
        <v>3</v>
      </c>
      <c r="H37">
        <v>3.5</v>
      </c>
      <c r="I37">
        <v>0</v>
      </c>
      <c r="J37">
        <v>0</v>
      </c>
      <c r="K37">
        <f>IF('Parcial 2 con correcciones'!G37&lt;6, (SUM(D37:J37)-MIN(F37:J37))*(5/60),(E37+(SUM(F37:J37)-MIN(F37:J37)))*(5/50))</f>
        <v>2.6500000000000004</v>
      </c>
      <c r="L37">
        <v>3.25</v>
      </c>
      <c r="M37">
        <v>3.25</v>
      </c>
      <c r="N37">
        <f t="shared" si="0"/>
        <v>3.25</v>
      </c>
      <c r="O37">
        <v>1</v>
      </c>
      <c r="P37" t="s">
        <v>68</v>
      </c>
      <c r="Q37" s="9" t="s">
        <v>50</v>
      </c>
    </row>
    <row r="38" spans="1:17" x14ac:dyDescent="0.3">
      <c r="A38">
        <v>0</v>
      </c>
      <c r="B38">
        <v>36</v>
      </c>
      <c r="C38">
        <v>24</v>
      </c>
      <c r="K38">
        <f>IF('Parcial 2 con correcciones'!G38&lt;6, (SUM(D38:J38)-MIN(F38:J38))*(5/60),(E38+(SUM(F38:J38)-MIN(F38:J38)))*(5/50))</f>
        <v>0</v>
      </c>
      <c r="L38">
        <v>0</v>
      </c>
      <c r="M38">
        <v>0</v>
      </c>
      <c r="N38">
        <f t="shared" si="0"/>
        <v>0</v>
      </c>
      <c r="P38" t="s">
        <v>70</v>
      </c>
      <c r="Q38" s="9" t="s">
        <v>55</v>
      </c>
    </row>
    <row r="39" spans="1:17" x14ac:dyDescent="0.3">
      <c r="A39">
        <v>1</v>
      </c>
      <c r="B39">
        <v>37</v>
      </c>
      <c r="C39">
        <v>24</v>
      </c>
      <c r="K39">
        <f>IF('Parcial 2 con correcciones'!G39&lt;6, (SUM(D39:J39)-MIN(F39:J39))*(5/60),(E39+(SUM(F39:J39)-MIN(F39:J39)))*(5/50))</f>
        <v>0</v>
      </c>
      <c r="L39">
        <v>0</v>
      </c>
      <c r="M39">
        <v>0</v>
      </c>
      <c r="N39">
        <f t="shared" si="0"/>
        <v>0</v>
      </c>
      <c r="P39" t="s">
        <v>73</v>
      </c>
      <c r="Q39" s="9" t="s">
        <v>55</v>
      </c>
    </row>
    <row r="40" spans="1:17" x14ac:dyDescent="0.3">
      <c r="A40">
        <v>1</v>
      </c>
      <c r="B40">
        <v>38</v>
      </c>
      <c r="C40">
        <v>24</v>
      </c>
      <c r="D40">
        <v>0</v>
      </c>
      <c r="E40">
        <v>2.5</v>
      </c>
      <c r="F40">
        <v>10</v>
      </c>
      <c r="G40">
        <v>0</v>
      </c>
      <c r="H40">
        <v>0</v>
      </c>
      <c r="I40">
        <v>10</v>
      </c>
      <c r="J40">
        <v>6</v>
      </c>
      <c r="K40">
        <f>IF('Parcial 2 con correcciones'!G40&lt;6, (SUM(D40:J40)-MIN(F40:J40))*(5/60),(E40+(SUM(F40:J40)-MIN(F40:J40)))*(5/50))</f>
        <v>2.85</v>
      </c>
      <c r="L40">
        <v>3.56</v>
      </c>
      <c r="M40">
        <v>3.55</v>
      </c>
      <c r="N40">
        <f t="shared" si="0"/>
        <v>3.56</v>
      </c>
      <c r="P40" t="s">
        <v>70</v>
      </c>
      <c r="Q40" s="9" t="s">
        <v>48</v>
      </c>
    </row>
    <row r="41" spans="1:17" x14ac:dyDescent="0.3">
      <c r="A41">
        <v>0</v>
      </c>
      <c r="B41">
        <v>39</v>
      </c>
      <c r="C41">
        <v>24</v>
      </c>
      <c r="D41">
        <v>0</v>
      </c>
      <c r="E41">
        <v>3.5</v>
      </c>
      <c r="F41">
        <v>5</v>
      </c>
      <c r="G41">
        <v>0</v>
      </c>
      <c r="H41">
        <v>0</v>
      </c>
      <c r="I41">
        <v>0</v>
      </c>
      <c r="J41">
        <v>0</v>
      </c>
      <c r="K41">
        <f>IF('Parcial 2 con correcciones'!G41&lt;6, (SUM(D41:J41)-MIN(F41:J41))*(5/60),(E41+(SUM(F41:J41)-MIN(F41:J41)))*(5/50))</f>
        <v>0.70833333333333326</v>
      </c>
      <c r="L41">
        <v>0.84</v>
      </c>
      <c r="M41">
        <v>0.75</v>
      </c>
      <c r="N41">
        <f t="shared" si="0"/>
        <v>0.84</v>
      </c>
      <c r="P41" t="s">
        <v>72</v>
      </c>
      <c r="Q41" s="9" t="s">
        <v>49</v>
      </c>
    </row>
    <row r="42" spans="1:17" x14ac:dyDescent="0.3">
      <c r="A42">
        <v>0</v>
      </c>
      <c r="B42">
        <v>40</v>
      </c>
      <c r="C42">
        <v>24</v>
      </c>
      <c r="D42">
        <v>3</v>
      </c>
      <c r="E42">
        <v>5.5</v>
      </c>
      <c r="F42">
        <v>2</v>
      </c>
      <c r="G42">
        <v>0</v>
      </c>
      <c r="H42">
        <v>0</v>
      </c>
      <c r="I42">
        <v>0</v>
      </c>
      <c r="J42">
        <v>0</v>
      </c>
      <c r="K42">
        <f>IF('Parcial 2 con correcciones'!G42&lt;6, (SUM(D42:J42)-MIN(F42:J42))*(5/60),(E42+(SUM(F42:J42)-MIN(F42:J42)))*(5/50))</f>
        <v>0.875</v>
      </c>
      <c r="L42">
        <v>1.4</v>
      </c>
      <c r="M42">
        <v>1.42</v>
      </c>
      <c r="N42">
        <f t="shared" si="0"/>
        <v>1.42</v>
      </c>
      <c r="P42" t="s">
        <v>68</v>
      </c>
      <c r="Q42" s="9" t="s">
        <v>60</v>
      </c>
    </row>
    <row r="43" spans="1:17" x14ac:dyDescent="0.3">
      <c r="A43">
        <v>0</v>
      </c>
      <c r="B43">
        <v>41</v>
      </c>
      <c r="C43">
        <v>24</v>
      </c>
      <c r="D43">
        <v>0</v>
      </c>
      <c r="E43">
        <v>6</v>
      </c>
      <c r="F43">
        <v>10</v>
      </c>
      <c r="G43">
        <v>0</v>
      </c>
      <c r="H43">
        <v>10</v>
      </c>
      <c r="I43">
        <v>10</v>
      </c>
      <c r="J43">
        <v>10</v>
      </c>
      <c r="K43">
        <f>IF('Parcial 2 con correcciones'!G43&lt;6, (SUM(D43:J43)-MIN(F43:J43))*(5/60),(E43+(SUM(F43:J43)-MIN(F43:J43)))*(5/50))</f>
        <v>4.6000000000000005</v>
      </c>
      <c r="L43">
        <v>4.7</v>
      </c>
      <c r="M43">
        <v>4.7</v>
      </c>
      <c r="N43">
        <f t="shared" si="0"/>
        <v>4.7</v>
      </c>
      <c r="O43">
        <v>1</v>
      </c>
      <c r="P43" t="s">
        <v>68</v>
      </c>
      <c r="Q43" s="9" t="s">
        <v>58</v>
      </c>
    </row>
    <row r="44" spans="1:17" x14ac:dyDescent="0.3">
      <c r="A44">
        <v>1</v>
      </c>
      <c r="B44">
        <v>42</v>
      </c>
      <c r="C44">
        <v>24</v>
      </c>
      <c r="D44">
        <v>0</v>
      </c>
      <c r="E44">
        <v>6.5</v>
      </c>
      <c r="F44">
        <v>7</v>
      </c>
      <c r="G44">
        <v>0</v>
      </c>
      <c r="H44">
        <v>6</v>
      </c>
      <c r="I44">
        <v>0</v>
      </c>
      <c r="J44">
        <v>10</v>
      </c>
      <c r="K44">
        <f>IF('Parcial 2 con correcciones'!G44&lt;6, (SUM(D44:J44)-MIN(F44:J44))*(5/60),(E44+(SUM(F44:J44)-MIN(F44:J44)))*(5/50))</f>
        <v>2.458333333333333</v>
      </c>
      <c r="L44">
        <v>3.08</v>
      </c>
      <c r="M44">
        <v>3.18</v>
      </c>
      <c r="N44">
        <f t="shared" si="0"/>
        <v>3.18</v>
      </c>
      <c r="O44">
        <v>1</v>
      </c>
      <c r="P44" t="s">
        <v>70</v>
      </c>
      <c r="Q44" s="9" t="s">
        <v>61</v>
      </c>
    </row>
    <row r="45" spans="1:17" x14ac:dyDescent="0.3">
      <c r="A45">
        <v>1</v>
      </c>
      <c r="B45">
        <v>43</v>
      </c>
      <c r="C45">
        <v>24</v>
      </c>
      <c r="D45">
        <v>0</v>
      </c>
      <c r="E45">
        <v>2.5</v>
      </c>
      <c r="F45">
        <v>10</v>
      </c>
      <c r="G45">
        <v>1</v>
      </c>
      <c r="H45">
        <v>0</v>
      </c>
      <c r="I45">
        <v>10</v>
      </c>
      <c r="J45">
        <v>10</v>
      </c>
      <c r="K45">
        <f>IF('Parcial 2 con correcciones'!G45&lt;6, (SUM(D45:J45)-MIN(F45:J45))*(5/60),(E45+(SUM(F45:J45)-MIN(F45:J45)))*(5/50))</f>
        <v>3.35</v>
      </c>
      <c r="L45">
        <v>3.81</v>
      </c>
      <c r="M45">
        <v>3.8</v>
      </c>
      <c r="N45">
        <f t="shared" si="0"/>
        <v>3.81</v>
      </c>
      <c r="O45">
        <v>1</v>
      </c>
      <c r="P45" t="s">
        <v>68</v>
      </c>
      <c r="Q45" s="9" t="s">
        <v>48</v>
      </c>
    </row>
    <row r="46" spans="1:17" x14ac:dyDescent="0.3">
      <c r="A46">
        <v>1</v>
      </c>
      <c r="B46">
        <v>44</v>
      </c>
      <c r="C46">
        <v>24</v>
      </c>
      <c r="D46">
        <v>0</v>
      </c>
      <c r="E46">
        <v>4.5</v>
      </c>
      <c r="F46">
        <v>5</v>
      </c>
      <c r="G46">
        <v>1</v>
      </c>
      <c r="H46">
        <v>0</v>
      </c>
      <c r="I46">
        <v>0</v>
      </c>
      <c r="J46">
        <v>0</v>
      </c>
      <c r="K46">
        <f>IF('Parcial 2 con correcciones'!G46&lt;6, (SUM(D46:J46)-MIN(F46:J46))*(5/60),(E46+(SUM(F46:J46)-MIN(F46:J46)))*(5/50))</f>
        <v>0.875</v>
      </c>
      <c r="L46">
        <v>1.4</v>
      </c>
      <c r="M46">
        <v>1.42</v>
      </c>
      <c r="N46">
        <f t="shared" si="0"/>
        <v>1.42</v>
      </c>
      <c r="P46" t="s">
        <v>68</v>
      </c>
      <c r="Q46" s="9" t="s">
        <v>50</v>
      </c>
    </row>
    <row r="47" spans="1:17" x14ac:dyDescent="0.3">
      <c r="A47">
        <v>1</v>
      </c>
      <c r="B47">
        <v>45</v>
      </c>
      <c r="C47">
        <v>24</v>
      </c>
      <c r="K47">
        <f>IF('Parcial 2 con correcciones'!G47&lt;6, (SUM(D47:J47)-MIN(F47:J47))*(5/60),(E47+(SUM(F47:J47)-MIN(F47:J47)))*(5/50))</f>
        <v>0</v>
      </c>
      <c r="L47">
        <v>0</v>
      </c>
      <c r="M47">
        <v>0</v>
      </c>
      <c r="N47">
        <f t="shared" si="0"/>
        <v>0</v>
      </c>
      <c r="P47" t="s">
        <v>70</v>
      </c>
      <c r="Q47" s="9" t="s">
        <v>62</v>
      </c>
    </row>
    <row r="48" spans="1:17" x14ac:dyDescent="0.3">
      <c r="A48">
        <v>1</v>
      </c>
      <c r="B48">
        <v>46</v>
      </c>
      <c r="C48">
        <v>24</v>
      </c>
      <c r="D48">
        <v>0</v>
      </c>
      <c r="E48">
        <v>9</v>
      </c>
      <c r="F48">
        <v>10</v>
      </c>
      <c r="G48">
        <v>3</v>
      </c>
      <c r="H48">
        <v>6</v>
      </c>
      <c r="I48">
        <v>4</v>
      </c>
      <c r="J48">
        <v>3</v>
      </c>
      <c r="K48">
        <f>IF('Parcial 2 con correcciones'!G48&lt;6, (SUM(D48:J48)-MIN(F48:J48))*(5/60),(E48+(SUM(F48:J48)-MIN(F48:J48)))*(5/50))</f>
        <v>3.2</v>
      </c>
      <c r="L48">
        <v>3.75</v>
      </c>
      <c r="M48">
        <v>3.71</v>
      </c>
      <c r="N48">
        <f t="shared" si="0"/>
        <v>3.75</v>
      </c>
      <c r="P48" t="s">
        <v>68</v>
      </c>
      <c r="Q48" s="9" t="s">
        <v>49</v>
      </c>
    </row>
    <row r="49" spans="1:17" x14ac:dyDescent="0.3">
      <c r="A49">
        <v>1</v>
      </c>
      <c r="B49">
        <v>47</v>
      </c>
      <c r="C49">
        <v>24</v>
      </c>
      <c r="D49">
        <v>0</v>
      </c>
      <c r="E49">
        <v>4.5</v>
      </c>
      <c r="F49">
        <v>10</v>
      </c>
      <c r="G49">
        <v>2</v>
      </c>
      <c r="H49">
        <v>3</v>
      </c>
      <c r="I49">
        <v>0</v>
      </c>
      <c r="J49">
        <v>0</v>
      </c>
      <c r="K49">
        <f>IF('Parcial 2 con correcciones'!G49&lt;6, (SUM(D49:J49)-MIN(F49:J49))*(5/60),(E49+(SUM(F49:J49)-MIN(F49:J49)))*(5/50))</f>
        <v>1.9500000000000002</v>
      </c>
      <c r="L49">
        <v>2.75</v>
      </c>
      <c r="M49">
        <v>2.6</v>
      </c>
      <c r="N49">
        <f t="shared" si="0"/>
        <v>2.75</v>
      </c>
      <c r="P49" t="s">
        <v>68</v>
      </c>
      <c r="Q49" s="9" t="s">
        <v>48</v>
      </c>
    </row>
    <row r="50" spans="1:17" x14ac:dyDescent="0.3">
      <c r="A50">
        <v>1</v>
      </c>
      <c r="B50">
        <v>48</v>
      </c>
      <c r="C50">
        <v>24</v>
      </c>
      <c r="D50">
        <v>8</v>
      </c>
      <c r="E50">
        <v>4.5</v>
      </c>
      <c r="F50">
        <v>10</v>
      </c>
      <c r="G50">
        <v>0</v>
      </c>
      <c r="H50">
        <v>10</v>
      </c>
      <c r="I50">
        <v>10</v>
      </c>
      <c r="J50">
        <v>10</v>
      </c>
      <c r="K50">
        <f>IF('Parcial 2 con correcciones'!G50&lt;6, (SUM(D50:J50)-MIN(F50:J50))*(5/60),(E50+(SUM(F50:J50)-MIN(F50:J50)))*(5/50))</f>
        <v>4.45</v>
      </c>
      <c r="L50">
        <v>4.6500000000000004</v>
      </c>
      <c r="M50">
        <v>4.6500000000000004</v>
      </c>
      <c r="N50">
        <f t="shared" si="0"/>
        <v>4.6500000000000004</v>
      </c>
      <c r="P50" t="s">
        <v>68</v>
      </c>
      <c r="Q50" s="9" t="s">
        <v>62</v>
      </c>
    </row>
    <row r="51" spans="1:17" x14ac:dyDescent="0.3">
      <c r="A51">
        <v>0</v>
      </c>
      <c r="B51">
        <v>49</v>
      </c>
      <c r="C51">
        <v>24</v>
      </c>
      <c r="D51">
        <v>0</v>
      </c>
      <c r="E51">
        <v>10</v>
      </c>
      <c r="F51">
        <v>10</v>
      </c>
      <c r="G51">
        <v>0</v>
      </c>
      <c r="H51">
        <v>10</v>
      </c>
      <c r="I51">
        <v>7</v>
      </c>
      <c r="J51">
        <v>10</v>
      </c>
      <c r="K51">
        <f>IF('Parcial 2 con correcciones'!G51&lt;6, (SUM(D51:J51)-MIN(F51:J51))*(5/60),(E51+(SUM(F51:J51)-MIN(F51:J51)))*(5/50))</f>
        <v>4.7</v>
      </c>
      <c r="L51">
        <v>5</v>
      </c>
      <c r="M51">
        <v>5</v>
      </c>
      <c r="N51">
        <f t="shared" si="0"/>
        <v>5</v>
      </c>
      <c r="O51">
        <v>1</v>
      </c>
      <c r="P51" t="s">
        <v>68</v>
      </c>
      <c r="Q51" s="9" t="s">
        <v>49</v>
      </c>
    </row>
    <row r="52" spans="1:17" x14ac:dyDescent="0.3">
      <c r="A52">
        <v>1</v>
      </c>
      <c r="B52">
        <v>50</v>
      </c>
      <c r="C52">
        <v>24</v>
      </c>
      <c r="K52">
        <f>IF('Parcial 2 con correcciones'!G52&lt;6, (SUM(D52:J52)-MIN(F52:J52))*(5/60),(E52+(SUM(F52:J52)-MIN(F52:J52)))*(5/50))</f>
        <v>0</v>
      </c>
      <c r="L52">
        <v>0</v>
      </c>
      <c r="M52">
        <v>0</v>
      </c>
      <c r="N52">
        <f t="shared" si="0"/>
        <v>0</v>
      </c>
      <c r="P52" t="s">
        <v>68</v>
      </c>
      <c r="Q52" s="9" t="s">
        <v>47</v>
      </c>
    </row>
    <row r="53" spans="1:17" x14ac:dyDescent="0.3">
      <c r="A53">
        <v>1</v>
      </c>
      <c r="B53">
        <v>51</v>
      </c>
      <c r="C53">
        <v>24</v>
      </c>
      <c r="K53">
        <f>IF('Parcial 2 con correcciones'!G53&lt;6, (SUM(D53:J53)-MIN(F53:J53))*(5/60),(E53+(SUM(F53:J53)-MIN(F53:J53)))*(5/50))</f>
        <v>0</v>
      </c>
      <c r="L53">
        <v>0</v>
      </c>
      <c r="M53">
        <v>0</v>
      </c>
      <c r="N53">
        <f t="shared" si="0"/>
        <v>0</v>
      </c>
      <c r="P53" t="s">
        <v>69</v>
      </c>
      <c r="Q53" s="9" t="s">
        <v>61</v>
      </c>
    </row>
    <row r="54" spans="1:17" x14ac:dyDescent="0.3">
      <c r="A54">
        <v>1</v>
      </c>
      <c r="B54">
        <v>52</v>
      </c>
      <c r="C54">
        <v>24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>IF('Parcial 2 con correcciones'!G54&lt;6, (SUM(D54:J54)-MIN(F54:J54))*(5/60),(E54+(SUM(F54:J54)-MIN(F54:J54)))*(5/50))</f>
        <v>0</v>
      </c>
      <c r="L54">
        <v>0</v>
      </c>
      <c r="M54">
        <v>0</v>
      </c>
      <c r="N54">
        <f t="shared" si="0"/>
        <v>0</v>
      </c>
      <c r="P54" t="s">
        <v>68</v>
      </c>
      <c r="Q54" s="9" t="s">
        <v>63</v>
      </c>
    </row>
    <row r="55" spans="1:17" x14ac:dyDescent="0.3">
      <c r="A55">
        <v>0</v>
      </c>
      <c r="B55">
        <v>53</v>
      </c>
      <c r="C55">
        <v>24</v>
      </c>
      <c r="D55">
        <v>0</v>
      </c>
      <c r="E55">
        <v>10</v>
      </c>
      <c r="F55">
        <v>10</v>
      </c>
      <c r="G55">
        <v>2</v>
      </c>
      <c r="H55">
        <v>9</v>
      </c>
      <c r="I55">
        <v>7</v>
      </c>
      <c r="J55">
        <v>0</v>
      </c>
      <c r="K55">
        <f>IF('Parcial 2 con correcciones'!G55&lt;6, (SUM(D55:J55)-MIN(F55:J55))*(5/60),(E55+(SUM(F55:J55)-MIN(F55:J55)))*(5/50))</f>
        <v>3.1666666666666665</v>
      </c>
      <c r="L55">
        <v>3.7</v>
      </c>
      <c r="M55">
        <v>3.68</v>
      </c>
      <c r="N55">
        <f t="shared" si="0"/>
        <v>3.7</v>
      </c>
      <c r="P55" t="s">
        <v>68</v>
      </c>
      <c r="Q55" s="9" t="s">
        <v>52</v>
      </c>
    </row>
    <row r="56" spans="1:17" x14ac:dyDescent="0.3">
      <c r="A56">
        <v>1</v>
      </c>
      <c r="B56">
        <v>54</v>
      </c>
      <c r="C56">
        <v>24</v>
      </c>
      <c r="D56">
        <v>1</v>
      </c>
      <c r="E56">
        <v>10</v>
      </c>
      <c r="F56">
        <v>4</v>
      </c>
      <c r="G56">
        <v>8</v>
      </c>
      <c r="H56">
        <v>5</v>
      </c>
      <c r="I56">
        <v>10</v>
      </c>
      <c r="J56">
        <v>0</v>
      </c>
      <c r="K56">
        <f>IF('Parcial 2 con correcciones'!G56&lt;6, (SUM(D56:J56)-MIN(F56:J56))*(5/60),(E56+(SUM(F56:J56)-MIN(F56:J56)))*(5/50))</f>
        <v>3.7</v>
      </c>
      <c r="L56">
        <v>4.3500000000000014</v>
      </c>
      <c r="M56">
        <v>4.3500000000000014</v>
      </c>
      <c r="N56">
        <f t="shared" si="0"/>
        <v>4.3500000000000014</v>
      </c>
      <c r="P56" t="s">
        <v>68</v>
      </c>
      <c r="Q56" s="9" t="s">
        <v>61</v>
      </c>
    </row>
    <row r="57" spans="1:17" x14ac:dyDescent="0.3">
      <c r="A57">
        <v>1</v>
      </c>
      <c r="B57">
        <v>55</v>
      </c>
      <c r="C57">
        <v>24</v>
      </c>
      <c r="K57">
        <f>IF('Parcial 2 con correcciones'!G57&lt;6, (SUM(D57:J57)-MIN(F57:J57))*(5/60),(E57+(SUM(F57:J57)-MIN(F57:J57)))*(5/50))</f>
        <v>0</v>
      </c>
      <c r="L57">
        <v>0</v>
      </c>
      <c r="M57">
        <v>0</v>
      </c>
      <c r="N57">
        <f t="shared" si="0"/>
        <v>0</v>
      </c>
      <c r="P57" t="s">
        <v>68</v>
      </c>
      <c r="Q57" s="9" t="s">
        <v>63</v>
      </c>
    </row>
    <row r="58" spans="1:17" x14ac:dyDescent="0.3">
      <c r="A58">
        <v>0</v>
      </c>
      <c r="B58">
        <v>56</v>
      </c>
      <c r="C58">
        <v>24</v>
      </c>
      <c r="D58">
        <v>2</v>
      </c>
      <c r="E58">
        <v>0</v>
      </c>
      <c r="F58">
        <v>2</v>
      </c>
      <c r="G58">
        <v>0</v>
      </c>
      <c r="H58">
        <v>0</v>
      </c>
      <c r="I58">
        <v>0</v>
      </c>
      <c r="J58">
        <v>10</v>
      </c>
      <c r="K58">
        <f>IF('Parcial 2 con correcciones'!G58&lt;6, (SUM(D58:J58)-MIN(F58:J58))*(5/60),(E58+(SUM(F58:J58)-MIN(F58:J58)))*(5/50))</f>
        <v>1.1666666666666665</v>
      </c>
      <c r="L58">
        <v>2</v>
      </c>
      <c r="M58">
        <v>1.97</v>
      </c>
      <c r="N58">
        <f t="shared" si="0"/>
        <v>2</v>
      </c>
      <c r="P58" t="s">
        <v>70</v>
      </c>
      <c r="Q58" s="9" t="s">
        <v>47</v>
      </c>
    </row>
    <row r="59" spans="1:17" x14ac:dyDescent="0.3">
      <c r="A59">
        <v>0</v>
      </c>
      <c r="B59">
        <v>57</v>
      </c>
      <c r="C59">
        <v>24</v>
      </c>
      <c r="D59">
        <v>0</v>
      </c>
      <c r="E59">
        <v>2</v>
      </c>
      <c r="F59">
        <v>10</v>
      </c>
      <c r="G59">
        <v>2</v>
      </c>
      <c r="H59">
        <v>0</v>
      </c>
      <c r="I59">
        <v>10</v>
      </c>
      <c r="J59">
        <v>3</v>
      </c>
      <c r="K59">
        <f>IF('Parcial 2 con correcciones'!G59&lt;6, (SUM(D59:J59)-MIN(F59:J59))*(5/60),(E59+(SUM(F59:J59)-MIN(F59:J59)))*(5/50))</f>
        <v>2.25</v>
      </c>
      <c r="L59">
        <v>3</v>
      </c>
      <c r="M59">
        <v>2.92</v>
      </c>
      <c r="N59">
        <f t="shared" si="0"/>
        <v>3</v>
      </c>
      <c r="O59">
        <v>1</v>
      </c>
      <c r="P59" t="s">
        <v>72</v>
      </c>
      <c r="Q59" s="9" t="s">
        <v>47</v>
      </c>
    </row>
    <row r="60" spans="1:17" x14ac:dyDescent="0.3">
      <c r="A60">
        <v>0</v>
      </c>
      <c r="B60">
        <v>58</v>
      </c>
      <c r="C60">
        <v>25</v>
      </c>
      <c r="D60">
        <v>10</v>
      </c>
      <c r="E60">
        <v>3.5</v>
      </c>
      <c r="F60">
        <v>9</v>
      </c>
      <c r="G60">
        <v>8</v>
      </c>
      <c r="H60">
        <v>0</v>
      </c>
      <c r="I60">
        <v>10</v>
      </c>
      <c r="J60">
        <v>10</v>
      </c>
      <c r="K60">
        <f>IF('Parcial 2 con correcciones'!G60&lt;6, (SUM(D60:J60)-MIN(F60:J60))*(5/60),(E60+(SUM(F60:J60)-MIN(F60:J60)))*(5/50))</f>
        <v>4.208333333333333</v>
      </c>
      <c r="L60">
        <v>4.6000000000000014</v>
      </c>
      <c r="M60">
        <v>4.6500000000000004</v>
      </c>
      <c r="N60">
        <f t="shared" si="0"/>
        <v>4.6500000000000004</v>
      </c>
      <c r="O60">
        <v>1</v>
      </c>
      <c r="P60" t="s">
        <v>68</v>
      </c>
      <c r="Q60" s="9" t="s">
        <v>59</v>
      </c>
    </row>
    <row r="61" spans="1:17" x14ac:dyDescent="0.3">
      <c r="A61">
        <v>0</v>
      </c>
      <c r="B61">
        <v>59</v>
      </c>
      <c r="C61">
        <v>25</v>
      </c>
      <c r="D61">
        <v>3</v>
      </c>
      <c r="E61">
        <v>6.5</v>
      </c>
      <c r="F61">
        <v>10</v>
      </c>
      <c r="G61">
        <v>0</v>
      </c>
      <c r="H61">
        <v>0</v>
      </c>
      <c r="I61">
        <v>0</v>
      </c>
      <c r="J61">
        <v>10</v>
      </c>
      <c r="K61">
        <f>IF('Parcial 2 con correcciones'!G61&lt;6, (SUM(D61:J61)-MIN(F61:J61))*(5/60),(E61+(SUM(F61:J61)-MIN(F61:J61)))*(5/50))</f>
        <v>2.458333333333333</v>
      </c>
      <c r="L61">
        <v>3.3</v>
      </c>
      <c r="M61">
        <v>3.18</v>
      </c>
      <c r="N61">
        <f t="shared" si="0"/>
        <v>3.3</v>
      </c>
      <c r="O61">
        <f>+F716</f>
        <v>0</v>
      </c>
      <c r="P61" t="s">
        <v>70</v>
      </c>
      <c r="Q61" s="9" t="s">
        <v>63</v>
      </c>
    </row>
    <row r="62" spans="1:17" x14ac:dyDescent="0.3">
      <c r="A62">
        <v>1</v>
      </c>
      <c r="B62">
        <v>60</v>
      </c>
      <c r="C62">
        <v>25</v>
      </c>
      <c r="K62">
        <f>IF('Parcial 2 con correcciones'!G62&lt;6, (SUM(D62:J62)-MIN(F62:J62))*(5/60),(E62+(SUM(F62:J62)-MIN(F62:J62)))*(5/50))</f>
        <v>0</v>
      </c>
      <c r="L62">
        <v>0</v>
      </c>
      <c r="M62">
        <v>0</v>
      </c>
      <c r="N62">
        <f t="shared" si="0"/>
        <v>0</v>
      </c>
      <c r="P62" t="s">
        <v>68</v>
      </c>
      <c r="Q62" s="9" t="s">
        <v>48</v>
      </c>
    </row>
    <row r="63" spans="1:17" x14ac:dyDescent="0.3">
      <c r="A63">
        <v>1</v>
      </c>
      <c r="B63">
        <v>61</v>
      </c>
      <c r="C63">
        <v>25</v>
      </c>
      <c r="D63">
        <v>0</v>
      </c>
      <c r="E63">
        <v>5.5</v>
      </c>
      <c r="F63">
        <v>9</v>
      </c>
      <c r="G63">
        <v>6</v>
      </c>
      <c r="H63">
        <v>10</v>
      </c>
      <c r="I63">
        <v>0</v>
      </c>
      <c r="J63">
        <v>10</v>
      </c>
      <c r="K63">
        <f>IF('Parcial 2 con correcciones'!G63&lt;6, (SUM(D63:J63)-MIN(F63:J63))*(5/60),(E63+(SUM(F63:J63)-MIN(F63:J63)))*(5/50))</f>
        <v>4.05</v>
      </c>
      <c r="L63">
        <v>4.55</v>
      </c>
      <c r="M63">
        <v>4.55</v>
      </c>
      <c r="N63">
        <f t="shared" si="0"/>
        <v>4.55</v>
      </c>
      <c r="P63" t="s">
        <v>70</v>
      </c>
      <c r="Q63" s="9" t="s">
        <v>48</v>
      </c>
    </row>
    <row r="64" spans="1:17" x14ac:dyDescent="0.3">
      <c r="A64">
        <v>1</v>
      </c>
      <c r="B64">
        <v>62</v>
      </c>
      <c r="C64">
        <v>25</v>
      </c>
      <c r="K64">
        <f>IF('Parcial 2 con correcciones'!G64&lt;6, (SUM(D64:J64)-MIN(F64:J64))*(5/60),(E64+(SUM(F64:J64)-MIN(F64:J64)))*(5/50))</f>
        <v>0</v>
      </c>
      <c r="L64">
        <v>0</v>
      </c>
      <c r="M64">
        <v>0</v>
      </c>
      <c r="N64">
        <f t="shared" si="0"/>
        <v>0</v>
      </c>
      <c r="O64">
        <v>0</v>
      </c>
      <c r="P64" t="s">
        <v>70</v>
      </c>
      <c r="Q64" s="9" t="s">
        <v>49</v>
      </c>
    </row>
    <row r="65" spans="1:17" x14ac:dyDescent="0.3">
      <c r="A65">
        <v>1</v>
      </c>
      <c r="B65">
        <v>63</v>
      </c>
      <c r="C65">
        <v>25</v>
      </c>
      <c r="K65">
        <f>IF('Parcial 2 con correcciones'!G65&lt;6, (SUM(D65:J65)-MIN(F65:J65))*(5/60),(E65+(SUM(F65:J65)-MIN(F65:J65)))*(5/50))</f>
        <v>0</v>
      </c>
      <c r="L65">
        <v>0</v>
      </c>
      <c r="M65">
        <v>0</v>
      </c>
      <c r="N65">
        <f t="shared" si="0"/>
        <v>0</v>
      </c>
      <c r="O65">
        <v>0</v>
      </c>
      <c r="P65" t="s">
        <v>68</v>
      </c>
      <c r="Q65" s="9" t="s">
        <v>63</v>
      </c>
    </row>
    <row r="66" spans="1:17" x14ac:dyDescent="0.3">
      <c r="A66">
        <v>1</v>
      </c>
      <c r="B66">
        <v>64</v>
      </c>
      <c r="C66">
        <v>25</v>
      </c>
      <c r="K66">
        <f>IF('Parcial 2 con correcciones'!G66&lt;6, (SUM(D66:J66)-MIN(F66:J66))*(5/60),(E66+(SUM(F66:J66)-MIN(F66:J66)))*(5/50))</f>
        <v>0</v>
      </c>
      <c r="L66">
        <v>0</v>
      </c>
      <c r="M66">
        <v>0</v>
      </c>
      <c r="N66">
        <f t="shared" si="0"/>
        <v>0</v>
      </c>
      <c r="O66">
        <v>0</v>
      </c>
      <c r="P66" t="s">
        <v>72</v>
      </c>
      <c r="Q66" s="9" t="s">
        <v>49</v>
      </c>
    </row>
    <row r="67" spans="1:17" x14ac:dyDescent="0.3">
      <c r="A67">
        <v>0</v>
      </c>
      <c r="B67">
        <v>65</v>
      </c>
      <c r="C67">
        <v>25</v>
      </c>
      <c r="D67">
        <v>0</v>
      </c>
      <c r="E67">
        <v>8.5</v>
      </c>
      <c r="F67">
        <v>10</v>
      </c>
      <c r="G67">
        <v>6</v>
      </c>
      <c r="H67">
        <v>2</v>
      </c>
      <c r="I67">
        <v>6</v>
      </c>
      <c r="J67">
        <v>2</v>
      </c>
      <c r="K67">
        <f>IF('Parcial 2 con correcciones'!G67&lt;6, (SUM(D67:J67)-MIN(F67:J67))*(5/60),(E67+(SUM(F67:J67)-MIN(F67:J67)))*(5/50))</f>
        <v>2.708333333333333</v>
      </c>
      <c r="L67">
        <v>3.45</v>
      </c>
      <c r="M67">
        <v>3.42</v>
      </c>
      <c r="N67">
        <f t="shared" si="0"/>
        <v>3.45</v>
      </c>
      <c r="P67" t="s">
        <v>68</v>
      </c>
      <c r="Q67" s="9" t="s">
        <v>49</v>
      </c>
    </row>
    <row r="68" spans="1:17" x14ac:dyDescent="0.3">
      <c r="A68">
        <v>0</v>
      </c>
      <c r="B68">
        <v>66</v>
      </c>
      <c r="C68">
        <v>25</v>
      </c>
      <c r="D68">
        <v>5</v>
      </c>
      <c r="E68">
        <v>2</v>
      </c>
      <c r="F68">
        <v>7.5</v>
      </c>
      <c r="G68">
        <v>2</v>
      </c>
      <c r="H68">
        <v>0</v>
      </c>
      <c r="I68">
        <v>6</v>
      </c>
      <c r="J68">
        <v>1</v>
      </c>
      <c r="K68">
        <f>IF('Parcial 2 con correcciones'!G68&lt;6, (SUM(D68:J68)-MIN(F68:J68))*(5/60),(E68+(SUM(F68:J68)-MIN(F68:J68)))*(5/50))</f>
        <v>1.9583333333333333</v>
      </c>
      <c r="L68">
        <v>2.7</v>
      </c>
      <c r="M68">
        <v>2.67</v>
      </c>
      <c r="N68">
        <f t="shared" ref="N68:N89" si="1">MAX(L68,M68)</f>
        <v>2.7</v>
      </c>
      <c r="O68">
        <v>1</v>
      </c>
      <c r="P68" t="s">
        <v>70</v>
      </c>
      <c r="Q68" s="9" t="s">
        <v>61</v>
      </c>
    </row>
    <row r="69" spans="1:17" x14ac:dyDescent="0.3">
      <c r="A69">
        <v>1</v>
      </c>
      <c r="B69">
        <v>67</v>
      </c>
      <c r="C69">
        <v>25</v>
      </c>
      <c r="D69">
        <v>5</v>
      </c>
      <c r="E69">
        <v>3.5</v>
      </c>
      <c r="F69">
        <v>10</v>
      </c>
      <c r="G69">
        <v>2</v>
      </c>
      <c r="H69">
        <v>1</v>
      </c>
      <c r="I69">
        <v>8</v>
      </c>
      <c r="J69">
        <v>0</v>
      </c>
      <c r="K69">
        <f>IF('Parcial 2 con correcciones'!G69&lt;6, (SUM(D69:J69)-MIN(F69:J69))*(5/60),(E69+(SUM(F69:J69)-MIN(F69:J69)))*(5/50))</f>
        <v>2.458333333333333</v>
      </c>
      <c r="L69">
        <v>3.3</v>
      </c>
      <c r="M69">
        <v>3.18</v>
      </c>
      <c r="N69">
        <f t="shared" si="1"/>
        <v>3.3</v>
      </c>
      <c r="P69" t="s">
        <v>70</v>
      </c>
      <c r="Q69" s="9" t="s">
        <v>48</v>
      </c>
    </row>
    <row r="70" spans="1:17" x14ac:dyDescent="0.3">
      <c r="A70">
        <v>1</v>
      </c>
      <c r="B70">
        <v>68</v>
      </c>
      <c r="C70">
        <v>25</v>
      </c>
      <c r="D70">
        <v>0</v>
      </c>
      <c r="E70">
        <v>9</v>
      </c>
      <c r="F70">
        <v>5</v>
      </c>
      <c r="G70">
        <v>1</v>
      </c>
      <c r="H70">
        <v>0</v>
      </c>
      <c r="I70">
        <v>4.5</v>
      </c>
      <c r="J70">
        <v>10</v>
      </c>
      <c r="K70">
        <f>IF('Parcial 2 con correcciones'!G70&lt;6, (SUM(D70:J70)-MIN(F70:J70))*(5/60),(E70+(SUM(F70:J70)-MIN(F70:J70)))*(5/50))</f>
        <v>2.458333333333333</v>
      </c>
      <c r="L70">
        <v>3.3</v>
      </c>
      <c r="M70">
        <v>3.18</v>
      </c>
      <c r="N70">
        <f t="shared" si="1"/>
        <v>3.3</v>
      </c>
      <c r="P70" t="s">
        <v>74</v>
      </c>
      <c r="Q70" s="9" t="s">
        <v>62</v>
      </c>
    </row>
    <row r="71" spans="1:17" x14ac:dyDescent="0.3">
      <c r="A71">
        <v>1</v>
      </c>
      <c r="B71">
        <v>69</v>
      </c>
      <c r="C71">
        <v>25</v>
      </c>
      <c r="D71">
        <v>4</v>
      </c>
      <c r="E71">
        <v>6.5</v>
      </c>
      <c r="F71">
        <v>6</v>
      </c>
      <c r="G71">
        <v>2</v>
      </c>
      <c r="H71">
        <v>0</v>
      </c>
      <c r="I71">
        <v>0</v>
      </c>
      <c r="J71">
        <v>0</v>
      </c>
      <c r="K71">
        <f>IF('Parcial 2 con correcciones'!G71&lt;6, (SUM(D71:J71)-MIN(F71:J71))*(5/60),(E71+(SUM(F71:J71)-MIN(F71:J71)))*(5/50))</f>
        <v>1.5416666666666665</v>
      </c>
      <c r="L71">
        <v>2.2000000000000002</v>
      </c>
      <c r="M71">
        <v>2.25</v>
      </c>
      <c r="N71">
        <f t="shared" si="1"/>
        <v>2.25</v>
      </c>
      <c r="O71">
        <v>1</v>
      </c>
      <c r="P71" t="s">
        <v>68</v>
      </c>
      <c r="Q71" s="9" t="s">
        <v>64</v>
      </c>
    </row>
    <row r="72" spans="1:17" x14ac:dyDescent="0.3">
      <c r="A72">
        <v>0</v>
      </c>
      <c r="B72">
        <v>70</v>
      </c>
      <c r="C72">
        <v>25</v>
      </c>
      <c r="D72">
        <v>0</v>
      </c>
      <c r="E72">
        <v>3.5</v>
      </c>
      <c r="F72">
        <v>10</v>
      </c>
      <c r="G72">
        <v>0</v>
      </c>
      <c r="H72">
        <v>10</v>
      </c>
      <c r="I72">
        <v>10</v>
      </c>
      <c r="J72">
        <v>0</v>
      </c>
      <c r="K72">
        <f>IF('Parcial 2 con correcciones'!G72&lt;6, (SUM(D72:J72)-MIN(F72:J72))*(5/60),(E72+(SUM(F72:J72)-MIN(F72:J72)))*(5/50))</f>
        <v>3.35</v>
      </c>
      <c r="L72">
        <v>3.81</v>
      </c>
      <c r="M72">
        <v>3.8</v>
      </c>
      <c r="N72">
        <f t="shared" si="1"/>
        <v>3.81</v>
      </c>
      <c r="P72" t="s">
        <v>68</v>
      </c>
      <c r="Q72" s="9" t="s">
        <v>63</v>
      </c>
    </row>
    <row r="73" spans="1:17" x14ac:dyDescent="0.3">
      <c r="A73">
        <v>0</v>
      </c>
      <c r="B73">
        <v>71</v>
      </c>
      <c r="C73">
        <v>25</v>
      </c>
      <c r="K73">
        <f>IF('Parcial 2 con correcciones'!G73&lt;6, (SUM(D73:J73)-MIN(F73:J73))*(5/60),(E73+(SUM(F73:J73)-MIN(F73:J73)))*(5/50))</f>
        <v>0</v>
      </c>
      <c r="L73">
        <v>0</v>
      </c>
      <c r="M73">
        <v>0</v>
      </c>
      <c r="N73">
        <f t="shared" si="1"/>
        <v>0</v>
      </c>
      <c r="P73" t="s">
        <v>72</v>
      </c>
      <c r="Q73" s="9" t="s">
        <v>54</v>
      </c>
    </row>
    <row r="74" spans="1:17" x14ac:dyDescent="0.3">
      <c r="A74">
        <v>1</v>
      </c>
      <c r="B74">
        <v>72</v>
      </c>
      <c r="C74">
        <v>25</v>
      </c>
      <c r="D74">
        <v>2</v>
      </c>
      <c r="E74">
        <v>4</v>
      </c>
      <c r="F74">
        <v>7.5</v>
      </c>
      <c r="G74">
        <v>0</v>
      </c>
      <c r="H74">
        <v>2</v>
      </c>
      <c r="I74">
        <v>0</v>
      </c>
      <c r="J74">
        <v>1.5</v>
      </c>
      <c r="K74">
        <f>IF('Parcial 2 con correcciones'!G74&lt;6, (SUM(D74:J74)-MIN(F74:J74))*(5/60),(E74+(SUM(F74:J74)-MIN(F74:J74)))*(5/50))</f>
        <v>1.4166666666666665</v>
      </c>
      <c r="L74">
        <v>2.1</v>
      </c>
      <c r="M74">
        <v>2.17</v>
      </c>
      <c r="N74">
        <f t="shared" si="1"/>
        <v>2.17</v>
      </c>
      <c r="O74">
        <v>1</v>
      </c>
      <c r="P74" t="s">
        <v>75</v>
      </c>
      <c r="Q74" s="9" t="s">
        <v>49</v>
      </c>
    </row>
    <row r="75" spans="1:17" x14ac:dyDescent="0.3">
      <c r="A75">
        <v>0</v>
      </c>
      <c r="B75">
        <v>73</v>
      </c>
      <c r="C75">
        <v>25</v>
      </c>
      <c r="D75">
        <v>0</v>
      </c>
      <c r="E75">
        <v>6</v>
      </c>
      <c r="F75">
        <v>3</v>
      </c>
      <c r="G75">
        <v>1.5</v>
      </c>
      <c r="H75">
        <v>2</v>
      </c>
      <c r="I75">
        <v>0</v>
      </c>
      <c r="J75">
        <v>0</v>
      </c>
      <c r="K75">
        <f>IF('Parcial 2 con correcciones'!G75&lt;6, (SUM(D75:J75)-MIN(F75:J75))*(5/60),(E75+(SUM(F75:J75)-MIN(F75:J75)))*(5/50))</f>
        <v>1.0416666666666665</v>
      </c>
      <c r="L75">
        <v>1.5</v>
      </c>
      <c r="M75">
        <v>1.8</v>
      </c>
      <c r="N75">
        <f t="shared" si="1"/>
        <v>1.8</v>
      </c>
      <c r="P75" t="s">
        <v>70</v>
      </c>
      <c r="Q75" s="9" t="s">
        <v>47</v>
      </c>
    </row>
    <row r="76" spans="1:17" x14ac:dyDescent="0.3">
      <c r="A76">
        <v>0</v>
      </c>
      <c r="B76">
        <v>74</v>
      </c>
      <c r="C76">
        <v>25</v>
      </c>
      <c r="D76">
        <v>0</v>
      </c>
      <c r="E76">
        <v>3</v>
      </c>
      <c r="F76">
        <v>6</v>
      </c>
      <c r="G76">
        <v>0</v>
      </c>
      <c r="H76">
        <v>10</v>
      </c>
      <c r="I76">
        <v>0</v>
      </c>
      <c r="J76">
        <v>0</v>
      </c>
      <c r="K76">
        <f>IF('Parcial 2 con correcciones'!G76&lt;6, (SUM(D76:J76)-MIN(F76:J76))*(5/60),(E76+(SUM(F76:J76)-MIN(F76:J76)))*(5/50))</f>
        <v>1.9000000000000001</v>
      </c>
      <c r="L76">
        <v>2.71</v>
      </c>
      <c r="M76">
        <v>2.46</v>
      </c>
      <c r="N76">
        <f t="shared" si="1"/>
        <v>2.71</v>
      </c>
      <c r="P76" t="s">
        <v>71</v>
      </c>
      <c r="Q76" s="9" t="s">
        <v>49</v>
      </c>
    </row>
    <row r="77" spans="1:17" x14ac:dyDescent="0.3">
      <c r="A77">
        <v>0</v>
      </c>
      <c r="B77">
        <v>75</v>
      </c>
      <c r="C77">
        <v>25</v>
      </c>
      <c r="D77">
        <v>0</v>
      </c>
      <c r="E77">
        <v>9.5</v>
      </c>
      <c r="F77">
        <v>9</v>
      </c>
      <c r="G77">
        <v>0</v>
      </c>
      <c r="H77">
        <v>10</v>
      </c>
      <c r="I77">
        <v>8</v>
      </c>
      <c r="J77">
        <v>10</v>
      </c>
      <c r="K77">
        <f>IF('Parcial 2 con correcciones'!G77&lt;6, (SUM(D77:J77)-MIN(F77:J77))*(5/60),(E77+(SUM(F77:J77)-MIN(F77:J77)))*(5/50))</f>
        <v>4.6500000000000004</v>
      </c>
      <c r="L77">
        <v>4.7699999999999996</v>
      </c>
      <c r="M77">
        <v>4.7699999999999996</v>
      </c>
      <c r="N77">
        <f t="shared" si="1"/>
        <v>4.7699999999999996</v>
      </c>
      <c r="P77" t="s">
        <v>71</v>
      </c>
      <c r="Q77" s="9" t="s">
        <v>61</v>
      </c>
    </row>
    <row r="78" spans="1:17" x14ac:dyDescent="0.3">
      <c r="A78">
        <v>0</v>
      </c>
      <c r="B78">
        <v>76</v>
      </c>
      <c r="C78">
        <v>25</v>
      </c>
      <c r="D78">
        <v>0</v>
      </c>
      <c r="E78">
        <v>3.5</v>
      </c>
      <c r="F78">
        <v>10</v>
      </c>
      <c r="G78">
        <v>3</v>
      </c>
      <c r="H78">
        <v>4</v>
      </c>
      <c r="I78">
        <v>10</v>
      </c>
      <c r="J78">
        <v>2</v>
      </c>
      <c r="K78">
        <f>IF('Parcial 2 con correcciones'!G78&lt;6, (SUM(D78:J78)-MIN(F78:J78))*(5/60),(E78+(SUM(F78:J78)-MIN(F78:J78)))*(5/50))</f>
        <v>3.0500000000000003</v>
      </c>
      <c r="L78">
        <v>3.66</v>
      </c>
      <c r="M78">
        <v>3.65</v>
      </c>
      <c r="N78">
        <f t="shared" si="1"/>
        <v>3.66</v>
      </c>
      <c r="P78" t="s">
        <v>68</v>
      </c>
      <c r="Q78" s="9" t="s">
        <v>59</v>
      </c>
    </row>
    <row r="79" spans="1:17" x14ac:dyDescent="0.3">
      <c r="A79">
        <v>0</v>
      </c>
      <c r="B79">
        <v>77</v>
      </c>
      <c r="C79">
        <v>25</v>
      </c>
      <c r="D79">
        <v>3</v>
      </c>
      <c r="E79">
        <v>5.5</v>
      </c>
      <c r="F79">
        <v>3</v>
      </c>
      <c r="G79">
        <v>0</v>
      </c>
      <c r="H79">
        <v>0</v>
      </c>
      <c r="I79">
        <v>0</v>
      </c>
      <c r="J79">
        <v>0</v>
      </c>
      <c r="K79">
        <f>IF('Parcial 2 con correcciones'!G79&lt;6, (SUM(D79:J79)-MIN(F79:J79))*(5/60),(E79+(SUM(F79:J79)-MIN(F79:J79)))*(5/50))</f>
        <v>0.95833333333333326</v>
      </c>
      <c r="L79">
        <v>1.75</v>
      </c>
      <c r="M79">
        <v>1.66</v>
      </c>
      <c r="N79">
        <f t="shared" si="1"/>
        <v>1.75</v>
      </c>
      <c r="P79" t="s">
        <v>70</v>
      </c>
      <c r="Q79" s="9" t="s">
        <v>48</v>
      </c>
    </row>
    <row r="80" spans="1:17" x14ac:dyDescent="0.3">
      <c r="A80">
        <v>1</v>
      </c>
      <c r="B80">
        <v>78</v>
      </c>
      <c r="C80">
        <v>25</v>
      </c>
      <c r="D80">
        <v>0</v>
      </c>
      <c r="E80">
        <v>7</v>
      </c>
      <c r="F80">
        <v>9</v>
      </c>
      <c r="G80">
        <v>5</v>
      </c>
      <c r="H80">
        <v>10</v>
      </c>
      <c r="I80">
        <v>9</v>
      </c>
      <c r="J80">
        <v>0</v>
      </c>
      <c r="K80">
        <f>IF('Parcial 2 con correcciones'!G80&lt;6, (SUM(D80:J80)-MIN(F80:J80))*(5/60),(E80+(SUM(F80:J80)-MIN(F80:J80)))*(5/50))</f>
        <v>4</v>
      </c>
      <c r="L80">
        <v>4.5</v>
      </c>
      <c r="M80">
        <v>4.53</v>
      </c>
      <c r="N80">
        <f t="shared" si="1"/>
        <v>4.53</v>
      </c>
      <c r="P80" t="s">
        <v>68</v>
      </c>
      <c r="Q80" s="9" t="s">
        <v>49</v>
      </c>
    </row>
    <row r="81" spans="1:17" x14ac:dyDescent="0.3">
      <c r="A81">
        <v>0</v>
      </c>
      <c r="B81">
        <v>79</v>
      </c>
      <c r="C81">
        <v>25</v>
      </c>
      <c r="D81">
        <v>2</v>
      </c>
      <c r="E81">
        <v>4.5</v>
      </c>
      <c r="F81">
        <v>10</v>
      </c>
      <c r="G81">
        <v>2</v>
      </c>
      <c r="H81">
        <v>0</v>
      </c>
      <c r="I81">
        <v>10</v>
      </c>
      <c r="J81">
        <v>0</v>
      </c>
      <c r="K81">
        <f>IF('Parcial 2 con correcciones'!G81&lt;6, (SUM(D81:J81)-MIN(F81:J81))*(5/60),(E81+(SUM(F81:J81)-MIN(F81:J81)))*(5/50))</f>
        <v>2.375</v>
      </c>
      <c r="L81">
        <v>3.14</v>
      </c>
      <c r="M81">
        <v>2.98</v>
      </c>
      <c r="N81">
        <f t="shared" si="1"/>
        <v>3.14</v>
      </c>
      <c r="O81">
        <v>1</v>
      </c>
      <c r="P81" t="s">
        <v>70</v>
      </c>
      <c r="Q81" s="9" t="s">
        <v>48</v>
      </c>
    </row>
    <row r="82" spans="1:17" x14ac:dyDescent="0.3">
      <c r="A82">
        <v>1</v>
      </c>
      <c r="B82">
        <v>80</v>
      </c>
      <c r="C82">
        <v>25</v>
      </c>
      <c r="D82">
        <v>5</v>
      </c>
      <c r="E82">
        <v>5</v>
      </c>
      <c r="F82">
        <v>5</v>
      </c>
      <c r="G82">
        <v>2</v>
      </c>
      <c r="H82">
        <v>0</v>
      </c>
      <c r="I82">
        <v>0</v>
      </c>
      <c r="J82">
        <v>0</v>
      </c>
      <c r="K82">
        <f>IF('Parcial 2 con correcciones'!G82&lt;6, (SUM(D82:J82)-MIN(F82:J82))*(5/60),(E82+(SUM(F82:J82)-MIN(F82:J82)))*(5/50))</f>
        <v>1.4166666666666665</v>
      </c>
      <c r="L82">
        <v>2.15</v>
      </c>
      <c r="M82">
        <v>2.17</v>
      </c>
      <c r="N82">
        <f t="shared" si="1"/>
        <v>2.17</v>
      </c>
      <c r="P82" t="s">
        <v>68</v>
      </c>
      <c r="Q82" s="9" t="s">
        <v>50</v>
      </c>
    </row>
    <row r="83" spans="1:17" x14ac:dyDescent="0.3">
      <c r="A83">
        <v>1</v>
      </c>
      <c r="B83">
        <v>81</v>
      </c>
      <c r="C83">
        <v>25</v>
      </c>
      <c r="D83">
        <v>4</v>
      </c>
      <c r="E83">
        <v>1.5</v>
      </c>
      <c r="F83">
        <v>3</v>
      </c>
      <c r="G83">
        <v>2</v>
      </c>
      <c r="H83">
        <v>0</v>
      </c>
      <c r="I83">
        <v>0</v>
      </c>
      <c r="J83">
        <v>0</v>
      </c>
      <c r="K83">
        <f>IF('Parcial 2 con correcciones'!G83&lt;6, (SUM(D83:J83)-MIN(F83:J83))*(5/60),(E83+(SUM(F83:J83)-MIN(F83:J83)))*(5/50))</f>
        <v>0.875</v>
      </c>
      <c r="L83">
        <v>1.4</v>
      </c>
      <c r="M83">
        <v>1.42</v>
      </c>
      <c r="N83">
        <f t="shared" si="1"/>
        <v>1.42</v>
      </c>
      <c r="P83" t="s">
        <v>73</v>
      </c>
      <c r="Q83" s="9" t="s">
        <v>52</v>
      </c>
    </row>
    <row r="84" spans="1:17" x14ac:dyDescent="0.3">
      <c r="A84">
        <v>1</v>
      </c>
      <c r="B84">
        <v>82</v>
      </c>
      <c r="C84">
        <v>25</v>
      </c>
      <c r="D84">
        <v>0</v>
      </c>
      <c r="E84">
        <v>7</v>
      </c>
      <c r="F84">
        <v>10</v>
      </c>
      <c r="G84">
        <v>0</v>
      </c>
      <c r="H84">
        <v>10</v>
      </c>
      <c r="I84">
        <v>10</v>
      </c>
      <c r="J84">
        <v>10</v>
      </c>
      <c r="K84">
        <f>IF('Parcial 2 con correcciones'!G84&lt;6, (SUM(D84:J84)-MIN(F84:J84))*(5/60),(E84+(SUM(F84:J84)-MIN(F84:J84)))*(5/50))</f>
        <v>4.7</v>
      </c>
      <c r="L84">
        <v>5</v>
      </c>
      <c r="M84">
        <v>5</v>
      </c>
      <c r="N84">
        <f t="shared" si="1"/>
        <v>5</v>
      </c>
      <c r="P84" t="s">
        <v>72</v>
      </c>
      <c r="Q84" s="9" t="s">
        <v>61</v>
      </c>
    </row>
    <row r="85" spans="1:17" x14ac:dyDescent="0.3">
      <c r="A85">
        <v>0</v>
      </c>
      <c r="B85">
        <v>83</v>
      </c>
      <c r="C85">
        <v>25</v>
      </c>
      <c r="K85">
        <f>IF('Parcial 2 con correcciones'!G85&lt;6, (SUM(D85:J85)-MIN(F85:J85))*(5/60),(E85+(SUM(F85:J85)-MIN(F85:J85)))*(5/50))</f>
        <v>0</v>
      </c>
      <c r="L85">
        <v>0</v>
      </c>
      <c r="M85">
        <v>0</v>
      </c>
      <c r="N85">
        <f t="shared" si="1"/>
        <v>0</v>
      </c>
      <c r="O85">
        <v>0</v>
      </c>
      <c r="P85" t="s">
        <v>70</v>
      </c>
      <c r="Q85" s="9" t="s">
        <v>65</v>
      </c>
    </row>
    <row r="86" spans="1:17" x14ac:dyDescent="0.3">
      <c r="A86">
        <v>0</v>
      </c>
      <c r="B86">
        <v>84</v>
      </c>
      <c r="C86">
        <v>25</v>
      </c>
      <c r="D86">
        <v>1</v>
      </c>
      <c r="E86">
        <v>1.5</v>
      </c>
      <c r="F86">
        <v>0</v>
      </c>
      <c r="G86">
        <v>0</v>
      </c>
      <c r="H86">
        <v>0</v>
      </c>
      <c r="I86">
        <v>0</v>
      </c>
      <c r="J86">
        <v>0</v>
      </c>
      <c r="K86">
        <f>IF('Parcial 2 con correcciones'!G86&lt;6, (SUM(D86:J86)-MIN(F86:J86))*(5/60),(E86+(SUM(F86:J86)-MIN(F86:J86)))*(5/50))</f>
        <v>0.20833333333333331</v>
      </c>
      <c r="L86">
        <v>0.25</v>
      </c>
      <c r="M86">
        <v>0.25</v>
      </c>
      <c r="N86">
        <f t="shared" si="1"/>
        <v>0.25</v>
      </c>
      <c r="P86" t="s">
        <v>68</v>
      </c>
      <c r="Q86" s="9" t="s">
        <v>48</v>
      </c>
    </row>
    <row r="87" spans="1:17" x14ac:dyDescent="0.3">
      <c r="A87">
        <v>1</v>
      </c>
      <c r="B87">
        <v>85</v>
      </c>
      <c r="C87">
        <v>25</v>
      </c>
      <c r="D87">
        <v>8</v>
      </c>
      <c r="E87">
        <v>6</v>
      </c>
      <c r="F87">
        <v>5</v>
      </c>
      <c r="G87">
        <v>5</v>
      </c>
      <c r="H87">
        <v>3</v>
      </c>
      <c r="I87">
        <v>0</v>
      </c>
      <c r="J87">
        <v>0</v>
      </c>
      <c r="K87">
        <f>IF('Parcial 2 con correcciones'!G87&lt;6, (SUM(D87:J87)-MIN(F87:J87))*(5/60),(E87+(SUM(F87:J87)-MIN(F87:J87)))*(5/50))</f>
        <v>2.25</v>
      </c>
      <c r="L87">
        <v>3</v>
      </c>
      <c r="M87">
        <v>2.92</v>
      </c>
      <c r="N87">
        <f t="shared" si="1"/>
        <v>3</v>
      </c>
      <c r="P87" t="s">
        <v>73</v>
      </c>
      <c r="Q87" s="9" t="s">
        <v>66</v>
      </c>
    </row>
    <row r="88" spans="1:17" x14ac:dyDescent="0.3">
      <c r="A88">
        <v>1</v>
      </c>
      <c r="B88">
        <v>86</v>
      </c>
      <c r="C88">
        <v>25</v>
      </c>
      <c r="D88">
        <v>0</v>
      </c>
      <c r="E88">
        <v>5.5</v>
      </c>
      <c r="F88">
        <v>10</v>
      </c>
      <c r="G88">
        <v>2</v>
      </c>
      <c r="H88">
        <v>0</v>
      </c>
      <c r="I88">
        <v>9</v>
      </c>
      <c r="J88">
        <v>10</v>
      </c>
      <c r="K88">
        <f>IF('Parcial 2 con correcciones'!G88&lt;6, (SUM(D88:J88)-MIN(F88:J88))*(5/60),(E88+(SUM(F88:J88)-MIN(F88:J88)))*(5/50))</f>
        <v>3.6500000000000004</v>
      </c>
      <c r="L88">
        <v>4.22</v>
      </c>
      <c r="M88">
        <v>4.22</v>
      </c>
      <c r="N88">
        <f t="shared" si="1"/>
        <v>4.22</v>
      </c>
      <c r="O88">
        <v>1</v>
      </c>
      <c r="P88" t="s">
        <v>71</v>
      </c>
      <c r="Q88" s="9" t="s">
        <v>62</v>
      </c>
    </row>
    <row r="89" spans="1:17" x14ac:dyDescent="0.3">
      <c r="A89">
        <v>1</v>
      </c>
      <c r="B89">
        <v>87</v>
      </c>
      <c r="C89">
        <v>25</v>
      </c>
      <c r="D89">
        <v>0</v>
      </c>
      <c r="E89">
        <v>4</v>
      </c>
      <c r="F89">
        <v>2</v>
      </c>
      <c r="G89">
        <v>2</v>
      </c>
      <c r="H89">
        <v>10</v>
      </c>
      <c r="I89">
        <v>9</v>
      </c>
      <c r="J89">
        <v>0</v>
      </c>
      <c r="K89">
        <f>IF('Parcial 2 con correcciones'!G89&lt;6, (SUM(D89:J89)-MIN(F89:J89))*(5/60),(E89+(SUM(F89:J89)-MIN(F89:J89)))*(5/50))</f>
        <v>2.7</v>
      </c>
      <c r="L89">
        <v>3.4</v>
      </c>
      <c r="M89">
        <v>3.37</v>
      </c>
      <c r="N89">
        <f t="shared" si="1"/>
        <v>3.4</v>
      </c>
      <c r="O89">
        <v>1</v>
      </c>
      <c r="P89" t="s">
        <v>71</v>
      </c>
      <c r="Q89" s="9" t="s">
        <v>49</v>
      </c>
    </row>
  </sheetData>
  <mergeCells count="1">
    <mergeCell ref="D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8FCD-04EE-44FA-AEF5-941291F38052}">
  <dimension ref="A1:V89"/>
  <sheetViews>
    <sheetView workbookViewId="0">
      <pane xSplit="1" topLeftCell="K1" activePane="topRight" state="frozen"/>
      <selection pane="topRight" sqref="A1:C1048576"/>
    </sheetView>
  </sheetViews>
  <sheetFormatPr baseColWidth="10" defaultColWidth="9" defaultRowHeight="15.6" x14ac:dyDescent="0.3"/>
  <cols>
    <col min="1" max="1" width="18.59765625" customWidth="1"/>
    <col min="2" max="2" width="5" bestFit="1" customWidth="1"/>
    <col min="3" max="3" width="7.09765625" bestFit="1" customWidth="1"/>
    <col min="4" max="4" width="14.5" bestFit="1" customWidth="1"/>
    <col min="21" max="21" width="17.59765625" bestFit="1" customWidth="1"/>
    <col min="22" max="22" width="35.5" bestFit="1" customWidth="1"/>
  </cols>
  <sheetData>
    <row r="1" spans="1:22" x14ac:dyDescent="0.3">
      <c r="A1" t="s">
        <v>67</v>
      </c>
      <c r="B1" t="s">
        <v>0</v>
      </c>
      <c r="C1" t="s">
        <v>12</v>
      </c>
      <c r="D1" s="12" t="s">
        <v>34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" t="s">
        <v>76</v>
      </c>
      <c r="V1" t="s">
        <v>43</v>
      </c>
    </row>
    <row r="2" spans="1:22" x14ac:dyDescent="0.3">
      <c r="D2" t="s">
        <v>35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 t="s">
        <v>36</v>
      </c>
    </row>
    <row r="3" spans="1:22" x14ac:dyDescent="0.3">
      <c r="A3">
        <v>0</v>
      </c>
      <c r="B3">
        <v>1</v>
      </c>
      <c r="C3">
        <v>23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0</v>
      </c>
      <c r="S3">
        <v>1</v>
      </c>
      <c r="T3" s="11">
        <f t="shared" ref="T3:T67" si="0">SUM(E3:S3)</f>
        <v>7</v>
      </c>
      <c r="U3" t="s">
        <v>68</v>
      </c>
      <c r="V3" s="9" t="s">
        <v>47</v>
      </c>
    </row>
    <row r="4" spans="1:22" x14ac:dyDescent="0.3">
      <c r="A4">
        <v>0</v>
      </c>
      <c r="B4">
        <v>2</v>
      </c>
      <c r="C4">
        <v>23</v>
      </c>
      <c r="D4">
        <v>0</v>
      </c>
      <c r="E4">
        <v>1</v>
      </c>
      <c r="F4">
        <v>0</v>
      </c>
      <c r="G4">
        <v>1</v>
      </c>
      <c r="H4">
        <v>0</v>
      </c>
      <c r="I4">
        <v>1</v>
      </c>
      <c r="J4">
        <v>1</v>
      </c>
      <c r="K4">
        <v>0</v>
      </c>
      <c r="L4">
        <v>1</v>
      </c>
      <c r="M4">
        <v>0</v>
      </c>
      <c r="N4">
        <v>1</v>
      </c>
      <c r="O4">
        <v>0</v>
      </c>
      <c r="P4">
        <v>1</v>
      </c>
      <c r="Q4">
        <v>1</v>
      </c>
      <c r="R4">
        <v>0</v>
      </c>
      <c r="S4">
        <v>1</v>
      </c>
      <c r="T4" s="11">
        <f t="shared" si="0"/>
        <v>9</v>
      </c>
      <c r="U4" t="s">
        <v>69</v>
      </c>
      <c r="V4" s="9" t="s">
        <v>48</v>
      </c>
    </row>
    <row r="5" spans="1:22" x14ac:dyDescent="0.3">
      <c r="A5">
        <v>0</v>
      </c>
      <c r="B5">
        <v>3</v>
      </c>
      <c r="C5">
        <v>23</v>
      </c>
      <c r="D5">
        <v>0</v>
      </c>
      <c r="E5">
        <v>1</v>
      </c>
      <c r="F5">
        <v>0</v>
      </c>
      <c r="G5">
        <v>1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R5">
        <v>1</v>
      </c>
      <c r="S5">
        <v>1</v>
      </c>
      <c r="T5" s="11">
        <f t="shared" si="0"/>
        <v>7</v>
      </c>
      <c r="U5" t="s">
        <v>68</v>
      </c>
      <c r="V5" s="9" t="s">
        <v>47</v>
      </c>
    </row>
    <row r="6" spans="1:22" x14ac:dyDescent="0.3">
      <c r="A6">
        <v>1</v>
      </c>
      <c r="B6">
        <v>4</v>
      </c>
      <c r="C6">
        <v>23</v>
      </c>
      <c r="D6">
        <v>1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 s="11">
        <f t="shared" si="0"/>
        <v>9</v>
      </c>
      <c r="U6" t="s">
        <v>70</v>
      </c>
      <c r="V6" s="9" t="s">
        <v>47</v>
      </c>
    </row>
    <row r="7" spans="1:22" x14ac:dyDescent="0.3">
      <c r="A7">
        <v>1</v>
      </c>
      <c r="B7">
        <v>5</v>
      </c>
      <c r="C7">
        <v>23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  <c r="N7">
        <v>1</v>
      </c>
      <c r="O7">
        <v>1</v>
      </c>
      <c r="P7">
        <v>1</v>
      </c>
      <c r="Q7">
        <v>1</v>
      </c>
      <c r="R7">
        <v>0</v>
      </c>
      <c r="S7">
        <v>1</v>
      </c>
      <c r="T7" s="11">
        <f t="shared" si="0"/>
        <v>11</v>
      </c>
      <c r="U7" t="s">
        <v>68</v>
      </c>
      <c r="V7" s="9" t="s">
        <v>49</v>
      </c>
    </row>
    <row r="8" spans="1:22" x14ac:dyDescent="0.3">
      <c r="A8">
        <v>1</v>
      </c>
      <c r="B8">
        <v>6</v>
      </c>
      <c r="C8">
        <v>23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>
        <v>0</v>
      </c>
      <c r="N8">
        <v>1</v>
      </c>
      <c r="O8">
        <v>0</v>
      </c>
      <c r="P8">
        <v>1</v>
      </c>
      <c r="Q8">
        <v>1</v>
      </c>
      <c r="R8">
        <v>0</v>
      </c>
      <c r="S8">
        <v>1</v>
      </c>
      <c r="T8" s="11">
        <f t="shared" si="0"/>
        <v>8</v>
      </c>
      <c r="U8" t="s">
        <v>70</v>
      </c>
      <c r="V8" s="9" t="s">
        <v>47</v>
      </c>
    </row>
    <row r="9" spans="1:22" x14ac:dyDescent="0.3">
      <c r="A9">
        <v>1</v>
      </c>
      <c r="B9">
        <v>7</v>
      </c>
      <c r="C9">
        <v>23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1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1</v>
      </c>
      <c r="T9" s="11">
        <f t="shared" si="0"/>
        <v>4</v>
      </c>
      <c r="U9" t="s">
        <v>70</v>
      </c>
      <c r="V9" s="9" t="s">
        <v>50</v>
      </c>
    </row>
    <row r="10" spans="1:22" x14ac:dyDescent="0.3">
      <c r="A10">
        <v>1</v>
      </c>
      <c r="B10">
        <v>8</v>
      </c>
      <c r="C10">
        <v>23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11">
        <f t="shared" si="0"/>
        <v>4</v>
      </c>
      <c r="U10" t="s">
        <v>70</v>
      </c>
      <c r="V10" s="9" t="s">
        <v>51</v>
      </c>
    </row>
    <row r="11" spans="1:22" x14ac:dyDescent="0.3">
      <c r="A11">
        <v>1</v>
      </c>
      <c r="B11">
        <v>9</v>
      </c>
      <c r="C11">
        <v>23</v>
      </c>
      <c r="T11" s="11">
        <f t="shared" si="0"/>
        <v>0</v>
      </c>
      <c r="U11" t="s">
        <v>68</v>
      </c>
      <c r="V11" s="9" t="s">
        <v>47</v>
      </c>
    </row>
    <row r="12" spans="1:22" x14ac:dyDescent="0.3">
      <c r="A12">
        <v>1</v>
      </c>
      <c r="B12">
        <v>10</v>
      </c>
      <c r="C12">
        <v>23</v>
      </c>
      <c r="T12" s="11">
        <f t="shared" si="0"/>
        <v>0</v>
      </c>
      <c r="U12" t="s">
        <v>71</v>
      </c>
      <c r="V12" s="9" t="s">
        <v>52</v>
      </c>
    </row>
    <row r="13" spans="1:22" x14ac:dyDescent="0.3">
      <c r="A13">
        <v>0</v>
      </c>
      <c r="B13">
        <v>11</v>
      </c>
      <c r="C13">
        <v>23</v>
      </c>
      <c r="D13">
        <v>0</v>
      </c>
      <c r="E13">
        <v>1</v>
      </c>
      <c r="F13">
        <v>0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0</v>
      </c>
      <c r="N13">
        <v>1</v>
      </c>
      <c r="O13">
        <v>1</v>
      </c>
      <c r="P13">
        <v>0</v>
      </c>
      <c r="Q13">
        <v>1</v>
      </c>
      <c r="R13">
        <v>0</v>
      </c>
      <c r="S13">
        <v>1</v>
      </c>
      <c r="T13" s="11">
        <f t="shared" si="0"/>
        <v>11</v>
      </c>
      <c r="U13" t="s">
        <v>72</v>
      </c>
      <c r="V13" s="9" t="s">
        <v>48</v>
      </c>
    </row>
    <row r="14" spans="1:22" x14ac:dyDescent="0.3">
      <c r="A14">
        <v>1</v>
      </c>
      <c r="B14">
        <v>12</v>
      </c>
      <c r="C14">
        <v>23</v>
      </c>
      <c r="D14">
        <v>1</v>
      </c>
      <c r="E14">
        <v>1</v>
      </c>
      <c r="F14">
        <v>1</v>
      </c>
      <c r="G14">
        <v>0</v>
      </c>
      <c r="H14">
        <v>1</v>
      </c>
      <c r="I14">
        <v>0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1</v>
      </c>
      <c r="T14" s="11">
        <f t="shared" si="0"/>
        <v>7</v>
      </c>
      <c r="U14" t="s">
        <v>70</v>
      </c>
      <c r="V14" s="9" t="s">
        <v>49</v>
      </c>
    </row>
    <row r="15" spans="1:22" x14ac:dyDescent="0.3">
      <c r="A15">
        <v>1</v>
      </c>
      <c r="B15">
        <v>13</v>
      </c>
      <c r="C15">
        <v>23</v>
      </c>
      <c r="D15">
        <v>0</v>
      </c>
      <c r="E15">
        <v>0</v>
      </c>
      <c r="F15">
        <v>1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1</v>
      </c>
      <c r="R15">
        <v>0</v>
      </c>
      <c r="S15">
        <v>0</v>
      </c>
      <c r="T15" s="11">
        <f t="shared" si="0"/>
        <v>4</v>
      </c>
      <c r="U15" t="s">
        <v>70</v>
      </c>
      <c r="V15" s="9" t="s">
        <v>47</v>
      </c>
    </row>
    <row r="16" spans="1:22" x14ac:dyDescent="0.3">
      <c r="A16">
        <v>1</v>
      </c>
      <c r="B16">
        <v>14</v>
      </c>
      <c r="C16">
        <v>23</v>
      </c>
      <c r="D16">
        <v>1</v>
      </c>
      <c r="E16">
        <v>1</v>
      </c>
      <c r="F16">
        <v>0</v>
      </c>
      <c r="G16">
        <v>1</v>
      </c>
      <c r="H16">
        <v>1</v>
      </c>
      <c r="I16">
        <v>1</v>
      </c>
      <c r="J16">
        <v>0</v>
      </c>
      <c r="K16">
        <v>1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 s="11">
        <f t="shared" si="0"/>
        <v>7</v>
      </c>
      <c r="U16" t="s">
        <v>70</v>
      </c>
      <c r="V16" s="9" t="s">
        <v>48</v>
      </c>
    </row>
    <row r="17" spans="1:22" x14ac:dyDescent="0.3">
      <c r="A17">
        <v>1</v>
      </c>
      <c r="B17">
        <v>15</v>
      </c>
      <c r="C17">
        <v>23</v>
      </c>
      <c r="D17">
        <v>0</v>
      </c>
      <c r="E17">
        <v>1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 s="11">
        <f t="shared" si="0"/>
        <v>4</v>
      </c>
      <c r="U17" t="s">
        <v>70</v>
      </c>
      <c r="V17" s="9" t="s">
        <v>52</v>
      </c>
    </row>
    <row r="18" spans="1:22" x14ac:dyDescent="0.3">
      <c r="A18">
        <v>1</v>
      </c>
      <c r="B18">
        <v>16</v>
      </c>
      <c r="C18">
        <v>23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  <c r="K18">
        <v>1</v>
      </c>
      <c r="L18">
        <v>0</v>
      </c>
      <c r="M18">
        <v>1</v>
      </c>
      <c r="N18">
        <v>1</v>
      </c>
      <c r="O18">
        <v>0</v>
      </c>
      <c r="P18">
        <v>0</v>
      </c>
      <c r="Q18">
        <v>1</v>
      </c>
      <c r="R18">
        <v>0</v>
      </c>
      <c r="S18">
        <v>1</v>
      </c>
      <c r="T18" s="11">
        <f t="shared" si="0"/>
        <v>10</v>
      </c>
      <c r="U18" t="s">
        <v>70</v>
      </c>
      <c r="V18" s="9" t="s">
        <v>48</v>
      </c>
    </row>
    <row r="19" spans="1:22" x14ac:dyDescent="0.3">
      <c r="A19">
        <v>1</v>
      </c>
      <c r="B19">
        <v>17</v>
      </c>
      <c r="C19">
        <v>23</v>
      </c>
      <c r="T19" s="11">
        <f t="shared" si="0"/>
        <v>0</v>
      </c>
      <c r="U19" t="s">
        <v>72</v>
      </c>
      <c r="V19" s="9" t="s">
        <v>47</v>
      </c>
    </row>
    <row r="20" spans="1:22" x14ac:dyDescent="0.3">
      <c r="A20">
        <v>1</v>
      </c>
      <c r="B20">
        <v>18</v>
      </c>
      <c r="C20">
        <v>23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0</v>
      </c>
      <c r="S20">
        <v>0</v>
      </c>
      <c r="T20" s="11">
        <f t="shared" si="0"/>
        <v>7</v>
      </c>
      <c r="U20" t="s">
        <v>68</v>
      </c>
      <c r="V20" s="9" t="s">
        <v>47</v>
      </c>
    </row>
    <row r="21" spans="1:22" x14ac:dyDescent="0.3">
      <c r="A21">
        <v>0</v>
      </c>
      <c r="B21">
        <v>19</v>
      </c>
      <c r="C21">
        <v>23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  <c r="K21">
        <v>1</v>
      </c>
      <c r="L21">
        <v>1</v>
      </c>
      <c r="M21">
        <v>1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 s="11">
        <f t="shared" si="0"/>
        <v>7</v>
      </c>
      <c r="U21" t="s">
        <v>68</v>
      </c>
      <c r="V21" s="9" t="s">
        <v>53</v>
      </c>
    </row>
    <row r="22" spans="1:22" x14ac:dyDescent="0.3">
      <c r="A22">
        <v>1</v>
      </c>
      <c r="B22">
        <v>20</v>
      </c>
      <c r="C22">
        <v>23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1</v>
      </c>
      <c r="Q22">
        <v>0</v>
      </c>
      <c r="R22">
        <v>0</v>
      </c>
      <c r="S22">
        <v>0</v>
      </c>
      <c r="T22" s="11">
        <f t="shared" si="0"/>
        <v>3</v>
      </c>
      <c r="U22" t="s">
        <v>70</v>
      </c>
      <c r="V22" s="9" t="s">
        <v>47</v>
      </c>
    </row>
    <row r="23" spans="1:22" x14ac:dyDescent="0.3">
      <c r="A23">
        <v>0</v>
      </c>
      <c r="B23">
        <v>21</v>
      </c>
      <c r="C23">
        <v>23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1</v>
      </c>
      <c r="M23">
        <v>1</v>
      </c>
      <c r="N23">
        <v>0</v>
      </c>
      <c r="O23">
        <v>1</v>
      </c>
      <c r="P23">
        <v>1</v>
      </c>
      <c r="Q23">
        <v>0</v>
      </c>
      <c r="R23">
        <v>1</v>
      </c>
      <c r="S23">
        <v>0</v>
      </c>
      <c r="T23" s="11">
        <f t="shared" si="0"/>
        <v>8</v>
      </c>
      <c r="U23" t="s">
        <v>68</v>
      </c>
      <c r="V23" s="9" t="s">
        <v>54</v>
      </c>
    </row>
    <row r="24" spans="1:22" x14ac:dyDescent="0.3">
      <c r="A24">
        <v>1</v>
      </c>
      <c r="B24">
        <v>22</v>
      </c>
      <c r="C24">
        <v>23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1</v>
      </c>
      <c r="L24">
        <v>0</v>
      </c>
      <c r="M24">
        <v>0</v>
      </c>
      <c r="N24">
        <v>1</v>
      </c>
      <c r="O24">
        <v>0</v>
      </c>
      <c r="P24">
        <v>1</v>
      </c>
      <c r="Q24">
        <v>1</v>
      </c>
      <c r="R24">
        <v>0</v>
      </c>
      <c r="S24">
        <v>1</v>
      </c>
      <c r="T24" s="11">
        <f t="shared" si="0"/>
        <v>8</v>
      </c>
      <c r="U24" t="s">
        <v>70</v>
      </c>
      <c r="V24" s="9" t="s">
        <v>47</v>
      </c>
    </row>
    <row r="25" spans="1:22" x14ac:dyDescent="0.3">
      <c r="A25">
        <v>0</v>
      </c>
      <c r="B25">
        <v>23</v>
      </c>
      <c r="C25">
        <v>23</v>
      </c>
      <c r="D25">
        <v>1</v>
      </c>
      <c r="E25">
        <v>1</v>
      </c>
      <c r="F25">
        <v>0</v>
      </c>
      <c r="G25">
        <v>1</v>
      </c>
      <c r="H25">
        <v>0</v>
      </c>
      <c r="I25">
        <v>0</v>
      </c>
      <c r="J25">
        <v>1</v>
      </c>
      <c r="K25">
        <v>1</v>
      </c>
      <c r="L25">
        <v>1</v>
      </c>
      <c r="M25">
        <v>0</v>
      </c>
      <c r="N25">
        <v>1</v>
      </c>
      <c r="O25">
        <v>0</v>
      </c>
      <c r="P25">
        <v>0</v>
      </c>
      <c r="Q25">
        <v>0</v>
      </c>
      <c r="R25">
        <v>1</v>
      </c>
      <c r="S25">
        <v>1</v>
      </c>
      <c r="T25" s="11">
        <f t="shared" si="0"/>
        <v>8</v>
      </c>
      <c r="U25" t="s">
        <v>68</v>
      </c>
      <c r="V25" s="9" t="s">
        <v>48</v>
      </c>
    </row>
    <row r="26" spans="1:22" x14ac:dyDescent="0.3">
      <c r="A26">
        <v>0</v>
      </c>
      <c r="B26">
        <v>24</v>
      </c>
      <c r="C26">
        <v>23</v>
      </c>
      <c r="D26">
        <v>1</v>
      </c>
      <c r="E26">
        <v>1</v>
      </c>
      <c r="F26">
        <v>1</v>
      </c>
      <c r="G26">
        <v>1</v>
      </c>
      <c r="H26">
        <v>1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1</v>
      </c>
      <c r="T26" s="11">
        <f t="shared" si="0"/>
        <v>7</v>
      </c>
      <c r="U26" t="s">
        <v>68</v>
      </c>
      <c r="V26" s="9" t="s">
        <v>47</v>
      </c>
    </row>
    <row r="27" spans="1:22" x14ac:dyDescent="0.3">
      <c r="A27">
        <v>1</v>
      </c>
      <c r="B27">
        <v>25</v>
      </c>
      <c r="C27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1</v>
      </c>
      <c r="O27">
        <v>0</v>
      </c>
      <c r="P27">
        <v>1</v>
      </c>
      <c r="Q27">
        <v>0</v>
      </c>
      <c r="R27">
        <v>0</v>
      </c>
      <c r="S27">
        <v>1</v>
      </c>
      <c r="T27" s="11">
        <f t="shared" si="0"/>
        <v>4</v>
      </c>
      <c r="U27" t="s">
        <v>68</v>
      </c>
      <c r="V27" s="9" t="s">
        <v>50</v>
      </c>
    </row>
    <row r="28" spans="1:22" x14ac:dyDescent="0.3">
      <c r="A28">
        <v>1</v>
      </c>
      <c r="B28">
        <v>26</v>
      </c>
      <c r="C28">
        <v>23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11">
        <f t="shared" si="0"/>
        <v>0</v>
      </c>
      <c r="U28" t="s">
        <v>69</v>
      </c>
      <c r="V28" s="9" t="s">
        <v>49</v>
      </c>
    </row>
    <row r="29" spans="1:22" x14ac:dyDescent="0.3">
      <c r="A29">
        <v>0</v>
      </c>
      <c r="B29">
        <v>27</v>
      </c>
      <c r="C29">
        <v>23</v>
      </c>
      <c r="T29" s="11">
        <f t="shared" si="0"/>
        <v>0</v>
      </c>
      <c r="U29" t="s">
        <v>69</v>
      </c>
      <c r="V29" s="9" t="s">
        <v>49</v>
      </c>
    </row>
    <row r="30" spans="1:22" x14ac:dyDescent="0.3">
      <c r="A30">
        <v>1</v>
      </c>
      <c r="B30">
        <v>28</v>
      </c>
      <c r="C30">
        <v>23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1</v>
      </c>
      <c r="Q30">
        <v>0</v>
      </c>
      <c r="R30">
        <v>0</v>
      </c>
      <c r="S30">
        <v>1</v>
      </c>
      <c r="T30" s="11">
        <f t="shared" si="0"/>
        <v>3</v>
      </c>
      <c r="U30" t="s">
        <v>70</v>
      </c>
      <c r="V30" s="9" t="s">
        <v>51</v>
      </c>
    </row>
    <row r="31" spans="1:22" x14ac:dyDescent="0.3">
      <c r="A31">
        <v>0</v>
      </c>
      <c r="B31">
        <v>29</v>
      </c>
      <c r="C31">
        <v>24</v>
      </c>
      <c r="T31" s="11">
        <f t="shared" si="0"/>
        <v>0</v>
      </c>
      <c r="U31" t="s">
        <v>68</v>
      </c>
      <c r="V31" s="9" t="s">
        <v>55</v>
      </c>
    </row>
    <row r="32" spans="1:22" x14ac:dyDescent="0.3">
      <c r="A32">
        <v>1</v>
      </c>
      <c r="B32">
        <v>30</v>
      </c>
      <c r="C32">
        <v>24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  <c r="K32">
        <v>1</v>
      </c>
      <c r="L32">
        <v>1</v>
      </c>
      <c r="M32">
        <v>0</v>
      </c>
      <c r="N32">
        <v>0</v>
      </c>
      <c r="O32">
        <v>1</v>
      </c>
      <c r="P32">
        <v>1</v>
      </c>
      <c r="Q32">
        <v>0</v>
      </c>
      <c r="R32">
        <v>1</v>
      </c>
      <c r="S32">
        <v>1</v>
      </c>
      <c r="T32" s="11">
        <f t="shared" si="0"/>
        <v>10</v>
      </c>
      <c r="U32" t="s">
        <v>70</v>
      </c>
      <c r="V32" s="9" t="s">
        <v>56</v>
      </c>
    </row>
    <row r="33" spans="1:22" x14ac:dyDescent="0.3">
      <c r="A33">
        <v>0</v>
      </c>
      <c r="B33">
        <v>31</v>
      </c>
      <c r="C33">
        <v>24</v>
      </c>
      <c r="T33" s="11">
        <f t="shared" si="0"/>
        <v>0</v>
      </c>
      <c r="U33" t="s">
        <v>68</v>
      </c>
      <c r="V33" s="9" t="s">
        <v>57</v>
      </c>
    </row>
    <row r="34" spans="1:22" x14ac:dyDescent="0.3">
      <c r="A34">
        <v>0</v>
      </c>
      <c r="B34">
        <v>32</v>
      </c>
      <c r="C34">
        <v>24</v>
      </c>
      <c r="T34" s="11">
        <f t="shared" si="0"/>
        <v>0</v>
      </c>
      <c r="U34" t="s">
        <v>68</v>
      </c>
      <c r="V34" s="9" t="s">
        <v>58</v>
      </c>
    </row>
    <row r="35" spans="1:22" x14ac:dyDescent="0.3">
      <c r="A35">
        <v>0</v>
      </c>
      <c r="B35">
        <v>33</v>
      </c>
      <c r="C35">
        <v>24</v>
      </c>
      <c r="D35">
        <v>0</v>
      </c>
      <c r="E35">
        <v>0</v>
      </c>
      <c r="F35">
        <v>0</v>
      </c>
      <c r="G35">
        <v>1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 s="11">
        <f t="shared" si="0"/>
        <v>3</v>
      </c>
      <c r="U35" t="s">
        <v>68</v>
      </c>
      <c r="V35" s="9" t="s">
        <v>48</v>
      </c>
    </row>
    <row r="36" spans="1:22" x14ac:dyDescent="0.3">
      <c r="A36">
        <v>0</v>
      </c>
      <c r="B36">
        <v>34</v>
      </c>
      <c r="C36">
        <v>24</v>
      </c>
      <c r="D36">
        <v>0</v>
      </c>
      <c r="E36">
        <v>1</v>
      </c>
      <c r="F36">
        <v>0</v>
      </c>
      <c r="G36">
        <v>1</v>
      </c>
      <c r="H36">
        <v>0</v>
      </c>
      <c r="I36">
        <v>1</v>
      </c>
      <c r="J36">
        <v>1</v>
      </c>
      <c r="K36">
        <v>1</v>
      </c>
      <c r="L36">
        <v>1</v>
      </c>
      <c r="M36">
        <v>0</v>
      </c>
      <c r="N36">
        <v>1</v>
      </c>
      <c r="O36">
        <v>1</v>
      </c>
      <c r="P36">
        <v>1</v>
      </c>
      <c r="Q36">
        <v>1</v>
      </c>
      <c r="R36">
        <v>0</v>
      </c>
      <c r="S36">
        <v>1</v>
      </c>
      <c r="T36" s="11">
        <f t="shared" si="0"/>
        <v>11</v>
      </c>
      <c r="U36" t="s">
        <v>70</v>
      </c>
      <c r="V36" s="9" t="s">
        <v>59</v>
      </c>
    </row>
    <row r="37" spans="1:22" x14ac:dyDescent="0.3">
      <c r="A37">
        <v>1</v>
      </c>
      <c r="B37">
        <v>35</v>
      </c>
      <c r="C37">
        <v>24</v>
      </c>
      <c r="D37">
        <v>1</v>
      </c>
      <c r="E37">
        <v>1</v>
      </c>
      <c r="F37">
        <v>1</v>
      </c>
      <c r="G37">
        <v>0</v>
      </c>
      <c r="H37">
        <v>0</v>
      </c>
      <c r="I37">
        <v>0</v>
      </c>
      <c r="J37">
        <v>1</v>
      </c>
      <c r="K37">
        <v>1</v>
      </c>
      <c r="L37">
        <v>0</v>
      </c>
      <c r="M37">
        <v>1</v>
      </c>
      <c r="N37">
        <v>0</v>
      </c>
      <c r="O37">
        <v>1</v>
      </c>
      <c r="P37">
        <v>1</v>
      </c>
      <c r="Q37">
        <v>0</v>
      </c>
      <c r="R37">
        <v>1</v>
      </c>
      <c r="S37">
        <v>0</v>
      </c>
      <c r="T37" s="11">
        <f t="shared" si="0"/>
        <v>8</v>
      </c>
      <c r="U37" t="s">
        <v>68</v>
      </c>
      <c r="V37" s="9" t="s">
        <v>50</v>
      </c>
    </row>
    <row r="38" spans="1:22" x14ac:dyDescent="0.3">
      <c r="A38">
        <v>0</v>
      </c>
      <c r="B38">
        <v>36</v>
      </c>
      <c r="C38">
        <v>24</v>
      </c>
      <c r="T38" s="11">
        <f t="shared" si="0"/>
        <v>0</v>
      </c>
      <c r="U38" t="s">
        <v>70</v>
      </c>
      <c r="V38" s="9" t="s">
        <v>55</v>
      </c>
    </row>
    <row r="39" spans="1:22" x14ac:dyDescent="0.3">
      <c r="A39">
        <v>1</v>
      </c>
      <c r="B39">
        <v>37</v>
      </c>
      <c r="C39">
        <v>24</v>
      </c>
      <c r="T39" s="11">
        <f t="shared" si="0"/>
        <v>0</v>
      </c>
      <c r="U39" t="s">
        <v>73</v>
      </c>
      <c r="V39" s="9" t="s">
        <v>55</v>
      </c>
    </row>
    <row r="40" spans="1:22" x14ac:dyDescent="0.3">
      <c r="A40">
        <v>1</v>
      </c>
      <c r="B40">
        <v>38</v>
      </c>
      <c r="C40">
        <v>24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1</v>
      </c>
      <c r="P40">
        <v>1</v>
      </c>
      <c r="Q40">
        <v>0</v>
      </c>
      <c r="R40">
        <v>0</v>
      </c>
      <c r="S40">
        <v>1</v>
      </c>
      <c r="T40" s="11">
        <f t="shared" si="0"/>
        <v>4</v>
      </c>
      <c r="U40" t="s">
        <v>70</v>
      </c>
      <c r="V40" s="9" t="s">
        <v>48</v>
      </c>
    </row>
    <row r="41" spans="1:22" x14ac:dyDescent="0.3">
      <c r="A41">
        <v>0</v>
      </c>
      <c r="B41">
        <v>39</v>
      </c>
      <c r="C41">
        <v>24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</v>
      </c>
      <c r="M41">
        <v>1</v>
      </c>
      <c r="N41">
        <v>1</v>
      </c>
      <c r="O41">
        <v>1</v>
      </c>
      <c r="P41">
        <v>0</v>
      </c>
      <c r="Q41">
        <v>0</v>
      </c>
      <c r="R41">
        <v>0</v>
      </c>
      <c r="S41">
        <v>1</v>
      </c>
      <c r="T41" s="11">
        <f t="shared" si="0"/>
        <v>6</v>
      </c>
      <c r="U41" t="s">
        <v>72</v>
      </c>
      <c r="V41" s="9" t="s">
        <v>49</v>
      </c>
    </row>
    <row r="42" spans="1:22" x14ac:dyDescent="0.3">
      <c r="A42">
        <v>0</v>
      </c>
      <c r="B42">
        <v>40</v>
      </c>
      <c r="C42">
        <v>24</v>
      </c>
      <c r="T42" s="11">
        <f t="shared" si="0"/>
        <v>0</v>
      </c>
      <c r="U42" t="s">
        <v>68</v>
      </c>
      <c r="V42" s="9" t="s">
        <v>60</v>
      </c>
    </row>
    <row r="43" spans="1:22" x14ac:dyDescent="0.3">
      <c r="A43">
        <v>0</v>
      </c>
      <c r="B43">
        <v>41</v>
      </c>
      <c r="C43">
        <v>24</v>
      </c>
      <c r="D43">
        <v>1</v>
      </c>
      <c r="E43">
        <v>1</v>
      </c>
      <c r="F43">
        <v>1</v>
      </c>
      <c r="G43">
        <v>1</v>
      </c>
      <c r="H43">
        <v>1</v>
      </c>
      <c r="I43">
        <v>0</v>
      </c>
      <c r="J43">
        <v>1</v>
      </c>
      <c r="K43">
        <v>0</v>
      </c>
      <c r="L43">
        <v>0</v>
      </c>
      <c r="M43">
        <v>0</v>
      </c>
      <c r="N43">
        <v>1</v>
      </c>
      <c r="O43">
        <v>1</v>
      </c>
      <c r="P43">
        <v>1</v>
      </c>
      <c r="Q43">
        <v>0</v>
      </c>
      <c r="R43">
        <v>0</v>
      </c>
      <c r="S43">
        <v>1</v>
      </c>
      <c r="T43" s="11">
        <f t="shared" si="0"/>
        <v>9</v>
      </c>
      <c r="U43" t="s">
        <v>68</v>
      </c>
      <c r="V43" s="9" t="s">
        <v>58</v>
      </c>
    </row>
    <row r="44" spans="1:22" x14ac:dyDescent="0.3">
      <c r="A44">
        <v>1</v>
      </c>
      <c r="B44">
        <v>42</v>
      </c>
      <c r="C44">
        <v>24</v>
      </c>
      <c r="D44">
        <v>0</v>
      </c>
      <c r="E44">
        <v>0</v>
      </c>
      <c r="F44">
        <v>0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0</v>
      </c>
      <c r="N44">
        <v>1</v>
      </c>
      <c r="O44">
        <v>1</v>
      </c>
      <c r="P44">
        <v>0</v>
      </c>
      <c r="Q44">
        <v>0</v>
      </c>
      <c r="R44">
        <v>0</v>
      </c>
      <c r="S44">
        <v>1</v>
      </c>
      <c r="T44" s="11">
        <f t="shared" si="0"/>
        <v>9</v>
      </c>
      <c r="U44" t="s">
        <v>70</v>
      </c>
      <c r="V44" s="9" t="s">
        <v>61</v>
      </c>
    </row>
    <row r="45" spans="1:22" x14ac:dyDescent="0.3">
      <c r="A45">
        <v>1</v>
      </c>
      <c r="B45">
        <v>43</v>
      </c>
      <c r="C45">
        <v>24</v>
      </c>
      <c r="D45">
        <v>0</v>
      </c>
      <c r="E45">
        <v>1</v>
      </c>
      <c r="F45">
        <v>0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0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 s="11">
        <f t="shared" si="0"/>
        <v>13</v>
      </c>
      <c r="U45" t="s">
        <v>68</v>
      </c>
      <c r="V45" s="9" t="s">
        <v>48</v>
      </c>
    </row>
    <row r="46" spans="1:22" x14ac:dyDescent="0.3">
      <c r="A46">
        <v>1</v>
      </c>
      <c r="B46">
        <v>44</v>
      </c>
      <c r="C46">
        <v>24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 s="11">
        <f t="shared" si="0"/>
        <v>8</v>
      </c>
      <c r="U46" t="s">
        <v>68</v>
      </c>
      <c r="V46" s="9" t="s">
        <v>50</v>
      </c>
    </row>
    <row r="47" spans="1:22" x14ac:dyDescent="0.3">
      <c r="A47">
        <v>1</v>
      </c>
      <c r="B47">
        <v>45</v>
      </c>
      <c r="C47">
        <v>24</v>
      </c>
      <c r="T47" s="11">
        <f t="shared" si="0"/>
        <v>0</v>
      </c>
      <c r="U47" t="s">
        <v>70</v>
      </c>
      <c r="V47" s="9" t="s">
        <v>62</v>
      </c>
    </row>
    <row r="48" spans="1:22" x14ac:dyDescent="0.3">
      <c r="A48">
        <v>1</v>
      </c>
      <c r="B48">
        <v>46</v>
      </c>
      <c r="C48">
        <v>24</v>
      </c>
      <c r="D48">
        <v>1</v>
      </c>
      <c r="E48">
        <v>1</v>
      </c>
      <c r="F48">
        <v>0</v>
      </c>
      <c r="G48">
        <v>1</v>
      </c>
      <c r="H48">
        <v>1</v>
      </c>
      <c r="I48">
        <v>1</v>
      </c>
      <c r="J48">
        <v>0</v>
      </c>
      <c r="K48">
        <v>1</v>
      </c>
      <c r="L48">
        <v>1</v>
      </c>
      <c r="M48">
        <v>0</v>
      </c>
      <c r="N48">
        <v>1</v>
      </c>
      <c r="O48">
        <v>0</v>
      </c>
      <c r="P48">
        <v>1</v>
      </c>
      <c r="Q48">
        <v>0</v>
      </c>
      <c r="R48">
        <v>1</v>
      </c>
      <c r="S48">
        <v>0</v>
      </c>
      <c r="T48" s="11">
        <f t="shared" si="0"/>
        <v>9</v>
      </c>
      <c r="U48" t="s">
        <v>68</v>
      </c>
      <c r="V48" s="9" t="s">
        <v>49</v>
      </c>
    </row>
    <row r="49" spans="1:22" x14ac:dyDescent="0.3">
      <c r="A49">
        <v>1</v>
      </c>
      <c r="B49">
        <v>47</v>
      </c>
      <c r="C49">
        <v>24</v>
      </c>
      <c r="D49">
        <v>0</v>
      </c>
      <c r="E49">
        <v>1</v>
      </c>
      <c r="F49">
        <v>0</v>
      </c>
      <c r="G49">
        <v>1</v>
      </c>
      <c r="H49">
        <v>0</v>
      </c>
      <c r="I49">
        <v>1</v>
      </c>
      <c r="J49">
        <v>1</v>
      </c>
      <c r="K49">
        <v>1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1</v>
      </c>
      <c r="S49">
        <v>0</v>
      </c>
      <c r="T49" s="11">
        <f t="shared" si="0"/>
        <v>8</v>
      </c>
      <c r="U49" t="s">
        <v>68</v>
      </c>
      <c r="V49" s="9" t="s">
        <v>48</v>
      </c>
    </row>
    <row r="50" spans="1:22" x14ac:dyDescent="0.3">
      <c r="A50">
        <v>1</v>
      </c>
      <c r="B50">
        <v>48</v>
      </c>
      <c r="C50">
        <v>24</v>
      </c>
      <c r="D50">
        <v>1</v>
      </c>
      <c r="E50">
        <v>1</v>
      </c>
      <c r="F50">
        <v>0</v>
      </c>
      <c r="G50">
        <v>1</v>
      </c>
      <c r="H50">
        <v>0</v>
      </c>
      <c r="I50">
        <v>0</v>
      </c>
      <c r="J50">
        <v>1</v>
      </c>
      <c r="K50">
        <v>1</v>
      </c>
      <c r="L50">
        <v>0</v>
      </c>
      <c r="M50">
        <v>0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 s="11">
        <f t="shared" si="0"/>
        <v>10</v>
      </c>
      <c r="U50" t="s">
        <v>68</v>
      </c>
      <c r="V50" s="9" t="s">
        <v>62</v>
      </c>
    </row>
    <row r="51" spans="1:22" x14ac:dyDescent="0.3">
      <c r="A51">
        <v>0</v>
      </c>
      <c r="B51">
        <v>49</v>
      </c>
      <c r="C51">
        <v>24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0</v>
      </c>
      <c r="M51">
        <v>0</v>
      </c>
      <c r="N51">
        <v>1</v>
      </c>
      <c r="O51">
        <v>1</v>
      </c>
      <c r="P51">
        <v>1</v>
      </c>
      <c r="Q51">
        <v>0</v>
      </c>
      <c r="R51">
        <v>0</v>
      </c>
      <c r="S51">
        <v>1</v>
      </c>
      <c r="T51" s="11">
        <f t="shared" si="0"/>
        <v>11</v>
      </c>
      <c r="U51" t="s">
        <v>68</v>
      </c>
      <c r="V51" s="9" t="s">
        <v>49</v>
      </c>
    </row>
    <row r="52" spans="1:22" x14ac:dyDescent="0.3">
      <c r="A52">
        <v>1</v>
      </c>
      <c r="B52">
        <v>50</v>
      </c>
      <c r="C52">
        <v>24</v>
      </c>
      <c r="T52" s="11">
        <f t="shared" si="0"/>
        <v>0</v>
      </c>
      <c r="U52" t="s">
        <v>68</v>
      </c>
      <c r="V52" s="9" t="s">
        <v>47</v>
      </c>
    </row>
    <row r="53" spans="1:22" x14ac:dyDescent="0.3">
      <c r="A53">
        <v>1</v>
      </c>
      <c r="B53">
        <v>51</v>
      </c>
      <c r="C53">
        <v>24</v>
      </c>
      <c r="T53" s="11">
        <f t="shared" si="0"/>
        <v>0</v>
      </c>
      <c r="U53" t="s">
        <v>69</v>
      </c>
      <c r="V53" s="9" t="s">
        <v>61</v>
      </c>
    </row>
    <row r="54" spans="1:22" x14ac:dyDescent="0.3">
      <c r="A54">
        <v>1</v>
      </c>
      <c r="B54">
        <v>52</v>
      </c>
      <c r="C54">
        <v>24</v>
      </c>
      <c r="T54" s="11">
        <f t="shared" si="0"/>
        <v>0</v>
      </c>
      <c r="U54" t="s">
        <v>68</v>
      </c>
      <c r="V54" s="9" t="s">
        <v>63</v>
      </c>
    </row>
    <row r="55" spans="1:22" x14ac:dyDescent="0.3">
      <c r="A55">
        <v>0</v>
      </c>
      <c r="B55">
        <v>53</v>
      </c>
      <c r="C55">
        <v>24</v>
      </c>
      <c r="D55">
        <v>0</v>
      </c>
      <c r="E55">
        <v>1</v>
      </c>
      <c r="F55">
        <v>0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0</v>
      </c>
      <c r="N55">
        <v>0</v>
      </c>
      <c r="O55">
        <v>1</v>
      </c>
      <c r="P55">
        <v>0</v>
      </c>
      <c r="Q55">
        <v>1</v>
      </c>
      <c r="R55">
        <v>0</v>
      </c>
      <c r="S55">
        <v>1</v>
      </c>
      <c r="T55" s="11">
        <f t="shared" si="0"/>
        <v>10</v>
      </c>
      <c r="U55" t="s">
        <v>68</v>
      </c>
      <c r="V55" s="9" t="s">
        <v>52</v>
      </c>
    </row>
    <row r="56" spans="1:22" x14ac:dyDescent="0.3">
      <c r="A56">
        <v>1</v>
      </c>
      <c r="B56">
        <v>54</v>
      </c>
      <c r="C56">
        <v>24</v>
      </c>
      <c r="D56">
        <v>0</v>
      </c>
      <c r="E56">
        <v>1</v>
      </c>
      <c r="F56">
        <v>0</v>
      </c>
      <c r="G56">
        <v>0</v>
      </c>
      <c r="H56">
        <v>1</v>
      </c>
      <c r="I56">
        <v>1</v>
      </c>
      <c r="J56">
        <v>1</v>
      </c>
      <c r="K56">
        <v>1</v>
      </c>
      <c r="L56">
        <v>0</v>
      </c>
      <c r="M56">
        <v>1</v>
      </c>
      <c r="N56">
        <v>1</v>
      </c>
      <c r="O56">
        <v>1</v>
      </c>
      <c r="P56">
        <v>1</v>
      </c>
      <c r="Q56">
        <v>0</v>
      </c>
      <c r="R56">
        <v>0</v>
      </c>
      <c r="S56">
        <v>1</v>
      </c>
      <c r="T56" s="11">
        <f t="shared" si="0"/>
        <v>10</v>
      </c>
      <c r="U56" t="s">
        <v>68</v>
      </c>
      <c r="V56" s="9" t="s">
        <v>61</v>
      </c>
    </row>
    <row r="57" spans="1:22" x14ac:dyDescent="0.3">
      <c r="A57">
        <v>1</v>
      </c>
      <c r="B57">
        <v>55</v>
      </c>
      <c r="C57">
        <v>24</v>
      </c>
      <c r="T57" s="11">
        <f t="shared" si="0"/>
        <v>0</v>
      </c>
      <c r="U57" t="s">
        <v>68</v>
      </c>
      <c r="V57" s="9" t="s">
        <v>63</v>
      </c>
    </row>
    <row r="58" spans="1:22" x14ac:dyDescent="0.3">
      <c r="A58">
        <v>0</v>
      </c>
      <c r="B58">
        <v>56</v>
      </c>
      <c r="C58">
        <v>24</v>
      </c>
      <c r="T58" s="11">
        <f t="shared" si="0"/>
        <v>0</v>
      </c>
      <c r="U58" t="s">
        <v>70</v>
      </c>
      <c r="V58" s="9" t="s">
        <v>47</v>
      </c>
    </row>
    <row r="59" spans="1:22" x14ac:dyDescent="0.3">
      <c r="A59">
        <v>0</v>
      </c>
      <c r="B59">
        <v>57</v>
      </c>
      <c r="C59">
        <v>24</v>
      </c>
      <c r="D59">
        <v>1</v>
      </c>
      <c r="E59">
        <v>0</v>
      </c>
      <c r="F59">
        <v>1</v>
      </c>
      <c r="G59">
        <v>0</v>
      </c>
      <c r="H59">
        <v>1</v>
      </c>
      <c r="I59">
        <v>1</v>
      </c>
      <c r="J59">
        <v>1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1</v>
      </c>
      <c r="R59">
        <v>0</v>
      </c>
      <c r="S59">
        <v>0</v>
      </c>
      <c r="T59" s="11">
        <f t="shared" si="0"/>
        <v>6</v>
      </c>
      <c r="U59" t="s">
        <v>72</v>
      </c>
      <c r="V59" s="9" t="s">
        <v>47</v>
      </c>
    </row>
    <row r="60" spans="1:22" x14ac:dyDescent="0.3">
      <c r="A60">
        <v>0</v>
      </c>
      <c r="B60">
        <v>58</v>
      </c>
      <c r="C60">
        <v>25</v>
      </c>
      <c r="D60">
        <v>1</v>
      </c>
      <c r="E60">
        <v>1</v>
      </c>
      <c r="F60">
        <v>0</v>
      </c>
      <c r="G60">
        <v>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1</v>
      </c>
      <c r="T60" s="11">
        <f t="shared" si="0"/>
        <v>5</v>
      </c>
      <c r="U60" t="s">
        <v>68</v>
      </c>
      <c r="V60" s="9" t="s">
        <v>59</v>
      </c>
    </row>
    <row r="61" spans="1:22" x14ac:dyDescent="0.3">
      <c r="A61">
        <v>0</v>
      </c>
      <c r="B61">
        <v>59</v>
      </c>
      <c r="C61">
        <v>25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1</v>
      </c>
      <c r="T61" s="11">
        <f t="shared" si="0"/>
        <v>3</v>
      </c>
      <c r="U61" t="s">
        <v>70</v>
      </c>
      <c r="V61" s="9" t="s">
        <v>63</v>
      </c>
    </row>
    <row r="62" spans="1:22" x14ac:dyDescent="0.3">
      <c r="A62">
        <v>1</v>
      </c>
      <c r="B62">
        <v>60</v>
      </c>
      <c r="C62">
        <v>25</v>
      </c>
      <c r="T62" s="11">
        <f t="shared" si="0"/>
        <v>0</v>
      </c>
      <c r="U62" t="s">
        <v>68</v>
      </c>
      <c r="V62" s="9" t="s">
        <v>48</v>
      </c>
    </row>
    <row r="63" spans="1:22" x14ac:dyDescent="0.3">
      <c r="A63">
        <v>1</v>
      </c>
      <c r="B63">
        <v>61</v>
      </c>
      <c r="C63">
        <v>25</v>
      </c>
      <c r="D63">
        <v>1</v>
      </c>
      <c r="E63">
        <v>1</v>
      </c>
      <c r="F63">
        <v>0</v>
      </c>
      <c r="G63">
        <v>1</v>
      </c>
      <c r="H63">
        <v>1</v>
      </c>
      <c r="I63">
        <v>0</v>
      </c>
      <c r="J63">
        <v>1</v>
      </c>
      <c r="K63">
        <v>0</v>
      </c>
      <c r="L63">
        <v>0</v>
      </c>
      <c r="M63">
        <v>1</v>
      </c>
      <c r="N63">
        <v>0</v>
      </c>
      <c r="O63">
        <v>1</v>
      </c>
      <c r="P63">
        <v>1</v>
      </c>
      <c r="Q63">
        <v>0</v>
      </c>
      <c r="R63">
        <v>1</v>
      </c>
      <c r="S63">
        <v>1</v>
      </c>
      <c r="T63" s="11">
        <f t="shared" si="0"/>
        <v>9</v>
      </c>
      <c r="U63" t="s">
        <v>70</v>
      </c>
      <c r="V63" s="9" t="s">
        <v>48</v>
      </c>
    </row>
    <row r="64" spans="1:22" x14ac:dyDescent="0.3">
      <c r="A64">
        <v>1</v>
      </c>
      <c r="B64">
        <v>62</v>
      </c>
      <c r="C64">
        <v>25</v>
      </c>
      <c r="T64" s="11">
        <f t="shared" si="0"/>
        <v>0</v>
      </c>
      <c r="U64" t="s">
        <v>70</v>
      </c>
      <c r="V64" s="9" t="s">
        <v>49</v>
      </c>
    </row>
    <row r="65" spans="1:22" x14ac:dyDescent="0.3">
      <c r="A65">
        <v>1</v>
      </c>
      <c r="B65">
        <v>63</v>
      </c>
      <c r="C65">
        <v>25</v>
      </c>
      <c r="T65" s="11">
        <f t="shared" si="0"/>
        <v>0</v>
      </c>
      <c r="U65" t="s">
        <v>68</v>
      </c>
      <c r="V65" s="9" t="s">
        <v>63</v>
      </c>
    </row>
    <row r="66" spans="1:22" x14ac:dyDescent="0.3">
      <c r="A66">
        <v>1</v>
      </c>
      <c r="B66">
        <v>64</v>
      </c>
      <c r="C66">
        <v>25</v>
      </c>
      <c r="T66" s="11">
        <f t="shared" si="0"/>
        <v>0</v>
      </c>
      <c r="U66" t="s">
        <v>72</v>
      </c>
      <c r="V66" s="9" t="s">
        <v>49</v>
      </c>
    </row>
    <row r="67" spans="1:22" x14ac:dyDescent="0.3">
      <c r="A67">
        <v>0</v>
      </c>
      <c r="B67">
        <v>65</v>
      </c>
      <c r="C67">
        <v>25</v>
      </c>
      <c r="D67">
        <v>1</v>
      </c>
      <c r="E67">
        <v>1</v>
      </c>
      <c r="F67">
        <v>0</v>
      </c>
      <c r="G67">
        <v>0</v>
      </c>
      <c r="H67">
        <v>0</v>
      </c>
      <c r="I67">
        <v>1</v>
      </c>
      <c r="J67">
        <v>1</v>
      </c>
      <c r="K67">
        <v>0</v>
      </c>
      <c r="L67">
        <v>0</v>
      </c>
      <c r="M67">
        <v>1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 s="11">
        <f t="shared" si="0"/>
        <v>5</v>
      </c>
      <c r="U67" t="s">
        <v>68</v>
      </c>
      <c r="V67" s="9" t="s">
        <v>49</v>
      </c>
    </row>
    <row r="68" spans="1:22" x14ac:dyDescent="0.3">
      <c r="A68">
        <v>0</v>
      </c>
      <c r="B68">
        <v>66</v>
      </c>
      <c r="C68">
        <v>25</v>
      </c>
      <c r="D68">
        <v>0</v>
      </c>
      <c r="E68">
        <v>1</v>
      </c>
      <c r="F68">
        <v>0</v>
      </c>
      <c r="G68">
        <v>0</v>
      </c>
      <c r="H68">
        <v>0</v>
      </c>
      <c r="I68">
        <v>1</v>
      </c>
      <c r="J68">
        <v>1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 s="11">
        <f t="shared" ref="T68:T89" si="1">SUM(E68:S68)</f>
        <v>5</v>
      </c>
      <c r="U68" t="s">
        <v>70</v>
      </c>
      <c r="V68" s="9" t="s">
        <v>61</v>
      </c>
    </row>
    <row r="69" spans="1:22" x14ac:dyDescent="0.3">
      <c r="A69">
        <v>1</v>
      </c>
      <c r="B69">
        <v>67</v>
      </c>
      <c r="C69">
        <v>25</v>
      </c>
      <c r="D69">
        <v>0</v>
      </c>
      <c r="E69">
        <v>1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0</v>
      </c>
      <c r="Q69">
        <v>1</v>
      </c>
      <c r="R69">
        <v>0</v>
      </c>
      <c r="S69">
        <v>1</v>
      </c>
      <c r="T69" s="11">
        <f t="shared" si="1"/>
        <v>5</v>
      </c>
      <c r="U69" t="s">
        <v>70</v>
      </c>
      <c r="V69" s="9" t="s">
        <v>48</v>
      </c>
    </row>
    <row r="70" spans="1:22" x14ac:dyDescent="0.3">
      <c r="A70">
        <v>1</v>
      </c>
      <c r="B70">
        <v>68</v>
      </c>
      <c r="C70">
        <v>25</v>
      </c>
      <c r="D70">
        <v>0</v>
      </c>
      <c r="E70">
        <v>0</v>
      </c>
      <c r="F70">
        <v>0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1</v>
      </c>
      <c r="T70" s="11">
        <f t="shared" si="1"/>
        <v>4</v>
      </c>
      <c r="U70" t="s">
        <v>74</v>
      </c>
      <c r="V70" s="9" t="s">
        <v>62</v>
      </c>
    </row>
    <row r="71" spans="1:22" x14ac:dyDescent="0.3">
      <c r="A71">
        <v>1</v>
      </c>
      <c r="B71">
        <v>69</v>
      </c>
      <c r="C71">
        <v>25</v>
      </c>
      <c r="D71">
        <v>1</v>
      </c>
      <c r="E71">
        <v>0</v>
      </c>
      <c r="F71">
        <v>0</v>
      </c>
      <c r="G71">
        <v>1</v>
      </c>
      <c r="H71">
        <v>0</v>
      </c>
      <c r="I71">
        <v>0</v>
      </c>
      <c r="J71">
        <v>1</v>
      </c>
      <c r="K71">
        <v>0</v>
      </c>
      <c r="L71">
        <v>1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1</v>
      </c>
      <c r="T71" s="11">
        <f t="shared" si="1"/>
        <v>5</v>
      </c>
      <c r="U71" t="s">
        <v>68</v>
      </c>
      <c r="V71" s="9" t="s">
        <v>64</v>
      </c>
    </row>
    <row r="72" spans="1:22" x14ac:dyDescent="0.3">
      <c r="A72">
        <v>0</v>
      </c>
      <c r="B72">
        <v>70</v>
      </c>
      <c r="C72">
        <v>25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1</v>
      </c>
      <c r="K72">
        <v>0</v>
      </c>
      <c r="L72">
        <v>0</v>
      </c>
      <c r="M72">
        <v>0</v>
      </c>
      <c r="N72">
        <v>1</v>
      </c>
      <c r="O72">
        <v>1</v>
      </c>
      <c r="P72">
        <v>0</v>
      </c>
      <c r="Q72">
        <v>0</v>
      </c>
      <c r="R72">
        <v>1</v>
      </c>
      <c r="S72">
        <v>0</v>
      </c>
      <c r="T72" s="11">
        <f t="shared" si="1"/>
        <v>5</v>
      </c>
      <c r="U72" t="s">
        <v>68</v>
      </c>
      <c r="V72" s="9" t="s">
        <v>63</v>
      </c>
    </row>
    <row r="73" spans="1:22" x14ac:dyDescent="0.3">
      <c r="A73">
        <v>0</v>
      </c>
      <c r="B73">
        <v>71</v>
      </c>
      <c r="C73">
        <v>25</v>
      </c>
      <c r="T73" s="11">
        <f t="shared" si="1"/>
        <v>0</v>
      </c>
      <c r="U73" t="s">
        <v>72</v>
      </c>
      <c r="V73" s="9" t="s">
        <v>54</v>
      </c>
    </row>
    <row r="74" spans="1:22" x14ac:dyDescent="0.3">
      <c r="A74">
        <v>1</v>
      </c>
      <c r="B74">
        <v>72</v>
      </c>
      <c r="C74">
        <v>25</v>
      </c>
      <c r="D74">
        <v>1</v>
      </c>
      <c r="E74">
        <v>0</v>
      </c>
      <c r="F74">
        <v>1</v>
      </c>
      <c r="G74">
        <v>1</v>
      </c>
      <c r="H74">
        <v>0</v>
      </c>
      <c r="I74">
        <v>1</v>
      </c>
      <c r="J74">
        <v>1</v>
      </c>
      <c r="K74">
        <v>0</v>
      </c>
      <c r="L74">
        <v>0</v>
      </c>
      <c r="M74">
        <v>0</v>
      </c>
      <c r="N74">
        <v>1</v>
      </c>
      <c r="O74">
        <v>1</v>
      </c>
      <c r="P74">
        <v>0</v>
      </c>
      <c r="Q74">
        <v>0</v>
      </c>
      <c r="R74">
        <v>1</v>
      </c>
      <c r="S74">
        <v>0</v>
      </c>
      <c r="T74" s="11">
        <f t="shared" si="1"/>
        <v>7</v>
      </c>
      <c r="U74" t="s">
        <v>75</v>
      </c>
      <c r="V74" s="9" t="s">
        <v>49</v>
      </c>
    </row>
    <row r="75" spans="1:22" x14ac:dyDescent="0.3">
      <c r="A75">
        <v>0</v>
      </c>
      <c r="B75">
        <v>73</v>
      </c>
      <c r="C75">
        <v>25</v>
      </c>
      <c r="T75" s="11">
        <f t="shared" si="1"/>
        <v>0</v>
      </c>
      <c r="U75" t="s">
        <v>70</v>
      </c>
      <c r="V75" s="9" t="s">
        <v>47</v>
      </c>
    </row>
    <row r="76" spans="1:22" x14ac:dyDescent="0.3">
      <c r="A76">
        <v>0</v>
      </c>
      <c r="B76">
        <v>74</v>
      </c>
      <c r="C76">
        <v>25</v>
      </c>
      <c r="D76">
        <v>0</v>
      </c>
      <c r="E76">
        <v>1</v>
      </c>
      <c r="F76">
        <v>0</v>
      </c>
      <c r="G76">
        <v>1</v>
      </c>
      <c r="H76">
        <v>0</v>
      </c>
      <c r="I76">
        <v>1</v>
      </c>
      <c r="J76">
        <v>1</v>
      </c>
      <c r="K76">
        <v>0</v>
      </c>
      <c r="L76">
        <v>1</v>
      </c>
      <c r="M76">
        <v>0</v>
      </c>
      <c r="N76">
        <v>1</v>
      </c>
      <c r="O76">
        <v>0</v>
      </c>
      <c r="P76">
        <v>1</v>
      </c>
      <c r="Q76">
        <v>0</v>
      </c>
      <c r="R76">
        <v>0</v>
      </c>
      <c r="S76">
        <v>1</v>
      </c>
      <c r="T76" s="11">
        <f t="shared" si="1"/>
        <v>8</v>
      </c>
      <c r="U76" t="s">
        <v>71</v>
      </c>
      <c r="V76" s="9" t="s">
        <v>49</v>
      </c>
    </row>
    <row r="77" spans="1:22" x14ac:dyDescent="0.3">
      <c r="A77">
        <v>0</v>
      </c>
      <c r="B77">
        <v>75</v>
      </c>
      <c r="C77">
        <v>25</v>
      </c>
      <c r="D77">
        <v>0</v>
      </c>
      <c r="E77">
        <v>1</v>
      </c>
      <c r="F77">
        <v>0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0</v>
      </c>
      <c r="N77">
        <v>1</v>
      </c>
      <c r="O77">
        <v>1</v>
      </c>
      <c r="P77">
        <v>1</v>
      </c>
      <c r="Q77">
        <v>1</v>
      </c>
      <c r="R77">
        <v>0</v>
      </c>
      <c r="S77">
        <v>1</v>
      </c>
      <c r="T77" s="11">
        <f t="shared" si="1"/>
        <v>12</v>
      </c>
      <c r="U77" t="s">
        <v>71</v>
      </c>
      <c r="V77" s="9" t="s">
        <v>61</v>
      </c>
    </row>
    <row r="78" spans="1:22" x14ac:dyDescent="0.3">
      <c r="A78">
        <v>0</v>
      </c>
      <c r="B78">
        <v>76</v>
      </c>
      <c r="C78">
        <v>25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1</v>
      </c>
      <c r="O78">
        <v>1</v>
      </c>
      <c r="P78">
        <v>1</v>
      </c>
      <c r="Q78">
        <v>0</v>
      </c>
      <c r="R78">
        <v>1</v>
      </c>
      <c r="S78">
        <v>1</v>
      </c>
      <c r="T78" s="11">
        <f t="shared" si="1"/>
        <v>7</v>
      </c>
      <c r="U78" t="s">
        <v>68</v>
      </c>
      <c r="V78" s="9" t="s">
        <v>59</v>
      </c>
    </row>
    <row r="79" spans="1:22" x14ac:dyDescent="0.3">
      <c r="A79">
        <v>0</v>
      </c>
      <c r="B79">
        <v>77</v>
      </c>
      <c r="C79">
        <v>25</v>
      </c>
      <c r="D79">
        <v>1</v>
      </c>
      <c r="E79">
        <v>1</v>
      </c>
      <c r="F79">
        <v>0</v>
      </c>
      <c r="G79">
        <v>0</v>
      </c>
      <c r="H79">
        <v>1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1</v>
      </c>
      <c r="S79">
        <v>0</v>
      </c>
      <c r="T79" s="11">
        <f t="shared" si="1"/>
        <v>5</v>
      </c>
      <c r="U79" t="s">
        <v>70</v>
      </c>
      <c r="V79" s="9" t="s">
        <v>48</v>
      </c>
    </row>
    <row r="80" spans="1:22" x14ac:dyDescent="0.3">
      <c r="A80">
        <v>1</v>
      </c>
      <c r="B80">
        <v>78</v>
      </c>
      <c r="C80">
        <v>25</v>
      </c>
      <c r="D80">
        <v>0</v>
      </c>
      <c r="E80">
        <v>0</v>
      </c>
      <c r="F80">
        <v>0</v>
      </c>
      <c r="G80">
        <v>1</v>
      </c>
      <c r="H80">
        <v>0</v>
      </c>
      <c r="I80">
        <v>1</v>
      </c>
      <c r="J80">
        <v>1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1</v>
      </c>
      <c r="S80">
        <v>1</v>
      </c>
      <c r="T80" s="11">
        <f t="shared" si="1"/>
        <v>6</v>
      </c>
      <c r="U80" t="s">
        <v>68</v>
      </c>
      <c r="V80" s="9" t="s">
        <v>49</v>
      </c>
    </row>
    <row r="81" spans="1:22" x14ac:dyDescent="0.3">
      <c r="A81">
        <v>0</v>
      </c>
      <c r="B81">
        <v>79</v>
      </c>
      <c r="C81">
        <v>25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  <c r="R81">
        <v>1</v>
      </c>
      <c r="S81">
        <v>0</v>
      </c>
      <c r="T81" s="11">
        <f t="shared" si="1"/>
        <v>5</v>
      </c>
      <c r="U81" t="s">
        <v>70</v>
      </c>
      <c r="V81" s="9" t="s">
        <v>48</v>
      </c>
    </row>
    <row r="82" spans="1:22" x14ac:dyDescent="0.3">
      <c r="A82">
        <v>1</v>
      </c>
      <c r="B82">
        <v>80</v>
      </c>
      <c r="C82">
        <v>25</v>
      </c>
      <c r="T82" s="11">
        <f t="shared" si="1"/>
        <v>0</v>
      </c>
      <c r="U82" t="s">
        <v>68</v>
      </c>
      <c r="V82" s="9" t="s">
        <v>50</v>
      </c>
    </row>
    <row r="83" spans="1:22" x14ac:dyDescent="0.3">
      <c r="A83">
        <v>1</v>
      </c>
      <c r="B83">
        <v>81</v>
      </c>
      <c r="C83">
        <v>25</v>
      </c>
      <c r="D83">
        <v>1</v>
      </c>
      <c r="E83">
        <v>1</v>
      </c>
      <c r="F83">
        <v>1</v>
      </c>
      <c r="G83">
        <v>0</v>
      </c>
      <c r="H83">
        <v>1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1</v>
      </c>
      <c r="S83">
        <v>1</v>
      </c>
      <c r="T83" s="11">
        <f t="shared" si="1"/>
        <v>7</v>
      </c>
      <c r="U83" t="s">
        <v>73</v>
      </c>
      <c r="V83" s="9" t="s">
        <v>52</v>
      </c>
    </row>
    <row r="84" spans="1:22" x14ac:dyDescent="0.3">
      <c r="A84">
        <v>1</v>
      </c>
      <c r="B84">
        <v>82</v>
      </c>
      <c r="C84">
        <v>25</v>
      </c>
      <c r="T84" s="11">
        <f t="shared" si="1"/>
        <v>0</v>
      </c>
      <c r="U84" t="s">
        <v>72</v>
      </c>
      <c r="V84" s="9" t="s">
        <v>61</v>
      </c>
    </row>
    <row r="85" spans="1:22" x14ac:dyDescent="0.3">
      <c r="A85">
        <v>0</v>
      </c>
      <c r="B85">
        <v>83</v>
      </c>
      <c r="C85">
        <v>25</v>
      </c>
      <c r="T85" s="11">
        <f t="shared" si="1"/>
        <v>0</v>
      </c>
      <c r="U85" t="s">
        <v>70</v>
      </c>
      <c r="V85" s="9" t="s">
        <v>65</v>
      </c>
    </row>
    <row r="86" spans="1:22" x14ac:dyDescent="0.3">
      <c r="A86">
        <v>0</v>
      </c>
      <c r="B86">
        <v>84</v>
      </c>
      <c r="C86">
        <v>25</v>
      </c>
      <c r="T86" s="11">
        <f t="shared" si="1"/>
        <v>0</v>
      </c>
      <c r="U86" t="s">
        <v>68</v>
      </c>
      <c r="V86" s="9" t="s">
        <v>48</v>
      </c>
    </row>
    <row r="87" spans="1:22" x14ac:dyDescent="0.3">
      <c r="A87">
        <v>1</v>
      </c>
      <c r="B87">
        <v>85</v>
      </c>
      <c r="C87">
        <v>25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1</v>
      </c>
      <c r="O87">
        <v>1</v>
      </c>
      <c r="P87">
        <v>0</v>
      </c>
      <c r="Q87">
        <v>1</v>
      </c>
      <c r="R87">
        <v>1</v>
      </c>
      <c r="S87">
        <v>1</v>
      </c>
      <c r="T87" s="11">
        <f t="shared" si="1"/>
        <v>6</v>
      </c>
      <c r="U87" t="s">
        <v>73</v>
      </c>
      <c r="V87" s="9" t="s">
        <v>66</v>
      </c>
    </row>
    <row r="88" spans="1:22" x14ac:dyDescent="0.3">
      <c r="A88">
        <v>1</v>
      </c>
      <c r="B88">
        <v>86</v>
      </c>
      <c r="C88">
        <v>25</v>
      </c>
      <c r="D88">
        <v>0</v>
      </c>
      <c r="E88">
        <v>0</v>
      </c>
      <c r="F88">
        <v>0</v>
      </c>
      <c r="G88">
        <v>1</v>
      </c>
      <c r="H88">
        <v>0</v>
      </c>
      <c r="I88">
        <v>1</v>
      </c>
      <c r="J88">
        <v>1</v>
      </c>
      <c r="K88">
        <v>0</v>
      </c>
      <c r="L88">
        <v>1</v>
      </c>
      <c r="M88">
        <v>1</v>
      </c>
      <c r="N88">
        <v>1</v>
      </c>
      <c r="O88">
        <v>1</v>
      </c>
      <c r="P88">
        <v>1</v>
      </c>
      <c r="Q88">
        <v>0</v>
      </c>
      <c r="R88">
        <v>0</v>
      </c>
      <c r="S88">
        <v>1</v>
      </c>
      <c r="T88" s="11">
        <f t="shared" si="1"/>
        <v>9</v>
      </c>
      <c r="U88" t="s">
        <v>71</v>
      </c>
      <c r="V88" s="9" t="s">
        <v>62</v>
      </c>
    </row>
    <row r="89" spans="1:22" x14ac:dyDescent="0.3">
      <c r="A89">
        <v>1</v>
      </c>
      <c r="B89">
        <v>87</v>
      </c>
      <c r="C89">
        <v>25</v>
      </c>
      <c r="D89">
        <v>1</v>
      </c>
      <c r="E89">
        <v>1</v>
      </c>
      <c r="F89">
        <v>0</v>
      </c>
      <c r="G89">
        <v>1</v>
      </c>
      <c r="H89">
        <v>1</v>
      </c>
      <c r="I89">
        <v>1</v>
      </c>
      <c r="J89">
        <v>1</v>
      </c>
      <c r="K89">
        <v>1</v>
      </c>
      <c r="L89">
        <v>0</v>
      </c>
      <c r="M89">
        <v>0</v>
      </c>
      <c r="N89">
        <v>1</v>
      </c>
      <c r="O89">
        <v>1</v>
      </c>
      <c r="P89">
        <v>1</v>
      </c>
      <c r="Q89">
        <v>0</v>
      </c>
      <c r="R89">
        <v>0</v>
      </c>
      <c r="S89">
        <v>1</v>
      </c>
      <c r="T89" s="11">
        <f t="shared" si="1"/>
        <v>10</v>
      </c>
      <c r="U89" t="s">
        <v>71</v>
      </c>
      <c r="V89" s="9" t="s">
        <v>49</v>
      </c>
    </row>
  </sheetData>
  <mergeCells count="1">
    <mergeCell ref="D1:T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ECA-F6A2-453D-8007-093B8BB16489}">
  <dimension ref="A1:N89"/>
  <sheetViews>
    <sheetView workbookViewId="0">
      <pane xSplit="1" topLeftCell="D1" activePane="topRight" state="frozen"/>
      <selection activeCell="A49" sqref="A49"/>
      <selection pane="topRight" sqref="A1:C1048576"/>
    </sheetView>
  </sheetViews>
  <sheetFormatPr baseColWidth="10" defaultColWidth="9" defaultRowHeight="15.6" x14ac:dyDescent="0.3"/>
  <cols>
    <col min="1" max="1" width="18.59765625" customWidth="1"/>
    <col min="2" max="2" width="5" bestFit="1" customWidth="1"/>
    <col min="3" max="3" width="7.09765625" bestFit="1" customWidth="1"/>
    <col min="4" max="4" width="14.8984375" bestFit="1" customWidth="1"/>
    <col min="10" max="10" width="16" bestFit="1" customWidth="1"/>
    <col min="11" max="11" width="24.59765625" bestFit="1" customWidth="1"/>
    <col min="13" max="13" width="17.59765625" bestFit="1" customWidth="1"/>
    <col min="14" max="14" width="35.5" bestFit="1" customWidth="1"/>
  </cols>
  <sheetData>
    <row r="1" spans="1:14" x14ac:dyDescent="0.3">
      <c r="A1" t="s">
        <v>67</v>
      </c>
      <c r="B1" t="s">
        <v>0</v>
      </c>
      <c r="C1" t="s">
        <v>12</v>
      </c>
      <c r="D1" s="12" t="s">
        <v>37</v>
      </c>
      <c r="E1" s="12"/>
      <c r="F1" s="12"/>
      <c r="G1" s="12"/>
      <c r="H1" s="12"/>
      <c r="J1" t="s">
        <v>38</v>
      </c>
      <c r="K1" t="s">
        <v>39</v>
      </c>
      <c r="L1" t="s">
        <v>40</v>
      </c>
      <c r="M1" s="1" t="s">
        <v>76</v>
      </c>
      <c r="N1" t="s">
        <v>43</v>
      </c>
    </row>
    <row r="2" spans="1:14" x14ac:dyDescent="0.3">
      <c r="D2" t="s">
        <v>41</v>
      </c>
      <c r="E2" t="s">
        <v>18</v>
      </c>
      <c r="F2" t="s">
        <v>19</v>
      </c>
      <c r="G2" t="s">
        <v>20</v>
      </c>
      <c r="H2" t="s">
        <v>21</v>
      </c>
      <c r="I2" t="s">
        <v>36</v>
      </c>
    </row>
    <row r="3" spans="1:14" x14ac:dyDescent="0.3">
      <c r="A3">
        <v>0</v>
      </c>
      <c r="B3">
        <v>1</v>
      </c>
      <c r="C3">
        <v>23</v>
      </c>
      <c r="D3">
        <v>0</v>
      </c>
      <c r="E3">
        <v>3</v>
      </c>
      <c r="F3">
        <v>1</v>
      </c>
      <c r="G3">
        <v>0.5</v>
      </c>
      <c r="H3">
        <v>2</v>
      </c>
      <c r="I3">
        <f>SUM(E3:H3)</f>
        <v>6.5</v>
      </c>
      <c r="J3">
        <f>(I3+2*'Examen final sel_mult'!T3)*(5/60)</f>
        <v>1.7083333333333333</v>
      </c>
      <c r="K3">
        <f>IF(J3=0,J3,J3+0.7)</f>
        <v>2.4083333333333332</v>
      </c>
      <c r="L3">
        <v>0</v>
      </c>
      <c r="M3" t="s">
        <v>68</v>
      </c>
      <c r="N3" s="9" t="s">
        <v>47</v>
      </c>
    </row>
    <row r="4" spans="1:14" x14ac:dyDescent="0.3">
      <c r="A4">
        <v>0</v>
      </c>
      <c r="B4">
        <v>2</v>
      </c>
      <c r="C4">
        <v>23</v>
      </c>
      <c r="D4">
        <v>0</v>
      </c>
      <c r="E4">
        <v>5</v>
      </c>
      <c r="F4">
        <v>4</v>
      </c>
      <c r="G4">
        <v>6</v>
      </c>
      <c r="H4">
        <v>9</v>
      </c>
      <c r="I4">
        <f t="shared" ref="I4:I67" si="0">SUM(E4:H4)</f>
        <v>24</v>
      </c>
      <c r="J4">
        <f>(I4+2*'Examen final sel_mult'!T4)*(5/60)</f>
        <v>3.5</v>
      </c>
      <c r="K4">
        <f t="shared" ref="K4:K67" si="1">IF(J4=0,J4,J4+0.7)</f>
        <v>4.2</v>
      </c>
      <c r="L4">
        <v>0</v>
      </c>
      <c r="M4" t="s">
        <v>69</v>
      </c>
      <c r="N4" s="9" t="s">
        <v>48</v>
      </c>
    </row>
    <row r="5" spans="1:14" x14ac:dyDescent="0.3">
      <c r="A5">
        <v>0</v>
      </c>
      <c r="B5">
        <v>3</v>
      </c>
      <c r="C5">
        <v>23</v>
      </c>
      <c r="D5">
        <v>1</v>
      </c>
      <c r="E5">
        <v>2</v>
      </c>
      <c r="F5">
        <v>5</v>
      </c>
      <c r="G5">
        <v>6</v>
      </c>
      <c r="H5">
        <v>1</v>
      </c>
      <c r="I5">
        <f t="shared" si="0"/>
        <v>14</v>
      </c>
      <c r="J5">
        <f>(I5+2*'Examen final sel_mult'!T5)*(5/60)</f>
        <v>2.333333333333333</v>
      </c>
      <c r="K5">
        <f t="shared" si="1"/>
        <v>3.0333333333333332</v>
      </c>
      <c r="L5">
        <v>1</v>
      </c>
      <c r="M5" t="s">
        <v>68</v>
      </c>
      <c r="N5" s="9" t="s">
        <v>47</v>
      </c>
    </row>
    <row r="6" spans="1:14" x14ac:dyDescent="0.3">
      <c r="A6">
        <v>1</v>
      </c>
      <c r="B6">
        <v>4</v>
      </c>
      <c r="C6">
        <v>23</v>
      </c>
      <c r="D6">
        <v>1</v>
      </c>
      <c r="E6">
        <v>3</v>
      </c>
      <c r="F6">
        <v>6</v>
      </c>
      <c r="G6">
        <v>3</v>
      </c>
      <c r="H6">
        <v>0</v>
      </c>
      <c r="I6">
        <f t="shared" si="0"/>
        <v>12</v>
      </c>
      <c r="J6">
        <f>(I6+2*'Examen final sel_mult'!T6)*(5/60)</f>
        <v>2.5</v>
      </c>
      <c r="K6">
        <f t="shared" si="1"/>
        <v>3.2</v>
      </c>
      <c r="L6">
        <v>0</v>
      </c>
      <c r="M6" t="s">
        <v>70</v>
      </c>
      <c r="N6" s="9" t="s">
        <v>47</v>
      </c>
    </row>
    <row r="7" spans="1:14" x14ac:dyDescent="0.3">
      <c r="A7">
        <v>1</v>
      </c>
      <c r="B7">
        <v>5</v>
      </c>
      <c r="C7">
        <v>23</v>
      </c>
      <c r="D7">
        <v>1</v>
      </c>
      <c r="E7">
        <v>4.8</v>
      </c>
      <c r="F7">
        <v>8</v>
      </c>
      <c r="G7">
        <v>6</v>
      </c>
      <c r="H7">
        <v>1</v>
      </c>
      <c r="I7">
        <f t="shared" si="0"/>
        <v>19.8</v>
      </c>
      <c r="J7">
        <f>(I7+2*'Examen final sel_mult'!T7)*(5/60)</f>
        <v>3.4833333333333329</v>
      </c>
      <c r="K7">
        <f t="shared" si="1"/>
        <v>4.1833333333333327</v>
      </c>
      <c r="L7">
        <v>0</v>
      </c>
      <c r="M7" t="s">
        <v>68</v>
      </c>
      <c r="N7" s="9" t="s">
        <v>49</v>
      </c>
    </row>
    <row r="8" spans="1:14" x14ac:dyDescent="0.3">
      <c r="A8">
        <v>1</v>
      </c>
      <c r="B8">
        <v>6</v>
      </c>
      <c r="C8">
        <v>23</v>
      </c>
      <c r="D8">
        <v>0</v>
      </c>
      <c r="E8">
        <v>6</v>
      </c>
      <c r="F8">
        <v>1</v>
      </c>
      <c r="G8">
        <v>4</v>
      </c>
      <c r="H8">
        <v>4</v>
      </c>
      <c r="I8">
        <f t="shared" si="0"/>
        <v>15</v>
      </c>
      <c r="J8">
        <f>(I8+2*'Examen final sel_mult'!T8)*(5/60)</f>
        <v>2.583333333333333</v>
      </c>
      <c r="K8">
        <f t="shared" si="1"/>
        <v>3.2833333333333332</v>
      </c>
      <c r="L8">
        <v>0</v>
      </c>
      <c r="M8" t="s">
        <v>70</v>
      </c>
      <c r="N8" s="9" t="s">
        <v>47</v>
      </c>
    </row>
    <row r="9" spans="1:14" x14ac:dyDescent="0.3">
      <c r="A9">
        <v>1</v>
      </c>
      <c r="B9">
        <v>7</v>
      </c>
      <c r="C9">
        <v>23</v>
      </c>
      <c r="D9">
        <v>1</v>
      </c>
      <c r="E9">
        <v>3</v>
      </c>
      <c r="F9">
        <v>2</v>
      </c>
      <c r="G9">
        <v>2</v>
      </c>
      <c r="H9">
        <v>0</v>
      </c>
      <c r="I9">
        <f t="shared" si="0"/>
        <v>7</v>
      </c>
      <c r="J9">
        <f>(I9+2*'Examen final sel_mult'!T9)*(5/60)</f>
        <v>1.25</v>
      </c>
      <c r="K9">
        <f t="shared" si="1"/>
        <v>1.95</v>
      </c>
      <c r="L9">
        <v>0</v>
      </c>
      <c r="M9" t="s">
        <v>70</v>
      </c>
      <c r="N9" s="9" t="s">
        <v>50</v>
      </c>
    </row>
    <row r="10" spans="1:14" x14ac:dyDescent="0.3">
      <c r="A10">
        <v>1</v>
      </c>
      <c r="B10">
        <v>8</v>
      </c>
      <c r="C10">
        <v>23</v>
      </c>
      <c r="D10">
        <v>0</v>
      </c>
      <c r="E10">
        <v>4</v>
      </c>
      <c r="F10">
        <v>0</v>
      </c>
      <c r="G10">
        <v>3.5</v>
      </c>
      <c r="H10">
        <v>3</v>
      </c>
      <c r="I10">
        <f t="shared" si="0"/>
        <v>10.5</v>
      </c>
      <c r="J10">
        <f>(I10+2*'Examen final sel_mult'!T10)*(5/60)</f>
        <v>1.5416666666666665</v>
      </c>
      <c r="K10">
        <f t="shared" si="1"/>
        <v>2.2416666666666663</v>
      </c>
      <c r="L10">
        <v>0</v>
      </c>
      <c r="M10" t="s">
        <v>70</v>
      </c>
      <c r="N10" s="9" t="s">
        <v>51</v>
      </c>
    </row>
    <row r="11" spans="1:14" x14ac:dyDescent="0.3">
      <c r="A11">
        <v>1</v>
      </c>
      <c r="B11">
        <v>9</v>
      </c>
      <c r="C11">
        <v>23</v>
      </c>
      <c r="I11">
        <f t="shared" si="0"/>
        <v>0</v>
      </c>
      <c r="J11">
        <f>(I11+2*'Examen final sel_mult'!T11)*(5/60)</f>
        <v>0</v>
      </c>
      <c r="K11">
        <f t="shared" si="1"/>
        <v>0</v>
      </c>
      <c r="L11">
        <v>0</v>
      </c>
      <c r="M11" t="s">
        <v>68</v>
      </c>
      <c r="N11" s="9" t="s">
        <v>47</v>
      </c>
    </row>
    <row r="12" spans="1:14" x14ac:dyDescent="0.3">
      <c r="A12">
        <v>1</v>
      </c>
      <c r="B12">
        <v>10</v>
      </c>
      <c r="C12">
        <v>23</v>
      </c>
      <c r="I12">
        <f t="shared" si="0"/>
        <v>0</v>
      </c>
      <c r="J12">
        <f>(I12+2*'Examen final sel_mult'!T12)*(5/60)</f>
        <v>0</v>
      </c>
      <c r="K12">
        <f t="shared" si="1"/>
        <v>0</v>
      </c>
      <c r="L12">
        <v>0</v>
      </c>
      <c r="M12" t="s">
        <v>71</v>
      </c>
      <c r="N12" s="9" t="s">
        <v>52</v>
      </c>
    </row>
    <row r="13" spans="1:14" x14ac:dyDescent="0.3">
      <c r="A13">
        <v>0</v>
      </c>
      <c r="B13">
        <v>11</v>
      </c>
      <c r="C13">
        <v>23</v>
      </c>
      <c r="D13">
        <v>1</v>
      </c>
      <c r="E13">
        <v>6</v>
      </c>
      <c r="F13">
        <v>7</v>
      </c>
      <c r="G13">
        <v>1</v>
      </c>
      <c r="H13">
        <v>1</v>
      </c>
      <c r="I13">
        <f t="shared" si="0"/>
        <v>15</v>
      </c>
      <c r="J13">
        <f>(I13+2*'Examen final sel_mult'!T13)*(5/60)</f>
        <v>3.083333333333333</v>
      </c>
      <c r="K13">
        <f t="shared" si="1"/>
        <v>3.7833333333333332</v>
      </c>
      <c r="L13">
        <v>0</v>
      </c>
      <c r="M13" t="s">
        <v>72</v>
      </c>
      <c r="N13" s="9" t="s">
        <v>48</v>
      </c>
    </row>
    <row r="14" spans="1:14" x14ac:dyDescent="0.3">
      <c r="A14">
        <v>1</v>
      </c>
      <c r="B14">
        <v>12</v>
      </c>
      <c r="C14">
        <v>23</v>
      </c>
      <c r="D14">
        <v>0</v>
      </c>
      <c r="E14">
        <v>5</v>
      </c>
      <c r="F14">
        <v>0</v>
      </c>
      <c r="G14">
        <v>3.5</v>
      </c>
      <c r="H14">
        <v>7</v>
      </c>
      <c r="I14">
        <f t="shared" si="0"/>
        <v>15.5</v>
      </c>
      <c r="J14">
        <f>(I14+2*'Examen final sel_mult'!T14)*(5/60)</f>
        <v>2.458333333333333</v>
      </c>
      <c r="K14">
        <f t="shared" si="1"/>
        <v>3.1583333333333332</v>
      </c>
      <c r="L14">
        <v>0</v>
      </c>
      <c r="M14" t="s">
        <v>70</v>
      </c>
      <c r="N14" s="9" t="s">
        <v>49</v>
      </c>
    </row>
    <row r="15" spans="1:14" x14ac:dyDescent="0.3">
      <c r="A15">
        <v>1</v>
      </c>
      <c r="B15">
        <v>13</v>
      </c>
      <c r="C15">
        <v>23</v>
      </c>
      <c r="D15">
        <v>0</v>
      </c>
      <c r="E15">
        <v>6</v>
      </c>
      <c r="F15">
        <v>0</v>
      </c>
      <c r="G15">
        <v>0.7</v>
      </c>
      <c r="H15">
        <v>2</v>
      </c>
      <c r="I15">
        <f t="shared" si="0"/>
        <v>8.6999999999999993</v>
      </c>
      <c r="J15">
        <f>(I15+2*'Examen final sel_mult'!T15)*(5/60)</f>
        <v>1.3916666666666666</v>
      </c>
      <c r="K15">
        <f t="shared" si="1"/>
        <v>2.0916666666666668</v>
      </c>
      <c r="L15">
        <v>1</v>
      </c>
      <c r="M15" t="s">
        <v>70</v>
      </c>
      <c r="N15" s="9" t="s">
        <v>47</v>
      </c>
    </row>
    <row r="16" spans="1:14" x14ac:dyDescent="0.3">
      <c r="A16">
        <v>1</v>
      </c>
      <c r="B16">
        <v>14</v>
      </c>
      <c r="C16">
        <v>23</v>
      </c>
      <c r="D16">
        <v>1</v>
      </c>
      <c r="E16">
        <v>5</v>
      </c>
      <c r="F16">
        <v>4</v>
      </c>
      <c r="G16">
        <v>3</v>
      </c>
      <c r="H16">
        <v>0</v>
      </c>
      <c r="I16">
        <f t="shared" si="0"/>
        <v>12</v>
      </c>
      <c r="J16">
        <f>(I16+2*'Examen final sel_mult'!T16)*(5/60)</f>
        <v>2.1666666666666665</v>
      </c>
      <c r="K16">
        <f t="shared" si="1"/>
        <v>2.8666666666666663</v>
      </c>
      <c r="L16">
        <v>0</v>
      </c>
      <c r="M16" t="s">
        <v>70</v>
      </c>
      <c r="N16" s="9" t="s">
        <v>48</v>
      </c>
    </row>
    <row r="17" spans="1:14" x14ac:dyDescent="0.3">
      <c r="A17">
        <v>1</v>
      </c>
      <c r="B17">
        <v>15</v>
      </c>
      <c r="C17">
        <v>23</v>
      </c>
      <c r="D17">
        <v>1</v>
      </c>
      <c r="E17">
        <v>0.8</v>
      </c>
      <c r="F17">
        <v>1</v>
      </c>
      <c r="G17">
        <v>3</v>
      </c>
      <c r="H17">
        <v>1</v>
      </c>
      <c r="I17">
        <f t="shared" si="0"/>
        <v>5.8</v>
      </c>
      <c r="J17">
        <f>(I17+2*'Examen final sel_mult'!T17)*(5/60)</f>
        <v>1.1499999999999999</v>
      </c>
      <c r="K17">
        <f t="shared" si="1"/>
        <v>1.8499999999999999</v>
      </c>
      <c r="L17">
        <v>0</v>
      </c>
      <c r="M17" t="s">
        <v>70</v>
      </c>
      <c r="N17" s="9" t="s">
        <v>52</v>
      </c>
    </row>
    <row r="18" spans="1:14" x14ac:dyDescent="0.3">
      <c r="A18">
        <v>1</v>
      </c>
      <c r="B18">
        <v>16</v>
      </c>
      <c r="C18">
        <v>23</v>
      </c>
      <c r="D18">
        <v>0</v>
      </c>
      <c r="E18">
        <v>4</v>
      </c>
      <c r="F18">
        <v>0</v>
      </c>
      <c r="G18">
        <v>2.1</v>
      </c>
      <c r="H18">
        <v>6</v>
      </c>
      <c r="I18">
        <f t="shared" si="0"/>
        <v>12.1</v>
      </c>
      <c r="J18">
        <f>(I18+2*'Examen final sel_mult'!T18)*(5/60)</f>
        <v>2.6749999999999998</v>
      </c>
      <c r="K18">
        <f t="shared" si="1"/>
        <v>3.375</v>
      </c>
      <c r="L18">
        <v>0</v>
      </c>
      <c r="M18" t="s">
        <v>70</v>
      </c>
      <c r="N18" s="9" t="s">
        <v>48</v>
      </c>
    </row>
    <row r="19" spans="1:14" x14ac:dyDescent="0.3">
      <c r="A19">
        <v>1</v>
      </c>
      <c r="B19">
        <v>17</v>
      </c>
      <c r="C19">
        <v>23</v>
      </c>
      <c r="I19">
        <f t="shared" si="0"/>
        <v>0</v>
      </c>
      <c r="J19">
        <f>(I19+2*'Examen final sel_mult'!T19)*(5/60)</f>
        <v>0</v>
      </c>
      <c r="K19">
        <f t="shared" si="1"/>
        <v>0</v>
      </c>
      <c r="L19">
        <v>0</v>
      </c>
      <c r="M19" t="s">
        <v>72</v>
      </c>
      <c r="N19" s="9" t="s">
        <v>47</v>
      </c>
    </row>
    <row r="20" spans="1:14" x14ac:dyDescent="0.3">
      <c r="A20">
        <v>1</v>
      </c>
      <c r="B20">
        <v>18</v>
      </c>
      <c r="C20">
        <v>23</v>
      </c>
      <c r="D20">
        <v>0</v>
      </c>
      <c r="E20">
        <v>4</v>
      </c>
      <c r="F20">
        <v>0</v>
      </c>
      <c r="G20">
        <v>4.2</v>
      </c>
      <c r="H20">
        <v>9</v>
      </c>
      <c r="I20">
        <f t="shared" si="0"/>
        <v>17.2</v>
      </c>
      <c r="J20">
        <f>(I20+2*'Examen final sel_mult'!T20)*(5/60)</f>
        <v>2.5999999999999996</v>
      </c>
      <c r="K20">
        <f t="shared" si="1"/>
        <v>3.3</v>
      </c>
      <c r="L20">
        <v>0</v>
      </c>
      <c r="M20" t="s">
        <v>68</v>
      </c>
      <c r="N20" s="9" t="s">
        <v>47</v>
      </c>
    </row>
    <row r="21" spans="1:14" x14ac:dyDescent="0.3">
      <c r="A21">
        <v>0</v>
      </c>
      <c r="B21">
        <v>19</v>
      </c>
      <c r="C21">
        <v>23</v>
      </c>
      <c r="D21">
        <v>1</v>
      </c>
      <c r="E21">
        <v>3.5</v>
      </c>
      <c r="F21">
        <v>3.6</v>
      </c>
      <c r="G21">
        <v>5</v>
      </c>
      <c r="H21">
        <v>0</v>
      </c>
      <c r="I21">
        <f t="shared" si="0"/>
        <v>12.1</v>
      </c>
      <c r="J21">
        <f>(I21+2*'Examen final sel_mult'!T21)*(5/60)</f>
        <v>2.1749999999999998</v>
      </c>
      <c r="K21">
        <f t="shared" si="1"/>
        <v>2.875</v>
      </c>
      <c r="L21">
        <v>1</v>
      </c>
      <c r="M21" t="s">
        <v>68</v>
      </c>
      <c r="N21" s="9" t="s">
        <v>53</v>
      </c>
    </row>
    <row r="22" spans="1:14" x14ac:dyDescent="0.3">
      <c r="A22">
        <v>1</v>
      </c>
      <c r="B22">
        <v>20</v>
      </c>
      <c r="C22">
        <v>23</v>
      </c>
      <c r="D22">
        <v>0</v>
      </c>
      <c r="E22">
        <v>4</v>
      </c>
      <c r="F22">
        <v>0</v>
      </c>
      <c r="G22">
        <v>5</v>
      </c>
      <c r="H22">
        <v>6</v>
      </c>
      <c r="I22">
        <f t="shared" si="0"/>
        <v>15</v>
      </c>
      <c r="J22">
        <f>(I22+2*'Examen final sel_mult'!T22)*(5/60)</f>
        <v>1.75</v>
      </c>
      <c r="K22">
        <f t="shared" si="1"/>
        <v>2.4500000000000002</v>
      </c>
      <c r="L22">
        <v>0</v>
      </c>
      <c r="M22" t="s">
        <v>70</v>
      </c>
      <c r="N22" s="9" t="s">
        <v>47</v>
      </c>
    </row>
    <row r="23" spans="1:14" x14ac:dyDescent="0.3">
      <c r="A23">
        <v>0</v>
      </c>
      <c r="B23">
        <v>21</v>
      </c>
      <c r="C23">
        <v>23</v>
      </c>
      <c r="D23">
        <v>0</v>
      </c>
      <c r="E23">
        <v>3</v>
      </c>
      <c r="F23">
        <v>2</v>
      </c>
      <c r="G23">
        <v>3.5</v>
      </c>
      <c r="H23">
        <v>8</v>
      </c>
      <c r="I23">
        <f t="shared" si="0"/>
        <v>16.5</v>
      </c>
      <c r="J23">
        <f>(I23+2*'Examen final sel_mult'!T23)*(5/60)</f>
        <v>2.708333333333333</v>
      </c>
      <c r="K23">
        <f t="shared" si="1"/>
        <v>3.4083333333333332</v>
      </c>
      <c r="L23">
        <v>0</v>
      </c>
      <c r="M23" t="s">
        <v>68</v>
      </c>
      <c r="N23" s="9" t="s">
        <v>54</v>
      </c>
    </row>
    <row r="24" spans="1:14" x14ac:dyDescent="0.3">
      <c r="A24">
        <v>1</v>
      </c>
      <c r="B24">
        <v>22</v>
      </c>
      <c r="C24">
        <v>23</v>
      </c>
      <c r="D24">
        <v>1</v>
      </c>
      <c r="E24">
        <v>4.8</v>
      </c>
      <c r="F24">
        <v>8</v>
      </c>
      <c r="G24">
        <v>4</v>
      </c>
      <c r="H24">
        <v>0</v>
      </c>
      <c r="I24">
        <f t="shared" si="0"/>
        <v>16.8</v>
      </c>
      <c r="J24">
        <f>(I24+2*'Examen final sel_mult'!T24)*(5/60)</f>
        <v>2.7333333333333329</v>
      </c>
      <c r="K24">
        <f t="shared" si="1"/>
        <v>3.4333333333333327</v>
      </c>
      <c r="L24">
        <v>0</v>
      </c>
      <c r="M24" t="s">
        <v>70</v>
      </c>
      <c r="N24" s="9" t="s">
        <v>47</v>
      </c>
    </row>
    <row r="25" spans="1:14" x14ac:dyDescent="0.3">
      <c r="A25">
        <v>0</v>
      </c>
      <c r="B25">
        <v>23</v>
      </c>
      <c r="C25">
        <v>23</v>
      </c>
      <c r="D25">
        <v>0</v>
      </c>
      <c r="E25">
        <v>5</v>
      </c>
      <c r="F25">
        <v>8</v>
      </c>
      <c r="G25">
        <v>4.5</v>
      </c>
      <c r="H25">
        <v>6</v>
      </c>
      <c r="I25">
        <f t="shared" si="0"/>
        <v>23.5</v>
      </c>
      <c r="J25">
        <f>(I25+2*'Examen final sel_mult'!T25)*(5/60)</f>
        <v>3.2916666666666665</v>
      </c>
      <c r="K25">
        <f t="shared" si="1"/>
        <v>3.9916666666666663</v>
      </c>
      <c r="L25">
        <v>0</v>
      </c>
      <c r="M25" t="s">
        <v>68</v>
      </c>
      <c r="N25" s="9" t="s">
        <v>48</v>
      </c>
    </row>
    <row r="26" spans="1:14" x14ac:dyDescent="0.3">
      <c r="A26">
        <v>0</v>
      </c>
      <c r="B26">
        <v>24</v>
      </c>
      <c r="C26">
        <v>23</v>
      </c>
      <c r="D26">
        <v>1</v>
      </c>
      <c r="E26">
        <v>2</v>
      </c>
      <c r="F26">
        <v>0</v>
      </c>
      <c r="G26">
        <v>3</v>
      </c>
      <c r="H26">
        <v>0</v>
      </c>
      <c r="I26">
        <f t="shared" si="0"/>
        <v>5</v>
      </c>
      <c r="J26">
        <f>(I26+2*'Examen final sel_mult'!T26)*(5/60)</f>
        <v>1.5833333333333333</v>
      </c>
      <c r="K26">
        <f t="shared" si="1"/>
        <v>2.2833333333333332</v>
      </c>
      <c r="L26">
        <v>1</v>
      </c>
      <c r="M26" t="s">
        <v>68</v>
      </c>
      <c r="N26" s="9" t="s">
        <v>47</v>
      </c>
    </row>
    <row r="27" spans="1:14" x14ac:dyDescent="0.3">
      <c r="A27">
        <v>1</v>
      </c>
      <c r="B27">
        <v>25</v>
      </c>
      <c r="C27">
        <v>23</v>
      </c>
      <c r="D27">
        <v>1</v>
      </c>
      <c r="E27">
        <v>2.5</v>
      </c>
      <c r="F27">
        <v>2</v>
      </c>
      <c r="G27">
        <v>2</v>
      </c>
      <c r="H27">
        <v>1</v>
      </c>
      <c r="I27">
        <f t="shared" si="0"/>
        <v>7.5</v>
      </c>
      <c r="J27">
        <f>(I27+2*'Examen final sel_mult'!T27)*(5/60)</f>
        <v>1.2916666666666665</v>
      </c>
      <c r="K27">
        <f t="shared" si="1"/>
        <v>1.9916666666666665</v>
      </c>
      <c r="L27">
        <v>0</v>
      </c>
      <c r="M27" t="s">
        <v>68</v>
      </c>
      <c r="N27" s="9" t="s">
        <v>50</v>
      </c>
    </row>
    <row r="28" spans="1:14" x14ac:dyDescent="0.3">
      <c r="A28">
        <v>1</v>
      </c>
      <c r="B28">
        <v>26</v>
      </c>
      <c r="C28">
        <v>23</v>
      </c>
      <c r="D28">
        <v>0</v>
      </c>
      <c r="E28">
        <v>0</v>
      </c>
      <c r="F28">
        <v>0</v>
      </c>
      <c r="G28">
        <v>0</v>
      </c>
      <c r="H28">
        <v>0</v>
      </c>
      <c r="I28">
        <f t="shared" si="0"/>
        <v>0</v>
      </c>
      <c r="J28">
        <f>(I28+2*'Examen final sel_mult'!T28)*(5/60)</f>
        <v>0</v>
      </c>
      <c r="K28">
        <f t="shared" si="1"/>
        <v>0</v>
      </c>
      <c r="L28">
        <v>0</v>
      </c>
      <c r="M28" t="s">
        <v>69</v>
      </c>
      <c r="N28" s="9" t="s">
        <v>49</v>
      </c>
    </row>
    <row r="29" spans="1:14" x14ac:dyDescent="0.3">
      <c r="A29">
        <v>0</v>
      </c>
      <c r="B29">
        <v>27</v>
      </c>
      <c r="C29">
        <v>23</v>
      </c>
      <c r="I29">
        <f t="shared" si="0"/>
        <v>0</v>
      </c>
      <c r="J29">
        <f>(I29+2*'Examen final sel_mult'!T29)*(5/60)</f>
        <v>0</v>
      </c>
      <c r="K29">
        <f t="shared" si="1"/>
        <v>0</v>
      </c>
      <c r="L29">
        <v>0</v>
      </c>
      <c r="M29" t="s">
        <v>69</v>
      </c>
      <c r="N29" s="9" t="s">
        <v>49</v>
      </c>
    </row>
    <row r="30" spans="1:14" x14ac:dyDescent="0.3">
      <c r="A30">
        <v>1</v>
      </c>
      <c r="B30">
        <v>28</v>
      </c>
      <c r="C30">
        <v>23</v>
      </c>
      <c r="D30">
        <v>1</v>
      </c>
      <c r="E30">
        <v>1.3</v>
      </c>
      <c r="F30">
        <v>8</v>
      </c>
      <c r="G30">
        <v>1</v>
      </c>
      <c r="H30">
        <v>0</v>
      </c>
      <c r="I30">
        <f t="shared" si="0"/>
        <v>10.3</v>
      </c>
      <c r="J30">
        <f>(I30+2*'Examen final sel_mult'!T30)*(5/60)</f>
        <v>1.3583333333333334</v>
      </c>
      <c r="K30">
        <f t="shared" si="1"/>
        <v>2.0583333333333336</v>
      </c>
      <c r="L30">
        <v>0</v>
      </c>
      <c r="M30" t="s">
        <v>70</v>
      </c>
      <c r="N30" s="9" t="s">
        <v>51</v>
      </c>
    </row>
    <row r="31" spans="1:14" x14ac:dyDescent="0.3">
      <c r="A31">
        <v>0</v>
      </c>
      <c r="B31">
        <v>29</v>
      </c>
      <c r="C31">
        <v>24</v>
      </c>
      <c r="I31">
        <f t="shared" si="0"/>
        <v>0</v>
      </c>
      <c r="J31">
        <f>(I31+2*'Examen final sel_mult'!T31)*(5/60)</f>
        <v>0</v>
      </c>
      <c r="K31">
        <f t="shared" si="1"/>
        <v>0</v>
      </c>
      <c r="L31">
        <v>0</v>
      </c>
      <c r="M31" t="s">
        <v>68</v>
      </c>
      <c r="N31" s="9" t="s">
        <v>55</v>
      </c>
    </row>
    <row r="32" spans="1:14" x14ac:dyDescent="0.3">
      <c r="A32">
        <v>1</v>
      </c>
      <c r="B32">
        <v>30</v>
      </c>
      <c r="C32">
        <v>24</v>
      </c>
      <c r="D32">
        <v>0</v>
      </c>
      <c r="E32">
        <v>5</v>
      </c>
      <c r="F32">
        <v>5</v>
      </c>
      <c r="G32">
        <v>3.8</v>
      </c>
      <c r="H32">
        <v>7</v>
      </c>
      <c r="I32">
        <f t="shared" si="0"/>
        <v>20.8</v>
      </c>
      <c r="J32">
        <f>(I32+2*'Examen final sel_mult'!T32)*(5/60)</f>
        <v>3.3999999999999995</v>
      </c>
      <c r="K32">
        <f t="shared" si="1"/>
        <v>4.0999999999999996</v>
      </c>
      <c r="L32">
        <v>0</v>
      </c>
      <c r="M32" t="s">
        <v>70</v>
      </c>
      <c r="N32" s="9" t="s">
        <v>56</v>
      </c>
    </row>
    <row r="33" spans="1:14" x14ac:dyDescent="0.3">
      <c r="A33">
        <v>0</v>
      </c>
      <c r="B33">
        <v>31</v>
      </c>
      <c r="C33">
        <v>24</v>
      </c>
      <c r="I33">
        <f t="shared" si="0"/>
        <v>0</v>
      </c>
      <c r="J33">
        <f>(I33+2*'Examen final sel_mult'!T33)*(5/60)</f>
        <v>0</v>
      </c>
      <c r="K33">
        <f t="shared" si="1"/>
        <v>0</v>
      </c>
      <c r="L33">
        <v>0</v>
      </c>
      <c r="M33" t="s">
        <v>68</v>
      </c>
      <c r="N33" s="9" t="s">
        <v>57</v>
      </c>
    </row>
    <row r="34" spans="1:14" x14ac:dyDescent="0.3">
      <c r="A34">
        <v>0</v>
      </c>
      <c r="B34">
        <v>32</v>
      </c>
      <c r="C34">
        <v>24</v>
      </c>
      <c r="I34">
        <f t="shared" si="0"/>
        <v>0</v>
      </c>
      <c r="J34">
        <f>(I34+2*'Examen final sel_mult'!T34)*(5/60)</f>
        <v>0</v>
      </c>
      <c r="K34">
        <f t="shared" si="1"/>
        <v>0</v>
      </c>
      <c r="L34">
        <v>0</v>
      </c>
      <c r="M34" t="s">
        <v>68</v>
      </c>
      <c r="N34" s="9" t="s">
        <v>58</v>
      </c>
    </row>
    <row r="35" spans="1:14" x14ac:dyDescent="0.3">
      <c r="A35">
        <v>0</v>
      </c>
      <c r="B35">
        <v>33</v>
      </c>
      <c r="C35">
        <v>24</v>
      </c>
      <c r="D35">
        <v>0</v>
      </c>
      <c r="E35">
        <v>5</v>
      </c>
      <c r="F35">
        <v>8</v>
      </c>
      <c r="G35">
        <v>2.5</v>
      </c>
      <c r="H35">
        <v>10</v>
      </c>
      <c r="I35">
        <f t="shared" si="0"/>
        <v>25.5</v>
      </c>
      <c r="J35">
        <f>(I35+2*'Examen final sel_mult'!T35)*(5/60)</f>
        <v>2.625</v>
      </c>
      <c r="K35">
        <f t="shared" si="1"/>
        <v>3.3250000000000002</v>
      </c>
      <c r="L35">
        <v>0</v>
      </c>
      <c r="M35" t="s">
        <v>68</v>
      </c>
      <c r="N35" s="9" t="s">
        <v>48</v>
      </c>
    </row>
    <row r="36" spans="1:14" x14ac:dyDescent="0.3">
      <c r="A36">
        <v>0</v>
      </c>
      <c r="B36">
        <v>34</v>
      </c>
      <c r="C36">
        <v>24</v>
      </c>
      <c r="D36">
        <v>1</v>
      </c>
      <c r="E36">
        <v>4.7</v>
      </c>
      <c r="F36">
        <v>6</v>
      </c>
      <c r="G36">
        <v>5</v>
      </c>
      <c r="H36">
        <v>1</v>
      </c>
      <c r="I36">
        <f t="shared" si="0"/>
        <v>16.7</v>
      </c>
      <c r="J36">
        <f>(I36+2*'Examen final sel_mult'!T36)*(5/60)</f>
        <v>3.2250000000000001</v>
      </c>
      <c r="K36">
        <f t="shared" si="1"/>
        <v>3.9249999999999998</v>
      </c>
      <c r="L36">
        <v>0</v>
      </c>
      <c r="M36" t="s">
        <v>70</v>
      </c>
      <c r="N36" s="9" t="s">
        <v>59</v>
      </c>
    </row>
    <row r="37" spans="1:14" x14ac:dyDescent="0.3">
      <c r="A37">
        <v>1</v>
      </c>
      <c r="B37">
        <v>35</v>
      </c>
      <c r="C37">
        <v>24</v>
      </c>
      <c r="D37">
        <v>1</v>
      </c>
      <c r="E37">
        <v>3.5</v>
      </c>
      <c r="F37">
        <v>5</v>
      </c>
      <c r="G37">
        <v>3</v>
      </c>
      <c r="H37">
        <v>1</v>
      </c>
      <c r="I37">
        <f t="shared" si="0"/>
        <v>12.5</v>
      </c>
      <c r="J37">
        <f>(I37+2*'Examen final sel_mult'!T37)*(5/60)</f>
        <v>2.375</v>
      </c>
      <c r="K37">
        <f t="shared" si="1"/>
        <v>3.0750000000000002</v>
      </c>
      <c r="L37">
        <v>0</v>
      </c>
      <c r="M37" t="s">
        <v>68</v>
      </c>
      <c r="N37" s="9" t="s">
        <v>50</v>
      </c>
    </row>
    <row r="38" spans="1:14" x14ac:dyDescent="0.3">
      <c r="A38">
        <v>0</v>
      </c>
      <c r="B38">
        <v>36</v>
      </c>
      <c r="C38">
        <v>24</v>
      </c>
      <c r="I38">
        <f t="shared" si="0"/>
        <v>0</v>
      </c>
      <c r="J38">
        <f>(I38+2*'Examen final sel_mult'!T38)*(5/60)</f>
        <v>0</v>
      </c>
      <c r="K38">
        <f t="shared" si="1"/>
        <v>0</v>
      </c>
      <c r="L38">
        <v>0</v>
      </c>
      <c r="M38" t="s">
        <v>70</v>
      </c>
      <c r="N38" s="9" t="s">
        <v>55</v>
      </c>
    </row>
    <row r="39" spans="1:14" x14ac:dyDescent="0.3">
      <c r="A39">
        <v>1</v>
      </c>
      <c r="B39">
        <v>37</v>
      </c>
      <c r="C39">
        <v>24</v>
      </c>
      <c r="I39">
        <f t="shared" si="0"/>
        <v>0</v>
      </c>
      <c r="J39">
        <f>(I39+2*'Examen final sel_mult'!T39)*(5/60)</f>
        <v>0</v>
      </c>
      <c r="K39">
        <f t="shared" si="1"/>
        <v>0</v>
      </c>
      <c r="L39">
        <v>0</v>
      </c>
      <c r="M39" t="s">
        <v>73</v>
      </c>
      <c r="N39" s="9" t="s">
        <v>55</v>
      </c>
    </row>
    <row r="40" spans="1:14" x14ac:dyDescent="0.3">
      <c r="A40">
        <v>1</v>
      </c>
      <c r="B40">
        <v>38</v>
      </c>
      <c r="C40">
        <v>24</v>
      </c>
      <c r="D40">
        <v>1</v>
      </c>
      <c r="E40">
        <v>6</v>
      </c>
      <c r="F40">
        <v>5</v>
      </c>
      <c r="G40">
        <v>0</v>
      </c>
      <c r="H40">
        <v>0</v>
      </c>
      <c r="I40">
        <f t="shared" si="0"/>
        <v>11</v>
      </c>
      <c r="J40">
        <f>(I40+2*'Examen final sel_mult'!T40)*(5/60)</f>
        <v>1.5833333333333333</v>
      </c>
      <c r="K40">
        <f t="shared" si="1"/>
        <v>2.2833333333333332</v>
      </c>
      <c r="L40">
        <v>0</v>
      </c>
      <c r="M40" t="s">
        <v>70</v>
      </c>
      <c r="N40" s="9" t="s">
        <v>48</v>
      </c>
    </row>
    <row r="41" spans="1:14" x14ac:dyDescent="0.3">
      <c r="A41">
        <v>0</v>
      </c>
      <c r="B41">
        <v>39</v>
      </c>
      <c r="C41">
        <v>24</v>
      </c>
      <c r="D41">
        <v>1</v>
      </c>
      <c r="E41">
        <v>0.7</v>
      </c>
      <c r="F41">
        <v>6</v>
      </c>
      <c r="G41">
        <v>3</v>
      </c>
      <c r="H41">
        <v>0</v>
      </c>
      <c r="I41">
        <f t="shared" si="0"/>
        <v>9.6999999999999993</v>
      </c>
      <c r="J41">
        <f>(I41+2*'Examen final sel_mult'!T41)*(5/60)</f>
        <v>1.8083333333333331</v>
      </c>
      <c r="K41">
        <f t="shared" si="1"/>
        <v>2.5083333333333329</v>
      </c>
      <c r="L41">
        <v>0</v>
      </c>
      <c r="M41" t="s">
        <v>72</v>
      </c>
      <c r="N41" s="9" t="s">
        <v>49</v>
      </c>
    </row>
    <row r="42" spans="1:14" x14ac:dyDescent="0.3">
      <c r="A42">
        <v>0</v>
      </c>
      <c r="B42">
        <v>40</v>
      </c>
      <c r="C42">
        <v>24</v>
      </c>
      <c r="I42">
        <f t="shared" si="0"/>
        <v>0</v>
      </c>
      <c r="J42">
        <f>(I42+2*'Examen final sel_mult'!T42)*(5/60)</f>
        <v>0</v>
      </c>
      <c r="K42">
        <f t="shared" si="1"/>
        <v>0</v>
      </c>
      <c r="L42">
        <v>0</v>
      </c>
      <c r="M42" t="s">
        <v>68</v>
      </c>
      <c r="N42" s="9" t="s">
        <v>60</v>
      </c>
    </row>
    <row r="43" spans="1:14" x14ac:dyDescent="0.3">
      <c r="A43">
        <v>0</v>
      </c>
      <c r="B43">
        <v>41</v>
      </c>
      <c r="C43">
        <v>24</v>
      </c>
      <c r="D43">
        <v>0</v>
      </c>
      <c r="E43">
        <v>5</v>
      </c>
      <c r="F43">
        <v>8</v>
      </c>
      <c r="G43">
        <v>6</v>
      </c>
      <c r="H43">
        <v>10</v>
      </c>
      <c r="I43">
        <f t="shared" si="0"/>
        <v>29</v>
      </c>
      <c r="J43">
        <f>(I43+2*'Examen final sel_mult'!T43)*(5/60)</f>
        <v>3.9166666666666665</v>
      </c>
      <c r="K43">
        <f t="shared" si="1"/>
        <v>4.6166666666666663</v>
      </c>
      <c r="L43">
        <v>0</v>
      </c>
      <c r="M43" t="s">
        <v>68</v>
      </c>
      <c r="N43" s="9" t="s">
        <v>58</v>
      </c>
    </row>
    <row r="44" spans="1:14" x14ac:dyDescent="0.3">
      <c r="A44">
        <v>1</v>
      </c>
      <c r="B44">
        <v>42</v>
      </c>
      <c r="C44">
        <v>24</v>
      </c>
      <c r="D44">
        <v>1</v>
      </c>
      <c r="E44">
        <v>4</v>
      </c>
      <c r="F44">
        <v>5</v>
      </c>
      <c r="G44">
        <v>6</v>
      </c>
      <c r="H44">
        <v>1</v>
      </c>
      <c r="I44">
        <f t="shared" si="0"/>
        <v>16</v>
      </c>
      <c r="J44">
        <f>(I44+2*'Examen final sel_mult'!T44)*(5/60)</f>
        <v>2.833333333333333</v>
      </c>
      <c r="K44">
        <f t="shared" si="1"/>
        <v>3.5333333333333332</v>
      </c>
      <c r="L44">
        <v>0</v>
      </c>
      <c r="M44" t="s">
        <v>70</v>
      </c>
      <c r="N44" s="9" t="s">
        <v>61</v>
      </c>
    </row>
    <row r="45" spans="1:14" x14ac:dyDescent="0.3">
      <c r="A45">
        <v>1</v>
      </c>
      <c r="B45">
        <v>43</v>
      </c>
      <c r="C45">
        <v>24</v>
      </c>
      <c r="D45">
        <v>1</v>
      </c>
      <c r="E45">
        <v>2.5</v>
      </c>
      <c r="F45">
        <v>7</v>
      </c>
      <c r="G45">
        <v>6</v>
      </c>
      <c r="H45">
        <v>1</v>
      </c>
      <c r="I45">
        <f t="shared" si="0"/>
        <v>16.5</v>
      </c>
      <c r="J45">
        <f>(I45+2*'Examen final sel_mult'!T45)*(5/60)</f>
        <v>3.5416666666666665</v>
      </c>
      <c r="K45">
        <f t="shared" si="1"/>
        <v>4.2416666666666663</v>
      </c>
      <c r="L45">
        <v>0</v>
      </c>
      <c r="M45" t="s">
        <v>68</v>
      </c>
      <c r="N45" s="9" t="s">
        <v>48</v>
      </c>
    </row>
    <row r="46" spans="1:14" x14ac:dyDescent="0.3">
      <c r="A46">
        <v>1</v>
      </c>
      <c r="B46">
        <v>44</v>
      </c>
      <c r="C46">
        <v>24</v>
      </c>
      <c r="D46">
        <v>1</v>
      </c>
      <c r="E46">
        <v>4.5</v>
      </c>
      <c r="F46">
        <v>9</v>
      </c>
      <c r="G46">
        <v>3</v>
      </c>
      <c r="H46">
        <v>1</v>
      </c>
      <c r="I46">
        <f t="shared" si="0"/>
        <v>17.5</v>
      </c>
      <c r="J46">
        <f>(I46+2*'Examen final sel_mult'!T46)*(5/60)</f>
        <v>2.7916666666666665</v>
      </c>
      <c r="K46">
        <f t="shared" si="1"/>
        <v>3.4916666666666663</v>
      </c>
      <c r="L46">
        <v>0</v>
      </c>
      <c r="M46" t="s">
        <v>68</v>
      </c>
      <c r="N46" s="9" t="s">
        <v>50</v>
      </c>
    </row>
    <row r="47" spans="1:14" x14ac:dyDescent="0.3">
      <c r="A47">
        <v>1</v>
      </c>
      <c r="B47">
        <v>45</v>
      </c>
      <c r="C47">
        <v>24</v>
      </c>
      <c r="I47">
        <f t="shared" si="0"/>
        <v>0</v>
      </c>
      <c r="J47">
        <f>(I47+2*'Examen final sel_mult'!T47)*(5/60)</f>
        <v>0</v>
      </c>
      <c r="K47">
        <f t="shared" si="1"/>
        <v>0</v>
      </c>
      <c r="L47">
        <v>0</v>
      </c>
      <c r="M47" t="s">
        <v>70</v>
      </c>
      <c r="N47" s="9" t="s">
        <v>62</v>
      </c>
    </row>
    <row r="48" spans="1:14" x14ac:dyDescent="0.3">
      <c r="A48">
        <v>1</v>
      </c>
      <c r="B48">
        <v>46</v>
      </c>
      <c r="C48">
        <v>24</v>
      </c>
      <c r="D48">
        <v>0</v>
      </c>
      <c r="E48">
        <v>4</v>
      </c>
      <c r="F48">
        <v>0</v>
      </c>
      <c r="G48">
        <v>3</v>
      </c>
      <c r="H48">
        <v>9</v>
      </c>
      <c r="I48">
        <f t="shared" si="0"/>
        <v>16</v>
      </c>
      <c r="J48">
        <f>(I48+2*'Examen final sel_mult'!T48)*(5/60)</f>
        <v>2.833333333333333</v>
      </c>
      <c r="K48">
        <f t="shared" si="1"/>
        <v>3.5333333333333332</v>
      </c>
      <c r="L48">
        <v>0</v>
      </c>
      <c r="M48" t="s">
        <v>68</v>
      </c>
      <c r="N48" s="9" t="s">
        <v>49</v>
      </c>
    </row>
    <row r="49" spans="1:14" x14ac:dyDescent="0.3">
      <c r="A49">
        <v>1</v>
      </c>
      <c r="B49">
        <v>47</v>
      </c>
      <c r="C49">
        <v>24</v>
      </c>
      <c r="D49">
        <v>1</v>
      </c>
      <c r="E49">
        <v>5.5</v>
      </c>
      <c r="F49">
        <v>6</v>
      </c>
      <c r="G49">
        <v>0</v>
      </c>
      <c r="H49">
        <v>0</v>
      </c>
      <c r="I49">
        <f t="shared" si="0"/>
        <v>11.5</v>
      </c>
      <c r="J49">
        <f>(I49+2*'Examen final sel_mult'!T49)*(5/60)</f>
        <v>2.2916666666666665</v>
      </c>
      <c r="K49">
        <f t="shared" si="1"/>
        <v>2.9916666666666663</v>
      </c>
      <c r="L49">
        <v>0</v>
      </c>
      <c r="M49" t="s">
        <v>68</v>
      </c>
      <c r="N49" s="9" t="s">
        <v>48</v>
      </c>
    </row>
    <row r="50" spans="1:14" x14ac:dyDescent="0.3">
      <c r="A50">
        <v>1</v>
      </c>
      <c r="B50">
        <v>48</v>
      </c>
      <c r="C50">
        <v>24</v>
      </c>
      <c r="D50">
        <v>1</v>
      </c>
      <c r="E50">
        <v>3.5</v>
      </c>
      <c r="F50">
        <v>4</v>
      </c>
      <c r="G50">
        <v>5</v>
      </c>
      <c r="H50">
        <v>0</v>
      </c>
      <c r="I50">
        <f t="shared" si="0"/>
        <v>12.5</v>
      </c>
      <c r="J50">
        <f>(I50+2*'Examen final sel_mult'!T50)*(5/60)</f>
        <v>2.708333333333333</v>
      </c>
      <c r="K50">
        <f t="shared" si="1"/>
        <v>3.4083333333333332</v>
      </c>
      <c r="L50">
        <v>0</v>
      </c>
      <c r="M50" t="s">
        <v>68</v>
      </c>
      <c r="N50" s="9" t="s">
        <v>62</v>
      </c>
    </row>
    <row r="51" spans="1:14" x14ac:dyDescent="0.3">
      <c r="A51">
        <v>0</v>
      </c>
      <c r="B51">
        <v>49</v>
      </c>
      <c r="C51">
        <v>24</v>
      </c>
      <c r="D51">
        <v>1</v>
      </c>
      <c r="E51">
        <v>6</v>
      </c>
      <c r="F51">
        <v>9</v>
      </c>
      <c r="G51">
        <v>4</v>
      </c>
      <c r="H51">
        <v>8</v>
      </c>
      <c r="I51">
        <f t="shared" si="0"/>
        <v>27</v>
      </c>
      <c r="J51">
        <f>(I51+2*'Examen final sel_mult'!T51)*(5/60)</f>
        <v>4.083333333333333</v>
      </c>
      <c r="K51">
        <f t="shared" si="1"/>
        <v>4.7833333333333332</v>
      </c>
      <c r="L51">
        <v>1</v>
      </c>
      <c r="M51" t="s">
        <v>68</v>
      </c>
      <c r="N51" s="9" t="s">
        <v>49</v>
      </c>
    </row>
    <row r="52" spans="1:14" x14ac:dyDescent="0.3">
      <c r="A52">
        <v>1</v>
      </c>
      <c r="B52">
        <v>50</v>
      </c>
      <c r="C52">
        <v>24</v>
      </c>
      <c r="I52">
        <f t="shared" si="0"/>
        <v>0</v>
      </c>
      <c r="J52">
        <f>(I52+2*'Examen final sel_mult'!T52)*(5/60)</f>
        <v>0</v>
      </c>
      <c r="K52">
        <f t="shared" si="1"/>
        <v>0</v>
      </c>
      <c r="L52">
        <v>0</v>
      </c>
      <c r="M52" t="s">
        <v>68</v>
      </c>
      <c r="N52" s="9" t="s">
        <v>47</v>
      </c>
    </row>
    <row r="53" spans="1:14" x14ac:dyDescent="0.3">
      <c r="A53">
        <v>1</v>
      </c>
      <c r="B53">
        <v>51</v>
      </c>
      <c r="C53">
        <v>24</v>
      </c>
      <c r="I53">
        <f t="shared" si="0"/>
        <v>0</v>
      </c>
      <c r="J53">
        <f>(I53+2*'Examen final sel_mult'!T53)*(5/60)</f>
        <v>0</v>
      </c>
      <c r="K53">
        <f t="shared" si="1"/>
        <v>0</v>
      </c>
      <c r="L53">
        <v>0</v>
      </c>
      <c r="M53" t="s">
        <v>69</v>
      </c>
      <c r="N53" s="9" t="s">
        <v>61</v>
      </c>
    </row>
    <row r="54" spans="1:14" x14ac:dyDescent="0.3">
      <c r="A54">
        <v>1</v>
      </c>
      <c r="B54">
        <v>52</v>
      </c>
      <c r="C54">
        <v>24</v>
      </c>
      <c r="I54">
        <f t="shared" si="0"/>
        <v>0</v>
      </c>
      <c r="J54">
        <f>(I54+2*'Examen final sel_mult'!T54)*(5/60)</f>
        <v>0</v>
      </c>
      <c r="K54">
        <f t="shared" si="1"/>
        <v>0</v>
      </c>
      <c r="L54">
        <v>0</v>
      </c>
      <c r="M54" t="s">
        <v>68</v>
      </c>
      <c r="N54" s="9" t="s">
        <v>63</v>
      </c>
    </row>
    <row r="55" spans="1:14" x14ac:dyDescent="0.3">
      <c r="A55">
        <v>0</v>
      </c>
      <c r="B55">
        <v>53</v>
      </c>
      <c r="C55">
        <v>24</v>
      </c>
      <c r="D55">
        <v>0</v>
      </c>
      <c r="E55">
        <v>4</v>
      </c>
      <c r="F55">
        <v>1</v>
      </c>
      <c r="G55">
        <v>3.5</v>
      </c>
      <c r="H55">
        <v>7</v>
      </c>
      <c r="I55">
        <f t="shared" si="0"/>
        <v>15.5</v>
      </c>
      <c r="J55">
        <f>(I55+2*'Examen final sel_mult'!T55)*(5/60)</f>
        <v>2.958333333333333</v>
      </c>
      <c r="K55">
        <f t="shared" si="1"/>
        <v>3.6583333333333332</v>
      </c>
      <c r="L55">
        <v>0</v>
      </c>
      <c r="M55" t="s">
        <v>68</v>
      </c>
      <c r="N55" s="9" t="s">
        <v>52</v>
      </c>
    </row>
    <row r="56" spans="1:14" x14ac:dyDescent="0.3">
      <c r="A56">
        <v>1</v>
      </c>
      <c r="B56">
        <v>54</v>
      </c>
      <c r="C56">
        <v>24</v>
      </c>
      <c r="D56">
        <v>1</v>
      </c>
      <c r="E56">
        <v>3.7</v>
      </c>
      <c r="F56">
        <v>8</v>
      </c>
      <c r="G56">
        <v>6</v>
      </c>
      <c r="H56">
        <v>8</v>
      </c>
      <c r="I56">
        <f t="shared" si="0"/>
        <v>25.7</v>
      </c>
      <c r="J56">
        <f>(I56+2*'Examen final sel_mult'!T56)*(5/60)</f>
        <v>3.8083333333333336</v>
      </c>
      <c r="K56">
        <f t="shared" si="1"/>
        <v>4.5083333333333337</v>
      </c>
      <c r="L56">
        <v>0</v>
      </c>
      <c r="M56" t="s">
        <v>68</v>
      </c>
      <c r="N56" s="9" t="s">
        <v>61</v>
      </c>
    </row>
    <row r="57" spans="1:14" x14ac:dyDescent="0.3">
      <c r="A57">
        <v>1</v>
      </c>
      <c r="B57">
        <v>55</v>
      </c>
      <c r="C57">
        <v>24</v>
      </c>
      <c r="I57">
        <f t="shared" si="0"/>
        <v>0</v>
      </c>
      <c r="J57">
        <f>(I57+2*'Examen final sel_mult'!T57)*(5/60)</f>
        <v>0</v>
      </c>
      <c r="K57">
        <f t="shared" si="1"/>
        <v>0</v>
      </c>
      <c r="L57">
        <v>0</v>
      </c>
      <c r="M57" t="s">
        <v>68</v>
      </c>
      <c r="N57" s="9" t="s">
        <v>63</v>
      </c>
    </row>
    <row r="58" spans="1:14" x14ac:dyDescent="0.3">
      <c r="A58">
        <v>0</v>
      </c>
      <c r="B58">
        <v>56</v>
      </c>
      <c r="C58">
        <v>24</v>
      </c>
      <c r="I58">
        <f t="shared" si="0"/>
        <v>0</v>
      </c>
      <c r="J58">
        <f>(I58+2*'Examen final sel_mult'!T58)*(5/60)</f>
        <v>0</v>
      </c>
      <c r="K58">
        <f t="shared" si="1"/>
        <v>0</v>
      </c>
      <c r="L58">
        <v>0</v>
      </c>
      <c r="M58" t="s">
        <v>70</v>
      </c>
      <c r="N58" s="9" t="s">
        <v>47</v>
      </c>
    </row>
    <row r="59" spans="1:14" x14ac:dyDescent="0.3">
      <c r="A59">
        <v>0</v>
      </c>
      <c r="B59">
        <v>57</v>
      </c>
      <c r="C59">
        <v>24</v>
      </c>
      <c r="D59">
        <v>0</v>
      </c>
      <c r="E59">
        <v>5</v>
      </c>
      <c r="F59">
        <v>0</v>
      </c>
      <c r="G59">
        <v>6</v>
      </c>
      <c r="H59">
        <v>5</v>
      </c>
      <c r="I59">
        <f t="shared" si="0"/>
        <v>16</v>
      </c>
      <c r="J59">
        <f>(I59+2*'Examen final sel_mult'!T59)*(5/60)</f>
        <v>2.333333333333333</v>
      </c>
      <c r="K59">
        <f t="shared" si="1"/>
        <v>3.0333333333333332</v>
      </c>
      <c r="L59">
        <v>0</v>
      </c>
      <c r="M59" t="s">
        <v>72</v>
      </c>
      <c r="N59" s="9" t="s">
        <v>47</v>
      </c>
    </row>
    <row r="60" spans="1:14" x14ac:dyDescent="0.3">
      <c r="A60">
        <v>0</v>
      </c>
      <c r="B60">
        <v>58</v>
      </c>
      <c r="C60">
        <v>25</v>
      </c>
      <c r="D60">
        <v>0</v>
      </c>
      <c r="E60">
        <v>4</v>
      </c>
      <c r="F60">
        <v>0</v>
      </c>
      <c r="G60">
        <v>4.0999999999999996</v>
      </c>
      <c r="H60">
        <v>7</v>
      </c>
      <c r="I60">
        <f t="shared" si="0"/>
        <v>15.1</v>
      </c>
      <c r="J60">
        <f>(I60+2*'Examen final sel_mult'!T60)*(5/60)</f>
        <v>2.0916666666666668</v>
      </c>
      <c r="K60">
        <f t="shared" si="1"/>
        <v>2.791666666666667</v>
      </c>
      <c r="L60">
        <v>0</v>
      </c>
      <c r="M60" t="s">
        <v>68</v>
      </c>
      <c r="N60" s="9" t="s">
        <v>59</v>
      </c>
    </row>
    <row r="61" spans="1:14" x14ac:dyDescent="0.3">
      <c r="A61">
        <v>0</v>
      </c>
      <c r="B61">
        <v>59</v>
      </c>
      <c r="C61">
        <v>25</v>
      </c>
      <c r="D61">
        <v>0</v>
      </c>
      <c r="E61">
        <v>3</v>
      </c>
      <c r="F61">
        <v>1</v>
      </c>
      <c r="G61">
        <v>6</v>
      </c>
      <c r="H61">
        <v>5</v>
      </c>
      <c r="I61">
        <f t="shared" si="0"/>
        <v>15</v>
      </c>
      <c r="J61">
        <f>(I61+2*'Examen final sel_mult'!T61)*(5/60)</f>
        <v>1.75</v>
      </c>
      <c r="K61">
        <f t="shared" si="1"/>
        <v>2.4500000000000002</v>
      </c>
      <c r="L61">
        <v>0</v>
      </c>
      <c r="M61" t="s">
        <v>70</v>
      </c>
      <c r="N61" s="9" t="s">
        <v>63</v>
      </c>
    </row>
    <row r="62" spans="1:14" x14ac:dyDescent="0.3">
      <c r="A62">
        <v>1</v>
      </c>
      <c r="B62">
        <v>60</v>
      </c>
      <c r="C62">
        <v>25</v>
      </c>
      <c r="I62">
        <f t="shared" si="0"/>
        <v>0</v>
      </c>
      <c r="J62">
        <f>(I62+2*'Examen final sel_mult'!T62)*(5/60)</f>
        <v>0</v>
      </c>
      <c r="K62">
        <f t="shared" si="1"/>
        <v>0</v>
      </c>
      <c r="L62">
        <v>0</v>
      </c>
      <c r="M62" t="s">
        <v>68</v>
      </c>
      <c r="N62" s="9" t="s">
        <v>48</v>
      </c>
    </row>
    <row r="63" spans="1:14" x14ac:dyDescent="0.3">
      <c r="A63">
        <v>1</v>
      </c>
      <c r="B63">
        <v>61</v>
      </c>
      <c r="C63">
        <v>25</v>
      </c>
      <c r="D63">
        <v>1</v>
      </c>
      <c r="E63">
        <v>2</v>
      </c>
      <c r="F63">
        <v>9</v>
      </c>
      <c r="G63">
        <v>3</v>
      </c>
      <c r="H63">
        <v>8</v>
      </c>
      <c r="I63">
        <f t="shared" si="0"/>
        <v>22</v>
      </c>
      <c r="J63">
        <f>(I63+2*'Examen final sel_mult'!T63)*(5/60)</f>
        <v>3.333333333333333</v>
      </c>
      <c r="K63">
        <f t="shared" si="1"/>
        <v>4.0333333333333332</v>
      </c>
      <c r="L63">
        <v>0</v>
      </c>
      <c r="M63" t="s">
        <v>70</v>
      </c>
      <c r="N63" s="9" t="s">
        <v>48</v>
      </c>
    </row>
    <row r="64" spans="1:14" x14ac:dyDescent="0.3">
      <c r="A64">
        <v>1</v>
      </c>
      <c r="B64">
        <v>62</v>
      </c>
      <c r="C64">
        <v>25</v>
      </c>
      <c r="I64">
        <f t="shared" si="0"/>
        <v>0</v>
      </c>
      <c r="J64">
        <f>(I64+2*'Examen final sel_mult'!T64)*(5/60)</f>
        <v>0</v>
      </c>
      <c r="K64">
        <f t="shared" si="1"/>
        <v>0</v>
      </c>
      <c r="L64">
        <v>0</v>
      </c>
      <c r="M64" t="s">
        <v>70</v>
      </c>
      <c r="N64" s="9" t="s">
        <v>49</v>
      </c>
    </row>
    <row r="65" spans="1:14" x14ac:dyDescent="0.3">
      <c r="A65">
        <v>1</v>
      </c>
      <c r="B65">
        <v>63</v>
      </c>
      <c r="C65">
        <v>25</v>
      </c>
      <c r="I65">
        <f t="shared" si="0"/>
        <v>0</v>
      </c>
      <c r="J65">
        <f>(I65+2*'Examen final sel_mult'!T65)*(5/60)</f>
        <v>0</v>
      </c>
      <c r="K65">
        <f t="shared" si="1"/>
        <v>0</v>
      </c>
      <c r="L65">
        <v>0</v>
      </c>
      <c r="M65" t="s">
        <v>68</v>
      </c>
      <c r="N65" s="9" t="s">
        <v>63</v>
      </c>
    </row>
    <row r="66" spans="1:14" x14ac:dyDescent="0.3">
      <c r="A66">
        <v>1</v>
      </c>
      <c r="B66">
        <v>64</v>
      </c>
      <c r="C66">
        <v>25</v>
      </c>
      <c r="I66">
        <f t="shared" si="0"/>
        <v>0</v>
      </c>
      <c r="J66">
        <f>(I66+2*'Examen final sel_mult'!T66)*(5/60)</f>
        <v>0</v>
      </c>
      <c r="K66">
        <f t="shared" si="1"/>
        <v>0</v>
      </c>
      <c r="L66">
        <v>0</v>
      </c>
      <c r="M66" t="s">
        <v>72</v>
      </c>
      <c r="N66" s="9" t="s">
        <v>49</v>
      </c>
    </row>
    <row r="67" spans="1:14" x14ac:dyDescent="0.3">
      <c r="A67">
        <v>0</v>
      </c>
      <c r="B67">
        <v>65</v>
      </c>
      <c r="C67">
        <v>25</v>
      </c>
      <c r="D67">
        <v>1</v>
      </c>
      <c r="E67">
        <v>1.8</v>
      </c>
      <c r="F67">
        <v>8</v>
      </c>
      <c r="G67">
        <v>3</v>
      </c>
      <c r="H67">
        <v>1</v>
      </c>
      <c r="I67">
        <f t="shared" si="0"/>
        <v>13.8</v>
      </c>
      <c r="J67">
        <f>(I67+2*'Examen final sel_mult'!T67)*(5/60)</f>
        <v>1.9833333333333334</v>
      </c>
      <c r="K67">
        <f t="shared" si="1"/>
        <v>2.6833333333333336</v>
      </c>
      <c r="L67">
        <v>0</v>
      </c>
      <c r="M67" t="s">
        <v>68</v>
      </c>
      <c r="N67" s="9" t="s">
        <v>49</v>
      </c>
    </row>
    <row r="68" spans="1:14" x14ac:dyDescent="0.3">
      <c r="A68">
        <v>0</v>
      </c>
      <c r="B68">
        <v>66</v>
      </c>
      <c r="C68">
        <v>25</v>
      </c>
      <c r="D68">
        <v>1</v>
      </c>
      <c r="E68">
        <v>3.5</v>
      </c>
      <c r="F68">
        <v>6</v>
      </c>
      <c r="G68">
        <v>3</v>
      </c>
      <c r="H68">
        <v>0</v>
      </c>
      <c r="I68">
        <f t="shared" ref="I68:I89" si="2">SUM(E68:H68)</f>
        <v>12.5</v>
      </c>
      <c r="J68">
        <f>(I68+2*'Examen final sel_mult'!T68)*(5/60)</f>
        <v>1.875</v>
      </c>
      <c r="K68">
        <f t="shared" ref="K68:K89" si="3">IF(J68=0,J68,J68+0.7)</f>
        <v>2.5750000000000002</v>
      </c>
      <c r="L68">
        <v>0</v>
      </c>
      <c r="M68" t="s">
        <v>70</v>
      </c>
      <c r="N68" s="9" t="s">
        <v>61</v>
      </c>
    </row>
    <row r="69" spans="1:14" x14ac:dyDescent="0.3">
      <c r="A69">
        <v>1</v>
      </c>
      <c r="B69">
        <v>67</v>
      </c>
      <c r="C69">
        <v>25</v>
      </c>
      <c r="D69">
        <v>0</v>
      </c>
      <c r="E69">
        <v>4</v>
      </c>
      <c r="F69">
        <v>0</v>
      </c>
      <c r="G69">
        <v>2.4</v>
      </c>
      <c r="H69">
        <v>5</v>
      </c>
      <c r="I69">
        <f t="shared" si="2"/>
        <v>11.4</v>
      </c>
      <c r="J69">
        <f>(I69+2*'Examen final sel_mult'!T69)*(5/60)</f>
        <v>1.7833333333333332</v>
      </c>
      <c r="K69">
        <f t="shared" si="3"/>
        <v>2.4833333333333334</v>
      </c>
      <c r="L69">
        <v>1</v>
      </c>
      <c r="M69" t="s">
        <v>70</v>
      </c>
      <c r="N69" s="9" t="s">
        <v>48</v>
      </c>
    </row>
    <row r="70" spans="1:14" x14ac:dyDescent="0.3">
      <c r="A70">
        <v>1</v>
      </c>
      <c r="B70">
        <v>68</v>
      </c>
      <c r="C70">
        <v>25</v>
      </c>
      <c r="D70">
        <v>1</v>
      </c>
      <c r="E70">
        <v>5</v>
      </c>
      <c r="F70">
        <v>7</v>
      </c>
      <c r="G70">
        <v>6</v>
      </c>
      <c r="H70">
        <v>0</v>
      </c>
      <c r="I70">
        <f t="shared" si="2"/>
        <v>18</v>
      </c>
      <c r="J70">
        <f>(I70+2*'Examen final sel_mult'!T70)*(5/60)</f>
        <v>2.1666666666666665</v>
      </c>
      <c r="K70">
        <f t="shared" si="3"/>
        <v>2.8666666666666663</v>
      </c>
      <c r="L70">
        <v>0</v>
      </c>
      <c r="M70" t="s">
        <v>74</v>
      </c>
      <c r="N70" s="9" t="s">
        <v>62</v>
      </c>
    </row>
    <row r="71" spans="1:14" x14ac:dyDescent="0.3">
      <c r="A71">
        <v>1</v>
      </c>
      <c r="B71">
        <v>69</v>
      </c>
      <c r="C71">
        <v>25</v>
      </c>
      <c r="D71">
        <v>1</v>
      </c>
      <c r="E71">
        <v>5.5</v>
      </c>
      <c r="F71">
        <v>4</v>
      </c>
      <c r="G71">
        <v>3</v>
      </c>
      <c r="H71">
        <v>0</v>
      </c>
      <c r="I71">
        <f t="shared" si="2"/>
        <v>12.5</v>
      </c>
      <c r="J71">
        <f>(I71+2*'Examen final sel_mult'!T71)*(5/60)</f>
        <v>1.875</v>
      </c>
      <c r="K71">
        <f t="shared" si="3"/>
        <v>2.5750000000000002</v>
      </c>
      <c r="L71">
        <v>0</v>
      </c>
      <c r="M71" t="s">
        <v>68</v>
      </c>
      <c r="N71" s="9" t="s">
        <v>64</v>
      </c>
    </row>
    <row r="72" spans="1:14" x14ac:dyDescent="0.3">
      <c r="A72">
        <v>0</v>
      </c>
      <c r="B72">
        <v>70</v>
      </c>
      <c r="C72">
        <v>25</v>
      </c>
      <c r="D72">
        <v>0</v>
      </c>
      <c r="E72">
        <v>2</v>
      </c>
      <c r="F72">
        <v>0</v>
      </c>
      <c r="G72">
        <v>0.5</v>
      </c>
      <c r="H72">
        <v>5</v>
      </c>
      <c r="I72">
        <f t="shared" si="2"/>
        <v>7.5</v>
      </c>
      <c r="J72">
        <f>(I72+2*'Examen final sel_mult'!T72)*(5/60)</f>
        <v>1.4583333333333333</v>
      </c>
      <c r="K72">
        <f t="shared" si="3"/>
        <v>2.1583333333333332</v>
      </c>
      <c r="L72">
        <v>0</v>
      </c>
      <c r="M72" t="s">
        <v>68</v>
      </c>
      <c r="N72" s="9" t="s">
        <v>63</v>
      </c>
    </row>
    <row r="73" spans="1:14" x14ac:dyDescent="0.3">
      <c r="A73">
        <v>0</v>
      </c>
      <c r="B73">
        <v>71</v>
      </c>
      <c r="C73">
        <v>25</v>
      </c>
      <c r="I73">
        <f t="shared" si="2"/>
        <v>0</v>
      </c>
      <c r="J73">
        <f>(I73+2*'Examen final sel_mult'!T73)*(5/60)</f>
        <v>0</v>
      </c>
      <c r="K73">
        <f t="shared" si="3"/>
        <v>0</v>
      </c>
      <c r="L73">
        <v>0</v>
      </c>
      <c r="M73" t="s">
        <v>72</v>
      </c>
      <c r="N73" s="9" t="s">
        <v>54</v>
      </c>
    </row>
    <row r="74" spans="1:14" x14ac:dyDescent="0.3">
      <c r="A74">
        <v>1</v>
      </c>
      <c r="B74">
        <v>72</v>
      </c>
      <c r="C74">
        <v>25</v>
      </c>
      <c r="D74">
        <v>0</v>
      </c>
      <c r="E74">
        <v>0</v>
      </c>
      <c r="F74">
        <v>0</v>
      </c>
      <c r="G74">
        <v>3.8</v>
      </c>
      <c r="H74">
        <v>4</v>
      </c>
      <c r="I74">
        <f t="shared" si="2"/>
        <v>7.8</v>
      </c>
      <c r="J74">
        <f>(I74+2*'Examen final sel_mult'!T74)*(5/60)</f>
        <v>1.8166666666666667</v>
      </c>
      <c r="K74">
        <f t="shared" si="3"/>
        <v>2.5166666666666666</v>
      </c>
      <c r="L74">
        <v>0</v>
      </c>
      <c r="M74" t="s">
        <v>75</v>
      </c>
      <c r="N74" s="9" t="s">
        <v>49</v>
      </c>
    </row>
    <row r="75" spans="1:14" x14ac:dyDescent="0.3">
      <c r="A75">
        <v>0</v>
      </c>
      <c r="B75">
        <v>73</v>
      </c>
      <c r="C75">
        <v>25</v>
      </c>
      <c r="I75">
        <f t="shared" si="2"/>
        <v>0</v>
      </c>
      <c r="J75">
        <f>(I75+2*'Examen final sel_mult'!T75)*(5/60)</f>
        <v>0</v>
      </c>
      <c r="K75">
        <f t="shared" si="3"/>
        <v>0</v>
      </c>
      <c r="L75">
        <v>0</v>
      </c>
      <c r="M75" t="s">
        <v>70</v>
      </c>
      <c r="N75" s="9" t="s">
        <v>47</v>
      </c>
    </row>
    <row r="76" spans="1:14" x14ac:dyDescent="0.3">
      <c r="A76">
        <v>0</v>
      </c>
      <c r="B76">
        <v>74</v>
      </c>
      <c r="C76">
        <v>25</v>
      </c>
      <c r="D76">
        <v>0</v>
      </c>
      <c r="E76">
        <v>6</v>
      </c>
      <c r="F76">
        <v>5</v>
      </c>
      <c r="G76">
        <v>4</v>
      </c>
      <c r="H76">
        <v>4</v>
      </c>
      <c r="I76">
        <f t="shared" si="2"/>
        <v>19</v>
      </c>
      <c r="J76">
        <f>(I76+2*'Examen final sel_mult'!T76)*(5/60)</f>
        <v>2.9166666666666665</v>
      </c>
      <c r="K76">
        <f t="shared" si="3"/>
        <v>3.6166666666666663</v>
      </c>
      <c r="L76">
        <v>0</v>
      </c>
      <c r="M76" t="s">
        <v>71</v>
      </c>
      <c r="N76" s="9" t="s">
        <v>49</v>
      </c>
    </row>
    <row r="77" spans="1:14" x14ac:dyDescent="0.3">
      <c r="A77">
        <v>0</v>
      </c>
      <c r="B77">
        <v>75</v>
      </c>
      <c r="C77">
        <v>25</v>
      </c>
      <c r="D77">
        <v>0</v>
      </c>
      <c r="E77">
        <v>6</v>
      </c>
      <c r="F77">
        <v>2</v>
      </c>
      <c r="G77">
        <v>3.1</v>
      </c>
      <c r="H77">
        <v>9</v>
      </c>
      <c r="I77">
        <f t="shared" si="2"/>
        <v>20.100000000000001</v>
      </c>
      <c r="J77">
        <f>(I77+2*'Examen final sel_mult'!T77)*(5/60)</f>
        <v>3.6749999999999998</v>
      </c>
      <c r="K77">
        <f t="shared" si="3"/>
        <v>4.375</v>
      </c>
      <c r="L77">
        <v>0</v>
      </c>
      <c r="M77" t="s">
        <v>71</v>
      </c>
      <c r="N77" s="9" t="s">
        <v>61</v>
      </c>
    </row>
    <row r="78" spans="1:14" x14ac:dyDescent="0.3">
      <c r="A78">
        <v>0</v>
      </c>
      <c r="B78">
        <v>76</v>
      </c>
      <c r="C78">
        <v>25</v>
      </c>
      <c r="D78">
        <v>1</v>
      </c>
      <c r="E78">
        <v>4.5</v>
      </c>
      <c r="F78">
        <v>3</v>
      </c>
      <c r="G78">
        <v>6</v>
      </c>
      <c r="H78">
        <v>1</v>
      </c>
      <c r="I78">
        <f t="shared" si="2"/>
        <v>14.5</v>
      </c>
      <c r="J78">
        <f>(I78+2*'Examen final sel_mult'!T78)*(5/60)</f>
        <v>2.375</v>
      </c>
      <c r="K78">
        <f t="shared" si="3"/>
        <v>3.0750000000000002</v>
      </c>
      <c r="L78">
        <v>0</v>
      </c>
      <c r="M78" t="s">
        <v>68</v>
      </c>
      <c r="N78" s="9" t="s">
        <v>59</v>
      </c>
    </row>
    <row r="79" spans="1:14" x14ac:dyDescent="0.3">
      <c r="A79">
        <v>0</v>
      </c>
      <c r="B79">
        <v>77</v>
      </c>
      <c r="C79">
        <v>25</v>
      </c>
      <c r="D79">
        <v>0</v>
      </c>
      <c r="E79">
        <v>1</v>
      </c>
      <c r="F79">
        <v>0</v>
      </c>
      <c r="G79">
        <v>0.3</v>
      </c>
      <c r="H79">
        <v>2</v>
      </c>
      <c r="I79">
        <f t="shared" si="2"/>
        <v>3.3</v>
      </c>
      <c r="J79">
        <f>(I79+2*'Examen final sel_mult'!T79)*(5/60)</f>
        <v>1.1083333333333334</v>
      </c>
      <c r="K79">
        <f t="shared" si="3"/>
        <v>1.8083333333333333</v>
      </c>
      <c r="L79">
        <v>0</v>
      </c>
      <c r="M79" t="s">
        <v>70</v>
      </c>
      <c r="N79" s="9" t="s">
        <v>48</v>
      </c>
    </row>
    <row r="80" spans="1:14" x14ac:dyDescent="0.3">
      <c r="A80">
        <v>1</v>
      </c>
      <c r="B80">
        <v>78</v>
      </c>
      <c r="C80">
        <v>25</v>
      </c>
      <c r="D80">
        <v>1</v>
      </c>
      <c r="E80">
        <v>4.5</v>
      </c>
      <c r="F80">
        <v>9</v>
      </c>
      <c r="G80">
        <v>4</v>
      </c>
      <c r="H80">
        <v>1</v>
      </c>
      <c r="I80">
        <f t="shared" si="2"/>
        <v>18.5</v>
      </c>
      <c r="J80">
        <f>(I80+2*'Examen final sel_mult'!T80)*(5/60)</f>
        <v>2.5416666666666665</v>
      </c>
      <c r="K80">
        <f t="shared" si="3"/>
        <v>3.2416666666666663</v>
      </c>
      <c r="L80">
        <v>0</v>
      </c>
      <c r="M80" t="s">
        <v>68</v>
      </c>
      <c r="N80" s="9" t="s">
        <v>49</v>
      </c>
    </row>
    <row r="81" spans="1:14" x14ac:dyDescent="0.3">
      <c r="A81">
        <v>0</v>
      </c>
      <c r="B81">
        <v>79</v>
      </c>
      <c r="C81">
        <v>25</v>
      </c>
      <c r="D81">
        <v>1</v>
      </c>
      <c r="E81">
        <v>2.5</v>
      </c>
      <c r="F81">
        <v>9</v>
      </c>
      <c r="G81">
        <v>3</v>
      </c>
      <c r="H81">
        <v>1</v>
      </c>
      <c r="I81">
        <f t="shared" si="2"/>
        <v>15.5</v>
      </c>
      <c r="J81">
        <f>(I81+2*'Examen final sel_mult'!T81)*(5/60)</f>
        <v>2.125</v>
      </c>
      <c r="K81">
        <f t="shared" si="3"/>
        <v>2.8250000000000002</v>
      </c>
      <c r="L81">
        <v>0</v>
      </c>
      <c r="M81" t="s">
        <v>70</v>
      </c>
      <c r="N81" s="9" t="s">
        <v>48</v>
      </c>
    </row>
    <row r="82" spans="1:14" x14ac:dyDescent="0.3">
      <c r="A82">
        <v>1</v>
      </c>
      <c r="B82">
        <v>80</v>
      </c>
      <c r="C82">
        <v>25</v>
      </c>
      <c r="I82">
        <f t="shared" si="2"/>
        <v>0</v>
      </c>
      <c r="J82">
        <f>(I82+2*'Examen final sel_mult'!T82)*(5/60)</f>
        <v>0</v>
      </c>
      <c r="K82">
        <f t="shared" si="3"/>
        <v>0</v>
      </c>
      <c r="L82">
        <v>0</v>
      </c>
      <c r="M82" t="s">
        <v>68</v>
      </c>
      <c r="N82" s="9" t="s">
        <v>50</v>
      </c>
    </row>
    <row r="83" spans="1:14" x14ac:dyDescent="0.3">
      <c r="A83">
        <v>1</v>
      </c>
      <c r="B83">
        <v>81</v>
      </c>
      <c r="C83">
        <v>25</v>
      </c>
      <c r="D83">
        <v>1</v>
      </c>
      <c r="E83">
        <v>4.8</v>
      </c>
      <c r="F83">
        <v>3</v>
      </c>
      <c r="G83">
        <v>4</v>
      </c>
      <c r="H83">
        <v>1</v>
      </c>
      <c r="I83">
        <f t="shared" si="2"/>
        <v>12.8</v>
      </c>
      <c r="J83">
        <f>(I83+2*'Examen final sel_mult'!T83)*(5/60)</f>
        <v>2.2333333333333334</v>
      </c>
      <c r="K83">
        <f t="shared" si="3"/>
        <v>2.9333333333333336</v>
      </c>
      <c r="L83">
        <v>0</v>
      </c>
      <c r="M83" t="s">
        <v>73</v>
      </c>
      <c r="N83" s="9" t="s">
        <v>52</v>
      </c>
    </row>
    <row r="84" spans="1:14" x14ac:dyDescent="0.3">
      <c r="A84">
        <v>1</v>
      </c>
      <c r="B84">
        <v>82</v>
      </c>
      <c r="C84">
        <v>25</v>
      </c>
      <c r="I84">
        <f t="shared" si="2"/>
        <v>0</v>
      </c>
      <c r="J84">
        <f>(I84+2*'Examen final sel_mult'!T84)*(5/60)</f>
        <v>0</v>
      </c>
      <c r="K84">
        <f t="shared" si="3"/>
        <v>0</v>
      </c>
      <c r="L84">
        <v>0</v>
      </c>
      <c r="M84" t="s">
        <v>72</v>
      </c>
      <c r="N84" s="9" t="s">
        <v>61</v>
      </c>
    </row>
    <row r="85" spans="1:14" x14ac:dyDescent="0.3">
      <c r="A85">
        <v>0</v>
      </c>
      <c r="B85">
        <v>83</v>
      </c>
      <c r="C85">
        <v>25</v>
      </c>
      <c r="I85">
        <f t="shared" si="2"/>
        <v>0</v>
      </c>
      <c r="J85">
        <f>(I85+2*'Examen final sel_mult'!T85)*(5/60)</f>
        <v>0</v>
      </c>
      <c r="K85">
        <f t="shared" si="3"/>
        <v>0</v>
      </c>
      <c r="L85">
        <v>0</v>
      </c>
      <c r="M85" t="s">
        <v>70</v>
      </c>
      <c r="N85" s="9" t="s">
        <v>65</v>
      </c>
    </row>
    <row r="86" spans="1:14" x14ac:dyDescent="0.3">
      <c r="A86">
        <v>0</v>
      </c>
      <c r="B86">
        <v>84</v>
      </c>
      <c r="C86">
        <v>25</v>
      </c>
      <c r="I86">
        <f t="shared" si="2"/>
        <v>0</v>
      </c>
      <c r="J86">
        <f>(I86+2*'Examen final sel_mult'!T86)*(5/60)</f>
        <v>0</v>
      </c>
      <c r="K86">
        <f t="shared" si="3"/>
        <v>0</v>
      </c>
      <c r="L86">
        <v>0</v>
      </c>
      <c r="M86" t="s">
        <v>68</v>
      </c>
      <c r="N86" s="9" t="s">
        <v>48</v>
      </c>
    </row>
    <row r="87" spans="1:14" x14ac:dyDescent="0.3">
      <c r="A87">
        <v>1</v>
      </c>
      <c r="B87">
        <v>85</v>
      </c>
      <c r="C87">
        <v>25</v>
      </c>
      <c r="D87">
        <v>1</v>
      </c>
      <c r="E87">
        <v>4</v>
      </c>
      <c r="F87">
        <v>7</v>
      </c>
      <c r="G87">
        <v>2</v>
      </c>
      <c r="H87">
        <v>2</v>
      </c>
      <c r="I87">
        <f t="shared" si="2"/>
        <v>15</v>
      </c>
      <c r="J87">
        <f>(I87+2*'Examen final sel_mult'!T87)*(5/60)</f>
        <v>2.25</v>
      </c>
      <c r="K87">
        <f t="shared" si="3"/>
        <v>2.95</v>
      </c>
      <c r="L87">
        <v>0</v>
      </c>
      <c r="M87" t="s">
        <v>73</v>
      </c>
      <c r="N87" s="9" t="s">
        <v>66</v>
      </c>
    </row>
    <row r="88" spans="1:14" x14ac:dyDescent="0.3">
      <c r="A88">
        <v>1</v>
      </c>
      <c r="B88">
        <v>86</v>
      </c>
      <c r="C88">
        <v>25</v>
      </c>
      <c r="D88">
        <v>0</v>
      </c>
      <c r="E88">
        <v>3</v>
      </c>
      <c r="F88">
        <v>6</v>
      </c>
      <c r="G88">
        <v>3.5</v>
      </c>
      <c r="H88">
        <v>6</v>
      </c>
      <c r="I88">
        <f t="shared" si="2"/>
        <v>18.5</v>
      </c>
      <c r="J88">
        <f>(I88+2*'Examen final sel_mult'!T88)*(5/60)</f>
        <v>3.0416666666666665</v>
      </c>
      <c r="K88">
        <f t="shared" si="3"/>
        <v>3.7416666666666663</v>
      </c>
      <c r="L88">
        <v>0</v>
      </c>
      <c r="M88" t="s">
        <v>71</v>
      </c>
      <c r="N88" s="9" t="s">
        <v>62</v>
      </c>
    </row>
    <row r="89" spans="1:14" x14ac:dyDescent="0.3">
      <c r="A89">
        <v>1</v>
      </c>
      <c r="B89">
        <v>87</v>
      </c>
      <c r="C89">
        <v>25</v>
      </c>
      <c r="D89">
        <v>1</v>
      </c>
      <c r="E89">
        <v>4.8</v>
      </c>
      <c r="F89">
        <v>4</v>
      </c>
      <c r="G89">
        <v>6</v>
      </c>
      <c r="H89">
        <v>1</v>
      </c>
      <c r="I89">
        <f t="shared" si="2"/>
        <v>15.8</v>
      </c>
      <c r="J89">
        <f>(I89+2*'Examen final sel_mult'!T89)*(5/60)</f>
        <v>2.9833333333333329</v>
      </c>
      <c r="K89">
        <f t="shared" si="3"/>
        <v>3.6833333333333327</v>
      </c>
      <c r="L89">
        <v>0</v>
      </c>
      <c r="M89" t="s">
        <v>71</v>
      </c>
      <c r="N89" s="9" t="s">
        <v>49</v>
      </c>
    </row>
  </sheetData>
  <mergeCells count="1">
    <mergeCell ref="D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89"/>
  <sheetViews>
    <sheetView workbookViewId="0">
      <pane xSplit="1" topLeftCell="B1" activePane="topRight" state="frozen"/>
      <selection pane="topRight" activeCell="G15" sqref="G15"/>
    </sheetView>
  </sheetViews>
  <sheetFormatPr baseColWidth="10" defaultColWidth="9" defaultRowHeight="15.6" x14ac:dyDescent="0.3"/>
  <cols>
    <col min="1" max="1" width="18.59765625" customWidth="1"/>
    <col min="2" max="2" width="5" bestFit="1" customWidth="1"/>
    <col min="3" max="3" width="7.09765625" bestFit="1" customWidth="1"/>
    <col min="18" max="18" width="17.59765625" bestFit="1" customWidth="1"/>
    <col min="19" max="19" width="35.5" bestFit="1" customWidth="1"/>
  </cols>
  <sheetData>
    <row r="1" spans="1:19" x14ac:dyDescent="0.3">
      <c r="A1" t="s">
        <v>67</v>
      </c>
      <c r="B1" t="s">
        <v>0</v>
      </c>
      <c r="C1" t="s">
        <v>12</v>
      </c>
      <c r="D1" t="s">
        <v>36</v>
      </c>
      <c r="E1" t="s">
        <v>42</v>
      </c>
      <c r="F1" s="7">
        <v>44861</v>
      </c>
      <c r="G1" s="8">
        <v>46661</v>
      </c>
      <c r="H1" s="8">
        <v>37196</v>
      </c>
      <c r="I1" s="8">
        <v>37926</v>
      </c>
      <c r="J1" s="8">
        <v>39753</v>
      </c>
      <c r="K1" s="8">
        <v>40483</v>
      </c>
      <c r="L1" s="8">
        <v>42309</v>
      </c>
      <c r="M1" s="8">
        <v>43040</v>
      </c>
      <c r="N1" s="8">
        <v>44866</v>
      </c>
      <c r="O1" s="8">
        <v>45597</v>
      </c>
      <c r="P1" s="8">
        <v>47423</v>
      </c>
      <c r="Q1" s="8">
        <v>37226</v>
      </c>
      <c r="R1" s="1" t="s">
        <v>76</v>
      </c>
      <c r="S1" t="s">
        <v>43</v>
      </c>
    </row>
    <row r="2" spans="1:19" x14ac:dyDescent="0.3"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9" x14ac:dyDescent="0.3">
      <c r="A3">
        <v>0</v>
      </c>
      <c r="B3">
        <v>1</v>
      </c>
      <c r="C3">
        <v>23</v>
      </c>
      <c r="D3">
        <f>SUM(F3:O3)</f>
        <v>0</v>
      </c>
      <c r="E3" t="e">
        <f>AVERAGE(F3)</f>
        <v>#DIV/0!</v>
      </c>
      <c r="R3" t="s">
        <v>68</v>
      </c>
      <c r="S3" s="9" t="s">
        <v>47</v>
      </c>
    </row>
    <row r="4" spans="1:19" x14ac:dyDescent="0.3">
      <c r="A4">
        <v>0</v>
      </c>
      <c r="B4">
        <v>2</v>
      </c>
      <c r="C4">
        <v>23</v>
      </c>
      <c r="D4">
        <f t="shared" ref="D4:D67" si="0">SUM(F4:O4)</f>
        <v>0</v>
      </c>
      <c r="E4" t="e">
        <f t="shared" ref="E4:E67" si="1">AVERAGE(F4)</f>
        <v>#DIV/0!</v>
      </c>
      <c r="R4" t="s">
        <v>69</v>
      </c>
      <c r="S4" s="9" t="s">
        <v>48</v>
      </c>
    </row>
    <row r="5" spans="1:19" x14ac:dyDescent="0.3">
      <c r="A5">
        <v>0</v>
      </c>
      <c r="B5">
        <v>3</v>
      </c>
      <c r="C5">
        <v>23</v>
      </c>
      <c r="D5">
        <f t="shared" si="0"/>
        <v>0</v>
      </c>
      <c r="E5" t="e">
        <f t="shared" si="1"/>
        <v>#DIV/0!</v>
      </c>
      <c r="R5" t="s">
        <v>68</v>
      </c>
      <c r="S5" s="9" t="s">
        <v>47</v>
      </c>
    </row>
    <row r="6" spans="1:19" x14ac:dyDescent="0.3">
      <c r="A6">
        <v>1</v>
      </c>
      <c r="B6">
        <v>4</v>
      </c>
      <c r="C6">
        <v>23</v>
      </c>
      <c r="D6">
        <f t="shared" si="0"/>
        <v>0</v>
      </c>
      <c r="E6" t="e">
        <f t="shared" si="1"/>
        <v>#DIV/0!</v>
      </c>
      <c r="R6" t="s">
        <v>70</v>
      </c>
      <c r="S6" s="9" t="s">
        <v>47</v>
      </c>
    </row>
    <row r="7" spans="1:19" x14ac:dyDescent="0.3">
      <c r="A7">
        <v>1</v>
      </c>
      <c r="B7">
        <v>5</v>
      </c>
      <c r="C7">
        <v>23</v>
      </c>
      <c r="D7">
        <f t="shared" si="0"/>
        <v>0</v>
      </c>
      <c r="E7" t="e">
        <f t="shared" si="1"/>
        <v>#DIV/0!</v>
      </c>
      <c r="R7" t="s">
        <v>68</v>
      </c>
      <c r="S7" s="9" t="s">
        <v>49</v>
      </c>
    </row>
    <row r="8" spans="1:19" x14ac:dyDescent="0.3">
      <c r="A8">
        <v>1</v>
      </c>
      <c r="B8">
        <v>6</v>
      </c>
      <c r="C8">
        <v>23</v>
      </c>
      <c r="D8">
        <f t="shared" si="0"/>
        <v>0</v>
      </c>
      <c r="E8" t="e">
        <f t="shared" si="1"/>
        <v>#DIV/0!</v>
      </c>
      <c r="R8" t="s">
        <v>70</v>
      </c>
      <c r="S8" s="9" t="s">
        <v>47</v>
      </c>
    </row>
    <row r="9" spans="1:19" x14ac:dyDescent="0.3">
      <c r="A9">
        <v>1</v>
      </c>
      <c r="B9">
        <v>7</v>
      </c>
      <c r="C9">
        <v>23</v>
      </c>
      <c r="D9">
        <f t="shared" si="0"/>
        <v>0</v>
      </c>
      <c r="E9" t="e">
        <f t="shared" si="1"/>
        <v>#DIV/0!</v>
      </c>
      <c r="R9" t="s">
        <v>70</v>
      </c>
      <c r="S9" s="9" t="s">
        <v>50</v>
      </c>
    </row>
    <row r="10" spans="1:19" x14ac:dyDescent="0.3">
      <c r="A10">
        <v>1</v>
      </c>
      <c r="B10">
        <v>8</v>
      </c>
      <c r="C10">
        <v>23</v>
      </c>
      <c r="D10">
        <f t="shared" si="0"/>
        <v>0</v>
      </c>
      <c r="E10" t="e">
        <f t="shared" si="1"/>
        <v>#DIV/0!</v>
      </c>
      <c r="R10" t="s">
        <v>70</v>
      </c>
      <c r="S10" s="9" t="s">
        <v>51</v>
      </c>
    </row>
    <row r="11" spans="1:19" x14ac:dyDescent="0.3">
      <c r="A11">
        <v>1</v>
      </c>
      <c r="B11">
        <v>9</v>
      </c>
      <c r="C11">
        <v>23</v>
      </c>
      <c r="D11">
        <f t="shared" si="0"/>
        <v>0</v>
      </c>
      <c r="E11" t="e">
        <f t="shared" si="1"/>
        <v>#DIV/0!</v>
      </c>
      <c r="R11" t="s">
        <v>68</v>
      </c>
      <c r="S11" s="9" t="s">
        <v>47</v>
      </c>
    </row>
    <row r="12" spans="1:19" x14ac:dyDescent="0.3">
      <c r="A12">
        <v>1</v>
      </c>
      <c r="B12">
        <v>10</v>
      </c>
      <c r="C12">
        <v>23</v>
      </c>
      <c r="D12">
        <f t="shared" si="0"/>
        <v>0</v>
      </c>
      <c r="E12" t="e">
        <f t="shared" si="1"/>
        <v>#DIV/0!</v>
      </c>
      <c r="R12" t="s">
        <v>71</v>
      </c>
      <c r="S12" s="9" t="s">
        <v>52</v>
      </c>
    </row>
    <row r="13" spans="1:19" x14ac:dyDescent="0.3">
      <c r="A13">
        <v>0</v>
      </c>
      <c r="B13">
        <v>11</v>
      </c>
      <c r="C13">
        <v>23</v>
      </c>
      <c r="D13">
        <f t="shared" si="0"/>
        <v>0</v>
      </c>
      <c r="E13" t="e">
        <f t="shared" si="1"/>
        <v>#DIV/0!</v>
      </c>
      <c r="R13" t="s">
        <v>72</v>
      </c>
      <c r="S13" s="9" t="s">
        <v>48</v>
      </c>
    </row>
    <row r="14" spans="1:19" x14ac:dyDescent="0.3">
      <c r="A14">
        <v>1</v>
      </c>
      <c r="B14">
        <v>12</v>
      </c>
      <c r="C14">
        <v>23</v>
      </c>
      <c r="D14">
        <f t="shared" si="0"/>
        <v>0</v>
      </c>
      <c r="E14" t="e">
        <f t="shared" si="1"/>
        <v>#DIV/0!</v>
      </c>
      <c r="R14" t="s">
        <v>70</v>
      </c>
      <c r="S14" s="9" t="s">
        <v>49</v>
      </c>
    </row>
    <row r="15" spans="1:19" x14ac:dyDescent="0.3">
      <c r="A15">
        <v>1</v>
      </c>
      <c r="B15">
        <v>13</v>
      </c>
      <c r="C15">
        <v>23</v>
      </c>
      <c r="D15">
        <f t="shared" si="0"/>
        <v>0</v>
      </c>
      <c r="E15" t="e">
        <f t="shared" si="1"/>
        <v>#DIV/0!</v>
      </c>
      <c r="R15" t="s">
        <v>70</v>
      </c>
      <c r="S15" s="9" t="s">
        <v>47</v>
      </c>
    </row>
    <row r="16" spans="1:19" x14ac:dyDescent="0.3">
      <c r="A16">
        <v>1</v>
      </c>
      <c r="B16">
        <v>14</v>
      </c>
      <c r="C16">
        <v>23</v>
      </c>
      <c r="D16">
        <f t="shared" si="0"/>
        <v>0</v>
      </c>
      <c r="E16" t="e">
        <f t="shared" si="1"/>
        <v>#DIV/0!</v>
      </c>
      <c r="R16" t="s">
        <v>70</v>
      </c>
      <c r="S16" s="9" t="s">
        <v>48</v>
      </c>
    </row>
    <row r="17" spans="1:19" x14ac:dyDescent="0.3">
      <c r="A17">
        <v>1</v>
      </c>
      <c r="B17">
        <v>15</v>
      </c>
      <c r="C17">
        <v>23</v>
      </c>
      <c r="D17">
        <f t="shared" si="0"/>
        <v>0</v>
      </c>
      <c r="E17" t="e">
        <f t="shared" si="1"/>
        <v>#DIV/0!</v>
      </c>
      <c r="R17" t="s">
        <v>70</v>
      </c>
      <c r="S17" s="9" t="s">
        <v>52</v>
      </c>
    </row>
    <row r="18" spans="1:19" x14ac:dyDescent="0.3">
      <c r="A18">
        <v>1</v>
      </c>
      <c r="B18">
        <v>16</v>
      </c>
      <c r="C18">
        <v>23</v>
      </c>
      <c r="D18">
        <f t="shared" si="0"/>
        <v>0</v>
      </c>
      <c r="E18" t="e">
        <f t="shared" si="1"/>
        <v>#DIV/0!</v>
      </c>
      <c r="R18" t="s">
        <v>70</v>
      </c>
      <c r="S18" s="9" t="s">
        <v>48</v>
      </c>
    </row>
    <row r="19" spans="1:19" x14ac:dyDescent="0.3">
      <c r="A19">
        <v>1</v>
      </c>
      <c r="B19">
        <v>17</v>
      </c>
      <c r="C19">
        <v>23</v>
      </c>
      <c r="D19">
        <f t="shared" si="0"/>
        <v>0</v>
      </c>
      <c r="E19" t="e">
        <f t="shared" si="1"/>
        <v>#DIV/0!</v>
      </c>
      <c r="R19" t="s">
        <v>72</v>
      </c>
      <c r="S19" s="9" t="s">
        <v>47</v>
      </c>
    </row>
    <row r="20" spans="1:19" x14ac:dyDescent="0.3">
      <c r="A20">
        <v>1</v>
      </c>
      <c r="B20">
        <v>18</v>
      </c>
      <c r="C20">
        <v>23</v>
      </c>
      <c r="D20">
        <f t="shared" si="0"/>
        <v>0</v>
      </c>
      <c r="E20" t="e">
        <f t="shared" si="1"/>
        <v>#DIV/0!</v>
      </c>
      <c r="R20" t="s">
        <v>68</v>
      </c>
      <c r="S20" s="9" t="s">
        <v>47</v>
      </c>
    </row>
    <row r="21" spans="1:19" x14ac:dyDescent="0.3">
      <c r="A21">
        <v>0</v>
      </c>
      <c r="B21">
        <v>19</v>
      </c>
      <c r="C21">
        <v>23</v>
      </c>
      <c r="D21">
        <f t="shared" si="0"/>
        <v>0</v>
      </c>
      <c r="E21" t="e">
        <f t="shared" si="1"/>
        <v>#DIV/0!</v>
      </c>
      <c r="R21" t="s">
        <v>68</v>
      </c>
      <c r="S21" s="9" t="s">
        <v>53</v>
      </c>
    </row>
    <row r="22" spans="1:19" x14ac:dyDescent="0.3">
      <c r="A22">
        <v>1</v>
      </c>
      <c r="B22">
        <v>20</v>
      </c>
      <c r="C22">
        <v>23</v>
      </c>
      <c r="D22">
        <f t="shared" si="0"/>
        <v>0</v>
      </c>
      <c r="E22" t="e">
        <f t="shared" si="1"/>
        <v>#DIV/0!</v>
      </c>
      <c r="R22" t="s">
        <v>70</v>
      </c>
      <c r="S22" s="9" t="s">
        <v>47</v>
      </c>
    </row>
    <row r="23" spans="1:19" x14ac:dyDescent="0.3">
      <c r="A23">
        <v>0</v>
      </c>
      <c r="B23">
        <v>21</v>
      </c>
      <c r="C23">
        <v>23</v>
      </c>
      <c r="D23">
        <f t="shared" si="0"/>
        <v>0</v>
      </c>
      <c r="E23" t="e">
        <f t="shared" si="1"/>
        <v>#DIV/0!</v>
      </c>
      <c r="R23" t="s">
        <v>68</v>
      </c>
      <c r="S23" s="9" t="s">
        <v>54</v>
      </c>
    </row>
    <row r="24" spans="1:19" x14ac:dyDescent="0.3">
      <c r="A24">
        <v>1</v>
      </c>
      <c r="B24">
        <v>22</v>
      </c>
      <c r="C24">
        <v>23</v>
      </c>
      <c r="D24">
        <f t="shared" si="0"/>
        <v>0</v>
      </c>
      <c r="E24" t="e">
        <f t="shared" si="1"/>
        <v>#DIV/0!</v>
      </c>
      <c r="R24" t="s">
        <v>70</v>
      </c>
      <c r="S24" s="9" t="s">
        <v>47</v>
      </c>
    </row>
    <row r="25" spans="1:19" x14ac:dyDescent="0.3">
      <c r="A25">
        <v>0</v>
      </c>
      <c r="B25">
        <v>23</v>
      </c>
      <c r="C25">
        <v>23</v>
      </c>
      <c r="D25">
        <f t="shared" si="0"/>
        <v>0</v>
      </c>
      <c r="E25" t="e">
        <f t="shared" si="1"/>
        <v>#DIV/0!</v>
      </c>
      <c r="R25" t="s">
        <v>68</v>
      </c>
      <c r="S25" s="9" t="s">
        <v>48</v>
      </c>
    </row>
    <row r="26" spans="1:19" x14ac:dyDescent="0.3">
      <c r="A26">
        <v>0</v>
      </c>
      <c r="B26">
        <v>24</v>
      </c>
      <c r="C26">
        <v>23</v>
      </c>
      <c r="D26">
        <f t="shared" si="0"/>
        <v>0</v>
      </c>
      <c r="E26" t="e">
        <f t="shared" si="1"/>
        <v>#DIV/0!</v>
      </c>
      <c r="R26" t="s">
        <v>68</v>
      </c>
      <c r="S26" s="9" t="s">
        <v>47</v>
      </c>
    </row>
    <row r="27" spans="1:19" x14ac:dyDescent="0.3">
      <c r="A27">
        <v>1</v>
      </c>
      <c r="B27">
        <v>25</v>
      </c>
      <c r="C27">
        <v>23</v>
      </c>
      <c r="D27">
        <f t="shared" si="0"/>
        <v>0</v>
      </c>
      <c r="E27" t="e">
        <f t="shared" si="1"/>
        <v>#DIV/0!</v>
      </c>
      <c r="R27" t="s">
        <v>68</v>
      </c>
      <c r="S27" s="9" t="s">
        <v>50</v>
      </c>
    </row>
    <row r="28" spans="1:19" x14ac:dyDescent="0.3">
      <c r="A28">
        <v>1</v>
      </c>
      <c r="B28">
        <v>26</v>
      </c>
      <c r="C28">
        <v>23</v>
      </c>
      <c r="D28">
        <f t="shared" si="0"/>
        <v>0</v>
      </c>
      <c r="E28" t="e">
        <f t="shared" si="1"/>
        <v>#DIV/0!</v>
      </c>
      <c r="R28" t="s">
        <v>69</v>
      </c>
      <c r="S28" s="9" t="s">
        <v>49</v>
      </c>
    </row>
    <row r="29" spans="1:19" x14ac:dyDescent="0.3">
      <c r="A29">
        <v>0</v>
      </c>
      <c r="B29">
        <v>27</v>
      </c>
      <c r="C29">
        <v>23</v>
      </c>
      <c r="D29">
        <f t="shared" si="0"/>
        <v>0</v>
      </c>
      <c r="E29" t="e">
        <f t="shared" si="1"/>
        <v>#DIV/0!</v>
      </c>
      <c r="R29" t="s">
        <v>69</v>
      </c>
      <c r="S29" s="9" t="s">
        <v>49</v>
      </c>
    </row>
    <row r="30" spans="1:19" x14ac:dyDescent="0.3">
      <c r="A30">
        <v>1</v>
      </c>
      <c r="B30">
        <v>28</v>
      </c>
      <c r="C30">
        <v>23</v>
      </c>
      <c r="D30">
        <f t="shared" si="0"/>
        <v>0</v>
      </c>
      <c r="E30" t="e">
        <f t="shared" si="1"/>
        <v>#DIV/0!</v>
      </c>
      <c r="R30" t="s">
        <v>70</v>
      </c>
      <c r="S30" s="9" t="s">
        <v>51</v>
      </c>
    </row>
    <row r="31" spans="1:19" x14ac:dyDescent="0.3">
      <c r="A31">
        <v>0</v>
      </c>
      <c r="B31">
        <v>29</v>
      </c>
      <c r="C31">
        <v>24</v>
      </c>
      <c r="D31">
        <f t="shared" si="0"/>
        <v>0</v>
      </c>
      <c r="E31" t="e">
        <f t="shared" si="1"/>
        <v>#DIV/0!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t="s">
        <v>68</v>
      </c>
      <c r="S31" s="9" t="s">
        <v>55</v>
      </c>
    </row>
    <row r="32" spans="1:19" x14ac:dyDescent="0.3">
      <c r="A32">
        <v>1</v>
      </c>
      <c r="B32">
        <v>30</v>
      </c>
      <c r="C32">
        <v>24</v>
      </c>
      <c r="D32">
        <f t="shared" si="0"/>
        <v>1</v>
      </c>
      <c r="E32" t="e">
        <f t="shared" si="1"/>
        <v>#DIV/0!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t="s">
        <v>70</v>
      </c>
      <c r="S32" s="9" t="s">
        <v>56</v>
      </c>
    </row>
    <row r="33" spans="1:19" x14ac:dyDescent="0.3">
      <c r="A33">
        <v>0</v>
      </c>
      <c r="B33">
        <v>31</v>
      </c>
      <c r="C33">
        <v>24</v>
      </c>
      <c r="D33">
        <f t="shared" si="0"/>
        <v>6</v>
      </c>
      <c r="E33" t="e">
        <f t="shared" si="1"/>
        <v>#DIV/0!</v>
      </c>
      <c r="G33">
        <v>1</v>
      </c>
      <c r="H33">
        <v>1</v>
      </c>
      <c r="I33">
        <v>1</v>
      </c>
      <c r="J33">
        <v>0</v>
      </c>
      <c r="K33">
        <v>1</v>
      </c>
      <c r="L33">
        <v>1</v>
      </c>
      <c r="M33">
        <v>0</v>
      </c>
      <c r="N33">
        <v>1</v>
      </c>
      <c r="O33">
        <v>0</v>
      </c>
      <c r="P33">
        <v>0</v>
      </c>
      <c r="Q33">
        <v>0</v>
      </c>
      <c r="R33" t="s">
        <v>68</v>
      </c>
      <c r="S33" s="9" t="s">
        <v>57</v>
      </c>
    </row>
    <row r="34" spans="1:19" x14ac:dyDescent="0.3">
      <c r="A34">
        <v>0</v>
      </c>
      <c r="B34">
        <v>32</v>
      </c>
      <c r="C34">
        <v>24</v>
      </c>
      <c r="D34">
        <f t="shared" si="0"/>
        <v>0</v>
      </c>
      <c r="E34" t="e">
        <f t="shared" si="1"/>
        <v>#DIV/0!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t="s">
        <v>68</v>
      </c>
      <c r="S34" s="9" t="s">
        <v>58</v>
      </c>
    </row>
    <row r="35" spans="1:19" x14ac:dyDescent="0.3">
      <c r="A35">
        <v>0</v>
      </c>
      <c r="B35">
        <v>33</v>
      </c>
      <c r="C35">
        <v>24</v>
      </c>
      <c r="D35">
        <f t="shared" si="0"/>
        <v>6</v>
      </c>
      <c r="E35" t="e">
        <f t="shared" si="1"/>
        <v>#DIV/0!</v>
      </c>
      <c r="G35">
        <v>1</v>
      </c>
      <c r="H35">
        <v>1</v>
      </c>
      <c r="I35">
        <v>0</v>
      </c>
      <c r="J35">
        <v>1</v>
      </c>
      <c r="K35">
        <v>1</v>
      </c>
      <c r="L35">
        <v>1</v>
      </c>
      <c r="M35">
        <v>1</v>
      </c>
      <c r="N35">
        <v>0</v>
      </c>
      <c r="O35">
        <v>0</v>
      </c>
      <c r="P35">
        <v>1</v>
      </c>
      <c r="Q35">
        <v>0</v>
      </c>
      <c r="R35" t="s">
        <v>68</v>
      </c>
      <c r="S35" s="9" t="s">
        <v>48</v>
      </c>
    </row>
    <row r="36" spans="1:19" x14ac:dyDescent="0.3">
      <c r="A36">
        <v>0</v>
      </c>
      <c r="B36">
        <v>34</v>
      </c>
      <c r="C36">
        <v>24</v>
      </c>
      <c r="D36">
        <f t="shared" si="0"/>
        <v>7</v>
      </c>
      <c r="E36" t="e">
        <f t="shared" si="1"/>
        <v>#DIV/0!</v>
      </c>
      <c r="G36">
        <v>1</v>
      </c>
      <c r="H36">
        <v>1</v>
      </c>
      <c r="I36">
        <v>1</v>
      </c>
      <c r="J36">
        <v>0</v>
      </c>
      <c r="K36">
        <v>0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 t="s">
        <v>70</v>
      </c>
      <c r="S36" s="9" t="s">
        <v>59</v>
      </c>
    </row>
    <row r="37" spans="1:19" x14ac:dyDescent="0.3">
      <c r="A37">
        <v>1</v>
      </c>
      <c r="B37">
        <v>35</v>
      </c>
      <c r="C37">
        <v>24</v>
      </c>
      <c r="D37">
        <f t="shared" si="0"/>
        <v>8</v>
      </c>
      <c r="E37" t="e">
        <f t="shared" si="1"/>
        <v>#DIV/0!</v>
      </c>
      <c r="G37">
        <v>1</v>
      </c>
      <c r="H37">
        <v>1</v>
      </c>
      <c r="I37">
        <v>1</v>
      </c>
      <c r="J37">
        <v>0</v>
      </c>
      <c r="K37">
        <v>1</v>
      </c>
      <c r="L37">
        <v>1</v>
      </c>
      <c r="M37">
        <v>1</v>
      </c>
      <c r="N37">
        <v>1</v>
      </c>
      <c r="O37">
        <v>1</v>
      </c>
      <c r="P37">
        <v>0</v>
      </c>
      <c r="Q37">
        <v>1</v>
      </c>
      <c r="R37" t="s">
        <v>68</v>
      </c>
      <c r="S37" s="9" t="s">
        <v>50</v>
      </c>
    </row>
    <row r="38" spans="1:19" x14ac:dyDescent="0.3">
      <c r="A38">
        <v>0</v>
      </c>
      <c r="B38">
        <v>36</v>
      </c>
      <c r="C38">
        <v>24</v>
      </c>
      <c r="D38">
        <f t="shared" si="0"/>
        <v>2</v>
      </c>
      <c r="E38" t="e">
        <f t="shared" si="1"/>
        <v>#DIV/0!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t="s">
        <v>70</v>
      </c>
      <c r="S38" s="9" t="s">
        <v>55</v>
      </c>
    </row>
    <row r="39" spans="1:19" x14ac:dyDescent="0.3">
      <c r="A39">
        <v>1</v>
      </c>
      <c r="B39">
        <v>37</v>
      </c>
      <c r="C39">
        <v>24</v>
      </c>
      <c r="D39">
        <f t="shared" si="0"/>
        <v>2</v>
      </c>
      <c r="E39" t="e">
        <f t="shared" si="1"/>
        <v>#DIV/0!</v>
      </c>
      <c r="G39">
        <v>0</v>
      </c>
      <c r="H39">
        <v>0</v>
      </c>
      <c r="I39">
        <v>1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t="s">
        <v>73</v>
      </c>
      <c r="S39" s="9" t="s">
        <v>55</v>
      </c>
    </row>
    <row r="40" spans="1:19" x14ac:dyDescent="0.3">
      <c r="A40">
        <v>1</v>
      </c>
      <c r="B40">
        <v>38</v>
      </c>
      <c r="C40">
        <v>24</v>
      </c>
      <c r="D40">
        <f t="shared" si="0"/>
        <v>6</v>
      </c>
      <c r="E40" t="e">
        <f t="shared" si="1"/>
        <v>#DIV/0!</v>
      </c>
      <c r="G40">
        <v>1</v>
      </c>
      <c r="H40">
        <v>0</v>
      </c>
      <c r="I40">
        <v>1</v>
      </c>
      <c r="J40">
        <v>1</v>
      </c>
      <c r="K40">
        <v>1</v>
      </c>
      <c r="L40">
        <v>1</v>
      </c>
      <c r="M40">
        <v>1</v>
      </c>
      <c r="N40">
        <v>0</v>
      </c>
      <c r="O40">
        <v>0</v>
      </c>
      <c r="P40">
        <v>1</v>
      </c>
      <c r="Q40">
        <v>1</v>
      </c>
      <c r="R40" t="s">
        <v>70</v>
      </c>
      <c r="S40" s="9" t="s">
        <v>48</v>
      </c>
    </row>
    <row r="41" spans="1:19" x14ac:dyDescent="0.3">
      <c r="A41">
        <v>0</v>
      </c>
      <c r="B41">
        <v>39</v>
      </c>
      <c r="C41">
        <v>24</v>
      </c>
      <c r="D41">
        <f t="shared" si="0"/>
        <v>5</v>
      </c>
      <c r="E41" t="e">
        <f t="shared" si="1"/>
        <v>#DIV/0!</v>
      </c>
      <c r="G41">
        <v>1</v>
      </c>
      <c r="H41">
        <v>1</v>
      </c>
      <c r="I41">
        <v>1</v>
      </c>
      <c r="J41">
        <v>1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t="s">
        <v>72</v>
      </c>
      <c r="S41" s="9" t="s">
        <v>49</v>
      </c>
    </row>
    <row r="42" spans="1:19" x14ac:dyDescent="0.3">
      <c r="A42">
        <v>0</v>
      </c>
      <c r="B42">
        <v>40</v>
      </c>
      <c r="C42">
        <v>24</v>
      </c>
      <c r="D42">
        <f t="shared" si="0"/>
        <v>5</v>
      </c>
      <c r="E42" t="e">
        <f t="shared" si="1"/>
        <v>#DIV/0!</v>
      </c>
      <c r="G42">
        <v>1</v>
      </c>
      <c r="H42">
        <v>1</v>
      </c>
      <c r="I42">
        <v>0</v>
      </c>
      <c r="J42">
        <v>0</v>
      </c>
      <c r="K42">
        <v>0</v>
      </c>
      <c r="L42">
        <v>1</v>
      </c>
      <c r="M42">
        <v>1</v>
      </c>
      <c r="N42">
        <v>1</v>
      </c>
      <c r="O42">
        <v>0</v>
      </c>
      <c r="P42">
        <v>1</v>
      </c>
      <c r="Q42">
        <v>0</v>
      </c>
      <c r="R42" t="s">
        <v>68</v>
      </c>
      <c r="S42" s="9" t="s">
        <v>60</v>
      </c>
    </row>
    <row r="43" spans="1:19" x14ac:dyDescent="0.3">
      <c r="A43">
        <v>0</v>
      </c>
      <c r="B43">
        <v>41</v>
      </c>
      <c r="C43">
        <v>24</v>
      </c>
      <c r="D43">
        <f t="shared" si="0"/>
        <v>9</v>
      </c>
      <c r="E43" t="e">
        <f t="shared" si="1"/>
        <v>#DIV/0!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 t="s">
        <v>68</v>
      </c>
      <c r="S43" s="9" t="s">
        <v>58</v>
      </c>
    </row>
    <row r="44" spans="1:19" x14ac:dyDescent="0.3">
      <c r="A44">
        <v>1</v>
      </c>
      <c r="B44">
        <v>42</v>
      </c>
      <c r="C44">
        <v>24</v>
      </c>
      <c r="D44">
        <f t="shared" si="0"/>
        <v>5</v>
      </c>
      <c r="E44" t="e">
        <f t="shared" si="1"/>
        <v>#DIV/0!</v>
      </c>
      <c r="G44">
        <v>1</v>
      </c>
      <c r="H44">
        <v>1</v>
      </c>
      <c r="I44">
        <v>0</v>
      </c>
      <c r="J44">
        <v>0</v>
      </c>
      <c r="K44">
        <v>1</v>
      </c>
      <c r="L44">
        <v>1</v>
      </c>
      <c r="M44">
        <v>0</v>
      </c>
      <c r="N44">
        <v>1</v>
      </c>
      <c r="O44">
        <v>0</v>
      </c>
      <c r="P44">
        <v>0</v>
      </c>
      <c r="Q44">
        <v>1</v>
      </c>
      <c r="R44" t="s">
        <v>70</v>
      </c>
      <c r="S44" s="9" t="s">
        <v>61</v>
      </c>
    </row>
    <row r="45" spans="1:19" x14ac:dyDescent="0.3">
      <c r="A45">
        <v>1</v>
      </c>
      <c r="B45">
        <v>43</v>
      </c>
      <c r="C45">
        <v>24</v>
      </c>
      <c r="D45">
        <f t="shared" si="0"/>
        <v>9</v>
      </c>
      <c r="E45" t="e">
        <f t="shared" si="1"/>
        <v>#DIV/0!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 t="s">
        <v>68</v>
      </c>
      <c r="S45" s="9" t="s">
        <v>48</v>
      </c>
    </row>
    <row r="46" spans="1:19" x14ac:dyDescent="0.3">
      <c r="A46">
        <v>1</v>
      </c>
      <c r="B46">
        <v>44</v>
      </c>
      <c r="C46">
        <v>24</v>
      </c>
      <c r="D46">
        <f t="shared" si="0"/>
        <v>9</v>
      </c>
      <c r="E46" t="e">
        <f t="shared" si="1"/>
        <v>#DIV/0!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 t="s">
        <v>68</v>
      </c>
      <c r="S46" s="9" t="s">
        <v>50</v>
      </c>
    </row>
    <row r="47" spans="1:19" x14ac:dyDescent="0.3">
      <c r="A47">
        <v>1</v>
      </c>
      <c r="B47">
        <v>45</v>
      </c>
      <c r="C47">
        <v>24</v>
      </c>
      <c r="D47">
        <f t="shared" si="0"/>
        <v>0</v>
      </c>
      <c r="E47" t="e">
        <f t="shared" si="1"/>
        <v>#DIV/0!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t="s">
        <v>70</v>
      </c>
      <c r="S47" s="9" t="s">
        <v>62</v>
      </c>
    </row>
    <row r="48" spans="1:19" x14ac:dyDescent="0.3">
      <c r="A48">
        <v>1</v>
      </c>
      <c r="B48">
        <v>46</v>
      </c>
      <c r="C48">
        <v>24</v>
      </c>
      <c r="D48">
        <f t="shared" si="0"/>
        <v>8</v>
      </c>
      <c r="E48" t="e">
        <f t="shared" si="1"/>
        <v>#DIV/0!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0</v>
      </c>
      <c r="O48">
        <v>1</v>
      </c>
      <c r="P48">
        <v>1</v>
      </c>
      <c r="Q48">
        <v>1</v>
      </c>
      <c r="R48" t="s">
        <v>68</v>
      </c>
      <c r="S48" s="9" t="s">
        <v>49</v>
      </c>
    </row>
    <row r="49" spans="1:19" x14ac:dyDescent="0.3">
      <c r="A49">
        <v>1</v>
      </c>
      <c r="B49">
        <v>47</v>
      </c>
      <c r="C49">
        <v>24</v>
      </c>
      <c r="D49">
        <f t="shared" si="0"/>
        <v>8</v>
      </c>
      <c r="E49" t="e">
        <f t="shared" si="1"/>
        <v>#DIV/0!</v>
      </c>
      <c r="G49">
        <v>1</v>
      </c>
      <c r="H49">
        <v>1</v>
      </c>
      <c r="I49">
        <v>1</v>
      </c>
      <c r="J49">
        <v>0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 t="s">
        <v>68</v>
      </c>
      <c r="S49" s="9" t="s">
        <v>48</v>
      </c>
    </row>
    <row r="50" spans="1:19" x14ac:dyDescent="0.3">
      <c r="A50">
        <v>1</v>
      </c>
      <c r="B50">
        <v>48</v>
      </c>
      <c r="C50">
        <v>24</v>
      </c>
      <c r="D50">
        <f t="shared" si="0"/>
        <v>8</v>
      </c>
      <c r="E50" t="e">
        <f t="shared" si="1"/>
        <v>#DIV/0!</v>
      </c>
      <c r="G50">
        <v>1</v>
      </c>
      <c r="H50">
        <v>1</v>
      </c>
      <c r="I50">
        <v>1</v>
      </c>
      <c r="J50">
        <v>1</v>
      </c>
      <c r="K50">
        <v>0</v>
      </c>
      <c r="L50">
        <v>1</v>
      </c>
      <c r="M50">
        <v>1</v>
      </c>
      <c r="N50">
        <v>1</v>
      </c>
      <c r="O50">
        <v>1</v>
      </c>
      <c r="P50">
        <v>0</v>
      </c>
      <c r="Q50">
        <v>0</v>
      </c>
      <c r="R50" t="s">
        <v>68</v>
      </c>
      <c r="S50" s="9" t="s">
        <v>62</v>
      </c>
    </row>
    <row r="51" spans="1:19" x14ac:dyDescent="0.3">
      <c r="A51">
        <v>0</v>
      </c>
      <c r="B51">
        <v>49</v>
      </c>
      <c r="C51">
        <v>24</v>
      </c>
      <c r="D51">
        <f t="shared" si="0"/>
        <v>8</v>
      </c>
      <c r="E51" t="e">
        <f t="shared" si="1"/>
        <v>#DIV/0!</v>
      </c>
      <c r="G51">
        <v>1</v>
      </c>
      <c r="H51">
        <v>1</v>
      </c>
      <c r="I51">
        <v>1</v>
      </c>
      <c r="J51">
        <v>1</v>
      </c>
      <c r="K51">
        <v>1</v>
      </c>
      <c r="L51">
        <v>0</v>
      </c>
      <c r="M51">
        <v>1</v>
      </c>
      <c r="N51">
        <v>1</v>
      </c>
      <c r="O51">
        <v>1</v>
      </c>
      <c r="P51">
        <v>1</v>
      </c>
      <c r="Q51">
        <v>0</v>
      </c>
      <c r="R51" t="s">
        <v>68</v>
      </c>
      <c r="S51" s="9" t="s">
        <v>49</v>
      </c>
    </row>
    <row r="52" spans="1:19" x14ac:dyDescent="0.3">
      <c r="A52">
        <v>1</v>
      </c>
      <c r="B52">
        <v>50</v>
      </c>
      <c r="C52">
        <v>24</v>
      </c>
      <c r="D52">
        <f t="shared" si="0"/>
        <v>3</v>
      </c>
      <c r="E52" t="e">
        <f t="shared" si="1"/>
        <v>#DIV/0!</v>
      </c>
      <c r="G52">
        <v>1</v>
      </c>
      <c r="H52">
        <v>1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t="s">
        <v>68</v>
      </c>
      <c r="S52" s="9" t="s">
        <v>47</v>
      </c>
    </row>
    <row r="53" spans="1:19" x14ac:dyDescent="0.3">
      <c r="A53">
        <v>1</v>
      </c>
      <c r="B53">
        <v>51</v>
      </c>
      <c r="C53">
        <v>24</v>
      </c>
      <c r="D53">
        <f t="shared" si="0"/>
        <v>0</v>
      </c>
      <c r="E53" t="e">
        <f t="shared" si="1"/>
        <v>#DIV/0!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 t="s">
        <v>69</v>
      </c>
      <c r="S53" s="9" t="s">
        <v>61</v>
      </c>
    </row>
    <row r="54" spans="1:19" x14ac:dyDescent="0.3">
      <c r="A54">
        <v>1</v>
      </c>
      <c r="B54">
        <v>52</v>
      </c>
      <c r="C54">
        <v>24</v>
      </c>
      <c r="D54">
        <f t="shared" si="0"/>
        <v>5</v>
      </c>
      <c r="E54" t="e">
        <f t="shared" si="1"/>
        <v>#DIV/0!</v>
      </c>
      <c r="G54">
        <v>1</v>
      </c>
      <c r="H54">
        <v>1</v>
      </c>
      <c r="I54">
        <v>1</v>
      </c>
      <c r="J54">
        <v>1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 t="s">
        <v>68</v>
      </c>
      <c r="S54" s="9" t="s">
        <v>63</v>
      </c>
    </row>
    <row r="55" spans="1:19" x14ac:dyDescent="0.3">
      <c r="A55">
        <v>0</v>
      </c>
      <c r="B55">
        <v>53</v>
      </c>
      <c r="C55">
        <v>24</v>
      </c>
      <c r="D55">
        <f t="shared" si="0"/>
        <v>5</v>
      </c>
      <c r="E55" t="e">
        <f t="shared" si="1"/>
        <v>#DIV/0!</v>
      </c>
      <c r="G55">
        <v>1</v>
      </c>
      <c r="H55">
        <v>0</v>
      </c>
      <c r="I55">
        <v>1</v>
      </c>
      <c r="J55">
        <v>0</v>
      </c>
      <c r="K55">
        <v>1</v>
      </c>
      <c r="L55">
        <v>1</v>
      </c>
      <c r="M55">
        <v>1</v>
      </c>
      <c r="N55">
        <v>0</v>
      </c>
      <c r="O55">
        <v>0</v>
      </c>
      <c r="P55">
        <v>0</v>
      </c>
      <c r="Q55">
        <v>0</v>
      </c>
      <c r="R55" t="s">
        <v>68</v>
      </c>
      <c r="S55" s="9" t="s">
        <v>52</v>
      </c>
    </row>
    <row r="56" spans="1:19" x14ac:dyDescent="0.3">
      <c r="A56">
        <v>1</v>
      </c>
      <c r="B56">
        <v>54</v>
      </c>
      <c r="C56">
        <v>24</v>
      </c>
      <c r="D56">
        <f t="shared" si="0"/>
        <v>9</v>
      </c>
      <c r="E56" t="e">
        <f t="shared" si="1"/>
        <v>#DIV/0!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 t="s">
        <v>68</v>
      </c>
      <c r="S56" s="9" t="s">
        <v>61</v>
      </c>
    </row>
    <row r="57" spans="1:19" x14ac:dyDescent="0.3">
      <c r="A57">
        <v>1</v>
      </c>
      <c r="B57">
        <v>55</v>
      </c>
      <c r="C57">
        <v>24</v>
      </c>
      <c r="D57">
        <f t="shared" si="0"/>
        <v>0</v>
      </c>
      <c r="E57" t="e">
        <f t="shared" si="1"/>
        <v>#DIV/0!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t="s">
        <v>68</v>
      </c>
      <c r="S57" s="9" t="s">
        <v>63</v>
      </c>
    </row>
    <row r="58" spans="1:19" x14ac:dyDescent="0.3">
      <c r="A58">
        <v>0</v>
      </c>
      <c r="B58">
        <v>56</v>
      </c>
      <c r="C58">
        <v>24</v>
      </c>
      <c r="D58">
        <f t="shared" si="0"/>
        <v>1</v>
      </c>
      <c r="E58" t="e">
        <f t="shared" si="1"/>
        <v>#DIV/0!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 t="s">
        <v>70</v>
      </c>
      <c r="S58" s="9" t="s">
        <v>47</v>
      </c>
    </row>
    <row r="59" spans="1:19" x14ac:dyDescent="0.3">
      <c r="A59">
        <v>0</v>
      </c>
      <c r="B59">
        <v>57</v>
      </c>
      <c r="C59">
        <v>24</v>
      </c>
      <c r="D59">
        <f t="shared" si="0"/>
        <v>4</v>
      </c>
      <c r="E59" t="e">
        <f t="shared" si="1"/>
        <v>#DIV/0!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1</v>
      </c>
      <c r="N59">
        <v>1</v>
      </c>
      <c r="O59">
        <v>0</v>
      </c>
      <c r="P59">
        <v>0</v>
      </c>
      <c r="Q59">
        <v>1</v>
      </c>
      <c r="R59" t="s">
        <v>72</v>
      </c>
      <c r="S59" s="9" t="s">
        <v>47</v>
      </c>
    </row>
    <row r="60" spans="1:19" x14ac:dyDescent="0.3">
      <c r="A60">
        <v>0</v>
      </c>
      <c r="B60">
        <v>58</v>
      </c>
      <c r="C60">
        <v>25</v>
      </c>
      <c r="D60">
        <f t="shared" si="0"/>
        <v>6</v>
      </c>
      <c r="E60" t="e">
        <f t="shared" si="1"/>
        <v>#DIV/0!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R60" t="s">
        <v>68</v>
      </c>
      <c r="S60" s="9" t="s">
        <v>59</v>
      </c>
    </row>
    <row r="61" spans="1:19" x14ac:dyDescent="0.3">
      <c r="A61">
        <v>0</v>
      </c>
      <c r="B61">
        <v>59</v>
      </c>
      <c r="C61">
        <v>25</v>
      </c>
      <c r="D61">
        <f t="shared" si="0"/>
        <v>6</v>
      </c>
      <c r="E61" t="e">
        <f t="shared" si="1"/>
        <v>#DIV/0!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R61" t="s">
        <v>70</v>
      </c>
      <c r="S61" s="9" t="s">
        <v>63</v>
      </c>
    </row>
    <row r="62" spans="1:19" x14ac:dyDescent="0.3">
      <c r="A62">
        <v>1</v>
      </c>
      <c r="B62">
        <v>60</v>
      </c>
      <c r="C62">
        <v>25</v>
      </c>
      <c r="D62">
        <f t="shared" si="0"/>
        <v>0</v>
      </c>
      <c r="E62" t="e">
        <f t="shared" si="1"/>
        <v>#DIV/0!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R62" t="s">
        <v>68</v>
      </c>
      <c r="S62" s="9" t="s">
        <v>48</v>
      </c>
    </row>
    <row r="63" spans="1:19" x14ac:dyDescent="0.3">
      <c r="A63">
        <v>1</v>
      </c>
      <c r="B63">
        <v>61</v>
      </c>
      <c r="C63">
        <v>25</v>
      </c>
      <c r="D63">
        <f t="shared" si="0"/>
        <v>3</v>
      </c>
      <c r="E63" t="e">
        <f t="shared" si="1"/>
        <v>#DIV/0!</v>
      </c>
      <c r="G63">
        <v>1</v>
      </c>
      <c r="H63">
        <v>1</v>
      </c>
      <c r="I63">
        <v>0</v>
      </c>
      <c r="J63">
        <v>0</v>
      </c>
      <c r="K63">
        <v>1</v>
      </c>
      <c r="L63">
        <v>0</v>
      </c>
      <c r="R63" t="s">
        <v>70</v>
      </c>
      <c r="S63" s="9" t="s">
        <v>48</v>
      </c>
    </row>
    <row r="64" spans="1:19" x14ac:dyDescent="0.3">
      <c r="A64">
        <v>1</v>
      </c>
      <c r="B64">
        <v>62</v>
      </c>
      <c r="C64">
        <v>25</v>
      </c>
      <c r="D64">
        <f t="shared" si="0"/>
        <v>0</v>
      </c>
      <c r="E64" t="e">
        <f t="shared" si="1"/>
        <v>#DIV/0!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R64" t="s">
        <v>70</v>
      </c>
      <c r="S64" s="9" t="s">
        <v>49</v>
      </c>
    </row>
    <row r="65" spans="1:19" x14ac:dyDescent="0.3">
      <c r="A65">
        <v>1</v>
      </c>
      <c r="B65">
        <v>63</v>
      </c>
      <c r="C65">
        <v>25</v>
      </c>
      <c r="D65">
        <f t="shared" si="0"/>
        <v>3</v>
      </c>
      <c r="E65" t="e">
        <f t="shared" si="1"/>
        <v>#DIV/0!</v>
      </c>
      <c r="G65">
        <v>1</v>
      </c>
      <c r="H65">
        <v>0</v>
      </c>
      <c r="I65">
        <v>0</v>
      </c>
      <c r="J65">
        <v>1</v>
      </c>
      <c r="K65">
        <v>0</v>
      </c>
      <c r="L65">
        <v>1</v>
      </c>
      <c r="R65" t="s">
        <v>68</v>
      </c>
      <c r="S65" s="9" t="s">
        <v>63</v>
      </c>
    </row>
    <row r="66" spans="1:19" x14ac:dyDescent="0.3">
      <c r="A66">
        <v>1</v>
      </c>
      <c r="B66">
        <v>64</v>
      </c>
      <c r="C66">
        <v>25</v>
      </c>
      <c r="D66">
        <f t="shared" si="0"/>
        <v>0</v>
      </c>
      <c r="E66" t="e">
        <f t="shared" si="1"/>
        <v>#DIV/0!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R66" t="s">
        <v>72</v>
      </c>
      <c r="S66" s="9" t="s">
        <v>49</v>
      </c>
    </row>
    <row r="67" spans="1:19" x14ac:dyDescent="0.3">
      <c r="A67">
        <v>0</v>
      </c>
      <c r="B67">
        <v>65</v>
      </c>
      <c r="C67">
        <v>25</v>
      </c>
      <c r="D67">
        <f t="shared" si="0"/>
        <v>4</v>
      </c>
      <c r="E67" t="e">
        <f t="shared" si="1"/>
        <v>#DIV/0!</v>
      </c>
      <c r="G67">
        <v>1</v>
      </c>
      <c r="H67">
        <v>0</v>
      </c>
      <c r="I67">
        <v>1</v>
      </c>
      <c r="J67">
        <v>1</v>
      </c>
      <c r="K67">
        <v>1</v>
      </c>
      <c r="L67">
        <v>0</v>
      </c>
      <c r="R67" t="s">
        <v>68</v>
      </c>
      <c r="S67" s="9" t="s">
        <v>49</v>
      </c>
    </row>
    <row r="68" spans="1:19" x14ac:dyDescent="0.3">
      <c r="A68">
        <v>0</v>
      </c>
      <c r="B68">
        <v>66</v>
      </c>
      <c r="C68">
        <v>25</v>
      </c>
      <c r="D68">
        <f t="shared" ref="D68:D89" si="2">SUM(F68:O68)</f>
        <v>5</v>
      </c>
      <c r="E68" t="e">
        <f t="shared" ref="E68:E89" si="3">AVERAGE(F68)</f>
        <v>#DIV/0!</v>
      </c>
      <c r="G68">
        <v>1</v>
      </c>
      <c r="H68">
        <v>1</v>
      </c>
      <c r="I68">
        <v>0</v>
      </c>
      <c r="J68">
        <v>1</v>
      </c>
      <c r="K68">
        <v>1</v>
      </c>
      <c r="L68">
        <v>1</v>
      </c>
      <c r="R68" t="s">
        <v>70</v>
      </c>
      <c r="S68" s="9" t="s">
        <v>61</v>
      </c>
    </row>
    <row r="69" spans="1:19" x14ac:dyDescent="0.3">
      <c r="A69">
        <v>1</v>
      </c>
      <c r="B69">
        <v>67</v>
      </c>
      <c r="C69">
        <v>25</v>
      </c>
      <c r="D69">
        <f t="shared" si="2"/>
        <v>6</v>
      </c>
      <c r="E69" t="e">
        <f t="shared" si="3"/>
        <v>#DIV/0!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R69" t="s">
        <v>70</v>
      </c>
      <c r="S69" s="9" t="s">
        <v>48</v>
      </c>
    </row>
    <row r="70" spans="1:19" x14ac:dyDescent="0.3">
      <c r="A70">
        <v>1</v>
      </c>
      <c r="B70">
        <v>68</v>
      </c>
      <c r="C70">
        <v>25</v>
      </c>
      <c r="D70">
        <f t="shared" si="2"/>
        <v>0</v>
      </c>
      <c r="E70" t="e">
        <f t="shared" si="3"/>
        <v>#DIV/0!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R70" t="s">
        <v>74</v>
      </c>
      <c r="S70" s="9" t="s">
        <v>62</v>
      </c>
    </row>
    <row r="71" spans="1:19" x14ac:dyDescent="0.3">
      <c r="A71">
        <v>1</v>
      </c>
      <c r="B71">
        <v>69</v>
      </c>
      <c r="C71">
        <v>25</v>
      </c>
      <c r="D71">
        <f t="shared" si="2"/>
        <v>5</v>
      </c>
      <c r="E71" t="e">
        <f t="shared" si="3"/>
        <v>#DIV/0!</v>
      </c>
      <c r="G71">
        <v>1</v>
      </c>
      <c r="H71">
        <v>0</v>
      </c>
      <c r="I71">
        <v>1</v>
      </c>
      <c r="J71">
        <v>1</v>
      </c>
      <c r="K71">
        <v>1</v>
      </c>
      <c r="L71">
        <v>1</v>
      </c>
      <c r="R71" t="s">
        <v>68</v>
      </c>
      <c r="S71" s="9" t="s">
        <v>64</v>
      </c>
    </row>
    <row r="72" spans="1:19" x14ac:dyDescent="0.3">
      <c r="A72">
        <v>0</v>
      </c>
      <c r="B72">
        <v>70</v>
      </c>
      <c r="C72">
        <v>25</v>
      </c>
      <c r="D72">
        <f t="shared" si="2"/>
        <v>5</v>
      </c>
      <c r="E72" t="e">
        <f t="shared" si="3"/>
        <v>#DIV/0!</v>
      </c>
      <c r="G72">
        <v>1</v>
      </c>
      <c r="H72">
        <v>1</v>
      </c>
      <c r="I72">
        <v>0</v>
      </c>
      <c r="J72">
        <v>1</v>
      </c>
      <c r="K72">
        <v>1</v>
      </c>
      <c r="L72">
        <v>1</v>
      </c>
      <c r="R72" t="s">
        <v>68</v>
      </c>
      <c r="S72" s="9" t="s">
        <v>63</v>
      </c>
    </row>
    <row r="73" spans="1:19" x14ac:dyDescent="0.3">
      <c r="A73">
        <v>0</v>
      </c>
      <c r="B73">
        <v>71</v>
      </c>
      <c r="C73">
        <v>25</v>
      </c>
      <c r="D73">
        <f t="shared" si="2"/>
        <v>0</v>
      </c>
      <c r="E73" t="e">
        <f t="shared" si="3"/>
        <v>#DIV/0!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R73" t="s">
        <v>72</v>
      </c>
      <c r="S73" s="9" t="s">
        <v>54</v>
      </c>
    </row>
    <row r="74" spans="1:19" x14ac:dyDescent="0.3">
      <c r="A74">
        <v>1</v>
      </c>
      <c r="B74">
        <v>72</v>
      </c>
      <c r="C74">
        <v>25</v>
      </c>
      <c r="D74">
        <f t="shared" si="2"/>
        <v>3</v>
      </c>
      <c r="E74" t="e">
        <f t="shared" si="3"/>
        <v>#DIV/0!</v>
      </c>
      <c r="G74">
        <v>1</v>
      </c>
      <c r="H74">
        <v>1</v>
      </c>
      <c r="I74">
        <v>0</v>
      </c>
      <c r="J74">
        <v>0</v>
      </c>
      <c r="K74">
        <v>0</v>
      </c>
      <c r="L74">
        <v>1</v>
      </c>
      <c r="R74" t="s">
        <v>75</v>
      </c>
      <c r="S74" s="9" t="s">
        <v>49</v>
      </c>
    </row>
    <row r="75" spans="1:19" x14ac:dyDescent="0.3">
      <c r="A75">
        <v>0</v>
      </c>
      <c r="B75">
        <v>73</v>
      </c>
      <c r="C75">
        <v>25</v>
      </c>
      <c r="D75">
        <f t="shared" si="2"/>
        <v>6</v>
      </c>
      <c r="E75" t="e">
        <f t="shared" si="3"/>
        <v>#DIV/0!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R75" t="s">
        <v>70</v>
      </c>
      <c r="S75" s="9" t="s">
        <v>47</v>
      </c>
    </row>
    <row r="76" spans="1:19" x14ac:dyDescent="0.3">
      <c r="A76">
        <v>0</v>
      </c>
      <c r="B76">
        <v>74</v>
      </c>
      <c r="C76">
        <v>25</v>
      </c>
      <c r="D76">
        <f t="shared" si="2"/>
        <v>5</v>
      </c>
      <c r="E76" t="e">
        <f t="shared" si="3"/>
        <v>#DIV/0!</v>
      </c>
      <c r="G76">
        <v>1</v>
      </c>
      <c r="H76">
        <v>1</v>
      </c>
      <c r="I76">
        <v>0</v>
      </c>
      <c r="J76">
        <v>1</v>
      </c>
      <c r="K76">
        <v>1</v>
      </c>
      <c r="L76">
        <v>1</v>
      </c>
      <c r="R76" t="s">
        <v>71</v>
      </c>
      <c r="S76" s="9" t="s">
        <v>49</v>
      </c>
    </row>
    <row r="77" spans="1:19" x14ac:dyDescent="0.3">
      <c r="A77">
        <v>0</v>
      </c>
      <c r="B77">
        <v>75</v>
      </c>
      <c r="C77">
        <v>25</v>
      </c>
      <c r="D77">
        <f t="shared" si="2"/>
        <v>6</v>
      </c>
      <c r="E77" t="e">
        <f t="shared" si="3"/>
        <v>#DIV/0!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R77" t="s">
        <v>71</v>
      </c>
      <c r="S77" s="9" t="s">
        <v>61</v>
      </c>
    </row>
    <row r="78" spans="1:19" x14ac:dyDescent="0.3">
      <c r="A78">
        <v>0</v>
      </c>
      <c r="B78">
        <v>76</v>
      </c>
      <c r="C78">
        <v>25</v>
      </c>
      <c r="D78">
        <f t="shared" si="2"/>
        <v>6</v>
      </c>
      <c r="E78" t="e">
        <f t="shared" si="3"/>
        <v>#DIV/0!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R78" t="s">
        <v>68</v>
      </c>
      <c r="S78" s="9" t="s">
        <v>59</v>
      </c>
    </row>
    <row r="79" spans="1:19" x14ac:dyDescent="0.3">
      <c r="A79">
        <v>0</v>
      </c>
      <c r="B79">
        <v>77</v>
      </c>
      <c r="C79">
        <v>25</v>
      </c>
      <c r="D79">
        <f t="shared" si="2"/>
        <v>5</v>
      </c>
      <c r="E79" t="e">
        <f t="shared" si="3"/>
        <v>#DIV/0!</v>
      </c>
      <c r="G79">
        <v>1</v>
      </c>
      <c r="H79">
        <v>1</v>
      </c>
      <c r="I79">
        <v>0</v>
      </c>
      <c r="J79">
        <v>1</v>
      </c>
      <c r="K79">
        <v>1</v>
      </c>
      <c r="L79">
        <v>1</v>
      </c>
      <c r="R79" t="s">
        <v>70</v>
      </c>
      <c r="S79" s="9" t="s">
        <v>48</v>
      </c>
    </row>
    <row r="80" spans="1:19" x14ac:dyDescent="0.3">
      <c r="A80">
        <v>1</v>
      </c>
      <c r="B80">
        <v>78</v>
      </c>
      <c r="C80">
        <v>25</v>
      </c>
      <c r="D80">
        <f t="shared" si="2"/>
        <v>4</v>
      </c>
      <c r="E80" t="e">
        <f t="shared" si="3"/>
        <v>#DIV/0!</v>
      </c>
      <c r="G80">
        <v>1</v>
      </c>
      <c r="H80">
        <v>1</v>
      </c>
      <c r="I80">
        <v>0</v>
      </c>
      <c r="J80">
        <v>1</v>
      </c>
      <c r="K80">
        <v>1</v>
      </c>
      <c r="L80">
        <v>0</v>
      </c>
      <c r="R80" t="s">
        <v>68</v>
      </c>
      <c r="S80" s="9" t="s">
        <v>49</v>
      </c>
    </row>
    <row r="81" spans="1:19" x14ac:dyDescent="0.3">
      <c r="A81">
        <v>0</v>
      </c>
      <c r="B81">
        <v>79</v>
      </c>
      <c r="C81">
        <v>25</v>
      </c>
      <c r="D81">
        <f t="shared" si="2"/>
        <v>6</v>
      </c>
      <c r="E81" t="e">
        <f t="shared" si="3"/>
        <v>#DIV/0!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R81" t="s">
        <v>70</v>
      </c>
      <c r="S81" s="9" t="s">
        <v>48</v>
      </c>
    </row>
    <row r="82" spans="1:19" x14ac:dyDescent="0.3">
      <c r="A82">
        <v>1</v>
      </c>
      <c r="B82">
        <v>80</v>
      </c>
      <c r="C82">
        <v>25</v>
      </c>
      <c r="D82">
        <f t="shared" si="2"/>
        <v>4</v>
      </c>
      <c r="E82" t="e">
        <f t="shared" si="3"/>
        <v>#DIV/0!</v>
      </c>
      <c r="G82">
        <v>1</v>
      </c>
      <c r="H82">
        <v>1</v>
      </c>
      <c r="I82">
        <v>0</v>
      </c>
      <c r="J82">
        <v>1</v>
      </c>
      <c r="K82">
        <v>1</v>
      </c>
      <c r="L82">
        <v>0</v>
      </c>
      <c r="R82" t="s">
        <v>68</v>
      </c>
      <c r="S82" s="9" t="s">
        <v>50</v>
      </c>
    </row>
    <row r="83" spans="1:19" x14ac:dyDescent="0.3">
      <c r="A83">
        <v>1</v>
      </c>
      <c r="B83">
        <v>81</v>
      </c>
      <c r="C83">
        <v>25</v>
      </c>
      <c r="D83">
        <f t="shared" si="2"/>
        <v>3</v>
      </c>
      <c r="E83" t="e">
        <f t="shared" si="3"/>
        <v>#DIV/0!</v>
      </c>
      <c r="G83">
        <v>1</v>
      </c>
      <c r="H83">
        <v>0</v>
      </c>
      <c r="I83">
        <v>0</v>
      </c>
      <c r="J83">
        <v>1</v>
      </c>
      <c r="K83">
        <v>0</v>
      </c>
      <c r="L83">
        <v>1</v>
      </c>
      <c r="R83" t="s">
        <v>73</v>
      </c>
      <c r="S83" s="9" t="s">
        <v>52</v>
      </c>
    </row>
    <row r="84" spans="1:19" x14ac:dyDescent="0.3">
      <c r="A84">
        <v>1</v>
      </c>
      <c r="B84">
        <v>82</v>
      </c>
      <c r="C84">
        <v>25</v>
      </c>
      <c r="D84">
        <f t="shared" si="2"/>
        <v>3</v>
      </c>
      <c r="E84" t="e">
        <f t="shared" si="3"/>
        <v>#DIV/0!</v>
      </c>
      <c r="G84">
        <v>1</v>
      </c>
      <c r="H84">
        <v>1</v>
      </c>
      <c r="I84">
        <v>0</v>
      </c>
      <c r="J84">
        <v>0</v>
      </c>
      <c r="K84">
        <v>0</v>
      </c>
      <c r="L84">
        <v>1</v>
      </c>
      <c r="R84" t="s">
        <v>72</v>
      </c>
      <c r="S84" s="9" t="s">
        <v>61</v>
      </c>
    </row>
    <row r="85" spans="1:19" x14ac:dyDescent="0.3">
      <c r="A85">
        <v>0</v>
      </c>
      <c r="B85">
        <v>83</v>
      </c>
      <c r="C85">
        <v>25</v>
      </c>
      <c r="D85">
        <f t="shared" si="2"/>
        <v>0</v>
      </c>
      <c r="E85" t="e">
        <f t="shared" si="3"/>
        <v>#DIV/0!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R85" t="s">
        <v>70</v>
      </c>
      <c r="S85" s="9" t="s">
        <v>65</v>
      </c>
    </row>
    <row r="86" spans="1:19" x14ac:dyDescent="0.3">
      <c r="A86">
        <v>0</v>
      </c>
      <c r="B86">
        <v>84</v>
      </c>
      <c r="C86">
        <v>25</v>
      </c>
      <c r="D86">
        <f t="shared" si="2"/>
        <v>3</v>
      </c>
      <c r="E86" t="e">
        <f t="shared" si="3"/>
        <v>#DIV/0!</v>
      </c>
      <c r="G86">
        <v>0</v>
      </c>
      <c r="H86">
        <v>1</v>
      </c>
      <c r="I86">
        <v>1</v>
      </c>
      <c r="J86">
        <v>0</v>
      </c>
      <c r="K86">
        <v>0</v>
      </c>
      <c r="L86">
        <v>1</v>
      </c>
      <c r="R86" t="s">
        <v>68</v>
      </c>
      <c r="S86" s="9" t="s">
        <v>48</v>
      </c>
    </row>
    <row r="87" spans="1:19" x14ac:dyDescent="0.3">
      <c r="A87">
        <v>1</v>
      </c>
      <c r="B87">
        <v>85</v>
      </c>
      <c r="C87">
        <v>25</v>
      </c>
      <c r="D87">
        <f t="shared" si="2"/>
        <v>0</v>
      </c>
      <c r="E87" t="e">
        <f t="shared" si="3"/>
        <v>#DIV/0!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R87" t="s">
        <v>73</v>
      </c>
      <c r="S87" s="9" t="s">
        <v>66</v>
      </c>
    </row>
    <row r="88" spans="1:19" x14ac:dyDescent="0.3">
      <c r="A88">
        <v>1</v>
      </c>
      <c r="B88">
        <v>86</v>
      </c>
      <c r="C88">
        <v>25</v>
      </c>
      <c r="D88">
        <f t="shared" si="2"/>
        <v>6</v>
      </c>
      <c r="E88" t="e">
        <f t="shared" si="3"/>
        <v>#DIV/0!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R88" t="s">
        <v>71</v>
      </c>
      <c r="S88" s="9" t="s">
        <v>62</v>
      </c>
    </row>
    <row r="89" spans="1:19" x14ac:dyDescent="0.3">
      <c r="A89">
        <v>1</v>
      </c>
      <c r="B89">
        <v>87</v>
      </c>
      <c r="C89">
        <v>25</v>
      </c>
      <c r="D89">
        <f t="shared" si="2"/>
        <v>6</v>
      </c>
      <c r="E89" t="e">
        <f t="shared" si="3"/>
        <v>#DIV/0!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R89" t="s">
        <v>71</v>
      </c>
      <c r="S89" s="9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Complementarias</vt:lpstr>
      <vt:lpstr>Parcial 1</vt:lpstr>
      <vt:lpstr>Parcial 2 sin correcciones</vt:lpstr>
      <vt:lpstr>Parcial 2 con correcciones</vt:lpstr>
      <vt:lpstr>Parcial 3</vt:lpstr>
      <vt:lpstr>Parcial 3 revisado</vt:lpstr>
      <vt:lpstr>Examen final sel_mult</vt:lpstr>
      <vt:lpstr>Examen final procedimiento</vt:lpstr>
      <vt:lpstr>Asistencias complemetaria</vt:lpstr>
      <vt:lpstr>Asistencias magistral</vt:lpstr>
      <vt:lpstr>Notas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Andres Felipe Rosas Castillo</cp:lastModifiedBy>
  <cp:revision/>
  <dcterms:created xsi:type="dcterms:W3CDTF">2022-08-22T17:17:59Z</dcterms:created>
  <dcterms:modified xsi:type="dcterms:W3CDTF">2023-11-30T05:43:50Z</dcterms:modified>
  <cp:category/>
  <cp:contentStatus/>
</cp:coreProperties>
</file>