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/>
  <xr:revisionPtr revIDLastSave="0" documentId="8_{04EFAC70-0D03-448E-8411-158C06041494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Cover" sheetId="2" r:id="rId1"/>
    <sheet name="Summary" sheetId="4" r:id="rId2"/>
    <sheet name="Chức năng 1" sheetId="1" r:id="rId3"/>
    <sheet name="Sheet1" sheetId="5" r:id="rId4"/>
  </sheets>
  <calcPr calcId="191028"/>
  <pivotCaches>
    <pivotCache cacheId="62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C17" i="4"/>
  <c r="G24" i="4"/>
  <c r="F24" i="4"/>
  <c r="C16" i="4" s="1"/>
  <c r="E24" i="4"/>
  <c r="C18" i="1"/>
  <c r="D24" i="4" s="1"/>
  <c r="A22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A25" i="1"/>
  <c r="A24" i="1"/>
  <c r="A42" i="1"/>
  <c r="A41" i="1"/>
  <c r="A40" i="1"/>
  <c r="A39" i="1"/>
  <c r="A38" i="1"/>
  <c r="A37" i="1"/>
  <c r="A36" i="1"/>
  <c r="A35" i="1"/>
  <c r="A34" i="1"/>
  <c r="A33" i="1"/>
  <c r="A32" i="1"/>
  <c r="A31" i="1"/>
  <c r="A23" i="1"/>
  <c r="H24" i="4" l="1"/>
  <c r="C18" i="4" s="1"/>
  <c r="C14" i="4"/>
  <c r="C15" i="4"/>
  <c r="J24" i="4"/>
  <c r="I24" i="4"/>
  <c r="C16" i="1"/>
  <c r="C15" i="1"/>
  <c r="C14" i="1"/>
  <c r="C17" i="1" s="1"/>
</calcChain>
</file>

<file path=xl/sharedStrings.xml><?xml version="1.0" encoding="utf-8"?>
<sst xmlns="http://schemas.openxmlformats.org/spreadsheetml/2006/main" count="127" uniqueCount="99">
  <si>
    <t>TEST CASE</t>
  </si>
  <si>
    <t>Project Name</t>
  </si>
  <si>
    <t>Creator</t>
  </si>
  <si>
    <t>Project Code</t>
  </si>
  <si>
    <t>Reviewer/Approver</t>
  </si>
  <si>
    <t>Document Code</t>
  </si>
  <si>
    <t>Approved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</si>
  <si>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</si>
  <si>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</si>
  <si>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</si>
  <si>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</si>
  <si>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</si>
  <si>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</si>
  <si>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</si>
  <si>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v1.0</t>
  </si>
  <si>
    <t>Tạo mới</t>
  </si>
  <si>
    <t>A</t>
  </si>
  <si>
    <t>TEST REPORT</t>
  </si>
  <si>
    <t>GENERAL</t>
  </si>
  <si>
    <t>PROJECT NAME</t>
  </si>
  <si>
    <t xml:space="preserve">project name </t>
  </si>
  <si>
    <t>CREATOR</t>
  </si>
  <si>
    <t>PIC</t>
  </si>
  <si>
    <t>SPRINT</t>
  </si>
  <si>
    <t>Sprint xxx</t>
  </si>
  <si>
    <t>REVIEWER/APPROVER</t>
  </si>
  <si>
    <t>Reviewer</t>
  </si>
  <si>
    <t>■ Summary (overview)</t>
  </si>
  <si>
    <t xml:space="preserve">Report </t>
  </si>
  <si>
    <t>Total</t>
  </si>
  <si>
    <t>Pass</t>
  </si>
  <si>
    <t xml:space="preserve">Fail </t>
  </si>
  <si>
    <t>Pending</t>
  </si>
  <si>
    <t>Remaining</t>
  </si>
  <si>
    <t>■ Summary (detail)</t>
  </si>
  <si>
    <t xml:space="preserve">Sheet name </t>
  </si>
  <si>
    <t>Tester</t>
  </si>
  <si>
    <t>Fail</t>
  </si>
  <si>
    <t>%pass</t>
  </si>
  <si>
    <t>%Coverage</t>
  </si>
  <si>
    <t>Chức năng 1</t>
  </si>
  <si>
    <t xml:space="preserve">PIC </t>
  </si>
  <si>
    <t>Novus Fintech JSC
21st Floor, 106 Hoang Quoc Viet 
Cau Giay Dist., Hanoi, Vietnam
+84 24 7300 8999</t>
  </si>
  <si>
    <t>FUNCTION NAME</t>
  </si>
  <si>
    <t>Function name</t>
  </si>
  <si>
    <t>REVIEWER</t>
  </si>
  <si>
    <t xml:space="preserve">RESULT </t>
  </si>
  <si>
    <t>CODE</t>
  </si>
  <si>
    <t>ORD</t>
  </si>
  <si>
    <t>PASS</t>
  </si>
  <si>
    <t>FAIL</t>
  </si>
  <si>
    <t>PENDING</t>
  </si>
  <si>
    <t>NOT TESTED YET</t>
  </si>
  <si>
    <t>TOTAL</t>
  </si>
  <si>
    <t xml:space="preserve">ID </t>
  </si>
  <si>
    <t>Description of test cases</t>
  </si>
  <si>
    <t>Preconditions</t>
  </si>
  <si>
    <t>Data Test</t>
  </si>
  <si>
    <t>Test case procedure</t>
  </si>
  <si>
    <t>Expected results</t>
  </si>
  <si>
    <t>Priority</t>
  </si>
  <si>
    <t>Automation Test</t>
  </si>
  <si>
    <t>Result</t>
  </si>
  <si>
    <t>Actual Result</t>
  </si>
  <si>
    <t>Execute date</t>
  </si>
  <si>
    <t>BUG ID</t>
  </si>
  <si>
    <t xml:space="preserve">Note </t>
  </si>
  <si>
    <t>Round 1</t>
  </si>
  <si>
    <t>Round 2</t>
  </si>
  <si>
    <t>Round 3</t>
  </si>
  <si>
    <t xml:space="preserve">Description case1 </t>
  </si>
  <si>
    <t>Steps:
B1:
B2:
B3</t>
  </si>
  <si>
    <t>Expect 1</t>
  </si>
  <si>
    <t>High</t>
  </si>
  <si>
    <t>Yes</t>
  </si>
  <si>
    <t>Description case2</t>
  </si>
  <si>
    <t>Expect 2</t>
  </si>
  <si>
    <t>Medium</t>
  </si>
  <si>
    <t>No</t>
  </si>
  <si>
    <t>link Jira</t>
  </si>
  <si>
    <t>Description case3</t>
  </si>
  <si>
    <t>Low</t>
  </si>
  <si>
    <t>Description case4</t>
  </si>
  <si>
    <t>Steps:
B1:
B2:
B4</t>
  </si>
  <si>
    <t>Steps:
B1:
B2:
B5</t>
  </si>
  <si>
    <t>Steps:
B1:
B2:
B6</t>
  </si>
  <si>
    <t>Steps:
B1:
B2:
B7</t>
  </si>
  <si>
    <t>Steps:
B1:
B2:
B8</t>
  </si>
  <si>
    <t>Steps:
B1:
B2:
B9</t>
  </si>
  <si>
    <t>Steps:
B1:
B2:
B10</t>
  </si>
  <si>
    <t>Steps:
B1:
B2:
B11</t>
  </si>
  <si>
    <t>Steps:
B1:
B2:
B12</t>
  </si>
  <si>
    <t>Steps:
B1:
B2:
B13</t>
  </si>
  <si>
    <t>Steps:
B1:
B2:
B14</t>
  </si>
  <si>
    <t>Steps:
B1:
B2:
B15</t>
  </si>
  <si>
    <t>Steps:
B1:
B2:
B16</t>
  </si>
  <si>
    <t xml:space="preserve">Count of ID 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</si>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</sst>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2">
    <font>
      <sz val="11"/>
      <color theme="1"/>
      <name val="Aptos Narrow"/>
      <family val="2"/>
      <scheme val="minor"/>
    </font>
    <font>
      <b/>
      <sz val="7"/>
      <color rgb="FF999999"/>
      <name val="Arial"/>
    </font>
    <font>
      <sz val="10"/>
      <color theme="1"/>
      <name val="Arial"/>
    </font>
    <font>
      <sz val="10"/>
      <color rgb="FF000000"/>
      <name val="Arial"/>
    </font>
    <font>
      <b/>
      <sz val="12"/>
      <color theme="1"/>
      <name val="Arial"/>
    </font>
    <font>
      <sz val="9"/>
      <color theme="1"/>
      <name val="Arial"/>
    </font>
    <font>
      <b/>
      <sz val="9"/>
      <color theme="1"/>
      <name val="Arial"/>
    </font>
    <font>
      <sz val="10"/>
      <name val="Arial"/>
    </font>
    <font>
      <b/>
      <u/>
      <sz val="9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b/>
      <sz val="11"/>
      <color theme="1"/>
      <name val="Aptos Narrow"/>
      <family val="2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rgb="FF000000"/>
      <name val="Tahoma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theme="1"/>
      <name val="Tahoma"/>
    </font>
    <font>
      <i/>
      <sz val="12"/>
      <color theme="1"/>
      <name val="Times New Roman"/>
    </font>
    <font>
      <sz val="12"/>
      <color theme="1"/>
      <name val="Times New Roman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89898"/>
        <bgColor rgb="FF989898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11" fillId="0" borderId="9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/>
    </xf>
    <xf numFmtId="0" fontId="17" fillId="0" borderId="0" xfId="0" applyFont="1" applyAlignment="1">
      <alignment horizontal="left"/>
    </xf>
    <xf numFmtId="0" fontId="12" fillId="2" borderId="0" xfId="0" applyFont="1" applyFill="1"/>
    <xf numFmtId="0" fontId="12" fillId="0" borderId="0" xfId="0" applyFont="1" applyAlignment="1">
      <alignment vertical="center"/>
    </xf>
    <xf numFmtId="15" fontId="18" fillId="5" borderId="15" xfId="0" applyNumberFormat="1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2" fillId="0" borderId="0" xfId="0" applyFont="1" applyAlignment="1">
      <alignment vertical="top"/>
    </xf>
    <xf numFmtId="164" fontId="19" fillId="0" borderId="18" xfId="0" applyNumberFormat="1" applyFont="1" applyBorder="1" applyAlignment="1">
      <alignment horizontal="center" vertical="center"/>
    </xf>
    <xf numFmtId="49" fontId="20" fillId="0" borderId="19" xfId="0" quotePrefix="1" applyNumberFormat="1" applyFont="1" applyBorder="1" applyAlignment="1">
      <alignment horizontal="center" vertical="center"/>
    </xf>
    <xf numFmtId="0" fontId="19" fillId="0" borderId="19" xfId="0" quotePrefix="1" applyFont="1" applyBorder="1" applyAlignment="1">
      <alignment horizontal="left" vertical="center" wrapText="1"/>
    </xf>
    <xf numFmtId="15" fontId="20" fillId="0" borderId="19" xfId="0" applyNumberFormat="1" applyFont="1" applyBorder="1" applyAlignment="1">
      <alignment horizontal="center" vertical="center"/>
    </xf>
    <xf numFmtId="15" fontId="19" fillId="0" borderId="19" xfId="0" applyNumberFormat="1" applyFont="1" applyBorder="1" applyAlignment="1">
      <alignment horizontal="left" vertical="center" wrapText="1"/>
    </xf>
    <xf numFmtId="0" fontId="19" fillId="0" borderId="20" xfId="0" applyFont="1" applyBorder="1" applyAlignment="1">
      <alignment vertical="center" wrapText="1"/>
    </xf>
    <xf numFmtId="49" fontId="20" fillId="0" borderId="19" xfId="0" applyNumberFormat="1" applyFont="1" applyBorder="1" applyAlignment="1">
      <alignment horizontal="center" vertical="center"/>
    </xf>
    <xf numFmtId="0" fontId="19" fillId="0" borderId="19" xfId="0" applyFont="1" applyBorder="1" applyAlignment="1">
      <alignment horizontal="left" vertical="center" wrapText="1"/>
    </xf>
    <xf numFmtId="164" fontId="12" fillId="0" borderId="21" xfId="0" applyNumberFormat="1" applyFont="1" applyBorder="1" applyAlignment="1">
      <alignment vertical="top"/>
    </xf>
    <xf numFmtId="49" fontId="12" fillId="0" borderId="22" xfId="0" applyNumberFormat="1" applyFont="1" applyBorder="1" applyAlignment="1">
      <alignment vertical="top"/>
    </xf>
    <xf numFmtId="0" fontId="12" fillId="0" borderId="22" xfId="0" applyFont="1" applyBorder="1" applyAlignment="1">
      <alignment vertical="top"/>
    </xf>
    <xf numFmtId="0" fontId="12" fillId="0" borderId="23" xfId="0" applyFont="1" applyBorder="1" applyAlignment="1">
      <alignment vertical="top"/>
    </xf>
    <xf numFmtId="0" fontId="16" fillId="2" borderId="9" xfId="0" applyFont="1" applyFill="1" applyBorder="1" applyAlignment="1">
      <alignment horizontal="left" vertical="center"/>
    </xf>
    <xf numFmtId="0" fontId="12" fillId="0" borderId="6" xfId="0" applyFont="1" applyBorder="1" applyAlignment="1">
      <alignment vertical="center"/>
    </xf>
    <xf numFmtId="0" fontId="17" fillId="0" borderId="6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9" xfId="0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3" borderId="24" xfId="0" applyFont="1" applyFill="1" applyBorder="1" applyAlignment="1">
      <alignment horizontal="center" vertical="center"/>
    </xf>
    <xf numFmtId="0" fontId="21" fillId="0" borderId="9" xfId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0" fontId="11" fillId="3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7" fillId="0" borderId="12" xfId="0" applyFont="1" applyBorder="1" applyAlignment="1">
      <alignment vertical="center"/>
    </xf>
    <xf numFmtId="0" fontId="17" fillId="0" borderId="4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" fillId="0" borderId="0" xfId="0" applyFont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9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9" fillId="3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0" fillId="0" borderId="0" xfId="0" pivotButton="1"/>
    <xf numFmtId="0" fontId="7" fillId="0" borderId="2" xfId="0" applyFont="1" applyBorder="1" applyAlignment="1"/>
    <xf numFmtId="0" fontId="7" fillId="0" borderId="6" xfId="0" applyFont="1" applyBorder="1" applyAlignment="1"/>
  </cellXfs>
  <cellStyles count="2">
    <cellStyle name="Hyperlink" xfId="1" builtinId="8"/>
    <cellStyle name="Normal" xfId="0" builtinId="0"/>
  </cellStyles>
  <dxfs count="7"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theme="6" tint="0.39997558519241921"/>
        </patternFill>
      </fill>
    </dxf>
    <dxf>
      <font>
        <color theme="1"/>
      </font>
      <fill>
        <patternFill patternType="solid">
          <bgColor theme="3" tint="0.749992370372631"/>
        </patternFill>
      </fill>
    </dxf>
    <dxf>
      <font>
        <b/>
        <i val="0"/>
        <color theme="3" tint="0.499984740745262"/>
      </font>
      <fill>
        <patternFill patternType="solid">
          <bgColor theme="0"/>
        </patternFill>
      </fill>
    </dxf>
    <dxf>
      <font>
        <b/>
        <i val="0"/>
        <color rgb="FFFFC000"/>
      </font>
      <fill>
        <patternFill patternType="solid">
          <bgColor theme="0"/>
        </patternFill>
      </fill>
    </dxf>
    <dxf>
      <font>
        <b/>
        <i val="0"/>
        <color rgb="FFFF0000"/>
      </font>
      <fill>
        <patternFill patternType="solid">
          <bgColor theme="0"/>
        </patternFill>
      </fill>
    </dxf>
    <dxf>
      <font>
        <b/>
        <i val="0"/>
        <color theme="6" tint="0.39997558519241921"/>
      </font>
      <fill>
        <patternFill patternType="solid"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314325</xdr:colOff>
      <xdr:row>1</xdr:row>
      <xdr:rowOff>504825</xdr:rowOff>
    </xdr:to>
    <xdr:pic>
      <xdr:nvPicPr>
        <xdr:cNvPr id="2" name="Picture 1" title="Hình ảnh">
          <a:extLst>
            <a:ext uri="{FF2B5EF4-FFF2-40B4-BE49-F238E27FC236}">
              <a16:creationId xmlns:a16="http://schemas.microsoft.com/office/drawing/2014/main" id="{1EAACB02-375C-4596-9EF7-999F2E2FE0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161925"/>
          <a:ext cx="2238375" cy="5048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</xdr:col>
      <xdr:colOff>1628775</xdr:colOff>
      <xdr:row>1</xdr:row>
      <xdr:rowOff>85725</xdr:rowOff>
    </xdr:to>
    <xdr:pic>
      <xdr:nvPicPr>
        <xdr:cNvPr id="2" name="Picture 1" title="Hình ảnh">
          <a:extLst>
            <a:ext uri="{FF2B5EF4-FFF2-40B4-BE49-F238E27FC236}">
              <a16:creationId xmlns:a16="http://schemas.microsoft.com/office/drawing/2014/main" id="{90EABC82-74D9-46A1-A356-38DC4A3221B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8575"/>
          <a:ext cx="2238375" cy="5048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</xdr:col>
      <xdr:colOff>1171575</xdr:colOff>
      <xdr:row>1</xdr:row>
      <xdr:rowOff>85725</xdr:rowOff>
    </xdr:to>
    <xdr:pic>
      <xdr:nvPicPr>
        <xdr:cNvPr id="2" name="Picture 1" title="Hình ảnh">
          <a:extLst>
            <a:ext uri="{FF2B5EF4-FFF2-40B4-BE49-F238E27FC236}">
              <a16:creationId xmlns:a16="http://schemas.microsoft.com/office/drawing/2014/main" id="{8BE4312F-8CCE-409B-B116-E1EE7084AE7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8575"/>
          <a:ext cx="2238375" cy="504825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0.57824560185" createdVersion="8" refreshedVersion="8" minRefreshableVersion="3" recordCount="5" xr:uid="{F41C4C4B-120D-4F01-952E-1323886C500E}">
  <cacheSource type="worksheet">
    <worksheetSource ref="A20:H25" sheet="Chức năng 1"/>
  </cacheSource>
  <cacheFields count="8">
    <cacheField name="ID " numFmtId="0">
      <sharedItems containsBlank="1" count="5">
        <m/>
        <s v="ORD.1"/>
        <s v="ORD.2"/>
        <s v="ORD.3"/>
        <s v="ORD.4"/>
      </sharedItems>
    </cacheField>
    <cacheField name="Description of test cases" numFmtId="0">
      <sharedItems containsBlank="1"/>
    </cacheField>
    <cacheField name="Preconditions" numFmtId="0">
      <sharedItems containsNonDate="0" containsString="0" containsBlank="1"/>
    </cacheField>
    <cacheField name="Data Test" numFmtId="0">
      <sharedItems containsNonDate="0" containsString="0" containsBlank="1"/>
    </cacheField>
    <cacheField name="Test case procedure" numFmtId="0">
      <sharedItems containsBlank="1"/>
    </cacheField>
    <cacheField name="Expected results" numFmtId="0">
      <sharedItems containsBlank="1"/>
    </cacheField>
    <cacheField name="Priority" numFmtId="0">
      <sharedItems containsBlank="1" count="4">
        <m/>
        <s v="High"/>
        <s v="Medium"/>
        <s v="Low"/>
      </sharedItems>
    </cacheField>
    <cacheField name="Automation Tes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m/>
    <m/>
    <m/>
    <m/>
    <m/>
    <x v="0"/>
    <m/>
  </r>
  <r>
    <x v="1"/>
    <s v="Description case1 "/>
    <m/>
    <m/>
    <s v="Steps:_x000a_B1:_x000a_B2:_x000a_B3"/>
    <s v="Expect 1"/>
    <x v="1"/>
    <s v="Yes"/>
  </r>
  <r>
    <x v="2"/>
    <s v="Description case2"/>
    <m/>
    <m/>
    <s v="Steps:_x000a_B1:_x000a_B2:_x000a_B3"/>
    <s v="Expect 2"/>
    <x v="2"/>
    <s v="No"/>
  </r>
  <r>
    <x v="3"/>
    <s v="Description case3"/>
    <m/>
    <m/>
    <s v="Steps:_x000a_B1:_x000a_B2:_x000a_B3"/>
    <s v="Expect 2"/>
    <x v="3"/>
    <s v="No"/>
  </r>
  <r>
    <x v="4"/>
    <s v="Description case4"/>
    <m/>
    <m/>
    <s v="Steps:_x000a_B1:_x000a_B2:_x000a_B3"/>
    <s v="Expect 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CAFA3-479C-42D6-8585-4DCE8432B367}" name="PivotTable1" cacheId="6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6" firstHeaderRow="1" firstDataRow="1" firstDataCol="1"/>
  <pivotFields count="8">
    <pivotField dataField="1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3"/>
        <item x="2"/>
        <item x="0"/>
        <item t="default"/>
      </items>
    </pivotField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8E28-4D81-4269-8AF3-7C549950F6E2}">
  <dimension ref="A1:AA22"/>
  <sheetViews>
    <sheetView showGridLines="0" workbookViewId="0">
      <selection activeCell="F46" sqref="F46"/>
    </sheetView>
  </sheetViews>
  <sheetFormatPr defaultRowHeight="15"/>
  <cols>
    <col min="2" max="4" width="14.42578125" customWidth="1"/>
    <col min="5" max="5" width="16.42578125" customWidth="1"/>
    <col min="6" max="7" width="36.140625" customWidth="1"/>
  </cols>
  <sheetData>
    <row r="1" spans="1:27" ht="12.75" customHeight="1">
      <c r="A1" s="13"/>
      <c r="B1" s="14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43.5" customHeight="1">
      <c r="A2" s="15"/>
      <c r="B2" s="58"/>
      <c r="C2" s="96"/>
      <c r="D2" s="97"/>
      <c r="E2" s="59" t="s">
        <v>0</v>
      </c>
      <c r="F2" s="96"/>
      <c r="G2" s="9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3"/>
      <c r="AA2" s="13"/>
    </row>
    <row r="3" spans="1:27" ht="12.75" customHeight="1">
      <c r="A3" s="13"/>
      <c r="B3" s="17"/>
      <c r="C3" s="18"/>
      <c r="D3" s="13"/>
      <c r="E3" s="13"/>
      <c r="F3" s="19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s="9" customFormat="1" ht="19.5" customHeight="1">
      <c r="A4" s="20"/>
      <c r="B4" s="37" t="s">
        <v>1</v>
      </c>
      <c r="C4" s="60"/>
      <c r="D4" s="61"/>
      <c r="E4" s="62"/>
      <c r="F4" s="37" t="s">
        <v>2</v>
      </c>
      <c r="G4" s="38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s="9" customFormat="1" ht="19.5" customHeight="1">
      <c r="A5" s="20"/>
      <c r="B5" s="37" t="s">
        <v>3</v>
      </c>
      <c r="C5" s="60"/>
      <c r="D5" s="61"/>
      <c r="E5" s="62"/>
      <c r="F5" s="37" t="s">
        <v>4</v>
      </c>
      <c r="G5" s="38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s="9" customFormat="1" ht="19.5" customHeight="1">
      <c r="A6" s="20"/>
      <c r="B6" s="63" t="s">
        <v>5</v>
      </c>
      <c r="C6" s="65"/>
      <c r="D6" s="66"/>
      <c r="E6" s="67"/>
      <c r="F6" s="37" t="s">
        <v>6</v>
      </c>
      <c r="G6" s="39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s="9" customFormat="1" ht="19.5" customHeight="1">
      <c r="A7" s="20"/>
      <c r="B7" s="64"/>
      <c r="C7" s="68"/>
      <c r="D7" s="69"/>
      <c r="E7" s="70"/>
      <c r="F7" s="37" t="s">
        <v>7</v>
      </c>
      <c r="G7" s="39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12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s="9" customFormat="1" ht="20.25" customHeight="1">
      <c r="A9" s="20"/>
      <c r="B9" s="40" t="s">
        <v>8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12.75" customHeight="1">
      <c r="A10" s="20"/>
      <c r="B10" s="21" t="s">
        <v>9</v>
      </c>
      <c r="C10" s="22" t="s">
        <v>7</v>
      </c>
      <c r="D10" s="22" t="s">
        <v>10</v>
      </c>
      <c r="E10" s="22" t="s">
        <v>11</v>
      </c>
      <c r="F10" s="22" t="s">
        <v>12</v>
      </c>
      <c r="G10" s="23" t="s">
        <v>13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2.75" customHeight="1">
      <c r="A11" s="24"/>
      <c r="B11" s="25">
        <v>45510</v>
      </c>
      <c r="C11" s="26" t="s">
        <v>14</v>
      </c>
      <c r="D11" s="27" t="s">
        <v>15</v>
      </c>
      <c r="E11" s="28" t="s">
        <v>16</v>
      </c>
      <c r="F11" s="29"/>
      <c r="G11" s="3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27" ht="12.75" customHeight="1">
      <c r="A12" s="24"/>
      <c r="B12" s="25"/>
      <c r="C12" s="31"/>
      <c r="D12" s="32"/>
      <c r="E12" s="28"/>
      <c r="F12" s="29"/>
      <c r="G12" s="30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27" ht="12.75" customHeight="1">
      <c r="A13" s="24"/>
      <c r="B13" s="25"/>
      <c r="C13" s="31"/>
      <c r="D13" s="32"/>
      <c r="E13" s="28"/>
      <c r="F13" s="29"/>
      <c r="G13" s="30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27" ht="12.75" customHeight="1">
      <c r="A14" s="24"/>
      <c r="B14" s="25"/>
      <c r="C14" s="31"/>
      <c r="D14" s="32"/>
      <c r="E14" s="28"/>
      <c r="F14" s="29"/>
      <c r="G14" s="30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27" ht="12.75" customHeight="1">
      <c r="A15" s="24"/>
      <c r="B15" s="25"/>
      <c r="C15" s="31"/>
      <c r="D15" s="32"/>
      <c r="E15" s="28"/>
      <c r="F15" s="29"/>
      <c r="G15" s="30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27" ht="12.75" customHeight="1">
      <c r="A16" s="24"/>
      <c r="B16" s="25"/>
      <c r="C16" s="31"/>
      <c r="D16" s="32"/>
      <c r="E16" s="28"/>
      <c r="F16" s="29"/>
      <c r="G16" s="30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ht="12.75" customHeight="1">
      <c r="A17" s="24"/>
      <c r="B17" s="33"/>
      <c r="C17" s="34"/>
      <c r="D17" s="35"/>
      <c r="E17" s="35"/>
      <c r="F17" s="35"/>
      <c r="G17" s="36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ht="12.75" customHeight="1">
      <c r="A18" s="1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2.75" customHeight="1">
      <c r="A19" s="1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2.75" customHeight="1">
      <c r="A20" s="1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2.75" customHeight="1">
      <c r="A21" s="1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2.75" customHeight="1">
      <c r="A22" s="1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</sheetData>
  <mergeCells count="6">
    <mergeCell ref="B2:D2"/>
    <mergeCell ref="E2:G2"/>
    <mergeCell ref="C4:E4"/>
    <mergeCell ref="C5:E5"/>
    <mergeCell ref="B6:B7"/>
    <mergeCell ref="C6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EECF-2A6E-4BEF-A7C5-38D5BB9F276E}">
  <dimension ref="A1:N34"/>
  <sheetViews>
    <sheetView showGridLines="0" workbookViewId="0">
      <selection activeCell="J27" sqref="J27:J28"/>
    </sheetView>
  </sheetViews>
  <sheetFormatPr defaultRowHeight="15" outlineLevelRow="1"/>
  <cols>
    <col min="1" max="1" width="9.140625" style="9"/>
    <col min="2" max="2" width="38.5703125" style="9" customWidth="1"/>
    <col min="3" max="3" width="20.5703125" style="53" customWidth="1"/>
    <col min="4" max="7" width="13.42578125" style="9" customWidth="1"/>
    <col min="8" max="9" width="22" style="9" customWidth="1"/>
    <col min="10" max="10" width="13.42578125" style="9" customWidth="1"/>
    <col min="11" max="11" width="21.7109375" style="9" customWidth="1"/>
    <col min="12" max="12" width="20.42578125" style="9" customWidth="1"/>
    <col min="13" max="13" width="23.5703125" style="9" customWidth="1"/>
    <col min="14" max="16384" width="9.140625" style="9"/>
  </cols>
  <sheetData>
    <row r="1" spans="1:14" s="1" customFormat="1" ht="35.25" customHeight="1" outlineLevel="1">
      <c r="A1" s="3"/>
      <c r="B1" s="3"/>
      <c r="C1" s="3"/>
      <c r="D1" s="3"/>
      <c r="E1" s="3"/>
      <c r="F1" s="3"/>
      <c r="G1" s="3"/>
      <c r="H1" s="71"/>
      <c r="I1" s="71"/>
      <c r="J1" s="71"/>
      <c r="K1" s="71"/>
      <c r="L1" s="71"/>
      <c r="M1" s="71"/>
      <c r="N1" s="2"/>
    </row>
    <row r="2" spans="1:14" s="1" customFormat="1" ht="35.25" customHeight="1" outlineLevel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</row>
    <row r="3" spans="1:14" s="1" customFormat="1" ht="18" customHeight="1">
      <c r="A3" s="72" t="s">
        <v>17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2"/>
    </row>
    <row r="4" spans="1:14" s="1" customFormat="1" ht="15" customHeight="1" outlineLevel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/>
    </row>
    <row r="5" spans="1:14" s="1" customFormat="1" ht="19.5" customHeight="1" outlineLevel="1">
      <c r="A5" s="74" t="s">
        <v>18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2"/>
    </row>
    <row r="6" spans="1:14" s="1" customFormat="1" ht="15" customHeight="1" outlineLevel="1">
      <c r="A6" s="3"/>
      <c r="B6" s="4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2"/>
    </row>
    <row r="7" spans="1:14" s="1" customFormat="1" ht="15" customHeight="1" outlineLevel="1">
      <c r="A7" s="3"/>
      <c r="B7" s="42"/>
      <c r="C7" s="4" t="s">
        <v>19</v>
      </c>
      <c r="D7" s="76" t="s">
        <v>20</v>
      </c>
      <c r="E7" s="61"/>
      <c r="F7" s="61"/>
      <c r="G7" s="6"/>
      <c r="H7" s="5" t="s">
        <v>21</v>
      </c>
      <c r="I7" s="5"/>
      <c r="J7" s="77" t="s">
        <v>22</v>
      </c>
      <c r="K7" s="78"/>
      <c r="L7" s="78"/>
      <c r="M7" s="78"/>
      <c r="N7" s="2"/>
    </row>
    <row r="8" spans="1:14" s="1" customFormat="1" ht="15" customHeight="1" outlineLevel="1">
      <c r="A8" s="3"/>
      <c r="B8" s="42"/>
      <c r="C8" s="4"/>
      <c r="D8" s="3"/>
      <c r="E8" s="3"/>
      <c r="F8" s="3"/>
      <c r="G8" s="3"/>
      <c r="H8" s="5"/>
      <c r="I8" s="5"/>
      <c r="J8" s="3"/>
      <c r="K8" s="3"/>
      <c r="L8" s="5"/>
      <c r="M8" s="5"/>
      <c r="N8" s="2"/>
    </row>
    <row r="9" spans="1:14" s="1" customFormat="1" ht="15" customHeight="1" outlineLevel="1">
      <c r="A9" s="3"/>
      <c r="B9" s="42"/>
      <c r="C9" s="4" t="s">
        <v>23</v>
      </c>
      <c r="D9" s="76" t="s">
        <v>24</v>
      </c>
      <c r="E9" s="61"/>
      <c r="F9" s="61"/>
      <c r="G9" s="6"/>
      <c r="H9" s="5" t="s">
        <v>25</v>
      </c>
      <c r="I9" s="5"/>
      <c r="J9" s="77" t="s">
        <v>26</v>
      </c>
      <c r="K9" s="78"/>
      <c r="L9" s="78"/>
      <c r="M9" s="78"/>
      <c r="N9" s="2"/>
    </row>
    <row r="10" spans="1:14" s="1" customFormat="1" ht="15" customHeight="1" outlineLevel="1">
      <c r="A10" s="3"/>
      <c r="B10" s="4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2"/>
    </row>
    <row r="11" spans="1:14" s="55" customFormat="1" ht="18" customHeight="1" outlineLevel="1">
      <c r="A11" s="79" t="s">
        <v>27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54"/>
    </row>
    <row r="12" spans="1:14" s="1" customFormat="1" ht="15" customHeight="1" outlineLevel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2"/>
    </row>
    <row r="13" spans="1:14">
      <c r="B13" s="11"/>
      <c r="C13" s="12" t="s">
        <v>28</v>
      </c>
    </row>
    <row r="14" spans="1:14">
      <c r="B14" s="11" t="s">
        <v>29</v>
      </c>
      <c r="C14" s="52">
        <f>SUM(D24:D34)</f>
        <v>18</v>
      </c>
    </row>
    <row r="15" spans="1:14">
      <c r="B15" s="11" t="s">
        <v>30</v>
      </c>
      <c r="C15" s="52">
        <f>SUM(E24:E34)</f>
        <v>1</v>
      </c>
    </row>
    <row r="16" spans="1:14">
      <c r="B16" s="11" t="s">
        <v>31</v>
      </c>
      <c r="C16" s="52">
        <f xml:space="preserve"> SUM(F24:F34)</f>
        <v>1</v>
      </c>
    </row>
    <row r="17" spans="1:14">
      <c r="B17" s="11" t="s">
        <v>32</v>
      </c>
      <c r="C17" s="52">
        <f>SUM(G24:G34)</f>
        <v>1</v>
      </c>
    </row>
    <row r="18" spans="1:14">
      <c r="B18" s="11" t="s">
        <v>33</v>
      </c>
      <c r="C18" s="52">
        <f>SUM(H24:H34)</f>
        <v>15</v>
      </c>
    </row>
    <row r="20" spans="1:14" s="55" customFormat="1" ht="18" customHeight="1" outlineLevel="1">
      <c r="A20" s="79" t="s">
        <v>34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54"/>
    </row>
    <row r="22" spans="1:14">
      <c r="B22" s="80" t="s">
        <v>35</v>
      </c>
      <c r="C22" s="80" t="s">
        <v>36</v>
      </c>
      <c r="D22" s="82" t="s">
        <v>28</v>
      </c>
      <c r="E22" s="83"/>
      <c r="F22" s="83"/>
      <c r="G22" s="83"/>
      <c r="H22" s="83"/>
      <c r="I22" s="83"/>
      <c r="J22" s="84"/>
    </row>
    <row r="23" spans="1:14">
      <c r="B23" s="81"/>
      <c r="C23" s="81"/>
      <c r="D23" s="56" t="s">
        <v>29</v>
      </c>
      <c r="E23" s="56" t="s">
        <v>30</v>
      </c>
      <c r="F23" s="56" t="s">
        <v>37</v>
      </c>
      <c r="G23" s="56" t="s">
        <v>32</v>
      </c>
      <c r="H23" s="56" t="s">
        <v>33</v>
      </c>
      <c r="I23" s="56" t="s">
        <v>38</v>
      </c>
      <c r="J23" s="56" t="s">
        <v>39</v>
      </c>
    </row>
    <row r="24" spans="1:14">
      <c r="B24" s="51" t="s">
        <v>40</v>
      </c>
      <c r="C24" s="52" t="s">
        <v>41</v>
      </c>
      <c r="D24" s="52">
        <f>'Chức năng 1'!C18</f>
        <v>18</v>
      </c>
      <c r="E24" s="52">
        <f>'Chức năng 1'!C14</f>
        <v>1</v>
      </c>
      <c r="F24" s="52">
        <f>'Chức năng 1'!C15</f>
        <v>1</v>
      </c>
      <c r="G24" s="52">
        <f>'Chức năng 1'!C16</f>
        <v>1</v>
      </c>
      <c r="H24" s="52">
        <f>D24-E24-F24-G24</f>
        <v>15</v>
      </c>
      <c r="I24" s="52">
        <f>E24*100/D24</f>
        <v>5.5555555555555554</v>
      </c>
      <c r="J24" s="52">
        <f>(E24+F24)*100/D24</f>
        <v>11.111111111111111</v>
      </c>
    </row>
    <row r="25" spans="1:14">
      <c r="B25" s="11"/>
      <c r="C25" s="52"/>
      <c r="D25" s="52"/>
      <c r="E25" s="52"/>
      <c r="F25" s="52"/>
      <c r="G25" s="52"/>
      <c r="H25" s="52"/>
      <c r="I25" s="52"/>
      <c r="J25" s="52"/>
    </row>
    <row r="26" spans="1:14">
      <c r="B26" s="11"/>
      <c r="C26" s="52"/>
      <c r="D26" s="52"/>
      <c r="E26" s="52"/>
      <c r="F26" s="52"/>
      <c r="G26" s="52"/>
      <c r="H26" s="52"/>
      <c r="I26" s="52"/>
      <c r="J26" s="52"/>
    </row>
    <row r="27" spans="1:14">
      <c r="B27" s="11"/>
      <c r="C27" s="52"/>
      <c r="D27" s="52"/>
      <c r="E27" s="52"/>
      <c r="F27" s="52"/>
      <c r="G27" s="52"/>
      <c r="H27" s="52"/>
      <c r="I27" s="52"/>
      <c r="J27" s="52"/>
    </row>
    <row r="28" spans="1:14">
      <c r="B28" s="11"/>
      <c r="C28" s="52"/>
      <c r="D28" s="52"/>
      <c r="E28" s="52"/>
      <c r="F28" s="52"/>
      <c r="G28" s="52"/>
      <c r="H28" s="52"/>
      <c r="I28" s="52"/>
      <c r="J28" s="52"/>
    </row>
    <row r="29" spans="1:14">
      <c r="B29" s="11"/>
      <c r="C29" s="52"/>
      <c r="D29" s="52"/>
      <c r="E29" s="52"/>
      <c r="F29" s="52"/>
      <c r="G29" s="52"/>
      <c r="H29" s="52"/>
      <c r="I29" s="52"/>
      <c r="J29" s="52"/>
    </row>
    <row r="30" spans="1:14">
      <c r="B30" s="11"/>
      <c r="C30" s="52"/>
      <c r="D30" s="52"/>
      <c r="E30" s="52"/>
      <c r="F30" s="52"/>
      <c r="G30" s="52"/>
      <c r="H30" s="52"/>
      <c r="I30" s="52"/>
      <c r="J30" s="52"/>
    </row>
    <row r="31" spans="1:14">
      <c r="B31" s="11"/>
      <c r="C31" s="52"/>
      <c r="D31" s="52"/>
      <c r="E31" s="52"/>
      <c r="F31" s="52"/>
      <c r="G31" s="52"/>
      <c r="H31" s="52"/>
      <c r="I31" s="52"/>
      <c r="J31" s="52"/>
    </row>
    <row r="32" spans="1:14">
      <c r="B32" s="11"/>
      <c r="C32" s="52"/>
      <c r="D32" s="52"/>
      <c r="E32" s="52"/>
      <c r="F32" s="52"/>
      <c r="G32" s="52"/>
      <c r="H32" s="52"/>
      <c r="I32" s="52"/>
      <c r="J32" s="52"/>
    </row>
    <row r="33" spans="2:10">
      <c r="B33" s="11"/>
      <c r="C33" s="52"/>
      <c r="D33" s="52"/>
      <c r="E33" s="52"/>
      <c r="F33" s="52"/>
      <c r="G33" s="52"/>
      <c r="H33" s="52"/>
      <c r="I33" s="52"/>
      <c r="J33" s="52"/>
    </row>
    <row r="34" spans="2:10">
      <c r="B34" s="11"/>
      <c r="C34" s="52"/>
      <c r="D34" s="52"/>
      <c r="E34" s="52"/>
      <c r="F34" s="52"/>
      <c r="G34" s="52"/>
      <c r="H34" s="52"/>
      <c r="I34" s="52"/>
      <c r="J34" s="52"/>
    </row>
  </sheetData>
  <mergeCells count="12">
    <mergeCell ref="A20:M20"/>
    <mergeCell ref="B22:B23"/>
    <mergeCell ref="C22:C23"/>
    <mergeCell ref="D22:J22"/>
    <mergeCell ref="D9:F9"/>
    <mergeCell ref="J9:M9"/>
    <mergeCell ref="A11:M11"/>
    <mergeCell ref="H1:M1"/>
    <mergeCell ref="A3:M3"/>
    <mergeCell ref="A5:M5"/>
    <mergeCell ref="D7:F7"/>
    <mergeCell ref="J7:M7"/>
  </mergeCells>
  <hyperlinks>
    <hyperlink ref="B24" location="'Chức năng 1'!A1" display="Chức năng 1" xr:uid="{F50149A2-9009-4BCB-A8D2-EC2E4A23C2A6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showGridLines="0" tabSelected="1" workbookViewId="0">
      <selection activeCell="B13" sqref="B13:B17"/>
    </sheetView>
  </sheetViews>
  <sheetFormatPr defaultRowHeight="15" outlineLevelRow="1"/>
  <cols>
    <col min="1" max="1" width="16" style="9" customWidth="1"/>
    <col min="2" max="2" width="41.7109375" style="9" customWidth="1"/>
    <col min="3" max="3" width="41.42578125" style="9" customWidth="1"/>
    <col min="4" max="4" width="26.28515625" style="9" customWidth="1"/>
    <col min="5" max="5" width="35" style="9" customWidth="1"/>
    <col min="6" max="6" width="42" style="9" customWidth="1"/>
    <col min="7" max="8" width="17.28515625" style="9" customWidth="1"/>
    <col min="9" max="11" width="13.42578125" style="9" customWidth="1"/>
    <col min="12" max="12" width="13.140625" style="9" customWidth="1"/>
    <col min="13" max="13" width="12.85546875" style="9" customWidth="1"/>
    <col min="14" max="14" width="20.28515625" style="9" customWidth="1"/>
    <col min="15" max="15" width="21.7109375" style="9" customWidth="1"/>
    <col min="16" max="16" width="20.42578125" style="9" customWidth="1"/>
    <col min="17" max="16384" width="9.140625" style="9"/>
  </cols>
  <sheetData>
    <row r="1" spans="1:17" s="1" customFormat="1" ht="35.25" customHeight="1" outlineLevel="1">
      <c r="A1" s="3"/>
      <c r="B1" s="3"/>
      <c r="C1" s="3"/>
      <c r="D1" s="3"/>
      <c r="E1" s="3"/>
      <c r="F1" s="3"/>
      <c r="G1" s="3"/>
      <c r="H1" s="3"/>
      <c r="I1" s="3"/>
      <c r="J1" s="3"/>
      <c r="K1" s="71"/>
      <c r="L1" s="71"/>
      <c r="M1" s="43"/>
      <c r="N1" s="43"/>
      <c r="O1" s="71" t="s">
        <v>42</v>
      </c>
      <c r="P1" s="71"/>
      <c r="Q1" s="2"/>
    </row>
    <row r="2" spans="1:17" s="1" customFormat="1" ht="35.25" customHeight="1" outlineLevel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</row>
    <row r="3" spans="1:17" s="1" customFormat="1" ht="18" customHeight="1">
      <c r="A3" s="72" t="s">
        <v>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2"/>
    </row>
    <row r="4" spans="1:17" s="1" customFormat="1" ht="15" customHeight="1" outlineLevel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</row>
    <row r="5" spans="1:17" s="1" customFormat="1" ht="19.5" customHeight="1" outlineLevel="1">
      <c r="A5" s="74" t="s">
        <v>18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2"/>
    </row>
    <row r="6" spans="1:17" s="1" customFormat="1" ht="15" customHeight="1" outlineLevel="1">
      <c r="A6" s="3"/>
      <c r="B6" s="4"/>
      <c r="C6" s="4"/>
      <c r="D6" s="4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</row>
    <row r="7" spans="1:17" s="1" customFormat="1" ht="15" customHeight="1" outlineLevel="1">
      <c r="A7" s="3"/>
      <c r="B7" s="42" t="s">
        <v>19</v>
      </c>
      <c r="C7" s="10" t="s">
        <v>20</v>
      </c>
      <c r="D7" s="6"/>
      <c r="E7" s="42" t="s">
        <v>21</v>
      </c>
      <c r="F7" s="10" t="s">
        <v>22</v>
      </c>
      <c r="G7" s="2"/>
      <c r="H7" s="2"/>
    </row>
    <row r="8" spans="1:17" s="1" customFormat="1" ht="15" customHeight="1" outlineLevel="1">
      <c r="A8" s="3"/>
      <c r="B8" s="42"/>
      <c r="C8" s="4"/>
      <c r="D8" s="3"/>
      <c r="E8" s="5"/>
      <c r="F8" s="3"/>
      <c r="G8" s="2"/>
      <c r="H8" s="2"/>
    </row>
    <row r="9" spans="1:17" s="1" customFormat="1" ht="15" customHeight="1" outlineLevel="1">
      <c r="A9" s="3"/>
      <c r="B9" s="42" t="s">
        <v>43</v>
      </c>
      <c r="C9" s="10" t="s">
        <v>44</v>
      </c>
      <c r="D9" s="6"/>
      <c r="E9" s="42" t="s">
        <v>25</v>
      </c>
      <c r="F9" s="10" t="s">
        <v>45</v>
      </c>
      <c r="G9" s="2"/>
      <c r="H9" s="2"/>
    </row>
    <row r="10" spans="1:17" s="1" customFormat="1" ht="15" customHeight="1" outlineLevel="1">
      <c r="A10" s="3"/>
      <c r="B10" s="4"/>
      <c r="C10" s="4"/>
      <c r="D10" s="4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2"/>
    </row>
    <row r="11" spans="1:17" s="1" customFormat="1" ht="18" customHeight="1" outlineLevel="1">
      <c r="A11" s="74" t="s">
        <v>46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2"/>
    </row>
    <row r="12" spans="1:17" s="1" customFormat="1" ht="15" customHeight="1" outlineLevel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"/>
    </row>
    <row r="13" spans="1:17" s="1" customFormat="1" ht="15" customHeight="1" outlineLevel="1">
      <c r="A13" s="3"/>
      <c r="B13" s="57" t="s">
        <v>47</v>
      </c>
      <c r="C13" s="44" t="s">
        <v>48</v>
      </c>
      <c r="D13" s="3"/>
      <c r="E13" s="3"/>
      <c r="F13" s="3"/>
      <c r="G13" s="7"/>
      <c r="H13" s="7"/>
      <c r="I13" s="87"/>
      <c r="J13" s="73"/>
      <c r="K13" s="73"/>
      <c r="L13" s="73"/>
      <c r="M13" s="73"/>
      <c r="N13" s="2"/>
    </row>
    <row r="14" spans="1:17" s="1" customFormat="1" ht="15" customHeight="1" outlineLevel="1">
      <c r="A14" s="3"/>
      <c r="B14" s="57" t="s">
        <v>49</v>
      </c>
      <c r="C14" s="46">
        <f>COUNTIF(L:L,"PASS")</f>
        <v>1</v>
      </c>
      <c r="D14" s="3"/>
      <c r="E14" s="3"/>
      <c r="F14" s="3"/>
      <c r="G14" s="5"/>
      <c r="H14" s="5"/>
      <c r="I14" s="73"/>
      <c r="J14" s="73"/>
      <c r="K14" s="73"/>
      <c r="L14" s="73"/>
      <c r="M14" s="73"/>
      <c r="N14" s="2"/>
    </row>
    <row r="15" spans="1:17" s="1" customFormat="1" ht="15" customHeight="1" outlineLevel="1">
      <c r="A15" s="3"/>
      <c r="B15" s="57" t="s">
        <v>50</v>
      </c>
      <c r="C15" s="46">
        <f>COUNTIF(L:L,"FAIL")</f>
        <v>1</v>
      </c>
      <c r="D15" s="3"/>
      <c r="E15" s="3"/>
      <c r="F15" s="3"/>
      <c r="G15" s="5"/>
      <c r="H15" s="5"/>
      <c r="I15" s="73"/>
      <c r="J15" s="73"/>
      <c r="K15" s="73"/>
      <c r="L15" s="73"/>
      <c r="M15" s="73"/>
      <c r="N15" s="2"/>
    </row>
    <row r="16" spans="1:17" s="1" customFormat="1" ht="15" customHeight="1" outlineLevel="1">
      <c r="A16" s="3"/>
      <c r="B16" s="57" t="s">
        <v>51</v>
      </c>
      <c r="C16" s="46">
        <f>COUNTIF(L:L,"PENDING")</f>
        <v>1</v>
      </c>
      <c r="D16" s="3"/>
      <c r="E16" s="3"/>
      <c r="F16" s="3"/>
      <c r="G16" s="5"/>
      <c r="H16" s="5"/>
      <c r="I16" s="73"/>
      <c r="J16" s="73"/>
      <c r="K16" s="73"/>
      <c r="L16" s="73"/>
      <c r="M16" s="73"/>
      <c r="N16" s="2"/>
    </row>
    <row r="17" spans="1:17" s="1" customFormat="1" ht="15" customHeight="1" outlineLevel="1">
      <c r="A17" s="3"/>
      <c r="B17" s="57" t="s">
        <v>52</v>
      </c>
      <c r="C17" s="46">
        <f>C18-C14-C15-C16</f>
        <v>15</v>
      </c>
      <c r="D17" s="3"/>
      <c r="E17" s="3"/>
      <c r="F17" s="3"/>
      <c r="G17" s="5"/>
      <c r="H17" s="5"/>
      <c r="I17" s="87"/>
      <c r="J17" s="73"/>
      <c r="K17" s="73"/>
      <c r="L17" s="73"/>
      <c r="M17" s="73"/>
      <c r="N17" s="2"/>
    </row>
    <row r="18" spans="1:17" s="1" customFormat="1" ht="15" customHeight="1" outlineLevel="1">
      <c r="A18" s="3"/>
      <c r="B18" s="57" t="s">
        <v>53</v>
      </c>
      <c r="C18" s="46">
        <f>COUNTA(E22:E9999)</f>
        <v>18</v>
      </c>
      <c r="D18" s="3"/>
      <c r="E18" s="3"/>
      <c r="F18" s="3"/>
      <c r="G18" s="5"/>
      <c r="H18" s="5"/>
      <c r="I18" s="5"/>
      <c r="N18" s="2"/>
    </row>
    <row r="19" spans="1:17" s="1" customFormat="1" ht="15" customHeight="1" outlineLevel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5"/>
      <c r="M19" s="5"/>
      <c r="N19" s="5"/>
      <c r="O19" s="5"/>
      <c r="P19" s="5"/>
      <c r="Q19" s="2"/>
    </row>
    <row r="20" spans="1:17" s="8" customFormat="1">
      <c r="A20" s="88" t="s">
        <v>54</v>
      </c>
      <c r="B20" s="88" t="s">
        <v>55</v>
      </c>
      <c r="C20" s="90" t="s">
        <v>56</v>
      </c>
      <c r="D20" s="90" t="s">
        <v>57</v>
      </c>
      <c r="E20" s="90" t="s">
        <v>58</v>
      </c>
      <c r="F20" s="88" t="s">
        <v>59</v>
      </c>
      <c r="G20" s="85" t="s">
        <v>60</v>
      </c>
      <c r="H20" s="85" t="s">
        <v>61</v>
      </c>
      <c r="I20" s="88" t="s">
        <v>62</v>
      </c>
      <c r="J20" s="91"/>
      <c r="K20" s="91"/>
      <c r="L20" s="93" t="s">
        <v>63</v>
      </c>
      <c r="M20" s="93" t="s">
        <v>22</v>
      </c>
      <c r="N20" s="88" t="s">
        <v>64</v>
      </c>
      <c r="O20" s="88" t="s">
        <v>65</v>
      </c>
      <c r="P20" s="88" t="s">
        <v>66</v>
      </c>
    </row>
    <row r="21" spans="1:17" s="8" customFormat="1">
      <c r="A21" s="89"/>
      <c r="B21" s="89"/>
      <c r="C21" s="86"/>
      <c r="D21" s="86"/>
      <c r="E21" s="86"/>
      <c r="F21" s="89"/>
      <c r="G21" s="92"/>
      <c r="H21" s="86"/>
      <c r="I21" s="50" t="s">
        <v>67</v>
      </c>
      <c r="J21" s="50" t="s">
        <v>68</v>
      </c>
      <c r="K21" s="50" t="s">
        <v>69</v>
      </c>
      <c r="L21" s="91"/>
      <c r="M21" s="94"/>
      <c r="N21" s="89"/>
      <c r="O21" s="89"/>
      <c r="P21" s="89"/>
    </row>
    <row r="22" spans="1:17" ht="76.5" customHeight="1">
      <c r="A22" s="11" t="str">
        <f>IF(AND(E22="",E22=""),"",$C$13&amp;"."&amp;ROW()-21-COUNTBLANK($E22:E$22))</f>
        <v>ORD.1</v>
      </c>
      <c r="B22" s="11" t="s">
        <v>70</v>
      </c>
      <c r="C22" s="11"/>
      <c r="D22" s="11"/>
      <c r="E22" s="41" t="s">
        <v>71</v>
      </c>
      <c r="F22" s="11" t="s">
        <v>72</v>
      </c>
      <c r="G22" s="11" t="s">
        <v>73</v>
      </c>
      <c r="H22" s="11" t="s">
        <v>74</v>
      </c>
      <c r="I22" s="45" t="s">
        <v>49</v>
      </c>
      <c r="J22" s="11"/>
      <c r="K22" s="47"/>
      <c r="L22" s="49" t="str">
        <f>IF(OR(IF(K22="",IF(J22="",IF(I22="","",I22),J22),K22)="FAIL")=TRUE,"FAIL",IF(OR(IF(K22="",IF(J22="",IF(I22="","",I22),J22),K22)="PENDING")=TRUE,"PENDING",IF(AND(IF(K22="",IF(J22="",IF(I22="","",I22),J22),K22)="")=TRUE,"","PASS")))</f>
        <v>PASS</v>
      </c>
      <c r="M22" s="48"/>
      <c r="N22" s="11"/>
      <c r="O22" s="11"/>
      <c r="P22" s="11"/>
    </row>
    <row r="23" spans="1:17" ht="76.5" customHeight="1">
      <c r="A23" s="11" t="str">
        <f>IF(AND(E23="",E23=""),"",$C$13&amp;"."&amp;ROW()-21-COUNTBLANK($E$22:E23))</f>
        <v>ORD.2</v>
      </c>
      <c r="B23" s="11" t="s">
        <v>75</v>
      </c>
      <c r="C23" s="11"/>
      <c r="D23" s="11"/>
      <c r="E23" s="41" t="s">
        <v>71</v>
      </c>
      <c r="F23" s="11" t="s">
        <v>76</v>
      </c>
      <c r="G23" s="11" t="s">
        <v>77</v>
      </c>
      <c r="H23" s="11" t="s">
        <v>78</v>
      </c>
      <c r="I23" s="45" t="s">
        <v>50</v>
      </c>
      <c r="J23" s="11"/>
      <c r="K23" s="47"/>
      <c r="L23" s="11" t="str">
        <f t="shared" ref="L23:L42" si="0">IF(OR(IF(K23="",IF(J23="",IF(I23="","",I23),J23),K23)="FAIL")=TRUE,"FAIL",IF(OR(IF(K23="",IF(J23="",IF(I23="","",I23),J23),K23)="PENDING")=TRUE,"PENDING",IF(AND(IF(K23="",IF(J23="",IF(I23="","",I23),J23),K23)="")=TRUE,"","PASS")))</f>
        <v>FAIL</v>
      </c>
      <c r="M23" s="48"/>
      <c r="N23" s="11"/>
      <c r="O23" s="11" t="s">
        <v>79</v>
      </c>
      <c r="P23" s="11"/>
    </row>
    <row r="24" spans="1:17" ht="76.5" customHeight="1">
      <c r="A24" s="11" t="str">
        <f>IF(AND(E24="",E24=""),"",$C$13&amp;"."&amp;ROW()-21-COUNTBLANK($E$22:E24))</f>
        <v>ORD.3</v>
      </c>
      <c r="B24" s="11" t="s">
        <v>80</v>
      </c>
      <c r="C24" s="11"/>
      <c r="D24" s="11"/>
      <c r="E24" s="41" t="s">
        <v>71</v>
      </c>
      <c r="F24" s="11" t="s">
        <v>76</v>
      </c>
      <c r="G24" s="11" t="s">
        <v>81</v>
      </c>
      <c r="H24" s="11" t="s">
        <v>78</v>
      </c>
      <c r="I24" s="45" t="s">
        <v>51</v>
      </c>
      <c r="J24" s="11"/>
      <c r="K24" s="47"/>
      <c r="L24" s="11" t="str">
        <f t="shared" si="0"/>
        <v>PENDING</v>
      </c>
      <c r="M24" s="48"/>
      <c r="N24" s="11"/>
      <c r="O24" s="11"/>
      <c r="P24" s="11"/>
    </row>
    <row r="25" spans="1:17" ht="76.5" customHeight="1">
      <c r="A25" s="11" t="str">
        <f>IF(AND(E25="",E25=""),"",$C$13&amp;"."&amp;ROW()-21-COUNTBLANK($E$22:E25))</f>
        <v>ORD.4</v>
      </c>
      <c r="B25" s="11" t="s">
        <v>82</v>
      </c>
      <c r="C25" s="11"/>
      <c r="D25" s="11"/>
      <c r="E25" s="41" t="s">
        <v>71</v>
      </c>
      <c r="F25" s="11" t="s">
        <v>76</v>
      </c>
      <c r="G25" s="11"/>
      <c r="H25" s="11"/>
      <c r="I25" s="45"/>
      <c r="J25" s="11"/>
      <c r="K25" s="47"/>
      <c r="L25" s="11" t="str">
        <f t="shared" si="0"/>
        <v/>
      </c>
      <c r="M25" s="48"/>
      <c r="N25" s="11"/>
      <c r="O25" s="11"/>
      <c r="P25" s="11"/>
    </row>
    <row r="26" spans="1:17" ht="57.75">
      <c r="A26" s="11" t="str">
        <f>IF(AND(E26="",E26=""),"",$C$13&amp;"."&amp;ROW()-21-COUNTBLANK($E$22:E26))</f>
        <v>ORD.5</v>
      </c>
      <c r="B26" s="11"/>
      <c r="C26" s="11"/>
      <c r="D26" s="11"/>
      <c r="E26" s="41" t="s">
        <v>71</v>
      </c>
      <c r="F26" s="11"/>
      <c r="G26" s="11"/>
      <c r="H26" s="11"/>
      <c r="I26" s="45"/>
      <c r="J26" s="11"/>
      <c r="K26" s="47"/>
      <c r="L26" s="11" t="str">
        <f t="shared" si="0"/>
        <v/>
      </c>
      <c r="M26" s="48"/>
      <c r="N26" s="11"/>
      <c r="O26" s="11"/>
      <c r="P26" s="11"/>
    </row>
    <row r="27" spans="1:17" ht="57.75">
      <c r="A27" s="11" t="str">
        <f>IF(AND(E27="",E27=""),"",$C$13&amp;"."&amp;ROW()-21-COUNTBLANK($E$22:E27))</f>
        <v>ORD.6</v>
      </c>
      <c r="B27" s="11"/>
      <c r="C27" s="11"/>
      <c r="D27" s="11"/>
      <c r="E27" s="41" t="s">
        <v>83</v>
      </c>
      <c r="F27" s="11"/>
      <c r="G27" s="11"/>
      <c r="H27" s="11"/>
      <c r="I27" s="45"/>
      <c r="J27" s="11"/>
      <c r="K27" s="47"/>
      <c r="L27" s="11" t="str">
        <f t="shared" si="0"/>
        <v/>
      </c>
      <c r="M27" s="48"/>
      <c r="N27" s="11"/>
      <c r="O27" s="11"/>
      <c r="P27" s="11"/>
    </row>
    <row r="28" spans="1:17" ht="57.75">
      <c r="A28" s="11" t="str">
        <f>IF(AND(E28="",E28=""),"",$C$13&amp;"."&amp;ROW()-21-COUNTBLANK($E$22:E28))</f>
        <v>ORD.7</v>
      </c>
      <c r="B28" s="11"/>
      <c r="C28" s="11"/>
      <c r="D28" s="11"/>
      <c r="E28" s="41" t="s">
        <v>84</v>
      </c>
      <c r="F28" s="11"/>
      <c r="G28" s="11"/>
      <c r="H28" s="11"/>
      <c r="I28" s="45"/>
      <c r="J28" s="11"/>
      <c r="K28" s="47"/>
      <c r="L28" s="11" t="str">
        <f t="shared" si="0"/>
        <v/>
      </c>
      <c r="M28" s="48"/>
      <c r="N28" s="11"/>
      <c r="O28" s="11"/>
      <c r="P28" s="11"/>
    </row>
    <row r="29" spans="1:17" ht="57.75">
      <c r="A29" s="11" t="str">
        <f>IF(AND(E29="",E29=""),"",$C$13&amp;"."&amp;ROW()-21-COUNTBLANK($E$22:E29))</f>
        <v>ORD.8</v>
      </c>
      <c r="B29" s="11"/>
      <c r="C29" s="11"/>
      <c r="D29" s="11"/>
      <c r="E29" s="41" t="s">
        <v>85</v>
      </c>
      <c r="F29" s="11"/>
      <c r="G29" s="11"/>
      <c r="H29" s="11"/>
      <c r="I29" s="45"/>
      <c r="J29" s="11"/>
      <c r="K29" s="47"/>
      <c r="L29" s="11" t="str">
        <f t="shared" si="0"/>
        <v/>
      </c>
      <c r="M29" s="48"/>
      <c r="N29" s="11"/>
      <c r="O29" s="11"/>
      <c r="P29" s="11"/>
    </row>
    <row r="30" spans="1:17" ht="57.75">
      <c r="A30" s="11" t="str">
        <f>IF(AND(E30="",E30=""),"",$C$13&amp;"."&amp;ROW()-21-COUNTBLANK($E$22:E30))</f>
        <v>ORD.9</v>
      </c>
      <c r="B30" s="11"/>
      <c r="C30" s="11"/>
      <c r="D30" s="11"/>
      <c r="E30" s="41" t="s">
        <v>86</v>
      </c>
      <c r="F30" s="11"/>
      <c r="G30" s="11"/>
      <c r="H30" s="11"/>
      <c r="I30" s="45"/>
      <c r="J30" s="11"/>
      <c r="K30" s="47"/>
      <c r="L30" s="11" t="str">
        <f t="shared" si="0"/>
        <v/>
      </c>
      <c r="M30" s="48"/>
      <c r="N30" s="11"/>
      <c r="O30" s="11"/>
      <c r="P30" s="11"/>
    </row>
    <row r="31" spans="1:17" ht="57.75">
      <c r="A31" s="11" t="str">
        <f>IF(AND(E31="",E31=""),"",$C$13&amp;"."&amp;ROW()-21-COUNTBLANK($E$22:E31))</f>
        <v>ORD.10</v>
      </c>
      <c r="B31" s="11"/>
      <c r="C31" s="11"/>
      <c r="D31" s="11"/>
      <c r="E31" s="41" t="s">
        <v>87</v>
      </c>
      <c r="F31" s="11"/>
      <c r="G31" s="11"/>
      <c r="H31" s="11"/>
      <c r="I31" s="45"/>
      <c r="J31" s="11"/>
      <c r="K31" s="47"/>
      <c r="L31" s="11" t="str">
        <f t="shared" si="0"/>
        <v/>
      </c>
      <c r="M31" s="48"/>
      <c r="N31" s="11"/>
      <c r="O31" s="11"/>
      <c r="P31" s="11"/>
    </row>
    <row r="32" spans="1:17" ht="57.75">
      <c r="A32" s="11" t="str">
        <f>IF(AND(E32="",E32=""),"",$C$13&amp;"."&amp;ROW()-21-COUNTBLANK($E$22:E32))</f>
        <v>ORD.11</v>
      </c>
      <c r="B32" s="11"/>
      <c r="C32" s="11"/>
      <c r="D32" s="11"/>
      <c r="E32" s="41" t="s">
        <v>88</v>
      </c>
      <c r="F32" s="11"/>
      <c r="G32" s="11"/>
      <c r="H32" s="11"/>
      <c r="I32" s="45"/>
      <c r="J32" s="11"/>
      <c r="K32" s="47"/>
      <c r="L32" s="11" t="str">
        <f t="shared" si="0"/>
        <v/>
      </c>
      <c r="M32" s="48"/>
      <c r="N32" s="11"/>
      <c r="O32" s="11"/>
      <c r="P32" s="11"/>
    </row>
    <row r="33" spans="1:16" ht="57.75">
      <c r="A33" s="11" t="str">
        <f>IF(AND(E33="",E33=""),"",$C$13&amp;"."&amp;ROW()-21-COUNTBLANK($E$22:E33))</f>
        <v>ORD.12</v>
      </c>
      <c r="B33" s="11"/>
      <c r="C33" s="11"/>
      <c r="D33" s="11"/>
      <c r="E33" s="41" t="s">
        <v>89</v>
      </c>
      <c r="F33" s="11"/>
      <c r="G33" s="11"/>
      <c r="H33" s="11"/>
      <c r="I33" s="45"/>
      <c r="J33" s="11"/>
      <c r="K33" s="47"/>
      <c r="L33" s="11" t="str">
        <f t="shared" si="0"/>
        <v/>
      </c>
      <c r="M33" s="48"/>
      <c r="N33" s="11"/>
      <c r="O33" s="11"/>
      <c r="P33" s="11"/>
    </row>
    <row r="34" spans="1:16" ht="57.75">
      <c r="A34" s="11" t="str">
        <f>IF(AND(E34="",E34=""),"",$C$13&amp;"."&amp;ROW()-21-COUNTBLANK($E$22:E34))</f>
        <v>ORD.13</v>
      </c>
      <c r="B34" s="11"/>
      <c r="C34" s="11"/>
      <c r="D34" s="11"/>
      <c r="E34" s="41" t="s">
        <v>90</v>
      </c>
      <c r="F34" s="11"/>
      <c r="G34" s="11"/>
      <c r="H34" s="11"/>
      <c r="I34" s="45"/>
      <c r="J34" s="11"/>
      <c r="K34" s="47"/>
      <c r="L34" s="11" t="str">
        <f t="shared" si="0"/>
        <v/>
      </c>
      <c r="M34" s="48"/>
      <c r="N34" s="11"/>
      <c r="O34" s="11"/>
      <c r="P34" s="11"/>
    </row>
    <row r="35" spans="1:16" ht="57.75">
      <c r="A35" s="11" t="str">
        <f>IF(AND(E35="",E35=""),"",$C$13&amp;"."&amp;ROW()-21-COUNTBLANK($E$22:E35))</f>
        <v>ORD.14</v>
      </c>
      <c r="B35" s="11"/>
      <c r="C35" s="11"/>
      <c r="D35" s="11"/>
      <c r="E35" s="41" t="s">
        <v>91</v>
      </c>
      <c r="F35" s="11"/>
      <c r="G35" s="11"/>
      <c r="H35" s="11"/>
      <c r="I35" s="45"/>
      <c r="J35" s="11"/>
      <c r="K35" s="47"/>
      <c r="L35" s="11" t="str">
        <f t="shared" si="0"/>
        <v/>
      </c>
      <c r="M35" s="48"/>
      <c r="N35" s="11"/>
      <c r="O35" s="11"/>
      <c r="P35" s="11"/>
    </row>
    <row r="36" spans="1:16" ht="57.75">
      <c r="A36" s="11" t="str">
        <f>IF(AND(E36="",E36=""),"",$C$13&amp;"."&amp;ROW()-21-COUNTBLANK($E$22:E36))</f>
        <v>ORD.15</v>
      </c>
      <c r="B36" s="11"/>
      <c r="C36" s="11"/>
      <c r="D36" s="11"/>
      <c r="E36" s="41" t="s">
        <v>92</v>
      </c>
      <c r="F36" s="11"/>
      <c r="G36" s="11"/>
      <c r="H36" s="11"/>
      <c r="I36" s="45"/>
      <c r="J36" s="11"/>
      <c r="K36" s="47"/>
      <c r="L36" s="11" t="str">
        <f t="shared" si="0"/>
        <v/>
      </c>
      <c r="M36" s="48"/>
      <c r="N36" s="11"/>
      <c r="O36" s="11"/>
      <c r="P36" s="11"/>
    </row>
    <row r="37" spans="1:16" ht="57.75">
      <c r="A37" s="11" t="str">
        <f>IF(AND(E37="",E37=""),"",$C$13&amp;"."&amp;ROW()-21-COUNTBLANK($E$22:E37))</f>
        <v>ORD.16</v>
      </c>
      <c r="B37" s="11"/>
      <c r="C37" s="11"/>
      <c r="D37" s="11"/>
      <c r="E37" s="41" t="s">
        <v>93</v>
      </c>
      <c r="F37" s="11"/>
      <c r="G37" s="11"/>
      <c r="H37" s="11"/>
      <c r="I37" s="45"/>
      <c r="J37" s="11"/>
      <c r="K37" s="47"/>
      <c r="L37" s="11" t="str">
        <f t="shared" si="0"/>
        <v/>
      </c>
      <c r="M37" s="48"/>
      <c r="N37" s="11"/>
      <c r="O37" s="11"/>
      <c r="P37" s="11"/>
    </row>
    <row r="38" spans="1:16" ht="57.75">
      <c r="A38" s="11" t="str">
        <f>IF(AND(E38="",E38=""),"",$C$13&amp;"."&amp;ROW()-21-COUNTBLANK($E$22:E38))</f>
        <v>ORD.17</v>
      </c>
      <c r="B38" s="11"/>
      <c r="C38" s="11"/>
      <c r="D38" s="11"/>
      <c r="E38" s="41" t="s">
        <v>94</v>
      </c>
      <c r="F38" s="11"/>
      <c r="G38" s="11"/>
      <c r="H38" s="11"/>
      <c r="I38" s="45"/>
      <c r="J38" s="11"/>
      <c r="K38" s="47"/>
      <c r="L38" s="11" t="str">
        <f t="shared" si="0"/>
        <v/>
      </c>
      <c r="M38" s="48"/>
      <c r="N38" s="11"/>
      <c r="O38" s="11"/>
      <c r="P38" s="11"/>
    </row>
    <row r="39" spans="1:16" ht="57.75">
      <c r="A39" s="11" t="str">
        <f>IF(AND(E39="",E39=""),"",$C$13&amp;"."&amp;ROW()-21-COUNTBLANK($E$22:E39))</f>
        <v>ORD.18</v>
      </c>
      <c r="B39" s="11"/>
      <c r="C39" s="11"/>
      <c r="D39" s="11"/>
      <c r="E39" s="41" t="s">
        <v>95</v>
      </c>
      <c r="F39" s="11"/>
      <c r="G39" s="11"/>
      <c r="H39" s="11"/>
      <c r="I39" s="45"/>
      <c r="J39" s="11"/>
      <c r="K39" s="47"/>
      <c r="L39" s="11" t="str">
        <f t="shared" si="0"/>
        <v/>
      </c>
      <c r="M39" s="48"/>
      <c r="N39" s="11"/>
      <c r="O39" s="11"/>
      <c r="P39" s="11"/>
    </row>
    <row r="40" spans="1:16">
      <c r="A40" s="11" t="str">
        <f>IF(AND(E40="",E40=""),"",$C$13&amp;"."&amp;ROW()-21-COUNTBLANK($E$22:E40))</f>
        <v/>
      </c>
      <c r="B40" s="11"/>
      <c r="C40" s="11"/>
      <c r="D40" s="11"/>
      <c r="E40" s="11"/>
      <c r="F40" s="11"/>
      <c r="G40" s="11"/>
      <c r="H40" s="11"/>
      <c r="I40" s="45"/>
      <c r="J40" s="11"/>
      <c r="K40" s="47"/>
      <c r="L40" s="11" t="str">
        <f t="shared" si="0"/>
        <v/>
      </c>
      <c r="M40" s="48"/>
      <c r="N40" s="11"/>
      <c r="O40" s="11"/>
      <c r="P40" s="11"/>
    </row>
    <row r="41" spans="1:16">
      <c r="A41" s="11" t="str">
        <f>IF(AND(E41="",E41=""),"",$C$13&amp;"."&amp;ROW()-21-COUNTBLANK($E$22:E41))</f>
        <v/>
      </c>
      <c r="B41" s="11"/>
      <c r="C41" s="11"/>
      <c r="D41" s="11"/>
      <c r="E41" s="11"/>
      <c r="F41" s="11"/>
      <c r="G41" s="11"/>
      <c r="H41" s="11"/>
      <c r="I41" s="45"/>
      <c r="J41" s="11"/>
      <c r="K41" s="47"/>
      <c r="L41" s="11" t="str">
        <f t="shared" si="0"/>
        <v/>
      </c>
      <c r="M41" s="48"/>
      <c r="N41" s="11"/>
      <c r="O41" s="11"/>
      <c r="P41" s="11"/>
    </row>
    <row r="42" spans="1:16">
      <c r="A42" s="11" t="str">
        <f>IF(AND(E42="",E42=""),"",$C$13&amp;"."&amp;ROW()-21-COUNTBLANK($E$22:E42))</f>
        <v/>
      </c>
      <c r="B42" s="11"/>
      <c r="C42" s="11"/>
      <c r="D42" s="11"/>
      <c r="E42" s="11"/>
      <c r="F42" s="11"/>
      <c r="G42" s="11"/>
      <c r="H42" s="11"/>
      <c r="I42" s="45"/>
      <c r="J42" s="11"/>
      <c r="K42" s="47"/>
      <c r="L42" s="11" t="str">
        <f t="shared" si="0"/>
        <v/>
      </c>
      <c r="M42" s="48"/>
      <c r="N42" s="11"/>
      <c r="O42" s="11"/>
      <c r="P42" s="11"/>
    </row>
  </sheetData>
  <mergeCells count="21">
    <mergeCell ref="O20:O21"/>
    <mergeCell ref="I17:M17"/>
    <mergeCell ref="L20:L21"/>
    <mergeCell ref="M20:M21"/>
    <mergeCell ref="N20:N21"/>
    <mergeCell ref="K1:L1"/>
    <mergeCell ref="H20:H21"/>
    <mergeCell ref="A11:P11"/>
    <mergeCell ref="I13:M16"/>
    <mergeCell ref="A3:P3"/>
    <mergeCell ref="A5:P5"/>
    <mergeCell ref="O1:P1"/>
    <mergeCell ref="A20:A21"/>
    <mergeCell ref="B20:B21"/>
    <mergeCell ref="E20:E21"/>
    <mergeCell ref="F20:F21"/>
    <mergeCell ref="I20:K20"/>
    <mergeCell ref="C20:C21"/>
    <mergeCell ref="D20:D21"/>
    <mergeCell ref="P20:P21"/>
    <mergeCell ref="G20:G21"/>
  </mergeCells>
  <conditionalFormatting sqref="I22:I10000">
    <cfRule type="cellIs" dxfId="6" priority="6" operator="equal">
      <formula>"PASS"</formula>
    </cfRule>
  </conditionalFormatting>
  <conditionalFormatting sqref="I22:I10000">
    <cfRule type="cellIs" dxfId="5" priority="7" operator="equal">
      <formula>"FAIL"</formula>
    </cfRule>
  </conditionalFormatting>
  <conditionalFormatting sqref="I22:I100000">
    <cfRule type="cellIs" dxfId="4" priority="8" operator="equal">
      <formula>"NOT TESTED YET"</formula>
    </cfRule>
  </conditionalFormatting>
  <conditionalFormatting sqref="I22:I10000">
    <cfRule type="cellIs" dxfId="3" priority="4" operator="equal">
      <formula>"PENDING"</formula>
    </cfRule>
  </conditionalFormatting>
  <conditionalFormatting sqref="L22:L1000">
    <cfRule type="containsText" dxfId="2" priority="3" operator="containsText" text="PENDING">
      <formula>NOT(ISERROR(SEARCH("PENDING",L22)))</formula>
    </cfRule>
  </conditionalFormatting>
  <conditionalFormatting sqref="L22:L10000">
    <cfRule type="cellIs" dxfId="1" priority="2" operator="equal">
      <formula>"PASS"</formula>
    </cfRule>
  </conditionalFormatting>
  <conditionalFormatting sqref="L22:L10000">
    <cfRule type="cellIs" dxfId="0" priority="1" operator="equal">
      <formula>"FAIL"</formula>
    </cfRule>
  </conditionalFormatting>
  <dataValidations count="3">
    <dataValidation type="list" allowBlank="1" showInputMessage="1" showErrorMessage="1" sqref="G22:G42" xr:uid="{50917086-CE1C-4436-83E8-78E5936A5800}">
      <formula1>"High,Medium,Low"</formula1>
    </dataValidation>
    <dataValidation type="list" allowBlank="1" showInputMessage="1" showErrorMessage="1" sqref="H22:H42" xr:uid="{CE63E8E7-DEF6-4289-B3C2-8798AD599614}">
      <formula1>"Yes, No"</formula1>
    </dataValidation>
    <dataValidation type="list" allowBlank="1" sqref="I22:I42" xr:uid="{9C115949-4AEA-422C-B74B-7709989B1FAF}">
      <formula1>"PASS,FAIL,PENDING"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F2AB-A690-44A9-A29E-16049FE0DEEF}">
  <dimension ref="A1:B6"/>
  <sheetViews>
    <sheetView workbookViewId="0"/>
  </sheetViews>
  <sheetFormatPr defaultRowHeight="15"/>
  <cols>
    <col min="1" max="2" width="11.42578125" bestFit="1" customWidth="1"/>
  </cols>
  <sheetData>
    <row r="1" spans="1:2">
      <c r="A1" s="95" t="s">
        <v>60</v>
      </c>
      <c r="B1" t="s">
        <v>96</v>
      </c>
    </row>
    <row r="2" spans="1:2">
      <c r="A2" t="s">
        <v>73</v>
      </c>
      <c r="B2">
        <v>1</v>
      </c>
    </row>
    <row r="3" spans="1:2">
      <c r="A3" t="s">
        <v>81</v>
      </c>
      <c r="B3">
        <v>1</v>
      </c>
    </row>
    <row r="4" spans="1:2">
      <c r="A4" t="s">
        <v>77</v>
      </c>
      <c r="B4">
        <v>1</v>
      </c>
    </row>
    <row r="5" spans="1:2">
      <c r="A5" t="s">
        <v>97</v>
      </c>
      <c r="B5">
        <v>1</v>
      </c>
    </row>
    <row r="6" spans="1:2">
      <c r="A6" t="s">
        <v>98</v>
      </c>
      <c r="B6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68749D16B53747A869774586414F27" ma:contentTypeVersion="13" ma:contentTypeDescription="Create a new document." ma:contentTypeScope="" ma:versionID="040add3a5cc14b3e5e5661a171eb9afa">
  <xsd:schema xmlns:xsd="http://www.w3.org/2001/XMLSchema" xmlns:xs="http://www.w3.org/2001/XMLSchema" xmlns:p="http://schemas.microsoft.com/office/2006/metadata/properties" xmlns:ns2="f9e13e6f-a6ef-49ef-9313-476de1ceb2f4" xmlns:ns3="b1500716-5541-497c-90ef-d7d2355a0cf5" targetNamespace="http://schemas.microsoft.com/office/2006/metadata/properties" ma:root="true" ma:fieldsID="c2a4641f16dc8676fe29096ae6b44c39" ns2:_="" ns3:_="">
    <xsd:import namespace="f9e13e6f-a6ef-49ef-9313-476de1ceb2f4"/>
    <xsd:import namespace="b1500716-5541-497c-90ef-d7d2355a0c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13e6f-a6ef-49ef-9313-476de1ceb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f3deb56-b5c6-40bd-897a-4dadb56fd8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00716-5541-497c-90ef-d7d2355a0cf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868442c-c9a4-4314-9a45-41df7d8a7ae4}" ma:internalName="TaxCatchAll" ma:showField="CatchAllData" ma:web="b1500716-5541-497c-90ef-d7d2355a0c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500716-5541-497c-90ef-d7d2355a0cf5" xsi:nil="true"/>
    <lcf76f155ced4ddcb4097134ff3c332f xmlns="f9e13e6f-a6ef-49ef-9313-476de1ceb2f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F50CD8-65A9-47C8-A414-E250B29D7CCE}"/>
</file>

<file path=customXml/itemProps2.xml><?xml version="1.0" encoding="utf-8"?>
<ds:datastoreItem xmlns:ds="http://schemas.openxmlformats.org/officeDocument/2006/customXml" ds:itemID="{1C3BD75F-25D1-41A9-BDA5-5B1262DD6250}"/>
</file>

<file path=customXml/itemProps3.xml><?xml version="1.0" encoding="utf-8"?>
<ds:datastoreItem xmlns:ds="http://schemas.openxmlformats.org/officeDocument/2006/customXml" ds:itemID="{B18F2134-A173-4F5F-9261-7F3833635A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2024-08-06T03:49:18Z</dcterms:created>
  <dcterms:modified xsi:type="dcterms:W3CDTF">2024-08-06T06:56:19Z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0x010100A868749D16B53747A869774586414F27</vt:lpwstr>
  </property>
</Properties>
</file>