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slicers/slicer3.xml" ContentType="application/vnd.ms-excel.slicer+xml"/>
  <Override PartName="/xl/comments1.xml" ContentType="application/vnd.openxmlformats-officedocument.spreadsheetml.comments+xml"/>
  <Override PartName="/xl/namedSheetViews/namedSheetView1.xml" ContentType="application/vnd.ms-excel.namedsheetviews+xml"/>
  <Override PartName="/xl/drawings/drawing12.xml" ContentType="application/vnd.openxmlformats-officedocument.drawing+xml"/>
  <Override PartName="/xl/ctrlProps/ctrlProp1.xml" ContentType="application/vnd.ms-excel.controlproperties+xml"/>
  <Override PartName="/xl/tables/table21.xml" ContentType="application/vnd.openxmlformats-officedocument.spreadsheetml.table+xml"/>
  <Override PartName="/xl/comments2.xml" ContentType="application/vnd.openxmlformats-officedocument.spreadsheetml.comments+xml"/>
  <Override PartName="/xl/drawings/drawing13.xml" ContentType="application/vnd.openxmlformats-officedocument.drawing+xml"/>
  <Override PartName="/xl/tables/table22.xml" ContentType="application/vnd.openxmlformats-officedocument.spreadsheetml.table+xml"/>
  <Override PartName="/xl/slicers/slicer4.xml" ContentType="application/vnd.ms-excel.slicer+xml"/>
  <Override PartName="/xl/comments3.xml" ContentType="application/vnd.openxmlformats-officedocument.spreadsheetml.comments+xml"/>
  <Override PartName="/xl/drawings/drawing14.xml" ContentType="application/vnd.openxmlformats-officedocument.drawing+xml"/>
  <Override PartName="/xl/tables/table23.xml" ContentType="application/vnd.openxmlformats-officedocument.spreadsheetml.table+xml"/>
  <Override PartName="/xl/slicers/slicer5.xml" ContentType="application/vnd.ms-excel.slicer+xml"/>
  <Override PartName="/xl/comments4.xml" ContentType="application/vnd.openxmlformats-officedocument.spreadsheetml.comments+xml"/>
  <Override PartName="/xl/drawings/drawing15.xml" ContentType="application/vnd.openxmlformats-officedocument.drawing+xml"/>
  <Override PartName="/xl/tables/table24.xml" ContentType="application/vnd.openxmlformats-officedocument.spreadsheetml.table+xml"/>
  <Override PartName="/xl/slicers/slicer6.xml" ContentType="application/vnd.ms-excel.slicer+xml"/>
  <Override PartName="/xl/drawings/drawing16.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17.xml" ContentType="application/vnd.openxmlformats-officedocument.drawing+xml"/>
  <Override PartName="/xl/tables/table28.xml" ContentType="application/vnd.openxmlformats-officedocument.spreadsheetml.table+xml"/>
  <Override PartName="/xl/drawings/drawing18.xml" ContentType="application/vnd.openxmlformats-officedocument.drawing+xml"/>
  <Override PartName="/xl/tables/table29.xml" ContentType="application/vnd.openxmlformats-officedocument.spreadsheetml.table+xml"/>
  <Override PartName="/xl/slicers/slicer7.xml" ContentType="application/vnd.ms-excel.slicer+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filterPrivacy="1" codeName="ThisWorkbook" defaultThemeVersion="166925"/>
  <xr:revisionPtr revIDLastSave="15816" documentId="8_{6B16F7B2-17A9-47C4-9486-85060E48AD63}" xr6:coauthVersionLast="47" xr6:coauthVersionMax="47" xr10:uidLastSave="{D764EE3B-9D75-4020-88BC-A29385FBB5EC}"/>
  <bookViews>
    <workbookView xWindow="-28290" yWindow="-21780" windowWidth="38620" windowHeight="21100" tabRatio="1000"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Repl. appliance" sheetId="32" r:id="rId9"/>
    <sheet name="6. Tooling | ASR Provider+MARS" sheetId="33" r:id="rId10"/>
    <sheet name="6. Tooling | SME-ADS-DMS" sheetId="37" r:id="rId11"/>
    <sheet name="7. Checklist" sheetId="28" r:id="rId12"/>
    <sheet name="8. Example Project Plan" sheetId="36" r:id="rId13"/>
    <sheet name="8. Digital Estate" sheetId="5" r:id="rId14"/>
    <sheet name="8. Workload" sheetId="3" r:id="rId15"/>
    <sheet name="8. Wave" sheetId="2" r:id="rId16"/>
    <sheet name="8. Runbook" sheetId="10" r:id="rId17"/>
    <sheet name="8. Change" sheetId="7" r:id="rId18"/>
    <sheet name="8. Risk Register" sheetId="12" r:id="rId19"/>
    <sheet name="Data" sheetId="4" state="hidden" r:id="rId20"/>
  </sheets>
  <definedNames>
    <definedName name="_xlnm.Print_Titles" localSheetId="12">'8. Example Project Plan'!$14:$17</definedName>
    <definedName name="Project_Start" localSheetId="12">'8. Example Project Plan'!$C$14</definedName>
    <definedName name="Project_Start">#REF!</definedName>
    <definedName name="Project_Start_2">#REF!</definedName>
    <definedName name="Scrolling_Increment" localSheetId="12">'8. Example Project Plan'!$C$15</definedName>
    <definedName name="Scrolling_Increment">#REF!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11">#N/A</definedName>
    <definedName name="Slicer_Environment2">#N/A</definedName>
    <definedName name="Slicer_Location">#N/A</definedName>
    <definedName name="Slicer_Location1">#N/A</definedName>
    <definedName name="Slicer_Migration_Engineer">#N/A</definedName>
    <definedName name="Slicer_Migration_Phase1">#N/A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opic">#N/A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2">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4"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P28" i="36" a="1"/>
  <c r="L28" i="36"/>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P37" i="36" a="1"/>
  <c r="L37" i="36"/>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58" i="10"/>
  <c r="F52" i="10"/>
  <c r="F33" i="10"/>
  <c r="F32" i="10"/>
  <c r="F31" i="10"/>
  <c r="F22" i="10"/>
  <c r="F53" i="10"/>
  <c r="F54" i="10"/>
  <c r="F55" i="10"/>
  <c r="F56" i="10"/>
  <c r="F57" i="10"/>
  <c r="F59" i="10"/>
  <c r="F60" i="10"/>
  <c r="F61" i="10"/>
  <c r="F62" i="10"/>
  <c r="F63" i="10"/>
  <c r="F65" i="10"/>
  <c r="F66" i="10"/>
  <c r="F51" i="10"/>
  <c r="F35" i="10"/>
  <c r="F36" i="10"/>
  <c r="F37" i="10"/>
  <c r="F38" i="10"/>
  <c r="F39" i="10"/>
  <c r="F40" i="10"/>
  <c r="F41" i="10"/>
  <c r="F42" i="10"/>
  <c r="F43" i="10"/>
  <c r="F44" i="10"/>
  <c r="F45" i="10"/>
  <c r="F46" i="10"/>
  <c r="F47" i="10"/>
  <c r="F34" i="10"/>
  <c r="F12" i="10"/>
  <c r="F13" i="10"/>
  <c r="F14" i="10"/>
  <c r="F15" i="10"/>
  <c r="F16" i="10"/>
  <c r="F17" i="10"/>
  <c r="F18" i="10"/>
  <c r="F19" i="10"/>
  <c r="F20" i="10"/>
  <c r="F21" i="10"/>
  <c r="F23" i="10"/>
  <c r="F24" i="10"/>
  <c r="F25" i="10"/>
  <c r="F26" i="10"/>
  <c r="F27" i="10"/>
  <c r="F11"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P54" i="36" a="1"/>
  <c r="L49" i="36"/>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7" i="36"/>
  <c r="L54"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15" authorId="0" shapeId="0" xr:uid="{66B67DFF-9398-465D-B2BA-042112F31928}">
      <text>
        <r>
          <rPr>
            <sz val="9"/>
            <color indexed="81"/>
            <rFont val="Tahoma"/>
            <charset val="1"/>
          </rPr>
          <t xml:space="preserve">High: Highly recommended to meet
Medium: Good if it can be met
Low: Optional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7" authorId="0" shapeId="0" xr:uid="{046037EC-991C-4B98-9DE4-7966A9678332}">
      <text>
        <r>
          <rPr>
            <b/>
            <sz val="9"/>
            <color indexed="81"/>
            <rFont val="Tahoma"/>
            <family val="2"/>
          </rPr>
          <t>Make sure your step names are unique, or the xlookup WILL fail and WILL break this sheet</t>
        </r>
      </text>
    </comment>
    <comment ref="D17" authorId="0" shapeId="0" xr:uid="{7DEA429D-F2AC-4215-A398-D2835A364802}">
      <text>
        <r>
          <rPr>
            <b/>
            <sz val="9"/>
            <color indexed="81"/>
            <rFont val="Tahoma"/>
            <family val="2"/>
          </rPr>
          <t>This is used to find the Max End Date within a Step (for dynamic Step end date assignment).
Cell Value should ALWAYS be ROW()</t>
        </r>
      </text>
    </comment>
    <comment ref="F17" authorId="0" shapeId="0" xr:uid="{261E6742-1183-46AE-AF10-FB712723B6A8}">
      <text>
        <r>
          <rPr>
            <b/>
            <sz val="9"/>
            <color indexed="81"/>
            <rFont val="Tahoma"/>
            <family val="2"/>
          </rPr>
          <t>No work days are needed for "Steps" as the Start and End dates are calculated.</t>
        </r>
      </text>
    </comment>
    <comment ref="G17" authorId="0" shapeId="0" xr:uid="{4D168709-261A-4808-AED6-FB103A687C99}">
      <text>
        <r>
          <rPr>
            <b/>
            <sz val="9"/>
            <color indexed="81"/>
            <rFont val="Tahoma"/>
            <family val="2"/>
          </rPr>
          <t>You cannot specify Days Delayed for a step, as it's start and end dates are calculated.</t>
        </r>
      </text>
    </comment>
    <comment ref="H17" authorId="0" shapeId="0" xr:uid="{D60E5680-006D-4CD6-8F67-0E7522DFE356}">
      <text>
        <r>
          <rPr>
            <b/>
            <sz val="9"/>
            <color indexed="81"/>
            <rFont val="Tahoma"/>
            <family val="2"/>
          </rPr>
          <t>This will cause the start of the task TO OVERLAP THE THE PREVIOUS DEPENDENCY by this number of days</t>
        </r>
        <r>
          <rPr>
            <sz val="9"/>
            <color indexed="81"/>
            <rFont val="Tahoma"/>
            <family val="2"/>
          </rPr>
          <t xml:space="preserve">
</t>
        </r>
      </text>
    </comment>
    <comment ref="I17" authorId="0" shapeId="0" xr:uid="{D5E22DA1-6C1D-489F-AFF3-DFF01E1958BC}">
      <text>
        <r>
          <rPr>
            <b/>
            <sz val="9"/>
            <color indexed="81"/>
            <rFont val="Tahoma"/>
            <family val="2"/>
          </rPr>
          <t>This will cause the start of the task to BE DELAYED AFTER THE PREVIOUS DEPENDENCY by this number of days</t>
        </r>
      </text>
    </comment>
    <comment ref="J17" authorId="0" shapeId="0" xr:uid="{94107FB7-380F-4219-ACDA-F9BB9BE15802}">
      <text>
        <r>
          <rPr>
            <b/>
            <sz val="9"/>
            <color indexed="81"/>
            <rFont val="Tahoma"/>
            <family val="2"/>
          </rPr>
          <t>The Default value for this cell should be the previous step (ie. The Cell in column B, Row-1)</t>
        </r>
      </text>
    </comment>
    <comment ref="K17" authorId="0" shapeId="0" xr:uid="{5F645C77-2959-4327-8A22-18D5EC265A40}">
      <text>
        <r>
          <rPr>
            <b/>
            <sz val="9"/>
            <color indexed="81"/>
            <rFont val="Tahoma"/>
            <family val="2"/>
          </rPr>
          <t>The First sub-task within a step MUST have the Type as "Start Date" or you will end up with Circular dependencies
AND THE SHEET WILL BREAK!</t>
        </r>
      </text>
    </comment>
    <comment ref="L17" authorId="0" shapeId="0" xr:uid="{75B71786-629D-433A-A5F7-58552B33311A}">
      <text>
        <r>
          <rPr>
            <b/>
            <sz val="9"/>
            <color indexed="81"/>
            <rFont val="Tahoma"/>
            <family val="2"/>
          </rPr>
          <t>If Progress % for a step is not working, it is likely additional columns have been added and the INDIRECT references no longer work</t>
        </r>
        <r>
          <rPr>
            <sz val="9"/>
            <color indexed="81"/>
            <rFont val="Tahoma"/>
            <family val="2"/>
          </rPr>
          <t xml:space="preserve">
</t>
        </r>
      </text>
    </comment>
    <comment ref="M17" authorId="0" shapeId="0" xr:uid="{139CEB5B-8453-4277-A2D4-3858508964F8}">
      <text>
        <r>
          <rPr>
            <b/>
            <sz val="9"/>
            <color indexed="81"/>
            <rFont val="Tahoma"/>
            <family val="2"/>
          </rPr>
          <t>If you want to adjust the Progress %, change the Days complete</t>
        </r>
      </text>
    </comment>
    <comment ref="N17" authorId="0" shapeId="0" xr:uid="{4A2A0FEF-8CFB-41B3-85E0-DCF8B53D276B}">
      <text>
        <r>
          <rPr>
            <b/>
            <sz val="9"/>
            <color indexed="81"/>
            <rFont val="Tahoma"/>
            <family val="2"/>
          </rPr>
          <t>When your start date falls on a weekend, this will highlight Orange. It is FYI only.
If you don’t specify a Depency, you MUST specify a Start date override, or this will turn RED. THIS IS A BLOCKER.</t>
        </r>
      </text>
    </comment>
    <comment ref="O17" authorId="0" shapeId="0" xr:uid="{51CDBECA-FEB2-4855-9059-A7D2F2CB722F}">
      <text>
        <r>
          <rPr>
            <b/>
            <sz val="9"/>
            <color indexed="81"/>
            <rFont val="Tahoma"/>
            <family val="2"/>
          </rPr>
          <t>When your start date falls on a weekend, this will highlight Orange. 
It is FYI only.</t>
        </r>
      </text>
    </comment>
    <comment ref="B18" authorId="0" shapeId="0" xr:uid="{2E122F14-D5F1-4C73-9422-1A92B73A708A}">
      <text>
        <r>
          <rPr>
            <b/>
            <sz val="9"/>
            <color indexed="81"/>
            <rFont val="Tahoma"/>
            <family val="2"/>
          </rPr>
          <t>You should never interact with this step, as it seeds the rest of the sheet</t>
        </r>
      </text>
    </comment>
    <comment ref="N18" authorId="0" shapeId="0" xr:uid="{65CE6146-2DEB-4C1F-9DC3-0A9954667E07}">
      <text>
        <r>
          <rPr>
            <b/>
            <sz val="9"/>
            <color indexed="81"/>
            <rFont val="Tahoma"/>
            <family val="2"/>
          </rPr>
          <t>Formula for this cell:
=Project_Start</t>
        </r>
      </text>
    </comment>
    <comment ref="B19" authorId="0" shapeId="0" xr:uid="{B2AC2B8E-F157-42CE-8520-52C22D88C312}">
      <text>
        <r>
          <rPr>
            <b/>
            <sz val="9"/>
            <color indexed="81"/>
            <rFont val="Tahoma"/>
            <family val="2"/>
          </rPr>
          <t>DONT TOUCH THIS CELL OR ROW, YOU WILL BREAK THE TABLE</t>
        </r>
      </text>
    </comment>
    <comment ref="B57" authorId="0" shapeId="0" xr:uid="{C080A265-FD87-4DF3-BD3A-29219AEE03A4}">
      <text>
        <r>
          <rPr>
            <b/>
            <sz val="9"/>
            <color indexed="81"/>
            <rFont val="Tahoma"/>
            <family val="2"/>
          </rPr>
          <t>Never interact beyond this row, as it finishes the sheet</t>
        </r>
      </text>
    </comment>
    <comment ref="B58" authorId="0" shapeId="0" xr:uid="{EE3E4C8A-3470-4537-982B-6A103A8A0CB7}">
      <text>
        <r>
          <rPr>
            <b/>
            <sz val="9"/>
            <color indexed="81"/>
            <rFont val="Tahoma"/>
            <family val="2"/>
          </rPr>
          <t>NEVER INTERACT WITH THIS ROW, OR YOU WILL BREAK THE SHEET</t>
        </r>
      </text>
    </comment>
    <comment ref="N58" authorId="0" shapeId="0" xr:uid="{63130D76-A619-4FFC-B03B-CB1D419E1DD4}">
      <text>
        <r>
          <rPr>
            <b/>
            <sz val="9"/>
            <color indexed="81"/>
            <rFont val="Tahoma"/>
            <family val="2"/>
          </rPr>
          <t>Formula for this cell:
=MAX($P$10:INDIRECT(CONCAT(SUBSTITUTE(ADDRESS(1,COLUMN(),4),"1",""),(ROW()-2))))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16" authorId="0" shapeId="0" xr:uid="{EA909DFC-4DF4-46C4-BB1B-3B7A8BA10E5D}">
      <text>
        <r>
          <rPr>
            <sz val="9"/>
            <color indexed="81"/>
            <rFont val="Tahoma"/>
            <family val="2"/>
          </rPr>
          <t xml:space="preserve">Estimated cost after migration to the cloud is a deliverable of the assessment phase of a migration project.
</t>
        </r>
      </text>
    </comment>
    <comment ref="AB16" authorId="0" shapeId="0" xr:uid="{34399341-43C9-432C-A7F1-5CCDE087C3EC}">
      <text>
        <r>
          <rPr>
            <sz val="9"/>
            <color indexed="81"/>
            <rFont val="Tahoma"/>
            <family val="2"/>
          </rPr>
          <t>The cost to do the migration including vendor support, user acceptance testing and migration resources.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Z15" authorId="0" shapeId="0" xr:uid="{454AE171-ECE3-4E33-A708-19AA8C4A10C5}">
      <text>
        <r>
          <rPr>
            <sz val="9"/>
            <color indexed="81"/>
            <rFont val="Tahoma"/>
            <family val="2"/>
          </rPr>
          <t>https://learn.microsoft.com/en-us/azure/virtual-machines/sizes-general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<sst xmlns="http://schemas.openxmlformats.org/spreadsheetml/2006/main" count="4888" uniqueCount="1631">
  <si>
    <t>Version</t>
  </si>
  <si>
    <t>Description</t>
  </si>
  <si>
    <t>New Features</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</si>
  <si>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</si>
  <si>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</si>
  <si>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</si>
  <si>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</si>
  <si>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</si>
  <si>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</si>
  <si>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</si>
  <si>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Step</t>
  </si>
  <si>
    <t>Review the migration phases to get an understanding of the end-to-end procedure</t>
  </si>
  <si>
    <t>Migration Lifecycle</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</si>
  <si>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</si>
  <si>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</si>
  <si>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</si>
  <si>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</si>
  <si>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</si>
  <si>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</si>
  <si>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</si>
  <si>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</si>
  <si>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</si>
  <si>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</si>
  <si>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</si>
  <si>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</si>
  <si>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</si>
  <si>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</si>
  <si>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Wave Template</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</si>
  <si>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</si>
  <si>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</si>
  <si>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</si>
  <si>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</si>
  <si>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</si>
  <si>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Migration Workshop Questions</t>
  </si>
  <si>
    <t>Id</t>
  </si>
  <si>
    <t>Question</t>
  </si>
  <si>
    <t>Template</t>
  </si>
  <si>
    <t>Workshop</t>
  </si>
  <si>
    <t>Attendee Roles</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</si>
  <si>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</si>
  <si>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</si>
  <si>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</si>
  <si>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</si>
  <si>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</si>
  <si>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</si>
  <si>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</si>
  <si>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Q002</t>
  </si>
  <si>
    <t>For each workload, are they revenue impacting for the business?</t>
  </si>
  <si>
    <t>Q003</t>
  </si>
  <si>
    <t>What are the number of users for each workload?</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</si>
  <si>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</si>
  <si>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</si>
  <si>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</si>
  <si>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</si>
  <si>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</si>
  <si>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</si>
  <si>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</si>
  <si>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</si>
  <si>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</si>
  <si>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</si>
  <si>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</si>
  <si>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</si>
  <si>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</si>
  <si>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</si>
  <si>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Q009</t>
  </si>
  <si>
    <t>What is the app type for each workload?</t>
  </si>
  <si>
    <t>Is it a commercial-off-the-shelf, or custom app?</t>
  </si>
  <si>
    <t>Q010</t>
  </si>
  <si>
    <t>What is the business criticality that is assigned to each workload?</t>
  </si>
  <si>
    <t>Mission critical, high, medium, low, etc.</t>
  </si>
  <si>
    <t>Q011</t>
  </si>
  <si>
    <t>Not defined, 5 years, etc.</t>
  </si>
  <si>
    <t>Q012</t>
  </si>
  <si>
    <t>Are there any compelling business drivers for the migration of the workloads?</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</si>
  <si>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</si>
  <si>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</si>
  <si>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</si>
  <si>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</si>
  <si>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</si>
  <si>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</si>
  <si>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</si>
  <si>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</si>
  <si>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</si>
  <si>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</si>
  <si>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</si>
  <si>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</si>
  <si>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</si>
  <si>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</si>
  <si>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existing SLA for the workloads?</t>
  </si>
  <si>
    <t>Q019</t>
  </si>
  <si>
    <t>Will the migration be into an existing landing zone?</t>
  </si>
  <si>
    <t>Consider using the FTA Landing Zone design/review checklist to validate the target environment.</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</si>
  <si>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</si>
  <si>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</si>
  <si>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</si>
  <si>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</si>
  <si>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</si>
  <si>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</si>
  <si>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</si>
  <si>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Q022</t>
  </si>
  <si>
    <t>What are the support details? Is support for the workloads internal, vendor or both?</t>
  </si>
  <si>
    <t>Internal and/or external support details for each workload.</t>
  </si>
  <si>
    <t>Workload</t>
  </si>
  <si>
    <t>Q023</t>
  </si>
  <si>
    <t>Are there any agreed outage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</si>
  <si>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</si>
  <si>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</si>
  <si>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</si>
  <si>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</si>
  <si>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</si>
  <si>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</si>
  <si>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</si>
  <si>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</si>
  <si>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</si>
  <si>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</si>
  <si>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</si>
  <si>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</si>
  <si>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</si>
  <si>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</si>
  <si>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</si>
  <si>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</si>
  <si>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</si>
  <si>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</si>
  <si>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</si>
  <si>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</si>
  <si>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machines that are being migrated? Who in the business can be contacted for a decision for servers in each workload?</t>
  </si>
  <si>
    <t>If you have Windows Server machines that are covered with active Software Assurance or Windows Server subscriptions, and you want to apply the benefit to the machines you're migrating.</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</si>
  <si>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</si>
  <si>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</si>
  <si>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</si>
  <si>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</si>
  <si>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</si>
  <si>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</si>
  <si>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</si>
  <si>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</si>
  <si>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</si>
  <si>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</si>
  <si>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</si>
  <si>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</si>
  <si>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Q037</t>
  </si>
  <si>
    <t>How do users and other apps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</si>
  <si>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</si>
  <si>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</si>
  <si>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</si>
  <si>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</si>
  <si>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</si>
  <si>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</si>
  <si>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</si>
  <si>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</si>
  <si>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</si>
  <si>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</si>
  <si>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</si>
  <si>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</si>
  <si>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</si>
  <si>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</si>
  <si>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</si>
  <si>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</si>
  <si>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</si>
  <si>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</si>
  <si>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</si>
  <si>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</si>
  <si>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</si>
  <si>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</si>
  <si>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</si>
  <si>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</si>
  <si>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</si>
  <si>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</si>
  <si>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</si>
  <si>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</si>
  <si>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</si>
  <si>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</si>
  <si>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</si>
  <si>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</si>
  <si>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</si>
  <si>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</si>
  <si>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</si>
  <si>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</si>
  <si>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</si>
  <si>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</si>
  <si>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</si>
  <si>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</si>
  <si>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</si>
  <si>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</si>
  <si>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</si>
  <si>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</si>
  <si>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</si>
  <si>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</si>
  <si>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</si>
  <si>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</si>
  <si>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</si>
  <si>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</si>
  <si>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</si>
  <si>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</si>
  <si>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</si>
  <si>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</si>
  <si>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</si>
  <si>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</si>
  <si>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</si>
  <si>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</si>
  <si>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</si>
  <si>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</si>
  <si>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</si>
  <si>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</si>
  <si>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</si>
  <si>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</si>
  <si>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</si>
  <si>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</si>
  <si>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</si>
  <si>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</si>
  <si>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</si>
  <si>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</si>
  <si>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</si>
  <si>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</si>
  <si>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</si>
  <si>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</si>
  <si>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</si>
  <si>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</si>
  <si>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</si>
  <si>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</si>
  <si>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</si>
  <si>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</si>
  <si>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</si>
  <si>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</si>
  <si>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</si>
  <si>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</si>
  <si>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</si>
  <si>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</si>
  <si>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</si>
  <si>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</si>
  <si>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</si>
  <si>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</si>
  <si>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</si>
  <si>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</si>
  <si>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</si>
  <si>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</si>
  <si>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</si>
  <si>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</si>
  <si>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</si>
  <si>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mobile</t>
  </si>
  <si>
    <t>email</t>
  </si>
  <si>
    <t>Location</t>
  </si>
  <si>
    <t>Time Zone</t>
  </si>
  <si>
    <t>Availability</t>
  </si>
  <si>
    <t>Michal Rosenstein</t>
  </si>
  <si>
    <t>Exec</t>
  </si>
  <si>
    <t>All</t>
  </si>
  <si>
    <t>michalrosenstein@contoso.com</t>
  </si>
  <si>
    <t>UTC-5</t>
  </si>
  <si>
    <t>Ebere Ibeabuchi</t>
  </si>
  <si>
    <t>PMO</t>
  </si>
  <si>
    <t>ebereibeabuchi@contoso.com</t>
  </si>
  <si>
    <t>Rita Tsakiris</t>
  </si>
  <si>
    <t>IT</t>
  </si>
  <si>
    <t>ritatsakiris@contoso.com</t>
  </si>
  <si>
    <t>Alexandra Voronova</t>
  </si>
  <si>
    <t>alexandravoronova@contoso.com</t>
  </si>
  <si>
    <t>UTC+11</t>
  </si>
  <si>
    <t>Vasily Butusov</t>
  </si>
  <si>
    <t>Finance</t>
  </si>
  <si>
    <t>Payroll system</t>
  </si>
  <si>
    <t>vasilybutusov@contoso.com</t>
  </si>
  <si>
    <t>Piet Smit</t>
  </si>
  <si>
    <t>pietsmit@contoso.com</t>
  </si>
  <si>
    <t>UTC+2</t>
  </si>
  <si>
    <t>OOF 15-23/01/2023</t>
  </si>
  <si>
    <t>Doan Linh</t>
  </si>
  <si>
    <t>Workload Owner</t>
  </si>
  <si>
    <t>HR</t>
  </si>
  <si>
    <t>Intranet</t>
  </si>
  <si>
    <t>doanlinh@contoso.com</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</si>
  <si>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</si>
  <si>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</si>
  <si>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</si>
  <si>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</si>
  <si>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</si>
  <si>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</si>
  <si>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</si>
  <si>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</si>
  <si>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</si>
  <si>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</si>
  <si>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</si>
  <si>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</si>
  <si>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</si>
  <si>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</si>
  <si>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</si>
  <si>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</si>
  <si>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</si>
  <si>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</si>
  <si>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</si>
  <si>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</si>
  <si>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</si>
  <si>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</si>
  <si>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</si>
  <si>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</si>
  <si>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</si>
  <si>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</si>
  <si>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</si>
  <si>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</si>
  <si>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</si>
  <si>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</si>
  <si>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Azure Migrate : The hub for cloud migration and modernization</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</si>
  <si>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</si>
  <si>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</si>
  <si>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</si>
  <si>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</si>
  <si>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</si>
  <si>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</si>
  <si>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</si>
  <si>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</si>
  <si>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</si>
  <si>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</si>
  <si>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</si>
  <si>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</si>
  <si>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</si>
  <si>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</si>
  <si>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</si>
  <si>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</si>
  <si>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</si>
  <si>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</si>
  <si>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</si>
  <si>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</si>
  <si>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</si>
  <si>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</si>
  <si>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</si>
  <si>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</si>
  <si>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</si>
  <si>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</si>
  <si>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</si>
  <si>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</si>
  <si>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</si>
  <si>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</si>
  <si>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</si>
  <si>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</si>
  <si>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</si>
  <si>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</si>
  <si>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</si>
  <si>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</si>
  <si>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</si>
  <si>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</si>
  <si>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</si>
  <si>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</si>
  <si>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Migration Targets</t>
  </si>
  <si>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</si>
  <si>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</si>
  <si>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</si>
  <si>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</si>
  <si>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</si>
  <si>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</si>
  <si>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</si>
  <si>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</si>
  <si>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Phase</t>
  </si>
  <si>
    <t>Topic</t>
  </si>
  <si>
    <t>Source 
Environment</t>
  </si>
  <si>
    <t>Item</t>
  </si>
  <si>
    <t>Incident Root Cause Alert</t>
  </si>
  <si>
    <t>Severity</t>
  </si>
  <si>
    <t>Status</t>
  </si>
  <si>
    <t>Comment</t>
  </si>
  <si>
    <t>Url</t>
  </si>
  <si>
    <t>More information</t>
  </si>
  <si>
    <t>1. Planning</t>
  </si>
  <si>
    <t>Cloud Adoption Plan</t>
  </si>
  <si>
    <t>All environments</t>
  </si>
  <si>
    <t>Ensure that the migration project is aligned with the cloud adoption plan.</t>
  </si>
  <si>
    <t>Medium</t>
  </si>
  <si>
    <t>Not verified</t>
  </si>
  <si>
    <t>Cloud adoption plan</t>
  </si>
  <si>
    <t>Migration</t>
  </si>
  <si>
    <t>Hyper-V Agentless</t>
  </si>
  <si>
    <t>Confirm that Hyper-V host and guest VM migration requirements are met.</t>
  </si>
  <si>
    <t>The Azure Site Recovery Provider and MARS agent are installed on Hyper-V hosts running Windows Server 2022, Windows Server 2019, Windows Server 2016, or Windows Server 2012 R2 with .Net Framework 4.7 or later. Refer to the URL for guest VM support.</t>
  </si>
  <si>
    <t>High</t>
  </si>
  <si>
    <t>Support for Hyper-V migration in Azure Migrate</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</si>
  <si>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migration strategies.</t>
    </r>
  </si>
  <si>
    <t>The decision determines whether the Azure Migrate appliance or the Azure Migrate Replication appliance will be used.</t>
  </si>
  <si>
    <t>VMware Agent-based</t>
  </si>
  <si>
    <r>
      <t xml:space="preserve">Confirm that VMware host and guest VM requirements are met for </t>
    </r>
    <r>
      <rPr>
        <u/>
        <sz val="11"/>
        <color theme="1"/>
        <rFont val="Calibri"/>
        <family val="2"/>
        <scheme val="minor"/>
      </rPr>
      <t>agent-based</t>
    </r>
    <r>
      <rPr>
        <sz val="11"/>
        <color theme="1"/>
        <rFont val="Calibri"/>
        <family val="2"/>
        <scheme val="minor"/>
      </rPr>
      <t xml:space="preserve"> migration.</t>
    </r>
  </si>
  <si>
    <t>VMware vCenter Server v5.5, 6.0, 6.5, or 6.7, and VMware vSphere ESXI host v5.5, 6.0, 6.5, 6.7 or 7.0 are supported. Refer to the URL for guest VM support.</t>
  </si>
  <si>
    <t>Support for VMware migration in Azure Migrate</t>
  </si>
  <si>
    <t>The migration project should have a separate dedicated project plan.</t>
  </si>
  <si>
    <t>Resources should be assigned to key project roles and responsibilities.</t>
  </si>
  <si>
    <t>The sample DACI matrix should be updated to reflect the specific allocation of roles and responsibilities for the migration project.</t>
  </si>
  <si>
    <t>DACI matrix</t>
  </si>
  <si>
    <t>Document planned leave for SME's and UAT testing teams.</t>
  </si>
  <si>
    <t>Refer to this when planning migration waves.</t>
  </si>
  <si>
    <t>The project should have a risk register.</t>
  </si>
  <si>
    <t>Refer to the sample risk register with common migration phase risks.</t>
  </si>
  <si>
    <t>Risk Register</t>
  </si>
  <si>
    <t>Low</t>
  </si>
  <si>
    <t>Migration Templates</t>
  </si>
  <si>
    <t>Cloud Adoption Framework Tools and Templates</t>
  </si>
  <si>
    <t>Target: Azure SQL Database
(Database Migration Service)</t>
  </si>
  <si>
    <t>SQL Server to Azure SQL Database: Migration guide</t>
  </si>
  <si>
    <t>Target: Azure SQL Managed Instance
(Database Migration Service)</t>
  </si>
  <si>
    <t>SQL Server to Azure SQL Managed Instance: Migration guide</t>
  </si>
  <si>
    <t>Target: SQL Server on Azure VMs with/without SQL Server Always On Availability Groups
(Database Migration Service)</t>
  </si>
  <si>
    <t>SQL Server to SQL Server on Azure Virtual Machines: Migration guide</t>
  </si>
  <si>
    <t>Migrate using Azure Migrate rather than Azure Site Recovery.</t>
  </si>
  <si>
    <t xml:space="preserve">Azure Migrate: Migration is the primary tool for Migrations to Azure. Azure Site Recovery supports Disaster Recovery scenarios </t>
  </si>
  <si>
    <t>Azure Migrate vs. Azure Site Recovery</t>
  </si>
  <si>
    <t>Plan for existing backups to be migrated.</t>
  </si>
  <si>
    <t>Ensure existing and historical on premises backups can be restored and retained in line with legal requirements.
Consider using reserved backup storage for long term backup retention.
Decide if a 3rd party backup tool will be used, or if backups will be migrated to Azure Backup.</t>
  </si>
  <si>
    <t>8. Workload'!A1</t>
  </si>
  <si>
    <t>Plan for password and key storage post migration</t>
  </si>
  <si>
    <t>Plan for SME/app owner access to new monitoring, backup, budget, observability portals.</t>
  </si>
  <si>
    <t>So they can manage the applications and have visibility of their health.</t>
  </si>
  <si>
    <t>Confirm logins for SSL Cert , domain name management and external DNS portals are available.</t>
  </si>
  <si>
    <t>Validate Application Licencing Model.</t>
  </si>
  <si>
    <t>Confirm how the application license will be activated post migration. Note that some apps may rely on a dongle, static MAC or IP address.</t>
  </si>
  <si>
    <t>Confirm plan for OS, Application and Security patching post migration.</t>
  </si>
  <si>
    <t>Ensure patches will be applied to migrated servers.
Ensure schedules, black out windows or alerts are configured for migrated servers.</t>
  </si>
  <si>
    <t>Validate AV exclusions that will need to be applied post migration.</t>
  </si>
  <si>
    <t>Ensure AV exclusions are migrated or re-applied in Azure for migrated workloads.</t>
  </si>
  <si>
    <t>When installing/configuring the MARS agent on Hyper-V hosts with Server Core the installation will fail if not run from the working directory of the executable (DRConfigurator.exe).</t>
  </si>
  <si>
    <t>If the hosts are running Windows Server 2012 R2 and the MARS provider fails to install, try to install the MARS agent manually and then retry the provider.</t>
  </si>
  <si>
    <t>Tooling: Azure Migrate</t>
  </si>
  <si>
    <t>Be mindful that Azure Policies with a deny effect may cause issues when creating an Azure Migrate project, and/or when migrating VMs.</t>
  </si>
  <si>
    <t>Consider excluding the affected scope from the policies to resolve the issue.</t>
  </si>
  <si>
    <t>Plan to create additional Azure Migrate projects if you need to migrate to multiple regions.</t>
  </si>
  <si>
    <t>An Azure Migrate project will be required for each target region.</t>
  </si>
  <si>
    <t>Can I use the same Azure Migrate project to migrate to multiple regions?</t>
  </si>
  <si>
    <t>Plan target subscriptions for the migration scope and configure access in the TARGET SUBSCRIPTION(S) accordingly.</t>
  </si>
  <si>
    <t>The lack of permissions to create a VM, write to a managed disk and join to a VNET on TARGET SUBSCRIPTION(s) is a frequent root cause on support cases.</t>
  </si>
  <si>
    <t>Can I use the same Azure Migrate project to migrate to multiple subscriptions?</t>
  </si>
  <si>
    <t>Be mindful that 'TokenCache Errors' on Hyper-V 2012R2 - often related to ADAL vs MSAL on modern OS'. Surfaces when changing tools or Azure Migrate project.</t>
  </si>
  <si>
    <t>Remove servers and disable protection</t>
  </si>
  <si>
    <t>VMware Agentless</t>
  </si>
  <si>
    <r>
      <t xml:space="preserve">Confirm that VMware host and guest VM requirements are met for </t>
    </r>
    <r>
      <rPr>
        <u/>
        <sz val="11"/>
        <color theme="1"/>
        <rFont val="Calibri"/>
        <family val="2"/>
        <scheme val="minor"/>
      </rPr>
      <t>agentless</t>
    </r>
    <r>
      <rPr>
        <sz val="11"/>
        <color theme="1"/>
        <rFont val="Calibri"/>
        <family val="2"/>
        <scheme val="minor"/>
      </rPr>
      <t xml:space="preserve"> migration.</t>
    </r>
  </si>
  <si>
    <t>VMware vCenter Server v5.5, 6.0, 6.5, or 6.7, and VMware vSphere ESXI host v5.5, 6.0, 6.5, 6.7 or 7.0 are supported. Refer to the URL for guest VM support</t>
  </si>
  <si>
    <t>Tooling: Azure Migrate appliance</t>
  </si>
  <si>
    <t>Ensure that DNS name resolution works between the Azure Migrate appliance and Azure, Azure Migrate appliance and the host machines (ESX, Hyper-V) and guest migration source machines.</t>
  </si>
  <si>
    <t>Confirm that all prerequisites and support requirements for the Azure Migrate appliance are met.</t>
  </si>
  <si>
    <t>Azure Migrate Discovery and Assessment tool (appliance) is a primary tool to discover (and then assess) migrated estate.</t>
  </si>
  <si>
    <t>Azure Migrate appliance</t>
  </si>
  <si>
    <t>Allow internet access on the Azure Migrate appliance and ensure access to required URLs are provisioned.</t>
  </si>
  <si>
    <t>Irrespective of Private or Public endpoint, certain URLs/FQDNs must be allowed outbound</t>
  </si>
  <si>
    <t>Use the scripted methodology to deploy Azure Migrate appliance when OVA or VHD methods are not possible.</t>
  </si>
  <si>
    <t>When OVA Template/VHD method is not available for any reason, appliance can be deployed using script method</t>
  </si>
  <si>
    <t>How to setup appliance using scripts for VMware/Hyper (When OVA/VHD option not available)</t>
  </si>
  <si>
    <t>Allow Azure Migrate appliance auto-updates.</t>
  </si>
  <si>
    <t xml:space="preserve">Enable auto update for the appliance </t>
  </si>
  <si>
    <t>Azure Migrate appliance - Auto-update</t>
  </si>
  <si>
    <t>Routinely check the Azure Migrate appliance version.</t>
  </si>
  <si>
    <t>Check appliance version</t>
  </si>
  <si>
    <t>Azure Migrate appliance - Version</t>
  </si>
  <si>
    <t>Exclude the %ProgramData%\Microsoft Azure folder from antivirus scanning.</t>
  </si>
  <si>
    <t>A/V exclusion best practices</t>
  </si>
  <si>
    <t>Azure Migrate appliance - Antivirus</t>
  </si>
  <si>
    <t>Physical or other Cloud</t>
  </si>
  <si>
    <t>Deploy the Azure Migrate appliance for physical servers or virtual servers in other clouds using a PowerShell installer script.</t>
  </si>
  <si>
    <t>Setup appliance using script.</t>
  </si>
  <si>
    <t>Tutorial to setup Physical server/other cloud discovery</t>
  </si>
  <si>
    <t>If using the PowerShell installer script downloaded from the Azure Migrate project, verify by checking the hash values.</t>
  </si>
  <si>
    <t>Verify installer signature.</t>
  </si>
  <si>
    <t>Azure Migrate appliance - Physical</t>
  </si>
  <si>
    <t>Confirm that Physical and or other cloud server requirements are met.</t>
  </si>
  <si>
    <t>Azure Migrate Migration tool (based on ASR) is used.</t>
  </si>
  <si>
    <t>Support for physical server migration in Azure Migrate</t>
  </si>
  <si>
    <t>Deploy Azure Migrate appliance as a new virtual server running on vCenter Server using an OVA template</t>
  </si>
  <si>
    <t>Setup appliance using OVA Template method</t>
  </si>
  <si>
    <t>Tutorial to Setup an appliance for VMware</t>
  </si>
  <si>
    <t>Deploy additional Azure Migrate appliances if more than 10 vCenter servers need to be connected to, and/or more than 10,000 servers need to be discovered.</t>
  </si>
  <si>
    <t>Scale Discovery and assessment appliance</t>
  </si>
  <si>
    <t>Azure Migrate appliance - Scale out VMware</t>
  </si>
  <si>
    <t>Tooling: Azure Migrate appliance (Government)</t>
  </si>
  <si>
    <r>
      <t xml:space="preserve">Deploy the Azure Migrate appliance for </t>
    </r>
    <r>
      <rPr>
        <u/>
        <sz val="11"/>
        <color theme="1"/>
        <rFont val="Calibri"/>
        <family val="2"/>
        <scheme val="minor"/>
      </rPr>
      <t>Government</t>
    </r>
    <r>
      <rPr>
        <sz val="11"/>
        <color theme="1"/>
        <rFont val="Calibri"/>
        <family val="2"/>
        <scheme val="minor"/>
      </rPr>
      <t xml:space="preserve"> using a PowerShell installer script.</t>
    </r>
  </si>
  <si>
    <t>Discovery and assessment appliance for Azure Government</t>
  </si>
  <si>
    <t>Deploy appliance script government</t>
  </si>
  <si>
    <t>Tooling: Azure Migrate Project</t>
  </si>
  <si>
    <t xml:space="preserve">Ensure an account with appropriate permissions is available to create an Azure Migrate "Project" in the Azure Portal.  </t>
  </si>
  <si>
    <t>Owner or Contributor + User Access Administrator permissions to the subscription is required. Note: Contributor WITHOUT UAA is a frequent root cause on support cases.</t>
  </si>
  <si>
    <t>Create and manage projects</t>
  </si>
  <si>
    <t>Tooling: Azure Migrate Replication appliance</t>
  </si>
  <si>
    <t>Review Azure Migrate Replication appliance requirements are met.</t>
  </si>
  <si>
    <t>The replication appliance is required when you set up agent-based migration of either VMware VMs or physical servers. Replication appliance is a form of the Azure Site Recovery (ASR) tool that can be used for migration purposes.</t>
  </si>
  <si>
    <t>Azure Migrate replication appliance</t>
  </si>
  <si>
    <r>
      <t xml:space="preserve">Confirm that Azure Migrate Replication appliance requirements are met for VMware </t>
    </r>
    <r>
      <rPr>
        <u/>
        <sz val="11"/>
        <color theme="1"/>
        <rFont val="Calibri"/>
        <family val="2"/>
        <scheme val="minor"/>
      </rPr>
      <t>agent-based</t>
    </r>
    <r>
      <rPr>
        <sz val="11"/>
        <color theme="1"/>
        <rFont val="Calibri"/>
        <family val="2"/>
        <scheme val="minor"/>
      </rPr>
      <t xml:space="preserve"> migrations.</t>
    </r>
  </si>
  <si>
    <t>Tooling: Dependency Analysis</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</si>
  <si>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or manual dependency analysis strategies.</t>
    </r>
  </si>
  <si>
    <t>It is possible to do a manual dependency analysis based on documentation, application owner interviews and/or using monitoring tools. A proven service like Azure Migrate is however recommended.</t>
  </si>
  <si>
    <t>Dependency analysis in Azure Migrate Discovery and assessment</t>
  </si>
  <si>
    <t>Tooling: Discovery</t>
  </si>
  <si>
    <t>Ensure that security approvals and admin access is available as required to run the tooling on your existing environment.</t>
  </si>
  <si>
    <t>Provide server credentials to discover software inventory, dependencies, web apps, and SQL Server instances and databases</t>
  </si>
  <si>
    <t>Tooling: Discovery and Assessment</t>
  </si>
  <si>
    <t>Decide how servers will be discovered and assessed.</t>
  </si>
  <si>
    <t>Azure Migrate appliance is recommended but it is also possible to use a CSV file.</t>
  </si>
  <si>
    <t>Deploy Azure Migrate appliance as a virtual server running on a Hyper-V host using a VHD template</t>
  </si>
  <si>
    <t>Setup appliance using VHD method</t>
  </si>
  <si>
    <t>Tutorial to Set up appliance for Hyper-V</t>
  </si>
  <si>
    <t>Deploy additional Azure Migrate appliances if more than 300 Hyper-V host servers need to be connected to, and/or more than 5,000 servers need to be discovered.</t>
  </si>
  <si>
    <t>Azure Migrate appliance scale out - Hyper-V</t>
  </si>
  <si>
    <t>Deploy additional Azure Migrate appliances if more than 1,000 physical servers need to be discovered.</t>
  </si>
  <si>
    <t>Azure Migrate appliance scale out- Physical</t>
  </si>
  <si>
    <t>Tooling: Network</t>
  </si>
  <si>
    <t>If a private network (e.g. Azure ExpressRoute private peering or a site-to-site VPN connection) is mandatory for use to discover, assess, and migrate servers with Azure Migrate use Azure Private Link.</t>
  </si>
  <si>
    <t>Use Azure Migrate with private endpoints</t>
  </si>
  <si>
    <r>
      <t xml:space="preserve">If a private network is </t>
    </r>
    <r>
      <rPr>
        <u/>
        <sz val="11"/>
        <color theme="1"/>
        <rFont val="Calibri"/>
        <family val="2"/>
        <scheme val="minor"/>
      </rPr>
      <t>not mandatory</t>
    </r>
    <r>
      <rPr>
        <sz val="11"/>
        <color theme="1"/>
        <rFont val="Calibri"/>
        <family val="2"/>
        <scheme val="minor"/>
      </rPr>
      <t xml:space="preserve"> for use to discover, assess, and migrate servers with Azure Migrate use ExpressRoute Microsoft peering or an internet connection. </t>
    </r>
  </si>
  <si>
    <t>Azure Migrate Connectivity</t>
  </si>
  <si>
    <t>If you selected private endpoint as the connectivity method for the Azure Migrate project, grant the Recovery Services vault access to the cache storage account.</t>
  </si>
  <si>
    <t>Migrate servers to Azure by using Private Link</t>
  </si>
  <si>
    <t>To replicate using ExpressRoute with private peering, create a private endpoint for the cache storage account.</t>
  </si>
  <si>
    <t>If you selected private endpoint as the connectivity method for the Azure Migrate project, verify DNS name resolution.</t>
  </si>
  <si>
    <t>Refer to the Azure Migrate project properties in the Azure portal for a list of resources that would need DNS name resolution.</t>
  </si>
  <si>
    <t>Troubleshoot network connectivity issues</t>
  </si>
  <si>
    <t>Azure Private Endpoint DNS configuration</t>
  </si>
  <si>
    <t>2. Digital Estate</t>
  </si>
  <si>
    <t>Migration Planning</t>
  </si>
  <si>
    <t>The migration scope should be defined as part of a digital estate discovery with included workloads for the migration project.</t>
  </si>
  <si>
    <t>Digital estate planning takes several forms depending on the desired outcomes and size of the existing estate. Refer to the cloud adoption framework for different approaches.</t>
  </si>
  <si>
    <t>Gather inventory data for a digital estate - Cloud Adoption Framework</t>
  </si>
  <si>
    <t>Determine the digital estate planning approach - Workload based Top Down Assessment Approach -App aligned-5Rs IaaS/PaaS/SaaS) vs Asset-driven Approach (IaaS)</t>
  </si>
  <si>
    <t>Approaches to digital estate planning</t>
  </si>
  <si>
    <t>Why are we moving to the cloud?</t>
  </si>
  <si>
    <t>Workload Planning</t>
  </si>
  <si>
    <t>Document each workload with relevant technical, business and support information.</t>
  </si>
  <si>
    <t>Workloads should be documented with key properties and specifications, their existing architecture design as well as the intended future architecture design.</t>
  </si>
  <si>
    <t>3. Discovery</t>
  </si>
  <si>
    <t>Confirm discovery support compatibility for the digital estate and add any unsupported assets into a risk register.</t>
  </si>
  <si>
    <t>Confirm discovery support compatibility on-premises or in other clouds like AWS, GCP, Xen etc. for the digital estate and add any unsupported assets into a risk register.</t>
  </si>
  <si>
    <t>Discovery support for physical servers/other clouds</t>
  </si>
  <si>
    <t>Physical server/other cloud discovery support</t>
  </si>
  <si>
    <t>Confirm discovery support compatibility in a VMware environment for the digital estate and add any unsupported assets into a risk register. Use tools like Azure Migrate</t>
  </si>
  <si>
    <t>VMware discovery support</t>
  </si>
  <si>
    <t>Use Azure Migrate to discover SQL Servers.</t>
  </si>
  <si>
    <t>Discovery and assessment for SQL Server instances and databases is available across VMware, Microsoft Hyper-V and Physical environments. MAP Toolkit and Cloudamize are alternatives.</t>
  </si>
  <si>
    <t>Discover SQL Server instances in an existing Azure Migrate project</t>
  </si>
  <si>
    <t>Azure Database Migration Service tools matrix</t>
  </si>
  <si>
    <t>4. Assessment</t>
  </si>
  <si>
    <t>Sizing</t>
  </si>
  <si>
    <t>Decide on the sizing criteria that is most suitable to your business requirements. Choose between Performance-based and As-is-on-premises or do an assessment of each type and choose the best approach.</t>
  </si>
  <si>
    <t>Assessment best practices in Azure Migrate Discovery and assessment tool</t>
  </si>
  <si>
    <t>Recalculate assessments to include the most recent data in decisions.</t>
  </si>
  <si>
    <t>Assessments are point-in-time snapshots, they aren't automatically updated with the latest data.</t>
  </si>
  <si>
    <t>Do not use Performance-based assessments with a confidence rating below 5 stars for making production decisions.</t>
  </si>
  <si>
    <t>Consider doing a detailed database assessment of all discovered databases using tooling such as a SQL Server Data Tools project.</t>
  </si>
  <si>
    <t>Upgrading the Project Setting "Target Platform" will allow you to rebuild the solution and verify whether the captured schema would be compatible with the new target platform.</t>
  </si>
  <si>
    <t>Download SQL Server Data Tools (SSDT)</t>
  </si>
  <si>
    <t>SSDT Database Project Settings</t>
  </si>
  <si>
    <t>Compare migration targets and select the most appropriate platform for each database.</t>
  </si>
  <si>
    <t>Typical options include: SQL Server to Azure SQL Database, SQL Server to Azure SQL Managed Instance, SQL Server to SQL Server on Azure VMs. Refer to the cloud adoption framework guidance for typical criteria.</t>
  </si>
  <si>
    <t>Azure Database Migration Guides</t>
  </si>
  <si>
    <t>Compare SQL migration tools and select the most appropriate migration tooling strategy.</t>
  </si>
  <si>
    <t>Azure Migrate is an option for lift-and-shift SQL Server to SQL Server on Azure VM scenarios. Azure Database Migration Service however provides more options.
Azure Database Migration Service is a typical option for migrating SQL Server to Azure SQL Database,  SQL Managed Instance or SQL Server on Azure VM.</t>
  </si>
  <si>
    <t>Compare SQL data migration tools</t>
  </si>
  <si>
    <t>Consider DMA, Cloud Atlas or Cloudamize alternatives to Azure Migrate for assessments.</t>
  </si>
  <si>
    <t>Azure Migrate can be used to get Azure SQL deployment recommendations, target sizing, and monthly estimates.</t>
  </si>
  <si>
    <t>Azure DMS tools matrix - business justification</t>
  </si>
  <si>
    <t>Azure DMS tools matrix - premigration phase</t>
  </si>
  <si>
    <t>Use Azure Migrate to create and run an Azure SQL assessment.</t>
  </si>
  <si>
    <t>Assess application dependencies, understand the readiness of SQL Servers migrating to Azure SQL, get Microsoft recommendations, the optimal Azure SQL deployment option and right SKU that can fit the performance needs for the workloads. Get monthly estimates running the databases on Azure SQL.</t>
  </si>
  <si>
    <t>Create an Azure SQL assessment</t>
  </si>
  <si>
    <t>Use Azure Migrate to assess readiness and cost estimates for migrating apps, infrastructure, and workloads to Microsoft Azure. </t>
  </si>
  <si>
    <t>Creating Azure Migrate assessments</t>
  </si>
  <si>
    <t>Let the Azure migrate dependency tracker and performance data captures run across a week end, across a month end, quarter end, etc, as per the business cycles to capture sufficient data.</t>
  </si>
  <si>
    <t>Workload Preparation</t>
  </si>
  <si>
    <t>Capture performance baselines on source system.</t>
  </si>
  <si>
    <t>SQL Server to Azure SQL Managed Instance: Performance baseline</t>
  </si>
  <si>
    <t>Collect baseline: Performance best practices &amp; guidelines - SQL Server on Azure VMs</t>
  </si>
  <si>
    <t>5. Pre-Migration</t>
  </si>
  <si>
    <t>Landing Zone</t>
  </si>
  <si>
    <t>Ensure there is a suitable Landing Zone available to host the migrated workloads.</t>
  </si>
  <si>
    <t>The FTA landing zone checklist can be used to review a landing zone design.</t>
  </si>
  <si>
    <t>Azure Landing Zone</t>
  </si>
  <si>
    <t>FTA Landing Zone Review</t>
  </si>
  <si>
    <t>Plan migration waves and document with relevant information.</t>
  </si>
  <si>
    <t>Migration waves should be planned around the grouping of dependent services e.g. application tiers, the criticality of services, the environment (non-production, production), the availability of acceptance testers, the size of replication data, the available network bandwidth, the potential impact on the hosting platform and its supporting services e.g. storage, etc.</t>
  </si>
  <si>
    <t>Migration Wave Template</t>
  </si>
  <si>
    <t>Evaluate network readiness for planned migration activities.</t>
  </si>
  <si>
    <t>Total storage directly affects bandwidth requirements during initial replication. However, storage drift continues from the point of replication until release. Calculate the bandwidth needed to reach the anticipated migration velocity.</t>
  </si>
  <si>
    <t>Evaluate network readiness for planned migration activities</t>
  </si>
  <si>
    <t>Replication and the migration process</t>
  </si>
  <si>
    <t>Workload Optimization</t>
  </si>
  <si>
    <t>Remediate workloads prior to migration.</t>
  </si>
  <si>
    <t>Existing issues, minor host upgrades, minor guest OS upgrades, SLA modifications, reboot all machines etc.</t>
  </si>
  <si>
    <t>Remediating assets prior to migration</t>
  </si>
  <si>
    <t>Before migration enable RDP on the on-premises VM. Make sure that TCP, and UDP rules are added for the Public profile, and that RDP is allowed in Windows Firewall &gt; Allowed Apps, for all profiles.
For site-to-site VPN access, enable RDP and allow RDP in Windows Firewall -&gt; Allowed apps and features for Domain and Private networks.</t>
  </si>
  <si>
    <t>Intra-Subnet Traffic: Be mindful that security rules in a Network Security Group associated to a subnet can affect connectivity between VMs within the subnet.</t>
  </si>
  <si>
    <t>This is often the root cause in failover cluster instance migrations to SQL Server on Azure VMs.</t>
  </si>
  <si>
    <t>Network security group - how it works</t>
  </si>
  <si>
    <t>Migrate failover cluster instance - SQL Server on Azure VMs</t>
  </si>
  <si>
    <t>Perform pre-migration activities. Document the availability of hybrid benefits for each workload as the information is required for the migration step.</t>
  </si>
  <si>
    <t>Estimate costs.
Perform right-sizing for virtual machines (VMs) and storage.
Use Azure Hybrid Benefit.
Use Azure Reserved VM Instances, Reserved storage, Reserved backup storage.
Compare Azure Savings plans and burstable instances.
Estimate cloud spending across subscriptions.</t>
  </si>
  <si>
    <t>Best practices before migration to Azure</t>
  </si>
  <si>
    <t>Legacy workloads e.g. Windows Server 2008-2012R2, SQL Server 2012.</t>
  </si>
  <si>
    <t>Target legacy workloads to access Microsoft extended security updates.</t>
  </si>
  <si>
    <t>What are extended security updates?</t>
  </si>
  <si>
    <t>Confirm Microsoft server software support for Azure VMs.</t>
  </si>
  <si>
    <t>Microsoft maintains a list of server software that is officially supported on Azure VMs.</t>
  </si>
  <si>
    <t>Microsoft server software support for Azure VMs</t>
  </si>
  <si>
    <t>Define a promotion model for each assessed workload.</t>
  </si>
  <si>
    <r>
      <rPr>
        <u/>
        <sz val="11"/>
        <color theme="1"/>
        <rFont val="Calibri"/>
        <family val="2"/>
        <scheme val="minor"/>
      </rPr>
      <t>Single-step:</t>
    </r>
    <r>
      <rPr>
        <sz val="11"/>
        <color theme="1"/>
        <rFont val="Calibri"/>
        <family val="2"/>
        <scheme val="minor"/>
      </rPr>
      <t xml:space="preserve"> Staging process doubles as the promotion process. After all assets are staged, end-user traffic is rerouted and staging becomes production. In such a case, promotion is part of the migration process.
</t>
    </r>
    <r>
      <rPr>
        <u/>
        <sz val="11"/>
        <color theme="1"/>
        <rFont val="Calibri"/>
        <family val="2"/>
        <scheme val="minor"/>
      </rPr>
      <t>Staged:</t>
    </r>
    <r>
      <rPr>
        <sz val="11"/>
        <color theme="1"/>
        <rFont val="Calibri"/>
        <family val="2"/>
        <scheme val="minor"/>
      </rPr>
      <t xml:space="preserve"> In a staged promotion model, the workload is considered migrated after it's staged, but it isn't yet promoted. Before promotion, the migrated workload undergoes a series of performance tests, business tests, and optimization changes. It's then promoted at a future date with a business test plan.
</t>
    </r>
    <r>
      <rPr>
        <u/>
        <sz val="11"/>
        <color theme="1"/>
        <rFont val="Calibri"/>
        <family val="2"/>
        <scheme val="minor"/>
      </rPr>
      <t>Flight:</t>
    </r>
    <r>
      <rPr>
        <sz val="11"/>
        <color theme="1"/>
        <rFont val="Calibri"/>
        <family val="2"/>
        <scheme val="minor"/>
      </rPr>
      <t xml:space="preserve"> In a flight model, the assets in the workload are treated like production after landing in staging. After a condensed period of automated testing, production traffic is routed to the workload. However, it's a subset of the traffic. That traffic serves as the first flight of production and testing. Assuming the workload works from a feature and performance perspective, more traffic is migrated. After all production traffic has been moved onto the new assets, the workload is considered fully promoted.</t>
    </r>
  </si>
  <si>
    <t>Promotion model types</t>
  </si>
  <si>
    <t>Design workload architecture before migration for each workload. The workload architecture will determine placement in the cloud, any prerequisite work that may be required e.g. allowing firewall ports, network communication, deployment of load balancers, placement in availability sets/zones, proximity groups, etc.</t>
  </si>
  <si>
    <t>In addition to the generic landing zone design and implementation that needs to precede a workload migration, specific architecture planning is also required for each workload. Workloads may have different requirements wrt network, availability services, management and security.</t>
  </si>
  <si>
    <t>Design workload architectures before migration</t>
  </si>
  <si>
    <t>Prioritise workloads based on quick wins.</t>
  </si>
  <si>
    <t>Use the assessment reports to identify low-hanging fruit, including servers and databases that are fully ready, and require minimal effort to migrate to Azure.</t>
  </si>
  <si>
    <t>Build a migration plan with Azure Migrate</t>
  </si>
  <si>
    <t>To replicate VMs with CMK, you'll need to create a disk encryption set under the target Resource Group. A disk encryption set object maps Managed Disks to a Key Vault that contains the CMK to use for SSE.</t>
  </si>
  <si>
    <t>Enable customer-managed keys with SSE</t>
  </si>
  <si>
    <t>For each workload, choose and document the desired disk encryption option.</t>
  </si>
  <si>
    <t>Encryption-at-rest with platform-managed key
Encryption-at-rest with customer-managed key
Double encryption with platform-managed and customer-managed keys</t>
  </si>
  <si>
    <t>Overview of managed disk encryption options</t>
  </si>
  <si>
    <t>For each workload, choose an availability option and document it in the workload plan.</t>
  </si>
  <si>
    <t>Availability Set
Availability Zone
No infrastructure redundancy required option</t>
  </si>
  <si>
    <t>Availability options for Azure Virtual Machines</t>
  </si>
  <si>
    <t>Manually configure the SAN policy as Online All for machines running operating systems earlier than Windows Server 2008 R2</t>
  </si>
  <si>
    <t>Prepare machines for migration with Azure Migrate</t>
  </si>
  <si>
    <t>Install Hyper-V Guest Integration manually on machines running Windows Server 2003.</t>
  </si>
  <si>
    <t>Install the Windows Azure Guest Agent manually for machines running operating systems earlier than Windows Server 2008 R2.</t>
  </si>
  <si>
    <t>Do not migrate domain controllers unless migrating into an isolated environment in Azure requiring its own domain controllers (or testing applications in a sandbox environment).</t>
  </si>
  <si>
    <t>It is recommended that additional domain controllers be built and replicated to using AD DS services rather than migrated.</t>
  </si>
  <si>
    <t>Common questions about Azure Migrate Server Migration</t>
  </si>
  <si>
    <t>Do not migrate/move the last domain controller before migrating all domain-dependent workloads.</t>
  </si>
  <si>
    <t>Verify that the desired VM Sku is available in the target region prior to migration. Also confirm that Azure Policy is not blocking the VM Sku, and that the target subscription has sufficient available quota.</t>
  </si>
  <si>
    <t>Monitor resource consumption including disk capacity and utilization on replicating machines, appliances and host systems.</t>
  </si>
  <si>
    <t>Configure alerting.</t>
  </si>
  <si>
    <t>Check Windows Application and System event logs for any errors.</t>
  </si>
  <si>
    <t xml:space="preserve">Create a detailed migration rollback plan. </t>
  </si>
  <si>
    <t>Prepare a rollback plan for the workload in case of workload issues during or after migration. Note: Once you've performed a final migration to Azure and the on-premises source machine was shut down, you can't perform a rollback from Azure to your on-premises environment using Azure Migrate. Any rollback plan after final migration would need to be based on features external to Azure Migrate e.g. backups and restore.</t>
  </si>
  <si>
    <t>Is there a Rollback option for Azure Migrate?</t>
  </si>
  <si>
    <t>Test migration plan and record timings.</t>
  </si>
  <si>
    <t>Test rollback plan and record timings.</t>
  </si>
  <si>
    <t>Check SQL Server Error Log for any ongoing errors.</t>
  </si>
  <si>
    <t>Viewing the SQL Server Error Log</t>
  </si>
  <si>
    <t>Check SQL Server Error Log for any errors at last startup.</t>
  </si>
  <si>
    <t>Check SQL Server Agent for any failing jobs.</t>
  </si>
  <si>
    <t>SQL Server Agent</t>
  </si>
  <si>
    <t>Tidy up SQL Server Agent jobs that are no required (and therefore don't need to be migrated).</t>
  </si>
  <si>
    <t>Check that ALL system and user databases have successfully been backed up recently. Best place to check for this is within msdb.dbo.backupset.</t>
  </si>
  <si>
    <t>backupset (Transact-SQL)</t>
  </si>
  <si>
    <t>Check within user databases if there are any unused indexes. Consider dropping or disabling these to reduce the overall size of the database.</t>
  </si>
  <si>
    <t>Indexes - SQL Server</t>
  </si>
  <si>
    <t>Check that a successful full database consistency check has been performed on all user and system databases recently (DBCC CHECKDB WITH DATA_PURITY).</t>
  </si>
  <si>
    <t>DBCC CHECKDB (Transact-SQL)</t>
  </si>
  <si>
    <t>Check if the data purity bit has been flipped on user databases. If not, run DBCC CHECKDB WITH DATA_PURITY.</t>
  </si>
  <si>
    <t>You only need to run a Data Purity assessment once successfully, as this will flip the purity bit</t>
  </si>
  <si>
    <t>In preparation for the migration, proactively migrate all relevant SQL Agent jobs and supporting configuration (such as logins and proxies) and create these jobs on the destination server. To prevent these jobs inadvertently executing, DISABLE these jobs until the migration has been completed.</t>
  </si>
  <si>
    <t>Create a Login - SQL Server</t>
  </si>
  <si>
    <t>Ensure user databases have 'page_verify' set to CHECKSUM.</t>
  </si>
  <si>
    <t>Set the PAGE_VERIFY Database Option to CHECKSUM</t>
  </si>
  <si>
    <t xml:space="preserve">Check data and log file sizes for databases. </t>
  </si>
  <si>
    <t>Are they appropriately sized? If they have a lot of unused space, consider shrinking the files to reduce disk space requirements on the target platform.</t>
  </si>
  <si>
    <t>Display data &amp; log space info for a database</t>
  </si>
  <si>
    <t>Shrink a database - SQL Server</t>
  </si>
  <si>
    <t>Check data and log file auto-growth settings and set to an appropriate value.</t>
  </si>
  <si>
    <t>Check that database data files ALL auto-growth settings are the same size within each filegroup.
Check that database data files ALL have the same auto-growth settings.</t>
  </si>
  <si>
    <t>Considerations for the autogrow and autoshrink</t>
  </si>
  <si>
    <t>Check Virtual Log Files (VLFs) within the transaction log are appropriately sized.</t>
  </si>
  <si>
    <t>Transaction Log Architecture and Management Guide</t>
  </si>
  <si>
    <t>Maintenance Plans</t>
  </si>
  <si>
    <t>6. Migration</t>
  </si>
  <si>
    <t>Clean up test migrations using the Azure Migrate: Server Migration.</t>
  </si>
  <si>
    <t>Notify the business and those affected by the migration maintenance window.</t>
  </si>
  <si>
    <t>Consider a standard meeting invite that includes the migration plan and a conference bridge to discuss any open items during the migration.</t>
  </si>
  <si>
    <t>Network</t>
  </si>
  <si>
    <t>if using SQL Clusters and the migration is to new VMs and Windows Firewall is in use, ensure Windows Firewall rules are open to allow failover clustering to communicate between the VMs.</t>
  </si>
  <si>
    <t>Configure a load balancer &amp; availability group listener</t>
  </si>
  <si>
    <t>Failover Cluster communication ports</t>
  </si>
  <si>
    <t>if using SQL Clusters, ensure Network Security Groups have allow rules for failover cluster communication ports.</t>
  </si>
  <si>
    <t>Replication</t>
  </si>
  <si>
    <t>Review common replication bottlenecks through testing and validation.</t>
  </si>
  <si>
    <t>The replication speed of initial migration has many factors to consider. Usually the appliance is in Hyper-V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Hyper-V host and appliance. 
 4. Source VM disk IOPS.
 5. Combination of the above.
Trigger an initial replication to monitor and benchmark all of the above.</t>
  </si>
  <si>
    <t>The replication speed of initial migration in a Migrate Appliance infrastructure, has many factors to consider.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physical or other cloud VM and appliance. 
 4. Source physical or other cloud VM disk IOPS.
 5. Combination of the above.
Trigger an initial replication to monitor and benchmark all of the above.</t>
  </si>
  <si>
    <t>azcopy bench</t>
  </si>
  <si>
    <t>The replication speed of initial migration in a Migrate Appliance infrastructure, has many factors to consider. Usually the appliance is in vCenter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ESXi host and appliance. 
 4. Source VM disk IOPS.
 5. Combination of the above.
Trigger an initial replication to monitor and benchmark all of the above.</t>
  </si>
  <si>
    <t>Decide if replication bandwidth throttling is required. Increasing and decreasing the replication bandwidth based on a time of day, day of week, etc basis is a recommended consideration.</t>
  </si>
  <si>
    <t>You can increase or decrease the replication bandwidth using the NetQosPolicy.</t>
  </si>
  <si>
    <t>Agentless replication of VMware virtual machines concepts</t>
  </si>
  <si>
    <t>replication bandwidth throttle script</t>
  </si>
  <si>
    <t>Decide if blackout windows are required to define intervals during which replication is not allowed.</t>
  </si>
  <si>
    <t>Blackout window</t>
  </si>
  <si>
    <t>Consider using the Azure SQL Migration extension for Azure Data Studio with DMS for migrating to Azure SQL Database as the target from SQL Server.</t>
  </si>
  <si>
    <t>DMS supports Schema and offline data migration scenarios. Consider Cloudamize, Attunity and Striim for online migration scenarios.</t>
  </si>
  <si>
    <t>Consider using the Azure SQL Migration extension for Azure Data Studio with DMS for migrating to Azure SQL Managed Instance as the target from SQL Server.</t>
  </si>
  <si>
    <t>DMS supports Schema, offline and online data migration scenarios.</t>
  </si>
  <si>
    <t>Consider using the Azure SQL Migration extension for Azure Data Studio with DMS for migrating to SQL Server on Azure VMs with or without SQL Server Always On Availability Groups as the target from SQL Server.</t>
  </si>
  <si>
    <t>DMS supports Schema and offline data migration scenarios. Consider Azure SQL Migration extension, Cloudamize, Attunity and Striim for online migration scenarios.</t>
  </si>
  <si>
    <t>Test Migration</t>
  </si>
  <si>
    <t>Plan to perform workload UAT during a test migration for each workload.</t>
  </si>
  <si>
    <t>Use a non-production vnet and subnet to host and validate the VMs as part of the test migration.</t>
  </si>
  <si>
    <t>Business testing guidance during migration</t>
  </si>
  <si>
    <t>Deploy VMs in a suitable Hyper-V environment (e.g. non-production or unused Hyper-V hosts) and perform test migrations of non-business workloads to Azure to validate the toolset and procedure prior to test migrations of business workloads.</t>
  </si>
  <si>
    <t>The procedure and migration tooling should be initially tested with no (or low, potentially only bandwidth consumption) business impact.</t>
  </si>
  <si>
    <t>Tutorial Migrate Hyper-V VMs</t>
  </si>
  <si>
    <t>Tests migrate replicating virtual machines</t>
  </si>
  <si>
    <t>Deploy physical machines or VMs and perform test migrations of non-business workloads to Azure to validate the toolset and procedure prior to test migrations of business workloads.</t>
  </si>
  <si>
    <t>Tutorial Migrate physical server to Azure</t>
  </si>
  <si>
    <r>
      <t xml:space="preserve">Deploy VMs in a suitable VMware environment (e.g. non-production) and perform </t>
    </r>
    <r>
      <rPr>
        <u/>
        <sz val="11"/>
        <color theme="1"/>
        <rFont val="Calibri"/>
        <family val="2"/>
        <scheme val="minor"/>
      </rPr>
      <t>agentless</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</si>
  <si>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agentless method</t>
  </si>
  <si>
    <r>
      <t xml:space="preserve">Deploy VMs in a suitable VMware environment (e.g. non-production) and perform </t>
    </r>
    <r>
      <rPr>
        <u/>
        <sz val="11"/>
        <color theme="1"/>
        <rFont val="Calibri"/>
        <family val="2"/>
        <scheme val="minor"/>
      </rPr>
      <t>agent-based</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</si>
  <si>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agent-based method</t>
  </si>
  <si>
    <t>7. Post-Migration</t>
  </si>
  <si>
    <t>Cleanup</t>
  </si>
  <si>
    <t>Move app traffic over to the app running on the migrated Azure VM instance.</t>
  </si>
  <si>
    <t>Remove the on-premises VMs from your local VM inventory.</t>
  </si>
  <si>
    <t>Update any internal documentation to show the new location and IP address of the Azure VMs.</t>
  </si>
  <si>
    <t>Including application as-built and architecture documentation.</t>
  </si>
  <si>
    <t>Manually uninstall VMware tools after migration.</t>
  </si>
  <si>
    <t>Manually uninstall the Mobility service from the Azure VM after migration.</t>
  </si>
  <si>
    <t>Licensing</t>
  </si>
  <si>
    <t>Verify and troubleshoot any Windows activation issues on the Azure VM.</t>
  </si>
  <si>
    <t>Troubleshoot Windows virtual machine activation problems in Azure</t>
  </si>
  <si>
    <t>Linux</t>
  </si>
  <si>
    <t>Install the Azure VM agent on Linux VMs after migration.</t>
  </si>
  <si>
    <t>Migrate VMware VMs with agent-based Azure Migrate Server Migration</t>
  </si>
  <si>
    <t>Factor stop replication duration into change management and cost considerations.</t>
  </si>
  <si>
    <r>
      <t xml:space="preserve">As a best practice, always complete the migration after a VM has migrated successfully to Azure to ensure that extra charges for storage transactions on the intermediate managed disks (seed disks) are not incurred. Be mindful that in some cases, stop replication </t>
    </r>
    <r>
      <rPr>
        <u/>
        <sz val="11"/>
        <color theme="1"/>
        <rFont val="Calibri"/>
        <family val="2"/>
        <scheme val="minor"/>
      </rPr>
      <t>takes time</t>
    </r>
    <r>
      <rPr>
        <sz val="11"/>
        <color theme="1"/>
        <rFont val="Calibri"/>
        <family val="2"/>
        <scheme val="minor"/>
      </rPr>
      <t xml:space="preserve">. It is because whenever replication is stopped, the ongoing replication cycle is completed (only when the VM is in delta sync) before deleting the artifacts. </t>
    </r>
    <r>
      <rPr>
        <u/>
        <sz val="11"/>
        <color theme="1"/>
        <rFont val="Calibri"/>
        <family val="2"/>
        <scheme val="minor"/>
      </rPr>
      <t>The time taken to stop replication has a high volume of support incidents.</t>
    </r>
  </si>
  <si>
    <t>Configure maintenance window for an Azure SQL database or elastic pool.</t>
  </si>
  <si>
    <t>Configure maintenance window - Azure SQL Database</t>
  </si>
  <si>
    <t>Configure maintenance window for an Azure SQL Managed Instance.</t>
  </si>
  <si>
    <t>Testing</t>
  </si>
  <si>
    <t>Confirm SME's have access to monitoring and observability resources.</t>
  </si>
  <si>
    <t>Conduct handover training so the teams can self manage alerts and thresholds.
Test that alerts, api or helpdesk integration is working.
Set up service health alerts for these teams to notify them of any service deprecations.
Set up Azure advisor alerts.</t>
  </si>
  <si>
    <t>Validate connectivity to the new Azure VM using RDP, SSH, Azure Bastion.</t>
  </si>
  <si>
    <t>Azure Bastion</t>
  </si>
  <si>
    <t>Connect using Remote Desktop to an Azure VM running Windows</t>
  </si>
  <si>
    <t>User Acceptance Testing</t>
  </si>
  <si>
    <t>Plan to perform final workload UAT following the production migration for each workload.</t>
  </si>
  <si>
    <t>Decommission retired assets</t>
  </si>
  <si>
    <t>Perform post-migration activities.</t>
  </si>
  <si>
    <t>Use Azure Cost Management + Billing
Monitor resource utilization
Implement resource group budgets
Benchmark and resize cloud assets
Optimize storage
Automate VM optimization
Use Azure Logic Apps and runbooks with Budgets API
Implement serverless technologies</t>
  </si>
  <si>
    <t>Best practices after migration to Azure</t>
  </si>
  <si>
    <t>Benchmark and resize cloud assets</t>
  </si>
  <si>
    <t>Perform any post-migration app tweaks, such as updating database connection strings, and web server configurations.</t>
  </si>
  <si>
    <t>Configure Business continuity and disaster recovery for the Azure VM.</t>
  </si>
  <si>
    <t>Azure Backup
Azure Site Recovery</t>
  </si>
  <si>
    <t>Azure Backup</t>
  </si>
  <si>
    <t>Azure Site Recovery</t>
  </si>
  <si>
    <t>Ensure that the Azure VM is covered by Defender for Cloud.</t>
  </si>
  <si>
    <t>Microsoft Defender for Cloud</t>
  </si>
  <si>
    <t>Restrict network traffic as required with Network Security Groups.</t>
  </si>
  <si>
    <t>Azure network security groups</t>
  </si>
  <si>
    <t>Enable the serial console on Azure VMs to help with troubleshooting.</t>
  </si>
  <si>
    <t>Configure an auto shutdown schedule for VMs that meet the business requirements.</t>
  </si>
  <si>
    <t>Refer to the workload template for auto shutdown business decisions.</t>
  </si>
  <si>
    <t>Confirm that workload monitoring is configured and complies with observability requirements, configure any required alerts.</t>
  </si>
  <si>
    <t>Confirmation that migrated workload is successfully monitored and required alerts are configured.</t>
  </si>
  <si>
    <t>Monitoring Azure virtual machines</t>
  </si>
  <si>
    <t>Confirm that migrated VMs are enrolled to Update management and is able to receive security and feature updates.</t>
  </si>
  <si>
    <t>Azure Automation Update Management</t>
  </si>
  <si>
    <t>Consider updating database compatibility for migrated databases to a tested and supported level.</t>
  </si>
  <si>
    <t>ALTER DATABASE compatibility level (Transact-SQL)</t>
  </si>
  <si>
    <t>If SQL Agent jobs were migrated and left in a disabled state in the pre-migration phase, enable them as required.</t>
  </si>
  <si>
    <t>Ensure that server logins are successfully mapped to users within databases.</t>
  </si>
  <si>
    <t>Create a Database User</t>
  </si>
  <si>
    <t>Update statistics across user databases.</t>
  </si>
  <si>
    <t>Statistics</t>
  </si>
  <si>
    <t>SQL Server Service Broker</t>
  </si>
  <si>
    <t>TRUSTWORTHY Database Property</t>
  </si>
  <si>
    <t>Ensure that monitoring is collecting the desired information on the new SQL platform.</t>
  </si>
  <si>
    <t>Monitor your SQL deployments with SQL Insights (preview)</t>
  </si>
  <si>
    <t>Check the performance of the new system, and 'right size' based on actual workload.</t>
  </si>
  <si>
    <t>Setup automation to scale up/down and/or pause/start resources.</t>
  </si>
  <si>
    <t>Scale resources - Azure SQL Database</t>
  </si>
  <si>
    <t>Consider enabling reserved capacity for migrated workloads.</t>
  </si>
  <si>
    <t>Save compute costs with reserved capacity</t>
  </si>
  <si>
    <t>Azure Reserved Virtual Machine Instances</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</si>
  <si>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</si>
  <si>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</si>
  <si>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</si>
  <si>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</si>
  <si>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</si>
  <si>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</si>
  <si>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</si>
  <si>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</si>
  <si>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</si>
  <si>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</si>
  <si>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</si>
  <si>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</si>
  <si>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</si>
  <si>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</si>
  <si>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</si>
  <si>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</si>
  <si>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</si>
  <si>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</si>
  <si>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</si>
  <si>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</si>
  <si>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</si>
  <si>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</si>
  <si>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</si>
  <si>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</si>
  <si>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</si>
  <si>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</si>
  <si>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</si>
  <si>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</si>
  <si>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</si>
  <si>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</si>
  <si>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</si>
  <si>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</si>
  <si>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</si>
  <si>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</si>
  <si>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</si>
  <si>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</si>
  <si>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</si>
  <si>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</si>
  <si>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</si>
  <si>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</si>
  <si>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</si>
  <si>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</si>
  <si>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</si>
  <si>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</si>
  <si>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</si>
  <si>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</si>
  <si>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</si>
  <si>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</si>
  <si>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</si>
  <si>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</si>
  <si>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</si>
  <si>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</si>
  <si>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</si>
  <si>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</si>
  <si>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</si>
  <si>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</si>
  <si>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</si>
  <si>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</si>
  <si>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</si>
  <si>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</si>
  <si>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</si>
  <si>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Approvals</t>
  </si>
  <si>
    <t>SLA</t>
  </si>
  <si>
    <t>Redundancy</t>
  </si>
  <si>
    <t>Revenue Impacting</t>
  </si>
  <si>
    <t>Users</t>
  </si>
  <si>
    <t>Business Unit</t>
  </si>
  <si>
    <t>Business Owner</t>
  </si>
  <si>
    <t>Technical Owner</t>
  </si>
  <si>
    <t>Servers</t>
  </si>
  <si>
    <t>App Type</t>
  </si>
  <si>
    <t>Business Criticality</t>
  </si>
  <si>
    <t>Lifecycle</t>
  </si>
  <si>
    <t>Business Drivers</t>
  </si>
  <si>
    <t>On-premises Cost</t>
  </si>
  <si>
    <t>Migration Cost</t>
  </si>
  <si>
    <t>Scheduled Start Migration Date</t>
  </si>
  <si>
    <t>Apollo</t>
  </si>
  <si>
    <t>Lunar Orbit Control</t>
  </si>
  <si>
    <t>Geographic</t>
  </si>
  <si>
    <t>Data retention 
(7 years)</t>
  </si>
  <si>
    <t>Yes</t>
  </si>
  <si>
    <t>Rocket Unit</t>
  </si>
  <si>
    <t>Production</t>
  </si>
  <si>
    <t>Commercial Off-The-Shelf (COTS)</t>
  </si>
  <si>
    <t>Mission Critical</t>
  </si>
  <si>
    <t>Not defined</t>
  </si>
  <si>
    <t>Rehost</t>
  </si>
  <si>
    <t>Azure Migrate</t>
  </si>
  <si>
    <t>Single-step</t>
  </si>
  <si>
    <t>Luna II</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</si>
  <si>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</si>
  <si>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</si>
  <si>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</si>
  <si>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</si>
  <si>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</si>
  <si>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</si>
  <si>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</si>
  <si>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</si>
  <si>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</si>
  <si>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</si>
  <si>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</si>
  <si>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</si>
  <si>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</si>
  <si>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</si>
  <si>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</si>
  <si>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</si>
  <si>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</si>
  <si>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</si>
  <si>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</si>
  <si>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</si>
  <si>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</si>
  <si>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</si>
  <si>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</si>
  <si>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</si>
  <si>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</si>
  <si>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</si>
  <si>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</si>
  <si>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</si>
  <si>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</si>
  <si>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</si>
  <si>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</si>
  <si>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</si>
  <si>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</si>
  <si>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</si>
  <si>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</si>
  <si>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</si>
  <si>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</si>
  <si>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</si>
  <si>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</si>
  <si>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</si>
  <si>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</si>
  <si>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</si>
  <si>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</si>
  <si>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</si>
  <si>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</si>
  <si>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</si>
  <si>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</si>
  <si>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</si>
  <si>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</si>
  <si>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</si>
  <si>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</si>
  <si>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</si>
  <si>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</si>
  <si>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</si>
  <si>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Migration Risk</t>
  </si>
  <si>
    <t>Server</t>
  </si>
  <si>
    <t>Type</t>
  </si>
  <si>
    <t>Platform</t>
  </si>
  <si>
    <t>Firmware</t>
  </si>
  <si>
    <t>Operating System</t>
  </si>
  <si>
    <t>Shared Service</t>
  </si>
  <si>
    <t>Authentication</t>
  </si>
  <si>
    <t>Data Classification</t>
  </si>
  <si>
    <t>Password Access</t>
  </si>
  <si>
    <t>Routine Outage Window(s)</t>
  </si>
  <si>
    <t>Change Management</t>
  </si>
  <si>
    <t>Update and New Release Cycles</t>
  </si>
  <si>
    <t>Hardware Vendor</t>
  </si>
  <si>
    <t>Summary of Dependencies</t>
  </si>
  <si>
    <t>Capacity: Memory</t>
  </si>
  <si>
    <t>Certificates</t>
  </si>
  <si>
    <t>Client App
DNS</t>
  </si>
  <si>
    <t>Database</t>
  </si>
  <si>
    <t>Database Authentication</t>
  </si>
  <si>
    <t>Disaster Recovery</t>
  </si>
  <si>
    <t>Backup</t>
  </si>
  <si>
    <t>Update Management</t>
  </si>
  <si>
    <t>Target Load Balancing</t>
  </si>
  <si>
    <t>Target Firewall Rules</t>
  </si>
  <si>
    <t>Target Certificates</t>
  </si>
  <si>
    <t>Target Service Accounts</t>
  </si>
  <si>
    <t>Target Time Services</t>
  </si>
  <si>
    <t>Target Batch Services or Scheduled Tasks</t>
  </si>
  <si>
    <t>Target SMTP Relay</t>
  </si>
  <si>
    <t>Target Print Services</t>
  </si>
  <si>
    <t>Target Client App</t>
  </si>
  <si>
    <t>Target Client App DNS</t>
  </si>
  <si>
    <t>Target Workload DNS</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</si>
  <si>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</si>
  <si>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</si>
  <si>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</si>
  <si>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</si>
  <si>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</si>
  <si>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</si>
  <si>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</si>
  <si>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</si>
  <si>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</si>
  <si>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</si>
  <si>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</si>
  <si>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</si>
  <si>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</si>
  <si>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</si>
  <si>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</si>
  <si>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</si>
  <si>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</si>
  <si>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</si>
  <si>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</si>
  <si>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</si>
  <si>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</si>
  <si>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</si>
  <si>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</si>
  <si>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</si>
  <si>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</si>
  <si>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Non-business</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</si>
  <si>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</si>
  <si>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</si>
  <si>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</si>
  <si>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</si>
  <si>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</si>
  <si>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</si>
  <si>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</si>
  <si>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</si>
  <si>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</si>
  <si>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</si>
  <si>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</si>
  <si>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</si>
  <si>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</si>
  <si>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</si>
  <si>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</si>
  <si>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</si>
  <si>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</si>
  <si>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</si>
  <si>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</si>
  <si>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</si>
  <si>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</si>
  <si>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</si>
  <si>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</si>
  <si>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</si>
  <si>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</si>
  <si>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</si>
  <si>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</si>
  <si>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</si>
  <si>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</si>
  <si>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</si>
  <si>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</si>
  <si>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</si>
  <si>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</si>
  <si>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</si>
  <si>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</si>
  <si>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</si>
  <si>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</si>
  <si>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&lt;link&gt;</t>
  </si>
  <si>
    <t>prd-w-loc-02</t>
  </si>
  <si>
    <t>Services do not start automatically on reboot.</t>
  </si>
  <si>
    <t>Yes, this server is also used by the Sundial Calendar Management workload</t>
  </si>
  <si>
    <t>Oauth</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</si>
  <si>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</si>
  <si>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</si>
  <si>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</si>
  <si>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</si>
  <si>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</si>
  <si>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</si>
  <si>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</si>
  <si>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</si>
  <si>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</si>
  <si>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</si>
  <si>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Migrate to Universal Print</t>
  </si>
  <si>
    <t>Encryption-at-rest with customer-managed key</t>
  </si>
  <si>
    <t>Not applicable</t>
  </si>
  <si>
    <t>Test</t>
  </si>
  <si>
    <t>tst-w-loc-01</t>
  </si>
  <si>
    <t>Services startup need to be sequenced.</t>
  </si>
  <si>
    <t>Internet-facing</t>
  </si>
  <si>
    <t>Kerberos</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</si>
  <si>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</si>
  <si>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</si>
  <si>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</si>
  <si>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</si>
  <si>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</si>
  <si>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</si>
  <si>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</si>
  <si>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</si>
  <si>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</si>
  <si>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</si>
  <si>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</si>
  <si>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</si>
  <si>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</si>
  <si>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</si>
  <si>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</si>
  <si>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</si>
  <si>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</si>
  <si>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</si>
  <si>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</si>
  <si>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</si>
  <si>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</si>
  <si>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</si>
  <si>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</si>
  <si>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</si>
  <si>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</si>
  <si>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</si>
  <si>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</si>
  <si>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</si>
  <si>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</si>
  <si>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</si>
  <si>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</si>
  <si>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</si>
  <si>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</si>
  <si>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</si>
  <si>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</si>
  <si>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</si>
  <si>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</si>
  <si>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</si>
  <si>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</si>
  <si>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</si>
  <si>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</si>
  <si>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</si>
  <si>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</si>
  <si>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</si>
  <si>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</si>
  <si>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</si>
  <si>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</si>
  <si>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</si>
  <si>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</si>
  <si>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</si>
  <si>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</si>
  <si>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</si>
  <si>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</si>
  <si>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</si>
  <si>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</si>
  <si>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</si>
  <si>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</si>
  <si>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</si>
  <si>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</si>
  <si>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</si>
  <si>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</si>
  <si>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</si>
  <si>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</si>
  <si>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</si>
  <si>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</si>
  <si>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</si>
  <si>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</si>
  <si>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</si>
  <si>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</si>
  <si>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</si>
  <si>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</si>
  <si>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</si>
  <si>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</si>
  <si>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</si>
  <si>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</si>
  <si>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</si>
  <si>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</si>
  <si>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</si>
  <si>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</si>
  <si>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</si>
  <si>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</si>
  <si>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</si>
  <si>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</si>
  <si>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</si>
  <si>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</si>
  <si>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</si>
  <si>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</si>
  <si>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</si>
  <si>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</si>
  <si>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</si>
  <si>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</si>
  <si>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</si>
  <si>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</si>
  <si>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</si>
  <si>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</si>
  <si>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</si>
  <si>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</si>
  <si>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</si>
  <si>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</si>
  <si>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</si>
  <si>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</si>
  <si>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</si>
  <si>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</si>
  <si>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</si>
  <si>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</si>
  <si>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</si>
  <si>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</si>
  <si>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</si>
  <si>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</si>
  <si>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</si>
  <si>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</si>
  <si>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</si>
  <si>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Workload Details</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</si>
  <si>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</si>
  <si>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</si>
  <si>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</si>
  <si>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</si>
  <si>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</si>
  <si>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</si>
  <si>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</si>
  <si>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</si>
  <si>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</si>
  <si>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</si>
  <si>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</si>
  <si>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</si>
  <si>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</si>
  <si>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</si>
  <si>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</si>
  <si>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Change Window</t>
  </si>
  <si>
    <t>Task</t>
  </si>
  <si>
    <t>Pre-Migration Tasks</t>
  </si>
  <si>
    <t>Approved</t>
  </si>
  <si>
    <t>Owner</t>
  </si>
  <si>
    <t>Duration (hours)</t>
  </si>
  <si>
    <t>Start DateTime</t>
  </si>
  <si>
    <t>End DateTime</t>
  </si>
  <si>
    <t>Notes</t>
  </si>
  <si>
    <t>Provide access to on-premises &lt;server&gt; to the migration team.</t>
  </si>
  <si>
    <t>Validate &lt;server&gt; health and application functionality prior to any changes.</t>
  </si>
  <si>
    <t>&lt;UAT procedure&gt;</t>
  </si>
  <si>
    <t>Raise a change request for the server in the NON-PROD environment and communicate outage as part of change request.</t>
  </si>
  <si>
    <t>&lt;CR&gt;</t>
  </si>
  <si>
    <t>Manually configure the SAN policy as Online All for machine as OS is earlier than Windows Server 2008 R2</t>
  </si>
  <si>
    <t>procedure</t>
  </si>
  <si>
    <t>Request NON-PROD environment firewall ports to be opened in Azure.</t>
  </si>
  <si>
    <t>&lt;Ports&gt;</t>
  </si>
  <si>
    <t>Verify VMware server requirements.</t>
  </si>
  <si>
    <t>requirements</t>
  </si>
  <si>
    <t>Verify VM requirements for migration.</t>
  </si>
  <si>
    <t>Verify Azure settings. On-premises VMs you replicate to Azure must comply with Azure VM requirements.</t>
  </si>
  <si>
    <t>Confirm &lt;server&gt; has been discovered in Azure Migrate.</t>
  </si>
  <si>
    <t>discovery</t>
  </si>
  <si>
    <t>Review &lt;server&gt; Azure Migrate assessment.</t>
  </si>
  <si>
    <t>review assessment</t>
  </si>
  <si>
    <t>Remediate issues identified in the Azure Migrate assessment.</t>
  </si>
  <si>
    <t>&lt;step-by-step details&gt;</t>
  </si>
  <si>
    <t>Reboot the server to confirm it boots up without error.</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</si>
  <si>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</si>
  <si>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</si>
  <si>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Confirm successful replication status</t>
  </si>
  <si>
    <t>validate</t>
  </si>
  <si>
    <t>Run a test migration.</t>
  </si>
  <si>
    <t>test migration</t>
  </si>
  <si>
    <t>Validate &lt;server&gt; health and application functionality.</t>
  </si>
  <si>
    <t>Clean up test migration</t>
  </si>
  <si>
    <t>Duration</t>
  </si>
  <si>
    <t>Change the TTL on your DNS to be short so changes will replicate quicky post migration.</t>
  </si>
  <si>
    <t>Pause monitoring alerts or notify the relevant teams to ignore alerts during migration.</t>
  </si>
  <si>
    <t>Notify testing teams, managed service providers and business SME's.</t>
  </si>
  <si>
    <t>Migrate &lt;server&gt;
Shut down virtual machines and perform a planned migration with no data loss, select Yes &gt; OK</t>
  </si>
  <si>
    <t>migrate</t>
  </si>
  <si>
    <t>Update the DNS for the new Azure VM.</t>
  </si>
  <si>
    <t>Validate VM size, OS, allocated disks, drive letters and network configuration of the new VM in Azure.</t>
  </si>
  <si>
    <t>Validate Network Security Group (NSG) configuration.</t>
  </si>
  <si>
    <t>&lt;NSG details&gt;</t>
  </si>
  <si>
    <t>activation</t>
  </si>
  <si>
    <t>Updating database connection strings on &lt;server&gt;.</t>
  </si>
  <si>
    <t>&lt;db connection details&gt;</t>
  </si>
  <si>
    <t>Move on-premises traffic to the migrated Azure VM instance by pointing the DNS record to the new IP address.</t>
  </si>
  <si>
    <t>&lt;DNS details&gt;</t>
  </si>
  <si>
    <t>Connect clients to the application hosted by the new Azure NON-PROD VM and validate &lt;server&gt; health and application functionality.</t>
  </si>
  <si>
    <t>GO/NOGO decision for NON-PROD environment &lt;server&gt;.</t>
  </si>
  <si>
    <t>NOGO: Rollback the changes using the rollback plan and update the migration project governance team.</t>
  </si>
  <si>
    <t>&lt;rollback plan&gt;</t>
  </si>
  <si>
    <t>GO: communicate the change to users and update the migration project governance team.</t>
  </si>
  <si>
    <t>Stop replication. Validate that &lt;server&gt; has been removed from the replicating servers count in Azure Migrate.</t>
  </si>
  <si>
    <t>stop replication</t>
  </si>
  <si>
    <t>Post-Migration Tasks</t>
  </si>
  <si>
    <t>Disable on-premises monitoring, backup and update management for the NON-PROD &lt;server&gt;.</t>
  </si>
  <si>
    <t>Apply AV exclusions to new server</t>
  </si>
  <si>
    <t>Validate new resource tags with business owners.</t>
  </si>
  <si>
    <t>&lt;tags&gt;</t>
  </si>
  <si>
    <t>Remove the on-premises &lt;server&gt; from the asset management inventory.</t>
  </si>
  <si>
    <t>Update application as-built and architecture documentation to reflect the changes.</t>
  </si>
  <si>
    <t>Manually uninstall the Mobility service from the new Azure VM.</t>
  </si>
  <si>
    <t>Manually uninstall VMware tools from the new Azure VM.</t>
  </si>
  <si>
    <t>Clean up any old hardware devices from the VM that are no longer required or in a failed state.</t>
  </si>
  <si>
    <t>Configure Azure Backup for the new Azure VM.</t>
  </si>
  <si>
    <t>Install the Azure Monitor Agent and create Service Health alerts for the new Azure VM.</t>
  </si>
  <si>
    <t>Configure the new Azure VM for Azure Site Recovery replication to the secondary region.</t>
  </si>
  <si>
    <t>Ensure the new Azure VM is covered by Defender for Cloud and that endpoint protection has been enabled.</t>
  </si>
  <si>
    <t>Notify the CMDB team to update configuration item records and confirm the on-premises &lt;server&gt; for decommission.</t>
  </si>
  <si>
    <t>Migration Request for Change</t>
  </si>
  <si>
    <t>Approve architecture changes before migration</t>
  </si>
  <si>
    <t>Value</t>
  </si>
  <si>
    <t>Urgency:</t>
  </si>
  <si>
    <t>[Urgent|Expedited|Standard]</t>
  </si>
  <si>
    <t>Description:</t>
  </si>
  <si>
    <t>&lt;datetime&gt;</t>
  </si>
  <si>
    <t>&lt;days|hours&gt;</t>
  </si>
  <si>
    <t>[High|Medium|Low]</t>
  </si>
  <si>
    <t>&lt;detail&gt;</t>
  </si>
  <si>
    <t>[Yes|No]</t>
  </si>
  <si>
    <t>&lt;Wave nn&gt;</t>
  </si>
  <si>
    <t>&lt;Workload name&gt;</t>
  </si>
  <si>
    <t>[Single-step|Staged|Flight]</t>
  </si>
  <si>
    <t>[Test|Final]</t>
  </si>
  <si>
    <t>[Successful|Success with remediation|Failed]</t>
  </si>
  <si>
    <t>Has the network bandwidth been considered and validated with the network team?</t>
  </si>
  <si>
    <t>Azure Hybrid Benefit for Windows Server</t>
  </si>
  <si>
    <t>Understand Azure Reserved VM Instances discount</t>
  </si>
  <si>
    <t>[Yes |No]</t>
  </si>
  <si>
    <t>Applicable only where services are not required to be online 24x7.</t>
  </si>
  <si>
    <t>Will traffic be cut over to the new service?</t>
  </si>
  <si>
    <t>Has an end user communication been drafted?</t>
  </si>
  <si>
    <t>Approver:</t>
  </si>
  <si>
    <t>Approval Date:</t>
  </si>
  <si>
    <t>Risk</t>
  </si>
  <si>
    <t>Date Identified</t>
  </si>
  <si>
    <t>Date Resolved</t>
  </si>
  <si>
    <t>Support</t>
  </si>
  <si>
    <t>Mitigation</t>
  </si>
  <si>
    <t>Action Plan</t>
  </si>
  <si>
    <t>Approver</t>
  </si>
  <si>
    <t>risk-001</t>
  </si>
  <si>
    <t>Service not in support matrix of the selected migration tooling.</t>
  </si>
  <si>
    <t>Internal</t>
  </si>
  <si>
    <t>Airship ticket sales are at an all time low.</t>
  </si>
  <si>
    <t>Fresh install in the cloud.</t>
  </si>
  <si>
    <t>risk-002</t>
  </si>
  <si>
    <t>Service is past end-of-life.</t>
  </si>
  <si>
    <r>
      <t xml:space="preserve">External </t>
    </r>
    <r>
      <rPr>
        <i/>
        <sz val="11"/>
        <color theme="1"/>
        <rFont val="Calibri"/>
        <family val="2"/>
        <scheme val="minor"/>
      </rPr>
      <t>&lt;vendor&gt;</t>
    </r>
  </si>
  <si>
    <t>Look into fuel injection technology.</t>
  </si>
  <si>
    <t>Modernise</t>
  </si>
  <si>
    <t>risk-003</t>
  </si>
  <si>
    <t>Service with no business owner.</t>
  </si>
  <si>
    <t>The system is about to be replaced with the hakuna matata framework.</t>
  </si>
  <si>
    <t>risk-004</t>
  </si>
  <si>
    <t>Lunar orbit control</t>
  </si>
  <si>
    <t>Service with no technical support owner.</t>
  </si>
  <si>
    <t>Go around again.</t>
  </si>
  <si>
    <t>risk-005</t>
  </si>
  <si>
    <t>Service with no vendor support.</t>
  </si>
  <si>
    <t>Replace with the internet.</t>
  </si>
  <si>
    <t>Upgrade before migration and engage a Service Provider to provide vendor support.</t>
  </si>
  <si>
    <t>risk-006</t>
  </si>
  <si>
    <t>Service with no documentation.</t>
  </si>
  <si>
    <t>Transistor-based replacement is a WIP.</t>
  </si>
  <si>
    <t>risk-007</t>
  </si>
  <si>
    <t>Service with no UAT procedure.</t>
  </si>
  <si>
    <t>Tempus machina will displace this system.</t>
  </si>
  <si>
    <t>risk-008</t>
  </si>
  <si>
    <t>Service with no pre-production environment.</t>
  </si>
  <si>
    <t>risk-009</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</si>
  <si>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</si>
  <si>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</si>
  <si>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</si>
  <si>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</si>
  <si>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</si>
  <si>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</si>
  <si>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</si>
  <si>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with the new VPN.</t>
  </si>
  <si>
    <t>risk-012</t>
  </si>
  <si>
    <t>Server OS does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</si>
  <si>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</si>
  <si>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</si>
  <si>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</si>
  <si>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</si>
  <si>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</si>
  <si>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</si>
  <si>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</si>
  <si>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</si>
  <si>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</si>
  <si>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</si>
  <si>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</si>
  <si>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</si>
  <si>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</si>
  <si>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</si>
  <si>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</si>
  <si>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</si>
  <si>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</si>
  <si>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</si>
  <si>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</si>
  <si>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</si>
  <si>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</si>
  <si>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</si>
  <si>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</si>
  <si>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</si>
  <si>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</si>
  <si>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</si>
  <si>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</si>
  <si>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</si>
  <si>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</si>
  <si>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</si>
  <si>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</si>
  <si>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</si>
  <si>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</si>
  <si>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</si>
  <si>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</si>
  <si>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</si>
  <si>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</si>
  <si>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</si>
  <si>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</si>
  <si>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</si>
  <si>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</si>
  <si>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</si>
  <si>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</si>
  <si>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</si>
  <si>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</si>
  <si>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</si>
  <si>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</si>
  <si>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</si>
  <si>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</si>
  <si>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Generic checklist item - not specific to a particular environment.</t>
  </si>
  <si>
    <t>Specific to Physical as the source for migration.</t>
  </si>
  <si>
    <t>Specific to migrating SQL Server on-premises to SQL Server on Azure VM or Azure SQL Database or Azure SQL Managed Instance.</t>
  </si>
  <si>
    <t>Specific to VMware as the source for migration.</t>
  </si>
  <si>
    <t>Specific to VMware as the source for migration and agent-based as the approach.</t>
  </si>
  <si>
    <t>Specific to VMware as the source for migration and agentless as the approach.</t>
  </si>
  <si>
    <t>Migration Phase</t>
  </si>
  <si>
    <t>Agent</t>
  </si>
  <si>
    <t>Agentless</t>
  </si>
  <si>
    <t>Assessment</t>
  </si>
  <si>
    <t>Change</t>
  </si>
  <si>
    <t>rgb (242, 80, 34)</t>
  </si>
  <si>
    <t>rgb (127, 186, 0)</t>
  </si>
  <si>
    <t>Cost Estimation</t>
  </si>
  <si>
    <t>rgb (0, 164, 239)</t>
  </si>
  <si>
    <t>Data that doesn't belong to the organization e.g. employee personal information.</t>
  </si>
  <si>
    <t>CSV File</t>
  </si>
  <si>
    <t>rgb (255, 185, 0)</t>
  </si>
  <si>
    <t>Business data that is freely available and approved for public consumption.</t>
  </si>
  <si>
    <t>Databases</t>
  </si>
  <si>
    <t>Business data that isn't meant for a public audience.</t>
  </si>
  <si>
    <t>IP address</t>
  </si>
  <si>
    <t xml:space="preserve">App Type </t>
  </si>
  <si>
    <t>Business data that can cause harm to the organization if overshared.</t>
  </si>
  <si>
    <t>Business data that would cause extensive harm to the organization if overshared.</t>
  </si>
  <si>
    <t>SQL Authentication</t>
  </si>
  <si>
    <t>Promotion Model</t>
  </si>
  <si>
    <t>Criticality</t>
  </si>
  <si>
    <t>promotion-models#single-step-promotion</t>
  </si>
  <si>
    <t>SQL Cluster</t>
  </si>
  <si>
    <t>promotion-models#staged</t>
  </si>
  <si>
    <t>OpenID</t>
  </si>
  <si>
    <t>promotion-models#flight</t>
  </si>
  <si>
    <t>Basic Access</t>
  </si>
  <si>
    <t>Storage</t>
  </si>
  <si>
    <t>Client App DNS</t>
  </si>
  <si>
    <t>Internet/Internal</t>
  </si>
  <si>
    <t>Timelines</t>
  </si>
  <si>
    <t>Workload is load balanced within one data centre with different power, networking and cooling.</t>
  </si>
  <si>
    <t>Tooling: Azure Database Migration Service</t>
  </si>
  <si>
    <t>System is restored when there is a failure that cannot be recovered from</t>
  </si>
  <si>
    <t xml:space="preserve">The Azure Migrate appliance is a lightweight appliance that the Azure Migrate: Discovery and assessment tool uses to discover and assess physical or virtual servers from on-premises or any cloud. </t>
  </si>
  <si>
    <t>High level of risk due to criticality of service and existing issues.</t>
  </si>
  <si>
    <t>Medium level of risk due to criticality of service and no issues.</t>
  </si>
  <si>
    <t>Low level of risk due to criticality of service and no existing issues.</t>
  </si>
  <si>
    <t>Tooling: Azure Migrate: Server Migration</t>
  </si>
  <si>
    <t>Tooling: Data Migration Assistant</t>
  </si>
  <si>
    <t>Yearly Downtime</t>
  </si>
  <si>
    <t>52m 34s</t>
  </si>
  <si>
    <t>4h 22m 48s</t>
  </si>
  <si>
    <t>8h 45m 36s</t>
  </si>
  <si>
    <t>1d 19h</t>
  </si>
  <si>
    <t>18d 6h</t>
  </si>
  <si>
    <t>Disk Type</t>
  </si>
  <si>
    <t>Web Applications</t>
  </si>
  <si>
    <t>Standard HDD</t>
  </si>
  <si>
    <t>Review workshop questions</t>
  </si>
  <si>
    <t>Create a detailed migration and rollback plan to Azure SQL Database.</t>
  </si>
  <si>
    <t>Create a detailed migration and rollback plan to Azure SQL Managed Instance.</t>
  </si>
  <si>
    <t>Create a detailed migration and rollback plan to SQL Server on Azure VMs</t>
  </si>
  <si>
    <t>Familiarize or refresh knowledge using recommended training resources and reference material</t>
  </si>
  <si>
    <t>New York, US</t>
  </si>
  <si>
    <t>NSW, AU</t>
  </si>
  <si>
    <t>Gauteng, RSA</t>
  </si>
  <si>
    <t>London, UK</t>
  </si>
  <si>
    <t>Azure Migrate Appliance</t>
  </si>
  <si>
    <t>Azure Migrate Replication Appliance</t>
  </si>
  <si>
    <t>To ensure you use data driven insights to plan your digital transformation.</t>
  </si>
  <si>
    <t>Microsoft Partners to assist with your program of work.</t>
  </si>
  <si>
    <t>Solution Assessment Program</t>
  </si>
  <si>
    <t>Azure Migration and Modernization Program</t>
  </si>
  <si>
    <t>Azure Migration and Modernization Program | Azure for Partners</t>
  </si>
  <si>
    <t>End-to-end migration assistance with the migration of workloads like, SQL, SAP, AVD and application modernisation.</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</si>
  <si>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</si>
  <si>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Program</t>
  </si>
  <si>
    <t>Review the available Microsoft programs and funding</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</si>
  <si>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</si>
  <si>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</si>
  <si>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</si>
  <si>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Best practice, field experience and incident root cause driven guidance.</t>
  </si>
  <si>
    <t>Migration Project Lifecycle</t>
  </si>
  <si>
    <t>Ensure the new Azure VM is configured for Update Management.</t>
  </si>
  <si>
    <t>Roles and Responsibilities Matrix</t>
  </si>
  <si>
    <t>What is the expected workload lifecycle (where known)? Where is the workload currently within this lifecycle? Are there plans to replace or decommission the workload?</t>
  </si>
  <si>
    <t>Data centre exit, contract expiry, hardware or software end-of-life, security concerns, competitive advantage, etc?</t>
  </si>
  <si>
    <t>Are there any known issues prior to migration? Does the system start up on reboot?</t>
  </si>
  <si>
    <t>Check for client apps that use an IP address or NETBIOS name. Investigate CNAMES that are used and if they can be changed easily</t>
  </si>
  <si>
    <t>YouTube introduction to Azure Migrate.</t>
  </si>
  <si>
    <t>YouTube introduction to migrating SQL Server using Azure Data Studio</t>
  </si>
  <si>
    <t>Consider using Azure Devops or GitHub projects to manage the migration project.</t>
  </si>
  <si>
    <t>Will the customer use a third party solution or a key vault.
Who needs access post migration.
Ensure access to the current password and key management store is available to the migration team.</t>
  </si>
  <si>
    <t>Ensure someone in the business is able to log in and manage these resources prior to migration.
Document any new SSL certs that will need to be purchased.</t>
  </si>
  <si>
    <t>Reboot Hyper-V to mitigate Token cache errors.  May need to unregister/reregister provider with project/recovery services vault.</t>
  </si>
  <si>
    <t>Discover and Assess servers using an imported CSV file</t>
  </si>
  <si>
    <t>Azure migrate discovery and migration traffic is received over public endpoint by default which can be altered using private endpoint/link services. Configuration should be chosen and implemented while setting up Azure Migrate Project</t>
  </si>
  <si>
    <t>The business drivers should be documented and communicated along with any key dates e.g. datacentre exit dates.</t>
  </si>
  <si>
    <t>Discovery support for Hyper-V environment</t>
  </si>
  <si>
    <t>Hyper-V discovery support</t>
  </si>
  <si>
    <t>Discovery support for VMware environment</t>
  </si>
  <si>
    <t>Business requirements like and cost savings versus the trade-off with risk should be considered.</t>
  </si>
  <si>
    <t>Assess migratable estate for readiness/estimates. Assessment is created in the portal using the discovered data using Azure migrate appliance</t>
  </si>
  <si>
    <t>Where applicable, setup maintenance tasks on target platform (such as index rebuild, update statistics, consistency checks and backups).</t>
  </si>
  <si>
    <r>
      <t xml:space="preserve">Customers may prefer to schedule replication during non-business hours or off-peak periods. </t>
    </r>
    <r>
      <rPr>
        <u/>
        <sz val="11"/>
        <color theme="1"/>
        <rFont val="Calibri"/>
        <family val="2"/>
        <scheme val="minor"/>
      </rPr>
      <t>Replication issues during periods when there are resource contention is a frequent root cause for support incidents.</t>
    </r>
  </si>
  <si>
    <t>The Azure VM agent manages VM interaction with the Azure Fabric Controller. It's required for some Azure services, such as Azure Backup, Site Recovery, and Azure Security. When migrating VMware VMs with agent-based migration, the Mobility Service installer installs Azure VM agent on Windows machines. On Linux VMs, it is recommend to install the agent after migration.</t>
  </si>
  <si>
    <t>Decommission retired assets.</t>
  </si>
  <si>
    <t>f</t>
  </si>
  <si>
    <t>Data centre contract expiration.</t>
  </si>
  <si>
    <t>Sundial calendar management</t>
  </si>
  <si>
    <t>Carburettor air and fuel supply</t>
  </si>
  <si>
    <t>Disks Replicated</t>
  </si>
  <si>
    <t>Convert to SendGrid</t>
  </si>
  <si>
    <t>Source Environment Technical Architecture</t>
  </si>
  <si>
    <t>Request approval from business owner to decommission the on-premises application on NON-PROD &lt;server&gt;.</t>
  </si>
  <si>
    <t>&lt;decommission approval&gt;</t>
  </si>
  <si>
    <t>Once validated and finalized request signoff from the respective stake holders and transition to the business-as-usual support team.</t>
  </si>
  <si>
    <t>No access to data centre where services are hosted, and limited ability to deploy appliances.</t>
  </si>
  <si>
    <t>Establish a steering committee that will be responsible for driving project success</t>
  </si>
  <si>
    <t>Applies to all environments.</t>
  </si>
  <si>
    <t>Microsoft Logo Colours</t>
  </si>
  <si>
    <t>Workload is load balanced across multiple data centres that are at least 200 km apart.</t>
  </si>
  <si>
    <t>For Azure SQL &amp; SQL MI: https://learn.microsoft.com/en-us/azure/azure-sql/database/reserved-capacity-overview?view=azuresql
For SQL Server on Azure VMs, utilise VM reservation and Hybrid Use Benefit where applicable</t>
  </si>
  <si>
    <t>It's very important to build resiliancy into this process. For example, there scale up/down process should monitor if the action was successful, and either attempt n times or notify an operator. It is recommended scaling occurs on a schedule, not triggered by the performance of the system. 
Here is an example of how to build: https://github.com/azureautomation/azure-sql-database-scale-using-scheduled-autoscaling</t>
  </si>
  <si>
    <t>End-to-end application monitoring will give the best visibility. For SQL specific monitoring, it is recommended to utilise https://learn.microsoft.com/en-us/azure/azure-monitor/insights/azure-sql.
An advantage the cloud provides is to quickly 'try' differenent configurations and then measure the performance of the application</t>
  </si>
  <si>
    <t>https://learn.microsoft.com/en-us/azure/azure-monitor/insights/azure-sql</t>
  </si>
  <si>
    <t>If migrating to SQL Server on Azure VMs, check if 'TRUSTWORTHY' was enabled for databases on source, then check if enabled on target. If not, enable.</t>
  </si>
  <si>
    <t>Note this is applicable to SQL Server only. https://learn.microsoft.com/en-us/sql/relational-databases/security/trustworthy-database-property?view=sql-server-ver16</t>
  </si>
  <si>
    <t>If the target platform is SQL Server or SQL Managed Instance and if Service Broker was enabled on source, check that it is enabled now on target. If not, enable.</t>
  </si>
  <si>
    <t>https://learn.microsoft.com/en-us/sql/database-engine/configure-windows/sql-server-service-broker?view=sql-server-ver16</t>
  </si>
  <si>
    <t>This is an optional step post migration. New versions of SQL Server &amp; Azure SQL improve the 'update stats' algorithms, so by updating them post migration, you are ensuring that the database has fresh statistics and reducing the risk of plan regressions.
https://learn.microsoft.com/en-us/sql/t-sql/statements/update-statistics-transact-sql?view=sql-server-ver16</t>
  </si>
  <si>
    <t>If you have pre-created logins and then restored user databases, it's important that the logins and users are mapped correctly.
https://learn.microsoft.com/en-us/sql/sql-server/failover-clusters/troubleshoot-orphaned-users-sql-server?view=sql-server-ver16</t>
  </si>
  <si>
    <t>You can do this via the GUI in SSMS or ADS, but it is recommended to script this process to avoid error https://learn.microsoft.com/en-us/sql/ssms/agent/disable-or-enable-a-job?view=sql-server-ver16</t>
  </si>
  <si>
    <t>Recommended to pre-script in TSQL.
https://learn.microsoft.com/en-us/sql/relational-databases/databases/view-or-change-the-compatibility-level-of-a-database?view=sql-server-ver16#TsqlProcedure</t>
  </si>
  <si>
    <t>http://adventuresinsql.com/2009/12/a-busyaccidental-dbas-guide-to-managing-vlfs/</t>
  </si>
  <si>
    <t>With modern CPUs, the performance impact of using checksum is inconsequential with significant benefits to the consistency of the database.
https://learn.microsoft.com/en-us/sql/relational-databases/policy-based-management/set-the-page-verify-database-option-to-checksum?view=sql-server-ver16</t>
  </si>
  <si>
    <t>Lots of methods to migrate these objects. Consider the community PowerShell module https://dbatools.io/</t>
  </si>
  <si>
    <t>For SQL 2016 or above, you can use DATABASEPROPERTYEX to view the 'LastGoodCheckDbTime'
https://learn.microsoft.com/en-us/sql/t-sql/functions/databasepropertyex-transact-sql?view=sql-server-2017.
For SQL 2014 and earlier, use DBCC DBINFO.</t>
  </si>
  <si>
    <t>The SQL Server Product Group have a script that can check for unused indexes (and many more best practices). https://github.com/microsoft/tigertoolbox/tree/master/BPCheck</t>
  </si>
  <si>
    <t>https://github.com/microsoft/tigertoolbox/tree/master/BPCheck</t>
  </si>
  <si>
    <t>When migrating to SQL Server: https://learn.microsoft.com/en-us/sql/relational-databases/security/encryption/move-a-tde-protected-database-to-another-sql-server?view=sql-server-ver16
When migrating to SQL MI: https://learn.microsoft.com/en-us/azure/azure-sql/managed-instance/tde-certificate-migrate?view=azuresql&amp;tabs=azure-powershell</t>
  </si>
  <si>
    <t>If existing databases have Transparent Data Encryption (TDE) enabled, ensure that the protector will be migrated and protected within Azure.</t>
  </si>
  <si>
    <t>Web App Migration Assistant</t>
  </si>
  <si>
    <t>Consider all network devices (for example, NAT Gateways) between the source VM and the replication appliance, and from there to Azure. Pay particular attention to any limits in connection count, connection timouts on idle, and bandwidth.</t>
  </si>
  <si>
    <t>NAT gateways - Amazon Virtual Private Cloud</t>
  </si>
  <si>
    <t>Move a TDE-protected database to another SQL Server</t>
  </si>
  <si>
    <t>Migrate TDE certificate - managed instance</t>
  </si>
  <si>
    <t>Failure to complete replication, due to insufficient bandwidth on NAT gateways for internet bound access, has been a root cause of incidents.</t>
  </si>
  <si>
    <t>Ensure that the AWS VMs you want to migrate are running a supported OS version.</t>
  </si>
  <si>
    <t>Ensure that AWS VMs comply with the supported configurations for migration to Azure.</t>
  </si>
  <si>
    <t>Support matrix for VMware/Physical Server</t>
  </si>
  <si>
    <t>Verify that the AWS VMs that you replicate to Azure comply with Azure VM requirements.</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</si>
  <si>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</si>
  <si>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Ensure that the GCP VMs you want to migrate are running a supported OS version.</t>
  </si>
  <si>
    <t>Ensure that GCP VMs comply with the supported configurations for migration to Azure.</t>
  </si>
  <si>
    <t>Verify that the GCP VMs that you replicate to Azure comply with Azure VM requirements.</t>
  </si>
  <si>
    <t>Modernise service in a separate project.</t>
  </si>
  <si>
    <t>Assign a business owner.</t>
  </si>
  <si>
    <t>Assign a technical owner.</t>
  </si>
  <si>
    <t>Investigate service, including use of Azure Migrate dependency analysis. Document architecture and create a user acceptance test plan.</t>
  </si>
  <si>
    <t>Recover from backup.</t>
  </si>
  <si>
    <t>Obtain business approval to migrate without pre-production prerequisite then take application offline and capture a resource consistent snapshot to serve as a rollback plan.</t>
  </si>
  <si>
    <t>FastTrack for Azure on Microsoft Learn</t>
  </si>
  <si>
    <t>Streamable FastTrack for Azure training sessions</t>
  </si>
  <si>
    <t>Migration Tasks</t>
  </si>
  <si>
    <t>Microsoft Programs and Funding</t>
  </si>
  <si>
    <t>Facilitator</t>
  </si>
  <si>
    <t>Geo Services (Internal)</t>
  </si>
  <si>
    <t>Central IT (Internal)</t>
  </si>
  <si>
    <t>Vendor (External)</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</si>
  <si>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</si>
  <si>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Private Preview for Azure Migrate Business Case and TCO capability</t>
  </si>
  <si>
    <t>Azure Migrate business case is a comprehensive, easy-to-use feature that enables customers, sellers and partners to create business proposals to understand how Azure can bring the most value to their businesses (includes TCO analysis and YoY cashflow and ROI analysis). The feature will be in Private Preview starting November 21st, 2022, for a few weeks.  </t>
  </si>
  <si>
    <t>Azure Migrate + Azure SQL Migration Extension for Azure Data Studio with Database Migration Service (DMS)</t>
  </si>
  <si>
    <t>Azure Site Recovery Provider + Microsoft Azure Recovery Services Agent</t>
  </si>
  <si>
    <t>Compliance</t>
  </si>
  <si>
    <t>Rationalization</t>
  </si>
  <si>
    <t>Promotion</t>
  </si>
  <si>
    <t>Discovery
Date</t>
  </si>
  <si>
    <t>Milestone
Date</t>
  </si>
  <si>
    <t>Migration Decisions</t>
  </si>
  <si>
    <t>Priority</t>
  </si>
  <si>
    <t>End-of-life
Date</t>
  </si>
  <si>
    <t xml:space="preserve">Cloud
Cost </t>
  </si>
  <si>
    <t>Financial</t>
  </si>
  <si>
    <t>Approval
Date</t>
  </si>
  <si>
    <t>Business
Owner</t>
  </si>
  <si>
    <t>Technical
Owner</t>
  </si>
  <si>
    <t>Data
Centre</t>
  </si>
  <si>
    <t>Analysis
Date</t>
  </si>
  <si>
    <t>Migration
Date</t>
  </si>
  <si>
    <t>Risk
Mitigation</t>
  </si>
  <si>
    <t>Machine</t>
  </si>
  <si>
    <t>Known
Issues</t>
  </si>
  <si>
    <t>Traffic</t>
  </si>
  <si>
    <t>System
Access</t>
  </si>
  <si>
    <t>Server Team Service Request</t>
  </si>
  <si>
    <t>Change
Freeze</t>
  </si>
  <si>
    <t>App
Vendor</t>
  </si>
  <si>
    <t>Operating Hours</t>
  </si>
  <si>
    <t>Capacity: 
Cores</t>
  </si>
  <si>
    <t>Capacity:
Disk</t>
  </si>
  <si>
    <t>Load
Balancing</t>
  </si>
  <si>
    <t>Firewall
Rules</t>
  </si>
  <si>
    <t>Antivirus
Exclusions</t>
  </si>
  <si>
    <t>Service
Accounts</t>
  </si>
  <si>
    <t>Time
Services</t>
  </si>
  <si>
    <t>App
Licensing</t>
  </si>
  <si>
    <t>Batch Services 
/ Scheduled Tasks</t>
  </si>
  <si>
    <t>SMTP
Relay</t>
  </si>
  <si>
    <t>Print
Services</t>
  </si>
  <si>
    <t>Client
App</t>
  </si>
  <si>
    <t>Workload
DNS</t>
  </si>
  <si>
    <t>IP Address Change</t>
  </si>
  <si>
    <t>File
Services</t>
  </si>
  <si>
    <t>CSPM 
&amp; SIEM</t>
  </si>
  <si>
    <t>Target Amtivirus Exclusions</t>
  </si>
  <si>
    <t>Target App Licensing</t>
  </si>
  <si>
    <t>IP Address Change Plan</t>
  </si>
  <si>
    <t>Definition
Date</t>
  </si>
  <si>
    <t>Migration
Start Date</t>
  </si>
  <si>
    <t>Wave Number</t>
  </si>
  <si>
    <t>Initial Replication Status</t>
  </si>
  <si>
    <t>Test
VNET</t>
  </si>
  <si>
    <t>NON-PRODUCTION MACHINE: WORKLOAD [LUNAR ORBIT CONTROL] SERVER [tst-w-loc-01]</t>
  </si>
  <si>
    <t>Request Date:</t>
  </si>
  <si>
    <t>Project Name:</t>
  </si>
  <si>
    <t>Resource Requirements:</t>
  </si>
  <si>
    <t>Reason for Change:</t>
  </si>
  <si>
    <t>Requestor Name:</t>
  </si>
  <si>
    <t>Business Drivers for Change:</t>
  </si>
  <si>
    <t>Estimated Change End Date and Time:</t>
  </si>
  <si>
    <t>Requested Change Start Date and Time:</t>
  </si>
  <si>
    <t>Estimated Duration:</t>
  </si>
  <si>
    <t>Estimated Risk:</t>
  </si>
  <si>
    <t>Business Disruption Anticipated:</t>
  </si>
  <si>
    <t>Business Communication Plan:</t>
  </si>
  <si>
    <t>Workload Name:</t>
  </si>
  <si>
    <t>Workload Business Owner:</t>
  </si>
  <si>
    <t>User Acceptance Test:</t>
  </si>
  <si>
    <t>Migration Wave Number:</t>
  </si>
  <si>
    <t>[Yes | No]</t>
  </si>
  <si>
    <t>Migration Wave Plan</t>
  </si>
  <si>
    <t>Migration Workload Plan:</t>
  </si>
  <si>
    <t>8. Wave'!A1</t>
  </si>
  <si>
    <t>Promotion Model:</t>
  </si>
  <si>
    <t>Migration Type:</t>
  </si>
  <si>
    <t>Has a Test Migration been done?</t>
  </si>
  <si>
    <t>What was the outcome of the Test Migration?</t>
  </si>
  <si>
    <t>When was Replication first enabled?</t>
  </si>
  <si>
    <t>What is the estimated end date for Replication?</t>
  </si>
  <si>
    <t>Will Replication cleanup be done as part of this change?</t>
  </si>
  <si>
    <t>Will Hybrid Benefits be used for this migrated machine?</t>
  </si>
  <si>
    <t>Will Azure Reserved VM Instances be used for this migrated machine?</t>
  </si>
  <si>
    <t>Document the Azure Reserved Instance Details</t>
  </si>
  <si>
    <t>&lt;details&gt;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</si>
  <si>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</si>
  <si>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</si>
  <si>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</si>
  <si>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</si>
  <si>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</si>
  <si>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</si>
  <si>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</si>
  <si>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</si>
  <si>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</si>
  <si>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</si>
  <si>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</si>
  <si>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</si>
  <si>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Will scheduled auto shutdown be configured for this service?</t>
  </si>
  <si>
    <t>Approved:</t>
  </si>
  <si>
    <t>&lt;Approver Name&gt;</t>
  </si>
  <si>
    <t>&lt;Workload owner name and contact information&gt;</t>
  </si>
  <si>
    <t>Has a Test Plan been created?</t>
  </si>
  <si>
    <t>User Acceptance Tester Name:</t>
  </si>
  <si>
    <t>&lt;UAT Tester Name&gt;</t>
  </si>
  <si>
    <t>Has a Rollback Plan been created?</t>
  </si>
  <si>
    <t>Has a Transition to CCoE plan been created?</t>
  </si>
  <si>
    <t>Should there be an allowance for Troubleshooting/Remediation time?</t>
  </si>
  <si>
    <t>Allowed Remediation Time:</t>
  </si>
  <si>
    <t>[60 | 90 | 120 | 180 | 240] minutes</t>
  </si>
  <si>
    <t>&lt;Requestor Name&gt;</t>
  </si>
  <si>
    <t>&lt;Project Name&gt;</t>
  </si>
  <si>
    <t>&lt;Project Description&gt;</t>
  </si>
  <si>
    <t>&lt;Change Reason&gt;</t>
  </si>
  <si>
    <t>&lt;Resources involved with this change&gt;</t>
  </si>
  <si>
    <t>&lt;Business Drivers&gt;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</si>
</sst>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47"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u/>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9"/>
      <color indexed="81"/>
      <name val="Tahoma"/>
      <family val="2"/>
    </font>
    <font>
      <sz val="11"/>
      <color rgb="FFFF0000"/>
      <name val="Calibri"/>
      <family val="2"/>
      <scheme val="minor"/>
    </font>
    <font>
      <b/>
      <sz val="26"/>
      <name val="Calibri Light"/>
      <family val="2"/>
      <scheme val="major"/>
    </font>
    <font>
      <b/>
      <sz val="9"/>
      <color indexed="81"/>
      <name val="Tahoma"/>
      <family val="2"/>
    </font>
    <font>
      <sz val="9"/>
      <color indexed="81"/>
      <name val="Tahoma"/>
      <charset val="1"/>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14999847407452621"/>
        <bgColor theme="6" tint="0.79998168889431442"/>
      </patternFill>
    </fill>
    <fill>
      <patternFill patternType="solid">
        <fgColor rgb="FFF25022"/>
        <bgColor theme="6" tint="0.79998168889431442"/>
      </patternFill>
    </fill>
  </fills>
  <borders count="53">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70C0"/>
      </left>
      <right style="thin">
        <color rgb="FF0070C0"/>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s>
  <cellStyleXfs count="12">
    <xf numFmtId="0" fontId="0" fillId="0" borderId="0"/>
    <xf numFmtId="0" fontId="3" fillId="0" borderId="0" applyNumberFormat="0" applyFill="0" applyBorder="0" applyAlignment="0" applyProtection="0"/>
    <xf numFmtId="14" fontId="6" fillId="0" borderId="0" applyFont="0" applyFill="0" applyBorder="0">
      <alignment horizontal="center" vertical="center"/>
    </xf>
    <xf numFmtId="0" fontId="7" fillId="3" borderId="0" applyNumberFormat="0" applyBorder="0" applyAlignment="0" applyProtection="0"/>
    <xf numFmtId="0" fontId="9" fillId="0" borderId="0" applyNumberFormat="0" applyFill="0" applyAlignment="0" applyProtection="0"/>
    <xf numFmtId="0" fontId="7" fillId="0" borderId="0"/>
    <xf numFmtId="0" fontId="13" fillId="0" borderId="0" applyNumberFormat="0" applyFill="0" applyBorder="0" applyAlignment="0" applyProtection="0">
      <alignment vertical="top"/>
      <protection locked="0"/>
    </xf>
    <xf numFmtId="37" fontId="6" fillId="0" borderId="0" applyFont="0" applyFill="0" applyBorder="0" applyProtection="0">
      <alignment horizontal="center" vertical="center"/>
    </xf>
    <xf numFmtId="9" fontId="6" fillId="0" borderId="0" applyFont="0" applyFill="0" applyBorder="0" applyProtection="0">
      <alignment horizontal="center" vertical="center"/>
    </xf>
    <xf numFmtId="0" fontId="6" fillId="0" borderId="0" applyNumberFormat="0" applyFill="0" applyProtection="0">
      <alignment horizontal="right" vertical="center" indent="1"/>
    </xf>
    <xf numFmtId="0" fontId="21" fillId="0" borderId="0" applyNumberFormat="0" applyFill="0" applyBorder="0" applyAlignment="0" applyProtection="0"/>
    <xf numFmtId="0" fontId="23" fillId="0" borderId="9" applyNumberFormat="0" applyFill="0" applyAlignment="0" applyProtection="0"/>
  </cellStyleXfs>
  <cellXfs count="265">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7" fillId="0" borderId="0" xfId="5"/>
    <xf numFmtId="0" fontId="14" fillId="0" borderId="0" xfId="6" applyFont="1" applyAlignment="1" applyProtection="1"/>
    <xf numFmtId="0" fontId="0" fillId="0" borderId="0" xfId="0" applyAlignment="1">
      <alignment horizontal="right" vertical="center"/>
    </xf>
    <xf numFmtId="0" fontId="7" fillId="0" borderId="0" xfId="0" applyFont="1" applyAlignment="1">
      <alignment horizontal="center"/>
    </xf>
    <xf numFmtId="0" fontId="15" fillId="0" borderId="0" xfId="0" applyFont="1"/>
    <xf numFmtId="0" fontId="0" fillId="0" borderId="0" xfId="0" applyAlignment="1">
      <alignment vertical="center"/>
    </xf>
    <xf numFmtId="0" fontId="11" fillId="0" borderId="0" xfId="0" applyFont="1" applyAlignment="1">
      <alignment horizontal="center" vertical="center"/>
    </xf>
    <xf numFmtId="0" fontId="11" fillId="0" borderId="0" xfId="0" applyFont="1"/>
    <xf numFmtId="0" fontId="7"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10" fillId="2" borderId="2"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3" xfId="0" applyNumberFormat="1" applyFont="1" applyFill="1" applyBorder="1" applyAlignment="1">
      <alignment horizontal="center" vertical="center"/>
    </xf>
    <xf numFmtId="0" fontId="11" fillId="0" borderId="2" xfId="0" applyFont="1" applyBorder="1"/>
    <xf numFmtId="0" fontId="11" fillId="0" borderId="0" xfId="0" applyFont="1" applyAlignment="1">
      <alignment horizontal="left" vertical="center" indent="2"/>
    </xf>
    <xf numFmtId="0" fontId="11" fillId="0" borderId="0" xfId="0" applyFont="1" applyAlignment="1">
      <alignment horizontal="left" vertical="center"/>
    </xf>
    <xf numFmtId="0" fontId="11" fillId="0" borderId="0" xfId="0" applyFont="1" applyAlignment="1">
      <alignment horizontal="center"/>
    </xf>
    <xf numFmtId="14" fontId="11" fillId="0" borderId="0" xfId="2" applyFont="1" applyFill="1" applyBorder="1" applyAlignment="1">
      <alignment horizontal="left" vertical="center" indent="2"/>
    </xf>
    <xf numFmtId="14" fontId="11" fillId="0" borderId="0" xfId="2" applyFont="1" applyFill="1" applyBorder="1" applyAlignment="1">
      <alignment horizontal="left" vertical="center"/>
    </xf>
    <xf numFmtId="0" fontId="11" fillId="0" borderId="0" xfId="0" applyFont="1" applyAlignment="1">
      <alignment horizontal="right" vertical="center"/>
    </xf>
    <xf numFmtId="0" fontId="19" fillId="0" borderId="0" xfId="4" applyFont="1" applyFill="1" applyAlignment="1">
      <alignment horizontal="left" vertical="center" indent="2"/>
    </xf>
    <xf numFmtId="0" fontId="19" fillId="0" borderId="0" xfId="0" applyFont="1" applyAlignment="1">
      <alignment vertical="center"/>
    </xf>
    <xf numFmtId="0" fontId="11" fillId="0" borderId="0" xfId="0"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0" fontId="12"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2" fillId="0" borderId="0" xfId="0" applyFont="1"/>
    <xf numFmtId="0" fontId="3" fillId="0" borderId="0" xfId="1" applyBorder="1"/>
    <xf numFmtId="0" fontId="7" fillId="5" borderId="0" xfId="0" applyFont="1" applyFill="1" applyAlignment="1">
      <alignment wrapText="1"/>
    </xf>
    <xf numFmtId="0" fontId="2" fillId="0" borderId="0" xfId="0" applyFont="1" applyAlignment="1">
      <alignment horizontal="center"/>
    </xf>
    <xf numFmtId="0" fontId="2" fillId="0" borderId="0" xfId="0" applyFont="1"/>
    <xf numFmtId="0" fontId="24"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11" fillId="6" borderId="0" xfId="0" applyFont="1" applyFill="1" applyAlignment="1">
      <alignment wrapText="1"/>
    </xf>
    <xf numFmtId="0" fontId="11" fillId="0" borderId="0" xfId="0" applyFont="1" applyAlignment="1">
      <alignment wrapText="1"/>
    </xf>
    <xf numFmtId="0" fontId="11" fillId="8" borderId="0" xfId="0" applyFont="1" applyFill="1" applyAlignment="1">
      <alignment wrapText="1"/>
    </xf>
    <xf numFmtId="0" fontId="11" fillId="7" borderId="0" xfId="0" applyFont="1" applyFill="1" applyAlignment="1">
      <alignment wrapText="1"/>
    </xf>
    <xf numFmtId="0" fontId="0" fillId="0" borderId="13" xfId="0" applyBorder="1" applyAlignment="1">
      <alignment wrapText="1"/>
    </xf>
    <xf numFmtId="0" fontId="22" fillId="0" borderId="13" xfId="0" applyFont="1" applyBorder="1" applyAlignment="1">
      <alignment wrapText="1"/>
    </xf>
    <xf numFmtId="0" fontId="22"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5" fillId="0" borderId="11" xfId="0" applyFont="1" applyBorder="1" applyAlignment="1">
      <alignment wrapText="1"/>
    </xf>
    <xf numFmtId="0" fontId="25"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6" fillId="0" borderId="4" xfId="0" applyFont="1" applyBorder="1" applyAlignment="1">
      <alignment horizontal="center" vertical="center"/>
    </xf>
    <xf numFmtId="0" fontId="27" fillId="0" borderId="4" xfId="0" applyFont="1" applyBorder="1" applyAlignment="1">
      <alignment horizontal="center" vertical="center"/>
    </xf>
    <xf numFmtId="0" fontId="27" fillId="0" borderId="7" xfId="0" applyFont="1" applyBorder="1" applyAlignment="1">
      <alignment horizontal="center" vertical="center"/>
    </xf>
    <xf numFmtId="0" fontId="28" fillId="0" borderId="4" xfId="0" applyFont="1" applyBorder="1" applyAlignment="1">
      <alignment horizontal="center" vertical="center"/>
    </xf>
    <xf numFmtId="0" fontId="29" fillId="0" borderId="4" xfId="0" applyFont="1" applyBorder="1" applyAlignment="1">
      <alignment horizontal="center" vertical="center"/>
    </xf>
    <xf numFmtId="0" fontId="28" fillId="0" borderId="7" xfId="0" applyFont="1" applyBorder="1" applyAlignment="1">
      <alignment horizontal="center" vertical="center"/>
    </xf>
    <xf numFmtId="0" fontId="26" fillId="0" borderId="7" xfId="0" applyFont="1" applyBorder="1" applyAlignment="1">
      <alignment horizontal="center" vertical="center"/>
    </xf>
    <xf numFmtId="0" fontId="29" fillId="0" borderId="7" xfId="0" applyFont="1" applyBorder="1" applyAlignment="1">
      <alignment horizontal="center" vertical="center"/>
    </xf>
    <xf numFmtId="0" fontId="0" fillId="0" borderId="17" xfId="0" applyBorder="1"/>
    <xf numFmtId="0" fontId="29"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7"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30" fillId="0" borderId="0" xfId="0" applyFont="1"/>
    <xf numFmtId="0" fontId="3" fillId="0" borderId="0" xfId="1" applyFill="1" applyAlignment="1">
      <alignment wrapText="1"/>
    </xf>
    <xf numFmtId="166" fontId="0" fillId="0" borderId="0" xfId="2" applyNumberFormat="1" applyFont="1" applyFill="1" applyAlignment="1">
      <alignment horizontal="center" vertical="center" wrapText="1"/>
    </xf>
    <xf numFmtId="0" fontId="0" fillId="0" borderId="23" xfId="0" applyBorder="1" applyAlignment="1">
      <alignment wrapText="1"/>
    </xf>
    <xf numFmtId="0" fontId="3" fillId="0" borderId="0" xfId="1" applyAlignment="1">
      <alignment wrapText="1"/>
    </xf>
    <xf numFmtId="0" fontId="3" fillId="0" borderId="0" xfId="1" applyAlignment="1">
      <alignment horizontal="left" wrapText="1"/>
    </xf>
    <xf numFmtId="0" fontId="0" fillId="0" borderId="0" xfId="0" applyAlignment="1">
      <alignment vertical="top" wrapText="1"/>
    </xf>
    <xf numFmtId="0" fontId="3" fillId="0" borderId="0" xfId="1" applyFill="1" applyBorder="1" applyAlignment="1">
      <alignment vertical="top"/>
    </xf>
    <xf numFmtId="0" fontId="3" fillId="0" borderId="0" xfId="1" applyFill="1" applyBorder="1" applyAlignment="1">
      <alignment vertical="top" wrapText="1"/>
    </xf>
    <xf numFmtId="0" fontId="5" fillId="0" borderId="0" xfId="1" applyFont="1" applyFill="1" applyBorder="1" applyAlignment="1">
      <alignment vertical="top" wrapText="1"/>
    </xf>
    <xf numFmtId="0" fontId="3" fillId="0" borderId="0" xfId="1" quotePrefix="1" applyFill="1" applyBorder="1" applyAlignment="1">
      <alignment vertical="top" wrapText="1"/>
    </xf>
    <xf numFmtId="0" fontId="3" fillId="0" borderId="0" xfId="1" applyBorder="1" applyAlignment="1">
      <alignment vertical="top" wrapText="1"/>
    </xf>
    <xf numFmtId="0" fontId="3" fillId="0" borderId="0" xfId="1" applyBorder="1" applyAlignment="1">
      <alignment vertical="top"/>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2" fillId="0" borderId="0" xfId="0" applyFont="1" applyAlignment="1">
      <alignment horizontal="center" wrapText="1"/>
    </xf>
    <xf numFmtId="0" fontId="0" fillId="0" borderId="0" xfId="0" applyAlignment="1">
      <alignment vertical="center" wrapText="1"/>
    </xf>
    <xf numFmtId="0" fontId="11" fillId="10" borderId="0" xfId="0" applyFont="1" applyFill="1"/>
    <xf numFmtId="0" fontId="18" fillId="0" borderId="0" xfId="4" applyFont="1" applyFill="1" applyAlignment="1">
      <alignment horizontal="left" vertical="center"/>
    </xf>
    <xf numFmtId="0" fontId="11" fillId="0" borderId="0" xfId="0" applyFont="1" applyAlignment="1">
      <alignment horizontal="right" vertical="center" indent="2"/>
    </xf>
    <xf numFmtId="0" fontId="18" fillId="0" borderId="0" xfId="0" applyFont="1" applyAlignment="1">
      <alignment horizontal="left" vertical="center"/>
    </xf>
    <xf numFmtId="167" fontId="11" fillId="0" borderId="0" xfId="0" applyNumberFormat="1" applyFont="1" applyAlignment="1">
      <alignment horizontal="left" vertical="center" indent="2"/>
    </xf>
    <xf numFmtId="0" fontId="11" fillId="0" borderId="0" xfId="9" applyFont="1" applyFill="1" applyAlignment="1">
      <alignment horizontal="left" vertical="center"/>
    </xf>
    <xf numFmtId="14" fontId="11" fillId="0" borderId="0" xfId="2" applyFont="1" applyFill="1" applyBorder="1" applyAlignment="1">
      <alignment horizontal="right" vertical="center" indent="2"/>
    </xf>
    <xf numFmtId="168" fontId="16"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7" xfId="7" applyFont="1" applyFill="1" applyBorder="1">
      <alignment horizontal="center" vertical="center"/>
    </xf>
    <xf numFmtId="9" fontId="16" fillId="0" borderId="0" xfId="8" applyFont="1" applyFill="1" applyBorder="1">
      <alignment horizontal="center" vertical="center"/>
    </xf>
    <xf numFmtId="167" fontId="16" fillId="0" borderId="0" xfId="8" applyNumberFormat="1" applyFont="1" applyFill="1" applyBorder="1">
      <alignment horizontal="center" vertical="center"/>
    </xf>
    <xf numFmtId="14" fontId="11" fillId="0" borderId="0" xfId="2" applyFont="1" applyFill="1" applyBorder="1">
      <alignment horizontal="center" vertical="center"/>
    </xf>
    <xf numFmtId="14" fontId="11" fillId="0" borderId="0" xfId="7" applyNumberFormat="1" applyFont="1" applyFill="1" applyBorder="1">
      <alignment horizontal="center" vertical="center"/>
    </xf>
    <xf numFmtId="37" fontId="11" fillId="0" borderId="27" xfId="7" applyFont="1" applyFill="1" applyBorder="1">
      <alignment horizontal="center" vertical="center"/>
    </xf>
    <xf numFmtId="0" fontId="3" fillId="0" borderId="0" xfId="1" applyFill="1"/>
    <xf numFmtId="0" fontId="22" fillId="0" borderId="0" xfId="0" applyFont="1" applyAlignment="1">
      <alignment horizontal="left" wrapText="1"/>
    </xf>
    <xf numFmtId="0" fontId="11" fillId="0" borderId="10" xfId="0" applyFont="1" applyBorder="1" applyAlignment="1">
      <alignment horizontal="center" wrapText="1"/>
    </xf>
    <xf numFmtId="0" fontId="11" fillId="0" borderId="15" xfId="0" applyFont="1" applyBorder="1" applyAlignment="1">
      <alignment horizontal="center" wrapText="1"/>
    </xf>
    <xf numFmtId="0" fontId="24" fillId="0" borderId="0" xfId="11" applyFont="1" applyFill="1" applyBorder="1" applyAlignment="1">
      <alignment horizontal="center" vertical="center" textRotation="90" wrapText="1"/>
    </xf>
    <xf numFmtId="0" fontId="24" fillId="0" borderId="0" xfId="11" applyFont="1" applyFill="1" applyBorder="1" applyAlignment="1">
      <alignment horizontal="center" vertical="center" textRotation="90"/>
    </xf>
    <xf numFmtId="0" fontId="24"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4" fillId="0" borderId="0" xfId="11" applyFont="1" applyFill="1" applyBorder="1" applyAlignment="1">
      <alignment wrapText="1"/>
    </xf>
    <xf numFmtId="0" fontId="36" fillId="0" borderId="0" xfId="11" applyFont="1" applyFill="1" applyBorder="1" applyAlignment="1"/>
    <xf numFmtId="0" fontId="0" fillId="0" borderId="30" xfId="0" applyBorder="1" applyAlignment="1">
      <alignment wrapText="1"/>
    </xf>
    <xf numFmtId="0" fontId="0" fillId="0" borderId="31" xfId="0" applyBorder="1" applyAlignment="1">
      <alignment wrapText="1"/>
    </xf>
    <xf numFmtId="0" fontId="36" fillId="0" borderId="0" xfId="11" applyFont="1" applyFill="1" applyBorder="1" applyAlignment="1">
      <alignment horizontal="center"/>
    </xf>
    <xf numFmtId="0" fontId="0" fillId="0" borderId="16" xfId="0" applyBorder="1" applyAlignment="1">
      <alignment wrapText="1"/>
    </xf>
    <xf numFmtId="0" fontId="0" fillId="0" borderId="25" xfId="0" applyBorder="1" applyAlignment="1">
      <alignment wrapText="1"/>
    </xf>
    <xf numFmtId="0" fontId="0" fillId="0" borderId="24" xfId="0" applyBorder="1" applyAlignment="1">
      <alignment wrapText="1"/>
    </xf>
    <xf numFmtId="0" fontId="0" fillId="0" borderId="18" xfId="0" applyBorder="1" applyAlignment="1">
      <alignment wrapText="1"/>
    </xf>
    <xf numFmtId="0" fontId="0" fillId="0" borderId="26" xfId="0" applyBorder="1" applyAlignment="1">
      <alignment wrapText="1"/>
    </xf>
    <xf numFmtId="0" fontId="37" fillId="0" borderId="0" xfId="0" applyFont="1" applyAlignment="1">
      <alignment horizontal="left" vertical="center" wrapText="1"/>
    </xf>
    <xf numFmtId="0" fontId="36" fillId="5" borderId="0" xfId="0" applyFont="1" applyFill="1" applyAlignment="1">
      <alignment horizontal="center" vertical="center"/>
    </xf>
    <xf numFmtId="0" fontId="36" fillId="5" borderId="0" xfId="11" applyFont="1" applyFill="1" applyBorder="1" applyAlignment="1">
      <alignment horizontal="center" wrapText="1"/>
    </xf>
    <xf numFmtId="0" fontId="36" fillId="5" borderId="0" xfId="11" applyFont="1" applyFill="1" applyBorder="1" applyAlignment="1">
      <alignment horizontal="center"/>
    </xf>
    <xf numFmtId="0" fontId="38" fillId="5" borderId="0" xfId="11" applyFont="1" applyFill="1" applyBorder="1" applyAlignment="1">
      <alignment horizontal="center"/>
    </xf>
    <xf numFmtId="0" fontId="11" fillId="0" borderId="10" xfId="0" applyFont="1" applyBorder="1" applyAlignment="1">
      <alignment horizontal="center" wrapText="1"/>
    </xf>
    <xf numFmtId="0" fontId="11" fillId="0" borderId="15" xfId="0" applyFont="1" applyBorder="1" applyAlignment="1">
      <alignment horizontal="center" wrapText="1"/>
    </xf>
    <xf numFmtId="0" fontId="11" fillId="0" borderId="12" xfId="0" applyFont="1" applyBorder="1" applyAlignment="1">
      <alignment horizontal="center" wrapText="1"/>
    </xf>
    <xf numFmtId="0" fontId="11" fillId="0" borderId="14" xfId="0" applyFont="1" applyBorder="1" applyAlignment="1">
      <alignment horizontal="center" wrapText="1"/>
    </xf>
    <xf numFmtId="0" fontId="33" fillId="10" borderId="0" xfId="10" applyFont="1" applyFill="1" applyAlignment="1">
      <alignment horizontal="left" vertical="center" indent="1"/>
    </xf>
    <xf numFmtId="0" fontId="19" fillId="10" borderId="0" xfId="0" applyFont="1" applyFill="1" applyAlignment="1">
      <alignment horizontal="center" vertical="center"/>
    </xf>
    <xf numFmtId="0" fontId="11" fillId="10" borderId="0" xfId="0" applyFont="1" applyFill="1" applyAlignment="1">
      <alignment horizontal="center" vertical="center"/>
    </xf>
    <xf numFmtId="0" fontId="0" fillId="0" borderId="0" xfId="0" applyFont="1"/>
    <xf numFmtId="0" fontId="36" fillId="0" borderId="0" xfId="0" applyFont="1" applyFill="1" applyAlignment="1">
      <alignment vertical="center"/>
    </xf>
    <xf numFmtId="0" fontId="0" fillId="0" borderId="0" xfId="0" applyFill="1"/>
    <xf numFmtId="0" fontId="0" fillId="6" borderId="0" xfId="0" applyFont="1" applyFill="1" applyAlignment="1">
      <alignment wrapText="1"/>
    </xf>
    <xf numFmtId="0" fontId="40" fillId="7" borderId="0" xfId="0" applyFont="1" applyFill="1" applyAlignment="1">
      <alignment wrapText="1"/>
    </xf>
    <xf numFmtId="0" fontId="40" fillId="6" borderId="0" xfId="0" applyFont="1" applyFill="1" applyAlignment="1">
      <alignment wrapText="1"/>
    </xf>
    <xf numFmtId="0" fontId="40" fillId="8" borderId="0" xfId="0" applyFont="1" applyFill="1" applyAlignment="1">
      <alignment wrapText="1"/>
    </xf>
    <xf numFmtId="0" fontId="40" fillId="5" borderId="0" xfId="0" applyFont="1" applyFill="1" applyAlignment="1">
      <alignment wrapText="1"/>
    </xf>
    <xf numFmtId="0" fontId="0" fillId="0" borderId="0" xfId="0" applyBorder="1" applyAlignment="1">
      <alignment horizontal="left" wrapText="1"/>
    </xf>
    <xf numFmtId="0" fontId="0" fillId="0" borderId="0" xfId="0" applyBorder="1" applyAlignment="1">
      <alignment wrapText="1"/>
    </xf>
    <xf numFmtId="0" fontId="0" fillId="0" borderId="0" xfId="0" applyBorder="1"/>
    <xf numFmtId="0" fontId="0" fillId="0" borderId="0" xfId="0" applyBorder="1" applyAlignment="1">
      <alignment horizontal="center" vertical="center" wrapText="1"/>
    </xf>
    <xf numFmtId="0" fontId="3" fillId="0" borderId="0" xfId="1" applyBorder="1" applyAlignment="1">
      <alignment horizontal="left" wrapText="1"/>
    </xf>
    <xf numFmtId="0" fontId="7" fillId="5" borderId="7" xfId="0" applyFont="1" applyFill="1" applyBorder="1" applyAlignment="1">
      <alignment wrapText="1"/>
    </xf>
    <xf numFmtId="0" fontId="7" fillId="5" borderId="33" xfId="0" applyFont="1" applyFill="1" applyBorder="1"/>
    <xf numFmtId="0" fontId="7" fillId="5" borderId="8" xfId="0" applyFont="1" applyFill="1" applyBorder="1" applyAlignment="1">
      <alignment wrapText="1"/>
    </xf>
    <xf numFmtId="0" fontId="40" fillId="8" borderId="7" xfId="0" applyFont="1" applyFill="1" applyBorder="1" applyAlignment="1">
      <alignment wrapText="1"/>
    </xf>
    <xf numFmtId="0" fontId="40" fillId="8" borderId="33" xfId="0" applyFont="1" applyFill="1" applyBorder="1" applyAlignment="1">
      <alignment wrapText="1"/>
    </xf>
    <xf numFmtId="0" fontId="40" fillId="8" borderId="8" xfId="0" applyFont="1" applyFill="1" applyBorder="1" applyAlignment="1">
      <alignment horizontal="left" wrapText="1"/>
    </xf>
    <xf numFmtId="0" fontId="0" fillId="0" borderId="0" xfId="0" applyBorder="1" applyAlignment="1">
      <alignment horizontal="left" vertical="center" wrapText="1"/>
    </xf>
    <xf numFmtId="0" fontId="41" fillId="6" borderId="10" xfId="0" applyFont="1" applyFill="1" applyBorder="1" applyAlignment="1">
      <alignment horizontal="center" wrapText="1"/>
    </xf>
    <xf numFmtId="0" fontId="41" fillId="6" borderId="15" xfId="0" applyFont="1" applyFill="1" applyBorder="1" applyAlignment="1">
      <alignment horizontal="center" wrapText="1"/>
    </xf>
    <xf numFmtId="22" fontId="40" fillId="6" borderId="0" xfId="0" applyNumberFormat="1" applyFont="1" applyFill="1" applyAlignment="1">
      <alignment wrapText="1"/>
    </xf>
    <xf numFmtId="0" fontId="41" fillId="6" borderId="0" xfId="0" applyFont="1" applyFill="1" applyAlignment="1">
      <alignment horizontal="center" wrapText="1"/>
    </xf>
    <xf numFmtId="0" fontId="40" fillId="8" borderId="0" xfId="0" applyFont="1" applyFill="1" applyAlignment="1">
      <alignment horizontal="center" wrapText="1"/>
    </xf>
    <xf numFmtId="0" fontId="45" fillId="6" borderId="0" xfId="3" applyFont="1" applyFill="1" applyAlignment="1">
      <alignment horizontal="center" vertical="center"/>
    </xf>
    <xf numFmtId="0" fontId="45" fillId="6" borderId="0" xfId="0" applyFont="1" applyFill="1" applyAlignment="1">
      <alignment horizontal="center" vertical="center"/>
    </xf>
    <xf numFmtId="0" fontId="45" fillId="7" borderId="0" xfId="0" applyFont="1" applyFill="1" applyAlignment="1">
      <alignment horizontal="center" vertical="center"/>
    </xf>
    <xf numFmtId="0" fontId="45" fillId="8" borderId="0" xfId="0" applyFont="1" applyFill="1" applyAlignment="1">
      <alignment horizontal="center" vertical="center"/>
    </xf>
    <xf numFmtId="0" fontId="46" fillId="5" borderId="0" xfId="0" applyFont="1" applyFill="1" applyAlignment="1">
      <alignment horizontal="center" vertical="center"/>
    </xf>
    <xf numFmtId="0" fontId="19" fillId="4" borderId="0" xfId="0" applyFont="1" applyFill="1" applyAlignment="1">
      <alignment horizontal="center" vertical="center"/>
    </xf>
    <xf numFmtId="0" fontId="46" fillId="11" borderId="0" xfId="0" applyFont="1" applyFill="1" applyAlignment="1">
      <alignment horizontal="center" vertical="center"/>
    </xf>
    <xf numFmtId="22" fontId="7" fillId="5" borderId="0" xfId="0" applyNumberFormat="1" applyFont="1" applyFill="1" applyAlignment="1">
      <alignment wrapText="1"/>
    </xf>
    <xf numFmtId="0" fontId="3" fillId="13" borderId="7" xfId="1" applyFill="1" applyBorder="1" applyAlignment="1">
      <alignment horizontal="center" vertical="center" wrapText="1"/>
    </xf>
    <xf numFmtId="0" fontId="3" fillId="13" borderId="8" xfId="1" applyFill="1" applyBorder="1" applyAlignment="1">
      <alignment horizontal="center" vertical="center" wrapText="1"/>
    </xf>
    <xf numFmtId="0" fontId="3" fillId="0" borderId="0" xfId="1" applyAlignment="1">
      <alignment horizontal="left" vertical="center" wrapText="1"/>
    </xf>
    <xf numFmtId="0" fontId="42" fillId="6" borderId="0" xfId="0" applyFont="1" applyFill="1" applyAlignment="1">
      <alignment horizontal="center" vertical="center" wrapText="1"/>
    </xf>
    <xf numFmtId="0" fontId="42" fillId="0" borderId="0" xfId="0" applyFont="1" applyFill="1" applyAlignment="1">
      <alignment vertical="center" wrapText="1"/>
    </xf>
    <xf numFmtId="0" fontId="43" fillId="6" borderId="0" xfId="11" applyFont="1" applyFill="1" applyBorder="1" applyAlignment="1">
      <alignment horizontal="center" vertical="center" wrapText="1"/>
    </xf>
    <xf numFmtId="0" fontId="0" fillId="0" borderId="7" xfId="0" applyBorder="1" applyAlignment="1">
      <alignment horizontal="center" wrapText="1"/>
    </xf>
    <xf numFmtId="0" fontId="0" fillId="0" borderId="33" xfId="0" applyBorder="1" applyAlignment="1">
      <alignment horizontal="center" wrapText="1"/>
    </xf>
    <xf numFmtId="0" fontId="0" fillId="0" borderId="8" xfId="0" applyBorder="1" applyAlignment="1">
      <alignment horizontal="center" wrapText="1"/>
    </xf>
    <xf numFmtId="0" fontId="0" fillId="0" borderId="4" xfId="0" applyFont="1" applyBorder="1" applyAlignment="1">
      <alignment horizontal="center" wrapText="1"/>
    </xf>
    <xf numFmtId="0" fontId="0" fillId="0" borderId="7" xfId="0" applyFont="1" applyBorder="1" applyAlignment="1">
      <alignment horizontal="center" wrapText="1"/>
    </xf>
    <xf numFmtId="0" fontId="0" fillId="0" borderId="8" xfId="0" applyFont="1" applyBorder="1" applyAlignment="1">
      <alignment horizontal="center" wrapText="1"/>
    </xf>
    <xf numFmtId="0" fontId="0" fillId="0" borderId="17" xfId="0" applyBorder="1" applyAlignment="1">
      <alignment wrapText="1"/>
    </xf>
    <xf numFmtId="0" fontId="0" fillId="0" borderId="32" xfId="0" applyBorder="1" applyAlignment="1">
      <alignment wrapText="1"/>
    </xf>
    <xf numFmtId="0" fontId="0" fillId="0" borderId="19" xfId="0" applyBorder="1" applyAlignment="1">
      <alignment wrapText="1"/>
    </xf>
    <xf numFmtId="0" fontId="0" fillId="0" borderId="33" xfId="0" applyFont="1" applyBorder="1" applyAlignment="1">
      <alignment horizontal="center" wrapText="1"/>
    </xf>
    <xf numFmtId="0" fontId="3" fillId="0" borderId="0" xfId="1" applyFill="1" applyBorder="1" applyAlignment="1">
      <alignment wrapText="1"/>
    </xf>
    <xf numFmtId="0" fontId="0" fillId="0" borderId="0" xfId="0" applyBorder="1" applyAlignment="1">
      <alignment vertical="center" wrapText="1"/>
    </xf>
    <xf numFmtId="0" fontId="0" fillId="0" borderId="0" xfId="0" applyBorder="1" applyAlignment="1">
      <alignment vertical="top" wrapText="1"/>
    </xf>
    <xf numFmtId="0" fontId="0" fillId="0" borderId="0" xfId="0" applyBorder="1" applyAlignment="1">
      <alignment horizontal="center" vertical="top" wrapText="1"/>
    </xf>
    <xf numFmtId="0" fontId="3" fillId="0" borderId="0" xfId="1" applyFill="1" applyBorder="1"/>
    <xf numFmtId="0" fontId="8" fillId="12" borderId="0" xfId="0" applyFont="1" applyFill="1" applyBorder="1" applyAlignment="1">
      <alignment horizontal="left" vertical="center"/>
    </xf>
    <xf numFmtId="0" fontId="8" fillId="12" borderId="0" xfId="0" applyFont="1" applyFill="1" applyBorder="1" applyAlignment="1">
      <alignment horizontal="center" vertical="center" wrapText="1"/>
    </xf>
    <xf numFmtId="0" fontId="8" fillId="12" borderId="0" xfId="0" applyFont="1" applyFill="1" applyBorder="1" applyAlignment="1">
      <alignment horizontal="center" vertical="center" textRotation="90" wrapText="1"/>
    </xf>
    <xf numFmtId="1" fontId="0" fillId="0" borderId="0" xfId="0" applyNumberFormat="1" applyBorder="1" applyAlignment="1">
      <alignment horizontal="center" vertical="center" wrapText="1"/>
    </xf>
    <xf numFmtId="0" fontId="0" fillId="0" borderId="0" xfId="0" applyBorder="1" applyAlignment="1">
      <alignment horizontal="left" vertical="top" wrapText="1"/>
    </xf>
    <xf numFmtId="0" fontId="11" fillId="0" borderId="0" xfId="0" applyFont="1" applyBorder="1" applyAlignment="1">
      <alignment horizontal="center" vertical="center"/>
    </xf>
    <xf numFmtId="1" fontId="11" fillId="0" borderId="0" xfId="0" applyNumberFormat="1" applyFont="1" applyBorder="1" applyAlignment="1">
      <alignment horizontal="center" vertical="center"/>
    </xf>
    <xf numFmtId="0" fontId="0" fillId="0" borderId="0" xfId="0" applyBorder="1" applyAlignment="1">
      <alignment horizontal="center" vertical="center"/>
    </xf>
    <xf numFmtId="0" fontId="7" fillId="9" borderId="0" xfId="0" applyFont="1" applyFill="1" applyBorder="1" applyAlignment="1">
      <alignment horizontal="center" vertical="center"/>
    </xf>
    <xf numFmtId="0" fontId="11" fillId="0" borderId="0" xfId="0" applyFont="1" applyBorder="1" applyAlignment="1">
      <alignment horizontal="left" vertical="center" wrapText="1"/>
    </xf>
    <xf numFmtId="0" fontId="32" fillId="0" borderId="0" xfId="0" applyFont="1" applyBorder="1" applyAlignment="1">
      <alignment horizontal="left" vertical="center" wrapText="1"/>
    </xf>
    <xf numFmtId="0" fontId="11" fillId="0" borderId="0" xfId="0" applyFont="1" applyBorder="1"/>
    <xf numFmtId="0" fontId="18" fillId="0" borderId="34" xfId="0" applyFont="1" applyBorder="1" applyAlignment="1">
      <alignment vertical="center"/>
    </xf>
    <xf numFmtId="0" fontId="18" fillId="0" borderId="35" xfId="0" applyFont="1" applyBorder="1" applyAlignment="1">
      <alignment vertical="center"/>
    </xf>
    <xf numFmtId="0" fontId="18" fillId="0" borderId="36" xfId="0" applyFont="1" applyBorder="1" applyAlignment="1">
      <alignment vertical="center"/>
    </xf>
    <xf numFmtId="164" fontId="10" fillId="2" borderId="37"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9" xfId="0" applyNumberFormat="1" applyFont="1" applyFill="1" applyBorder="1" applyAlignment="1">
      <alignment horizontal="center" vertical="center"/>
    </xf>
    <xf numFmtId="164" fontId="10" fillId="2" borderId="40" xfId="0" applyNumberFormat="1" applyFont="1" applyFill="1" applyBorder="1" applyAlignment="1">
      <alignment horizontal="center" vertical="center"/>
    </xf>
    <xf numFmtId="0" fontId="17" fillId="0" borderId="0" xfId="0" applyFont="1" applyBorder="1" applyAlignment="1">
      <alignment horizontal="center" vertical="center" wrapText="1"/>
    </xf>
    <xf numFmtId="0" fontId="10" fillId="2" borderId="41" xfId="0" applyFont="1" applyFill="1" applyBorder="1" applyAlignment="1">
      <alignment horizontal="center" vertical="center" textRotation="90" shrinkToFit="1"/>
    </xf>
    <xf numFmtId="0" fontId="10" fillId="2" borderId="42" xfId="0" applyFont="1" applyFill="1" applyBorder="1" applyAlignment="1">
      <alignment horizontal="center" vertical="center" textRotation="90" shrinkToFit="1"/>
    </xf>
    <xf numFmtId="0" fontId="10" fillId="2" borderId="43" xfId="0" applyFont="1" applyFill="1" applyBorder="1" applyAlignment="1">
      <alignment horizontal="center" vertical="center" textRotation="90" shrinkToFit="1"/>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39" fillId="0" borderId="49" xfId="0" applyFont="1" applyBorder="1" applyAlignment="1">
      <alignment horizontal="center"/>
    </xf>
    <xf numFmtId="0" fontId="39" fillId="0" borderId="50" xfId="0" applyFont="1" applyBorder="1" applyAlignment="1">
      <alignment horizontal="center"/>
    </xf>
    <xf numFmtId="0" fontId="39" fillId="0" borderId="51" xfId="0" applyFont="1" applyBorder="1" applyAlignment="1">
      <alignment horizontal="center"/>
    </xf>
    <xf numFmtId="0" fontId="39" fillId="0" borderId="28" xfId="0" applyFont="1" applyBorder="1" applyAlignment="1">
      <alignment horizontal="center" wrapText="1"/>
    </xf>
    <xf numFmtId="0" fontId="39" fillId="0" borderId="29" xfId="0" applyFont="1" applyBorder="1" applyAlignment="1">
      <alignment horizontal="center" wrapText="1"/>
    </xf>
    <xf numFmtId="166" fontId="0" fillId="0" borderId="0" xfId="0" applyNumberFormat="1" applyBorder="1" applyAlignment="1">
      <alignment wrapText="1"/>
    </xf>
    <xf numFmtId="0" fontId="40" fillId="0" borderId="5" xfId="0" applyFont="1" applyBorder="1" applyAlignment="1">
      <alignment wrapText="1"/>
    </xf>
    <xf numFmtId="0" fontId="40" fillId="0" borderId="6" xfId="0" applyFont="1" applyBorder="1" applyAlignment="1">
      <alignment wrapText="1"/>
    </xf>
    <xf numFmtId="0" fontId="40" fillId="6" borderId="22" xfId="0" applyFont="1" applyFill="1" applyBorder="1"/>
    <xf numFmtId="0" fontId="40" fillId="7" borderId="22" xfId="0" applyFont="1" applyFill="1" applyBorder="1"/>
    <xf numFmtId="0" fontId="40" fillId="8" borderId="20" xfId="0" applyFont="1" applyFill="1" applyBorder="1"/>
    <xf numFmtId="166" fontId="0" fillId="0" borderId="0" xfId="0" applyNumberFormat="1" applyFont="1" applyFill="1" applyAlignment="1">
      <alignment wrapText="1"/>
    </xf>
    <xf numFmtId="0" fontId="0" fillId="0" borderId="0" xfId="0" applyFont="1" applyFill="1" applyAlignment="1">
      <alignment wrapText="1"/>
    </xf>
    <xf numFmtId="0" fontId="0" fillId="0" borderId="30" xfId="0" applyFont="1" applyFill="1" applyBorder="1" applyAlignment="1">
      <alignment wrapText="1"/>
    </xf>
    <xf numFmtId="0" fontId="0" fillId="0" borderId="31" xfId="0" applyFont="1" applyFill="1" applyBorder="1" applyAlignment="1">
      <alignment wrapText="1"/>
    </xf>
    <xf numFmtId="0" fontId="0" fillId="6" borderId="52" xfId="0" applyFont="1" applyFill="1" applyBorder="1" applyAlignment="1">
      <alignment wrapText="1"/>
    </xf>
    <xf numFmtId="0" fontId="7" fillId="14" borderId="0" xfId="0" applyFont="1" applyFill="1" applyBorder="1" applyAlignment="1">
      <alignment wrapText="1"/>
    </xf>
    <xf numFmtId="0" fontId="40" fillId="6" borderId="0" xfId="0" applyFont="1" applyFill="1" applyBorder="1" applyAlignment="1">
      <alignment wrapText="1"/>
    </xf>
    <xf numFmtId="0" fontId="0" fillId="0" borderId="0" xfId="0" applyFont="1" applyAlignment="1">
      <alignment wrapText="1"/>
    </xf>
    <xf numFmtId="0" fontId="22" fillId="0" borderId="0" xfId="0" applyFont="1" applyBorder="1" applyAlignment="1">
      <alignment wrapText="1"/>
    </xf>
    <xf numFmtId="0" fontId="0" fillId="0" borderId="0" xfId="0" applyFont="1" applyBorder="1" applyAlignment="1">
      <alignment wrapText="1"/>
    </xf>
    <xf numFmtId="0" fontId="3" fillId="0" borderId="0" xfId="1" quotePrefix="1" applyBorder="1" applyAlignment="1">
      <alignment wrapText="1"/>
    </xf>
    <xf numFmtId="0" fontId="0" fillId="6" borderId="7" xfId="0" applyFill="1" applyBorder="1" applyAlignment="1">
      <alignment wrapText="1"/>
    </xf>
    <xf numFmtId="0" fontId="22" fillId="6" borderId="33"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6" fillId="0" borderId="0" xfId="1" applyFont="1" applyBorder="1" applyAlignment="1">
      <alignment wrapText="1"/>
    </xf>
  </cellXfs>
  <cellStyles count="12">
    <cellStyle name="Accent3" xfId="3" builtinId="37"/>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Percent 2" xfId="8" xr:uid="{4B2C7FD6-8280-44A8-907F-E83385AA0218}"/>
    <cellStyle name="Title 2" xfId="10" xr:uid="{F803CB84-AD3F-4D95-A926-86AF2224A039}"/>
    <cellStyle name="zHiddenText" xfId="5" xr:uid="{846A9D75-4CA0-4798-A538-4C7585E86314}"/>
  </cellStyles>
  <dxfs count="583">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border outline="0">
        <bottom style="thin">
          <color theme="6"/>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alignment horizontal="center"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FFB900"/>
        </patternFill>
      </fill>
      <alignment horizontal="left" vertical="bottom" textRotation="0" wrapText="1" indent="0" justifyLastLine="0" shrinkToFit="0" readingOrder="0"/>
      <border diagonalUp="0" diagonalDown="0" outline="0">
        <left/>
        <right/>
        <top/>
        <bottom/>
      </border>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border diagonalUp="0" diagonalDown="0">
        <left/>
        <right/>
        <top/>
        <bottom/>
        <vertical/>
        <horizontal/>
      </border>
    </dxf>
    <dxf>
      <border>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theme="1"/>
        </left>
        <right style="thin">
          <color theme="1"/>
        </right>
        <top style="thin">
          <color theme="1"/>
        </top>
        <bottom style="thin">
          <color theme="1"/>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dxf>
    <dxf>
      <font>
        <b/>
        <strike val="0"/>
        <outline val="0"/>
        <shadow val="0"/>
        <u val="none"/>
        <vertAlign val="baseline"/>
        <sz val="11"/>
        <color theme="0"/>
        <name val="Calibri"/>
        <family val="2"/>
        <scheme val="minor"/>
      </font>
      <fill>
        <patternFill patternType="solid">
          <fgColor indexed="64"/>
          <bgColor theme="1" tint="0.249977111117893"/>
        </patternFill>
      </fill>
    </dxf>
    <dxf>
      <font>
        <strike val="0"/>
        <outline val="0"/>
        <shadow val="0"/>
        <vertAlign val="baseline"/>
        <sz val="11"/>
        <color rgb="FF000000"/>
        <name val="Calibri"/>
        <family val="2"/>
        <scheme val="none"/>
      </font>
      <fill>
        <patternFill patternType="none">
          <fgColor rgb="FF000000"/>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rgb="FF0070C0"/>
        </left>
        <right style="thin">
          <color rgb="FF0070C0"/>
        </right>
        <top/>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vertical="bottom" textRotation="0" wrapText="1" indent="0" justifyLastLine="0" shrinkToFit="0" readingOrder="0"/>
    </dxf>
    <dxf>
      <alignment vertical="bottom" textRotation="0" wrapText="1" indent="0" justifyLastLine="0" shrinkToFit="0" readingOrder="0"/>
    </dxf>
    <dxf>
      <font>
        <strike val="0"/>
        <outline val="0"/>
        <shadow val="0"/>
        <vertAlign val="baseline"/>
        <sz val="11"/>
        <name val="Calibri"/>
        <family val="2"/>
        <scheme val="none"/>
      </font>
      <alignment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82"/>
      <tableStyleElement type="headerRow" dxfId="581"/>
      <tableStyleElement type="firstRowStripe" dxfId="580"/>
      <tableStyleElement type="secondRowStripe" dxfId="579"/>
    </tableStyle>
    <tableStyle name="ToDoList" pivot="0" count="9" xr9:uid="{F9C94194-C856-4639-8F58-B9BD67FA237A}">
      <tableStyleElement type="wholeTable" dxfId="578"/>
      <tableStyleElement type="headerRow" dxfId="577"/>
      <tableStyleElement type="totalRow" dxfId="576"/>
      <tableStyleElement type="firstColumn" dxfId="575"/>
      <tableStyleElement type="lastColumn" dxfId="574"/>
      <tableStyleElement type="firstRowStripe" dxfId="573"/>
      <tableStyleElement type="secondRowStripe" dxfId="572"/>
      <tableStyleElement type="firstColumnStripe" dxfId="571"/>
      <tableStyleElement type="secondColumnStripe" dxfId="570"/>
    </tableStyle>
    <tableStyle name="ToDoList 2" pivot="0" count="9" xr9:uid="{51031E0C-CB83-43FF-A9A7-4ECFEF85D603}">
      <tableStyleElement type="wholeTable" dxfId="569"/>
      <tableStyleElement type="headerRow" dxfId="568"/>
      <tableStyleElement type="totalRow" dxfId="567"/>
      <tableStyleElement type="firstColumn" dxfId="566"/>
      <tableStyleElement type="lastColumn" dxfId="565"/>
      <tableStyleElement type="firstRowStripe" dxfId="564"/>
      <tableStyleElement type="secondRowStripe" dxfId="563"/>
      <tableStyleElement type="firstColumnStripe" dxfId="562"/>
      <tableStyleElement type="secondColumnStripe" dxfId="561"/>
    </tableStyle>
    <tableStyle name="ToDoList 3" pivot="0" count="9" xr9:uid="{45C25092-817E-456B-BBA5-23A84322F566}">
      <tableStyleElement type="wholeTable" dxfId="560"/>
      <tableStyleElement type="headerRow" dxfId="559"/>
      <tableStyleElement type="totalRow" dxfId="558"/>
      <tableStyleElement type="firstColumn" dxfId="557"/>
      <tableStyleElement type="lastColumn" dxfId="556"/>
      <tableStyleElement type="firstRowStripe" dxfId="555"/>
      <tableStyleElement type="secondRowStripe" dxfId="554"/>
      <tableStyleElement type="firstColumnStripe" dxfId="553"/>
      <tableStyleElement type="secondColumnStripe" dxfId="552"/>
    </tableStyle>
  </tableStyles>
  <colors>
    <mruColors>
      <color rgb="FF7FBA00"/>
      <color rgb="FF00A4EF"/>
      <color rgb="FFFFB900"/>
      <color rgb="FFF25022"/>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6.xml"/><Relationship Id="rId21" Type="http://schemas.microsoft.com/office/2007/relationships/slicerCache" Target="slicerCaches/slicerCache1.xml"/><Relationship Id="rId34" Type="http://schemas.microsoft.com/office/2007/relationships/slicerCache" Target="slicerCaches/slicerCache14.xml"/><Relationship Id="rId42" Type="http://schemas.microsoft.com/office/2007/relationships/slicerCache" Target="slicerCaches/slicerCache22.xml"/><Relationship Id="rId47" Type="http://schemas.microsoft.com/office/2007/relationships/slicerCache" Target="slicerCaches/slicerCache27.xml"/><Relationship Id="rId50" Type="http://schemas.microsoft.com/office/2007/relationships/slicerCache" Target="slicerCaches/slicerCache30.xml"/><Relationship Id="rId55" Type="http://schemas.microsoft.com/office/2007/relationships/slicerCache" Target="slicerCaches/slicerCache3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07/relationships/slicerCache" Target="slicerCaches/slicerCache17.xml"/><Relationship Id="rId40" Type="http://schemas.microsoft.com/office/2007/relationships/slicerCache" Target="slicerCaches/slicerCache20.xml"/><Relationship Id="rId45" Type="http://schemas.microsoft.com/office/2007/relationships/slicerCache" Target="slicerCaches/slicerCache25.xml"/><Relationship Id="rId53" Type="http://schemas.microsoft.com/office/2007/relationships/slicerCache" Target="slicerCaches/slicerCache33.xml"/><Relationship Id="rId58" Type="http://schemas.microsoft.com/office/2007/relationships/slicerCache" Target="slicerCaches/slicerCache3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07/relationships/slicerCache" Target="slicerCaches/slicerCache15.xml"/><Relationship Id="rId43" Type="http://schemas.microsoft.com/office/2007/relationships/slicerCache" Target="slicerCaches/slicerCache23.xml"/><Relationship Id="rId48" Type="http://schemas.microsoft.com/office/2007/relationships/slicerCache" Target="slicerCaches/slicerCache28.xml"/><Relationship Id="rId56" Type="http://schemas.microsoft.com/office/2007/relationships/slicerCache" Target="slicerCaches/slicerCache36.xml"/><Relationship Id="rId64" Type="http://schemas.microsoft.com/office/2017/10/relationships/person" Target="persons/person.xml"/><Relationship Id="rId8" Type="http://schemas.openxmlformats.org/officeDocument/2006/relationships/worksheet" Target="worksheets/sheet8.xml"/><Relationship Id="rId51" Type="http://schemas.microsoft.com/office/2007/relationships/slicerCache" Target="slicerCaches/slicerCache3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07/relationships/slicerCache" Target="slicerCaches/slicerCache18.xml"/><Relationship Id="rId46" Type="http://schemas.microsoft.com/office/2007/relationships/slicerCache" Target="slicerCaches/slicerCache26.xml"/><Relationship Id="rId59" Type="http://schemas.microsoft.com/office/2007/relationships/slicerCache" Target="slicerCaches/slicerCache39.xml"/><Relationship Id="rId20" Type="http://schemas.openxmlformats.org/officeDocument/2006/relationships/worksheet" Target="worksheets/sheet20.xml"/><Relationship Id="rId41" Type="http://schemas.microsoft.com/office/2007/relationships/slicerCache" Target="slicerCaches/slicerCache21.xml"/><Relationship Id="rId54" Type="http://schemas.microsoft.com/office/2007/relationships/slicerCache" Target="slicerCaches/slicerCache3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07/relationships/slicerCache" Target="slicerCaches/slicerCache16.xml"/><Relationship Id="rId49" Type="http://schemas.microsoft.com/office/2007/relationships/slicerCache" Target="slicerCaches/slicerCache29.xml"/><Relationship Id="rId57" Type="http://schemas.microsoft.com/office/2007/relationships/slicerCache" Target="slicerCaches/slicerCache37.xml"/><Relationship Id="rId10" Type="http://schemas.openxmlformats.org/officeDocument/2006/relationships/worksheet" Target="worksheets/sheet10.xml"/><Relationship Id="rId31" Type="http://schemas.microsoft.com/office/2007/relationships/slicerCache" Target="slicerCaches/slicerCache11.xml"/><Relationship Id="rId44" Type="http://schemas.microsoft.com/office/2007/relationships/slicerCache" Target="slicerCaches/slicerCache24.xml"/><Relationship Id="rId52" Type="http://schemas.microsoft.com/office/2007/relationships/slicerCache" Target="slicerCaches/slicerCache32.xml"/><Relationship Id="rId60" Type="http://schemas.openxmlformats.org/officeDocument/2006/relationships/theme" Target="theme/theme1.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9.xml"/></Relationships>
</file>

<file path=xl/ctrlProps/ctrlProp1.xml><?xml version="1.0" encoding="utf-8"?>
<formControlPr xmlns="http://schemas.microsoft.com/office/spreadsheetml/2009/9/main" objectType="Scroll" dx="39" fmlaLink="$C$15" horiz="1" max="365" page="2" val="1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hyperlink" Target="#'4. Team'!A1"/><Relationship Id="rId4" Type="http://schemas.openxmlformats.org/officeDocument/2006/relationships/image" Target="../media/image8.svg"/></Relationships>
</file>

<file path=xl/drawings/_rels/drawing6.xml.rels><?xml version="1.0" encoding="UTF-8" standalone="yes"?>
<Relationships xmlns="http://schemas.openxmlformats.org/package/2006/relationships"><Relationship Id="rId3" Type="http://schemas.openxmlformats.org/officeDocument/2006/relationships/image" Target="../media/image8.svg"/><Relationship Id="rId2" Type="http://schemas.openxmlformats.org/officeDocument/2006/relationships/image" Target="../media/image7.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0.png"/><Relationship Id="rId4"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0</xdr:colOff>
      <xdr:row>24</xdr:row>
      <xdr:rowOff>6983</xdr:rowOff>
    </xdr:from>
    <xdr:to>
      <xdr:col>3</xdr:col>
      <xdr:colOff>9789950</xdr:colOff>
      <xdr:row>25</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5442583"/>
          <a:ext cx="13593600" cy="335917"/>
        </a:xfrm>
        <a:prstGeom prst="rect">
          <a:avLst/>
        </a:prstGeom>
        <a:solidFill>
          <a:srgbClr val="00A4EF"/>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u="none" baseline="0">
              <a:solidFill>
                <a:schemeClr val="tx1">
                  <a:lumMod val="75000"/>
                  <a:lumOff val="25000"/>
                </a:schemeClr>
              </a:solidFill>
            </a:rPr>
            <a:t>How to use this resource: </a:t>
          </a:r>
          <a:r>
            <a:rPr lang="en-AU" sz="1100" b="0" i="0" u="none" baseline="0">
              <a:solidFill>
                <a:schemeClr val="tx1">
                  <a:lumMod val="75000"/>
                  <a:lumOff val="25000"/>
                </a:schemeClr>
              </a:solidFill>
            </a:rPr>
            <a:t>Work through the below steps, or navigate directly to a topic of interest.</a:t>
          </a:r>
          <a:endParaRPr lang="en-AU" sz="1100" b="1" i="0" u="none" baseline="0">
            <a:solidFill>
              <a:schemeClr val="tx1">
                <a:lumMod val="75000"/>
                <a:lumOff val="25000"/>
              </a:schemeClr>
            </a:solidFill>
          </a:endParaRPr>
        </a:p>
      </xdr:txBody>
    </xdr:sp>
    <xdr:clientData/>
  </xdr:twoCellAnchor>
  <xdr:twoCellAnchor>
    <xdr:from>
      <xdr:col>1</xdr:col>
      <xdr:colOff>0</xdr:colOff>
      <xdr:row>9</xdr:row>
      <xdr:rowOff>0</xdr:rowOff>
    </xdr:from>
    <xdr:to>
      <xdr:col>4</xdr:col>
      <xdr:colOff>1000</xdr:colOff>
      <xdr:row>17</xdr:row>
      <xdr:rowOff>6350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651000"/>
          <a:ext cx="13704300" cy="20574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consistent, well-considered migration execution guidance at the </a:t>
          </a:r>
          <a:r>
            <a:rPr lang="en-AU" sz="1100" i="0" u="sng" baseline="0">
              <a:solidFill>
                <a:schemeClr val="tx1">
                  <a:lumMod val="75000"/>
                  <a:lumOff val="25000"/>
                </a:schemeClr>
              </a:solidFill>
            </a:rPr>
            <a:t>business, project and technical levels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1762761</xdr:colOff>
      <xdr:row>0</xdr:row>
      <xdr:rowOff>0</xdr:rowOff>
    </xdr:from>
    <xdr:to>
      <xdr:col>4</xdr:col>
      <xdr:colOff>12700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07311" y="0"/>
          <a:ext cx="11222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1970212</xdr:colOff>
      <xdr:row>0</xdr:row>
      <xdr:rowOff>72518</xdr:rowOff>
    </xdr:from>
    <xdr:to>
      <xdr:col>3</xdr:col>
      <xdr:colOff>2808824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1766228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2034982</xdr:colOff>
      <xdr:row>5</xdr:row>
      <xdr:rowOff>106680</xdr:rowOff>
    </xdr:from>
    <xdr:to>
      <xdr:col>3</xdr:col>
      <xdr:colOff>9620250</xdr:colOff>
      <xdr:row>8</xdr:row>
      <xdr:rowOff>64770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22382" y="1027430"/>
          <a:ext cx="1079201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20402123-D627-4678-8DD7-AEEAD71D81DC}"/>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8</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77990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135891</xdr:rowOff>
    </xdr:from>
    <xdr:to>
      <xdr:col>4</xdr:col>
      <xdr:colOff>642897</xdr:colOff>
      <xdr:row>42</xdr:row>
      <xdr:rowOff>52891</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135891</xdr:rowOff>
    </xdr:from>
    <xdr:to>
      <xdr:col>6</xdr:col>
      <xdr:colOff>177125</xdr:colOff>
      <xdr:row>42</xdr:row>
      <xdr:rowOff>52891</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135891</xdr:rowOff>
    </xdr:from>
    <xdr:to>
      <xdr:col>8</xdr:col>
      <xdr:colOff>624165</xdr:colOff>
      <xdr:row>42</xdr:row>
      <xdr:rowOff>52891</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135891</xdr:rowOff>
    </xdr:from>
    <xdr:to>
      <xdr:col>9</xdr:col>
      <xdr:colOff>516850</xdr:colOff>
      <xdr:row>42</xdr:row>
      <xdr:rowOff>52891</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135891</xdr:rowOff>
    </xdr:from>
    <xdr:to>
      <xdr:col>12</xdr:col>
      <xdr:colOff>100607</xdr:colOff>
      <xdr:row>42</xdr:row>
      <xdr:rowOff>52891</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26140</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6A2171DD-E720-434B-9049-957DDEC32CAE}"/>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7</xdr:row>
      <xdr:rowOff>5108421</xdr:rowOff>
    </xdr:to>
    <xdr:pic>
      <xdr:nvPicPr>
        <xdr:cNvPr id="27" name="Picture 26" descr="Diagram shows the architecture of the replication process.">
          <a:extLst>
            <a:ext uri="{FF2B5EF4-FFF2-40B4-BE49-F238E27FC236}">
              <a16:creationId xmlns:a16="http://schemas.microsoft.com/office/drawing/2014/main" id="{00000000-0008-0000-08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8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2173974</xdr:colOff>
      <xdr:row>6</xdr:row>
      <xdr:rowOff>132362</xdr:rowOff>
    </xdr:from>
    <xdr:to>
      <xdr:col>5</xdr:col>
      <xdr:colOff>3233604</xdr:colOff>
      <xdr:row>7</xdr:row>
      <xdr:rowOff>925292</xdr:rowOff>
    </xdr:to>
    <xdr:sp macro="" textlink="">
      <xdr:nvSpPr>
        <xdr:cNvPr id="4" name="Flowchart: Summing Junction 3">
          <a:extLst>
            <a:ext uri="{FF2B5EF4-FFF2-40B4-BE49-F238E27FC236}">
              <a16:creationId xmlns:a16="http://schemas.microsoft.com/office/drawing/2014/main" id="{00000000-0008-0000-0800-000004000000}"/>
            </a:ext>
          </a:extLst>
        </xdr:cNvPr>
        <xdr:cNvSpPr>
          <a:spLocks noChangeAspect="1"/>
        </xdr:cNvSpPr>
      </xdr:nvSpPr>
      <xdr:spPr>
        <a:xfrm>
          <a:off x="10575024" y="1319812"/>
          <a:ext cx="1059630" cy="97708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CF4444B7-1BC8-45D7-A384-ABB6C60B3292}"/>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9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9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9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A5311A80-1E38-4602-BD3B-9682F5974F38}"/>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DAE85708-0D58-4AB8-9F2E-8D7408E9EC4A}"/>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188108</xdr:colOff>
      <xdr:row>0</xdr:row>
      <xdr:rowOff>48933</xdr:rowOff>
    </xdr:from>
    <xdr:to>
      <xdr:col>12</xdr:col>
      <xdr:colOff>29881</xdr:colOff>
      <xdr:row>12</xdr:row>
      <xdr:rowOff>181965</xdr:rowOff>
    </xdr:to>
    <xdr:sp macro="" textlink="">
      <xdr:nvSpPr>
        <xdr:cNvPr id="3" name="Rectangle: Rounded Corners 10">
          <a:extLst>
            <a:ext uri="{FF2B5EF4-FFF2-40B4-BE49-F238E27FC236}">
              <a16:creationId xmlns:a16="http://schemas.microsoft.com/office/drawing/2014/main" id="{00000000-0008-0000-0B00-000003000000}"/>
            </a:ext>
          </a:extLst>
        </xdr:cNvPr>
        <xdr:cNvSpPr/>
      </xdr:nvSpPr>
      <xdr:spPr>
        <a:xfrm>
          <a:off x="2974637" y="48933"/>
          <a:ext cx="25144656" cy="2456385"/>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xdr:from>
      <xdr:col>3</xdr:col>
      <xdr:colOff>228600</xdr:colOff>
      <xdr:row>2</xdr:row>
      <xdr:rowOff>136177</xdr:rowOff>
    </xdr:from>
    <xdr:to>
      <xdr:col>4</xdr:col>
      <xdr:colOff>2697162</xdr:colOff>
      <xdr:row>7</xdr:row>
      <xdr:rowOff>17264</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3016250" y="688627"/>
          <a:ext cx="3878262" cy="88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r>
            <a:rPr lang="en-AU" sz="1400">
              <a:solidFill>
                <a:schemeClr val="bg1">
                  <a:lumMod val="95000"/>
                </a:schemeClr>
              </a:solidFill>
              <a:latin typeface="Segoe UI Semibold" panose="020B0702040204020203" pitchFamily="34" charset="0"/>
              <a:cs typeface="Segoe UI Semibold" panose="020B0702040204020203" pitchFamily="34" charset="0"/>
            </a:rPr>
            <a:t>Migration Checklist</a:t>
          </a:r>
        </a:p>
      </xdr:txBody>
    </xdr:sp>
    <xdr:clientData/>
  </xdr:twoCellAnchor>
  <xdr:twoCellAnchor>
    <xdr:from>
      <xdr:col>0</xdr:col>
      <xdr:colOff>58737</xdr:colOff>
      <xdr:row>2</xdr:row>
      <xdr:rowOff>79151</xdr:rowOff>
    </xdr:from>
    <xdr:to>
      <xdr:col>2</xdr:col>
      <xdr:colOff>1312227</xdr:colOff>
      <xdr:row>7</xdr:row>
      <xdr:rowOff>69519</xdr:rowOff>
    </xdr:to>
    <xdr:pic>
      <xdr:nvPicPr>
        <xdr:cNvPr id="6" name="Picture 1" descr="Azure logo stacked">
          <a:extLst>
            <a:ext uri="{FF2B5EF4-FFF2-40B4-BE49-F238E27FC236}">
              <a16:creationId xmlns:a16="http://schemas.microsoft.com/office/drawing/2014/main" id="{00000000-0008-0000-0B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58737" y="447451"/>
          <a:ext cx="2612390" cy="993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328705</xdr:colOff>
      <xdr:row>0</xdr:row>
      <xdr:rowOff>82173</xdr:rowOff>
    </xdr:from>
    <xdr:to>
      <xdr:col>11</xdr:col>
      <xdr:colOff>3481293</xdr:colOff>
      <xdr:row>14</xdr:row>
      <xdr:rowOff>74706</xdr:rowOff>
    </xdr:to>
    <xdr:grpSp>
      <xdr:nvGrpSpPr>
        <xdr:cNvPr id="8" name="Group 7">
          <a:extLst>
            <a:ext uri="{FF2B5EF4-FFF2-40B4-BE49-F238E27FC236}">
              <a16:creationId xmlns:a16="http://schemas.microsoft.com/office/drawing/2014/main" id="{00000000-0008-0000-0B00-000008000000}"/>
            </a:ext>
          </a:extLst>
        </xdr:cNvPr>
        <xdr:cNvGrpSpPr/>
      </xdr:nvGrpSpPr>
      <xdr:grpSpPr>
        <a:xfrm>
          <a:off x="17817352" y="82173"/>
          <a:ext cx="10219765" cy="2689415"/>
          <a:chOff x="12448719" y="222250"/>
          <a:chExt cx="11001831" cy="2047275"/>
        </a:xfrm>
      </xdr:grpSpPr>
      <xdr:sp macro="" textlink="">
        <xdr:nvSpPr>
          <xdr:cNvPr id="9" name="Flowchart: Alternate Process 5">
            <a:extLst>
              <a:ext uri="{FF2B5EF4-FFF2-40B4-BE49-F238E27FC236}">
                <a16:creationId xmlns:a16="http://schemas.microsoft.com/office/drawing/2014/main" id="{00000000-0008-0000-0B00-000009000000}"/>
              </a:ext>
            </a:extLst>
          </xdr:cNvPr>
          <xdr:cNvSpPr/>
        </xdr:nvSpPr>
        <xdr:spPr>
          <a:xfrm>
            <a:off x="16207982" y="465625"/>
            <a:ext cx="1550196" cy="360000"/>
          </a:xfrm>
          <a:prstGeom prst="rect">
            <a:avLst/>
          </a:prstGeom>
          <a:solidFill>
            <a:srgbClr val="7FBA00"/>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AU" sz="1100">
                <a:solidFill>
                  <a:schemeClr val="tx1">
                    <a:lumMod val="75000"/>
                    <a:lumOff val="25000"/>
                  </a:schemeClr>
                </a:solidFill>
              </a:rPr>
              <a:t>Hyper-V</a:t>
            </a:r>
          </a:p>
        </xdr:txBody>
      </xdr:sp>
      <xdr:sp macro="" textlink="">
        <xdr:nvSpPr>
          <xdr:cNvPr id="10" name="Flowchart: Alternate Process 6">
            <a:extLst>
              <a:ext uri="{FF2B5EF4-FFF2-40B4-BE49-F238E27FC236}">
                <a16:creationId xmlns:a16="http://schemas.microsoft.com/office/drawing/2014/main" id="{00000000-0008-0000-0B00-00000A000000}"/>
              </a:ext>
            </a:extLst>
          </xdr:cNvPr>
          <xdr:cNvSpPr/>
        </xdr:nvSpPr>
        <xdr:spPr>
          <a:xfrm>
            <a:off x="14276890" y="465625"/>
            <a:ext cx="1550196"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VMware</a:t>
            </a:r>
          </a:p>
        </xdr:txBody>
      </xdr:sp>
      <xdr:sp macro="" textlink="">
        <xdr:nvSpPr>
          <xdr:cNvPr id="11" name="Flowchart: Alternate Process 7">
            <a:extLst>
              <a:ext uri="{FF2B5EF4-FFF2-40B4-BE49-F238E27FC236}">
                <a16:creationId xmlns:a16="http://schemas.microsoft.com/office/drawing/2014/main" id="{00000000-0008-0000-0B00-00000B000000}"/>
              </a:ext>
            </a:extLst>
          </xdr:cNvPr>
          <xdr:cNvSpPr/>
        </xdr:nvSpPr>
        <xdr:spPr>
          <a:xfrm>
            <a:off x="18058647" y="465625"/>
            <a:ext cx="1550196" cy="360000"/>
          </a:xfrm>
          <a:prstGeom prst="rect">
            <a:avLst/>
          </a:prstGeom>
          <a:solidFill>
            <a:srgbClr val="00A4EF"/>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ysClr val="windowText" lastClr="000000"/>
                </a:solidFill>
              </a:rPr>
              <a:t>Physical</a:t>
            </a:r>
          </a:p>
        </xdr:txBody>
      </xdr:sp>
      <xdr:sp macro="" textlink="">
        <xdr:nvSpPr>
          <xdr:cNvPr id="12" name="Flowchart: Alternate Process 8">
            <a:extLst>
              <a:ext uri="{FF2B5EF4-FFF2-40B4-BE49-F238E27FC236}">
                <a16:creationId xmlns:a16="http://schemas.microsoft.com/office/drawing/2014/main" id="{00000000-0008-0000-0B00-00000C000000}"/>
              </a:ext>
            </a:extLst>
          </xdr:cNvPr>
          <xdr:cNvSpPr/>
        </xdr:nvSpPr>
        <xdr:spPr>
          <a:xfrm>
            <a:off x="19907621" y="465625"/>
            <a:ext cx="1550196"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AU" sz="1100">
                <a:solidFill>
                  <a:sysClr val="windowText" lastClr="000000"/>
                </a:solidFill>
              </a:rPr>
              <a:t>AWS</a:t>
            </a:r>
          </a:p>
        </xdr:txBody>
      </xdr:sp>
      <xdr:sp macro="" textlink="">
        <xdr:nvSpPr>
          <xdr:cNvPr id="13" name="Flowchart: Alternate Process 9">
            <a:extLst>
              <a:ext uri="{FF2B5EF4-FFF2-40B4-BE49-F238E27FC236}">
                <a16:creationId xmlns:a16="http://schemas.microsoft.com/office/drawing/2014/main" id="{00000000-0008-0000-0B00-00000D000000}"/>
              </a:ext>
            </a:extLst>
          </xdr:cNvPr>
          <xdr:cNvSpPr/>
        </xdr:nvSpPr>
        <xdr:spPr>
          <a:xfrm>
            <a:off x="21766330" y="465625"/>
            <a:ext cx="1550196" cy="360000"/>
          </a:xfrm>
          <a:prstGeom prst="rect">
            <a:avLst/>
          </a:prstGeom>
          <a:solidFill>
            <a:schemeClr val="bg1"/>
          </a:solidFill>
          <a:ln cap="flat">
            <a:solidFill>
              <a:schemeClr val="bg1">
                <a:lumMod val="85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chemeClr val="tx1"/>
                </a:solidFill>
              </a:rPr>
              <a:t>GCP</a:t>
            </a:r>
          </a:p>
        </xdr:txBody>
      </xdr:sp>
      <xdr:sp macro="" textlink="">
        <xdr:nvSpPr>
          <xdr:cNvPr id="14" name="Flowchart: Alternate Process 6">
            <a:extLst>
              <a:ext uri="{FF2B5EF4-FFF2-40B4-BE49-F238E27FC236}">
                <a16:creationId xmlns:a16="http://schemas.microsoft.com/office/drawing/2014/main" id="{00000000-0008-0000-0B00-00000E000000}"/>
              </a:ext>
            </a:extLst>
          </xdr:cNvPr>
          <xdr:cNvSpPr/>
        </xdr:nvSpPr>
        <xdr:spPr>
          <a:xfrm>
            <a:off x="14204505" y="1089025"/>
            <a:ext cx="792000"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Agent</a:t>
            </a:r>
          </a:p>
        </xdr:txBody>
      </xdr:sp>
      <xdr:sp macro="" textlink="">
        <xdr:nvSpPr>
          <xdr:cNvPr id="15" name="Flowchart: Alternate Process 6">
            <a:extLst>
              <a:ext uri="{FF2B5EF4-FFF2-40B4-BE49-F238E27FC236}">
                <a16:creationId xmlns:a16="http://schemas.microsoft.com/office/drawing/2014/main" id="{00000000-0008-0000-0B00-00000F000000}"/>
              </a:ext>
            </a:extLst>
          </xdr:cNvPr>
          <xdr:cNvSpPr/>
        </xdr:nvSpPr>
        <xdr:spPr>
          <a:xfrm>
            <a:off x="15212505" y="1089025"/>
            <a:ext cx="792000" cy="360000"/>
          </a:xfrm>
          <a:prstGeom prst="rect">
            <a:avLst/>
          </a:prstGeom>
          <a:solidFill>
            <a:schemeClr val="bg1"/>
          </a:solidFill>
          <a:ln cap="flat">
            <a:solidFill>
              <a:srgbClr val="F2502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rgbClr val="FF0000"/>
                </a:solidFill>
              </a:rPr>
              <a:t>Agentless</a:t>
            </a:r>
          </a:p>
        </xdr:txBody>
      </xdr:sp>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6567214" y="1089025"/>
            <a:ext cx="792000" cy="360000"/>
          </a:xfrm>
          <a:prstGeom prst="rect">
            <a:avLst/>
          </a:prstGeom>
          <a:solidFill>
            <a:schemeClr val="lt1"/>
          </a:solidFill>
          <a:ln w="9525" cmpd="sng">
            <a:solidFill>
              <a:srgbClr val="7FBA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Agentless</a:t>
            </a:r>
          </a:p>
        </xdr:txBody>
      </xdr:sp>
      <xdr:sp macro="" textlink="">
        <xdr:nvSpPr>
          <xdr:cNvPr id="17" name="TextBox 16">
            <a:extLst>
              <a:ext uri="{FF2B5EF4-FFF2-40B4-BE49-F238E27FC236}">
                <a16:creationId xmlns:a16="http://schemas.microsoft.com/office/drawing/2014/main" id="{00000000-0008-0000-0B00-000011000000}"/>
              </a:ext>
            </a:extLst>
          </xdr:cNvPr>
          <xdr:cNvSpPr txBox="1"/>
        </xdr:nvSpPr>
        <xdr:spPr>
          <a:xfrm>
            <a:off x="18425923" y="1069975"/>
            <a:ext cx="798350" cy="360000"/>
          </a:xfrm>
          <a:prstGeom prst="rect">
            <a:avLst/>
          </a:prstGeom>
          <a:solidFill>
            <a:srgbClr val="00A4EF"/>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8" name="TextBox 17">
            <a:extLst>
              <a:ext uri="{FF2B5EF4-FFF2-40B4-BE49-F238E27FC236}">
                <a16:creationId xmlns:a16="http://schemas.microsoft.com/office/drawing/2014/main" id="{00000000-0008-0000-0B00-000012000000}"/>
              </a:ext>
            </a:extLst>
          </xdr:cNvPr>
          <xdr:cNvSpPr txBox="1"/>
        </xdr:nvSpPr>
        <xdr:spPr>
          <a:xfrm>
            <a:off x="20288187" y="1069975"/>
            <a:ext cx="792000"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22149689" y="1069975"/>
            <a:ext cx="792000" cy="360000"/>
          </a:xfrm>
          <a:prstGeom prst="rect">
            <a:avLst/>
          </a:prstGeom>
          <a:solidFill>
            <a:schemeClr val="lt1"/>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a:t>
            </a:r>
          </a:p>
        </xdr:txBody>
      </xdr:sp>
      <xdr:sp macro="" textlink="">
        <xdr:nvSpPr>
          <xdr:cNvPr id="20" name="TextBox 19">
            <a:extLst>
              <a:ext uri="{FF2B5EF4-FFF2-40B4-BE49-F238E27FC236}">
                <a16:creationId xmlns:a16="http://schemas.microsoft.com/office/drawing/2014/main" id="{00000000-0008-0000-0B00-000014000000}"/>
              </a:ext>
            </a:extLst>
          </xdr:cNvPr>
          <xdr:cNvSpPr txBox="1"/>
        </xdr:nvSpPr>
        <xdr:spPr>
          <a:xfrm>
            <a:off x="12448719" y="952500"/>
            <a:ext cx="37701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AU" sz="900" i="1">
                <a:solidFill>
                  <a:schemeClr val="bg1"/>
                </a:solidFill>
              </a:rPr>
              <a:t>Server Migration</a:t>
            </a:r>
          </a:p>
        </xdr:txBody>
      </xdr:sp>
      <xdr:sp macro="" textlink="">
        <xdr:nvSpPr>
          <xdr:cNvPr id="21" name="Rectangle 20">
            <a:extLst>
              <a:ext uri="{FF2B5EF4-FFF2-40B4-BE49-F238E27FC236}">
                <a16:creationId xmlns:a16="http://schemas.microsoft.com/office/drawing/2014/main" id="{00000000-0008-0000-0B00-000015000000}"/>
              </a:ext>
            </a:extLst>
          </xdr:cNvPr>
          <xdr:cNvSpPr/>
        </xdr:nvSpPr>
        <xdr:spPr>
          <a:xfrm>
            <a:off x="14071600" y="1016000"/>
            <a:ext cx="9378950" cy="112395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5188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a:t>
            </a:r>
            <a:r>
              <a:rPr lang="en-AU" sz="900" i="1" baseline="0">
                <a:solidFill>
                  <a:schemeClr val="bg1"/>
                </a:solidFill>
              </a:rPr>
              <a:t> Migrate</a:t>
            </a:r>
            <a:r>
              <a:rPr lang="en-AU" sz="900" i="1">
                <a:solidFill>
                  <a:schemeClr val="bg1"/>
                </a:solidFill>
              </a:rPr>
              <a:t> appliance</a:t>
            </a:r>
          </a:p>
        </xdr:txBody>
      </xdr:sp>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14172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18395099" y="1279525"/>
            <a:ext cx="870350"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5" name="TextBox 24">
            <a:extLst>
              <a:ext uri="{FF2B5EF4-FFF2-40B4-BE49-F238E27FC236}">
                <a16:creationId xmlns:a16="http://schemas.microsoft.com/office/drawing/2014/main" id="{00000000-0008-0000-0B00-000019000000}"/>
              </a:ext>
            </a:extLst>
          </xdr:cNvPr>
          <xdr:cNvSpPr txBox="1"/>
        </xdr:nvSpPr>
        <xdr:spPr>
          <a:xfrm>
            <a:off x="20249299" y="1358899"/>
            <a:ext cx="863999" cy="8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22116199" y="126047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cxnSp macro="">
        <xdr:nvCxnSpPr>
          <xdr:cNvPr id="27" name="Straight Connector 26">
            <a:extLst>
              <a:ext uri="{FF2B5EF4-FFF2-40B4-BE49-F238E27FC236}">
                <a16:creationId xmlns:a16="http://schemas.microsoft.com/office/drawing/2014/main" id="{00000000-0008-0000-0B00-00001B000000}"/>
              </a:ext>
            </a:extLst>
          </xdr:cNvPr>
          <xdr:cNvCxnSpPr/>
        </xdr:nvCxnSpPr>
        <xdr:spPr>
          <a:xfrm flipH="1">
            <a:off x="16087244" y="240811"/>
            <a:ext cx="4885" cy="1889858"/>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B00-00001C000000}"/>
              </a:ext>
            </a:extLst>
          </xdr:cNvPr>
          <xdr:cNvCxnSpPr/>
        </xdr:nvCxnSpPr>
        <xdr:spPr>
          <a:xfrm>
            <a:off x="17830800" y="222250"/>
            <a:ext cx="31750" cy="1885950"/>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B00-00001D000000}"/>
              </a:ext>
            </a:extLst>
          </xdr:cNvPr>
          <xdr:cNvCxnSpPr/>
        </xdr:nvCxnSpPr>
        <xdr:spPr>
          <a:xfrm>
            <a:off x="19703073" y="231042"/>
            <a:ext cx="14654" cy="1909397"/>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00000000-0008-0000-0B00-00001E000000}"/>
              </a:ext>
            </a:extLst>
          </xdr:cNvPr>
          <xdr:cNvCxnSpPr/>
        </xdr:nvCxnSpPr>
        <xdr:spPr>
          <a:xfrm>
            <a:off x="21565088" y="240811"/>
            <a:ext cx="0" cy="1894743"/>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00000000-0008-0000-0B00-00001F000000}"/>
              </a:ext>
            </a:extLst>
          </xdr:cNvPr>
          <xdr:cNvSpPr/>
        </xdr:nvSpPr>
        <xdr:spPr>
          <a:xfrm>
            <a:off x="14071600" y="228600"/>
            <a:ext cx="9378950" cy="78740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TextBox 31">
            <a:extLst>
              <a:ext uri="{FF2B5EF4-FFF2-40B4-BE49-F238E27FC236}">
                <a16:creationId xmlns:a16="http://schemas.microsoft.com/office/drawing/2014/main" id="{00000000-0008-0000-0B00-000020000000}"/>
              </a:ext>
            </a:extLst>
          </xdr:cNvPr>
          <xdr:cNvSpPr txBox="1"/>
        </xdr:nvSpPr>
        <xdr:spPr>
          <a:xfrm>
            <a:off x="15945498" y="1320799"/>
            <a:ext cx="2015434" cy="933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Microsoft Azure Site Recovery provider and Microsoft Azure Recovery Service agent on Hyper-V Hosts or cluster nodes</a:t>
            </a:r>
          </a:p>
        </xdr:txBody>
      </xdr:sp>
      <xdr:sp macro="" textlink="">
        <xdr:nvSpPr>
          <xdr:cNvPr id="33" name="TextBox 32">
            <a:extLst>
              <a:ext uri="{FF2B5EF4-FFF2-40B4-BE49-F238E27FC236}">
                <a16:creationId xmlns:a16="http://schemas.microsoft.com/office/drawing/2014/main" id="{00000000-0008-0000-0B00-000021000000}"/>
              </a:ext>
            </a:extLst>
          </xdr:cNvPr>
          <xdr:cNvSpPr txBox="1"/>
        </xdr:nvSpPr>
        <xdr:spPr>
          <a:xfrm>
            <a:off x="13078618" y="1073150"/>
            <a:ext cx="986634"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Guest VM --&gt;</a:t>
            </a:r>
          </a:p>
        </xdr:txBody>
      </xdr:sp>
      <xdr:sp macro="" textlink="">
        <xdr:nvSpPr>
          <xdr:cNvPr id="34" name="TextBox 33">
            <a:extLst>
              <a:ext uri="{FF2B5EF4-FFF2-40B4-BE49-F238E27FC236}">
                <a16:creationId xmlns:a16="http://schemas.microsoft.com/office/drawing/2014/main" id="{00000000-0008-0000-0B00-000022000000}"/>
              </a:ext>
            </a:extLst>
          </xdr:cNvPr>
          <xdr:cNvSpPr txBox="1"/>
        </xdr:nvSpPr>
        <xdr:spPr>
          <a:xfrm>
            <a:off x="12679106" y="1498600"/>
            <a:ext cx="136800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Appliance / Host</a:t>
            </a:r>
            <a:r>
              <a:rPr lang="en-AU" sz="900" i="1" baseline="0">
                <a:solidFill>
                  <a:schemeClr val="bg1"/>
                </a:solidFill>
              </a:rPr>
              <a:t> </a:t>
            </a:r>
            <a:r>
              <a:rPr lang="en-AU" sz="900" i="1">
                <a:solidFill>
                  <a:schemeClr val="bg1"/>
                </a:solidFill>
              </a:rPr>
              <a:t> --&gt;</a:t>
            </a:r>
          </a:p>
        </xdr:txBody>
      </xdr:sp>
    </xdr:grpSp>
    <xdr:clientData/>
  </xdr:twoCellAnchor>
  <xdr:twoCellAnchor editAs="absolute">
    <xdr:from>
      <xdr:col>4</xdr:col>
      <xdr:colOff>2093388</xdr:colOff>
      <xdr:row>0</xdr:row>
      <xdr:rowOff>86415</xdr:rowOff>
    </xdr:from>
    <xdr:to>
      <xdr:col>4</xdr:col>
      <xdr:colOff>3885880</xdr:colOff>
      <xdr:row>12</xdr:row>
      <xdr:rowOff>152480</xdr:rowOff>
    </xdr:to>
    <mc:AlternateContent xmlns:mc="http://schemas.openxmlformats.org/markup-compatibility/2006" xmlns:sle15="http://schemas.microsoft.com/office/drawing/2012/slicer">
      <mc:Choice Requires="sle15">
        <xdr:graphicFrame macro="">
          <xdr:nvGraphicFramePr>
            <xdr:cNvPr id="35" name="Migration Phase 1">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microsoft.com/office/drawing/2010/slicer">
              <sle:slicer xmlns:sle="http://schemas.microsoft.com/office/drawing/2010/slicer" name="Migration Phase 1"/>
            </a:graphicData>
          </a:graphic>
        </xdr:graphicFrame>
      </mc:Choice>
      <mc:Fallback xmlns="">
        <xdr:sp macro="" textlink="">
          <xdr:nvSpPr>
            <xdr:cNvPr id="0" name=""/>
            <xdr:cNvSpPr>
              <a:spLocks noTextEdit="1"/>
            </xdr:cNvSpPr>
          </xdr:nvSpPr>
          <xdr:spPr>
            <a:xfrm>
              <a:off x="6209682" y="85145"/>
              <a:ext cx="1792492" cy="239068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92401</xdr:colOff>
      <xdr:row>0</xdr:row>
      <xdr:rowOff>78795</xdr:rowOff>
    </xdr:from>
    <xdr:to>
      <xdr:col>9</xdr:col>
      <xdr:colOff>405420</xdr:colOff>
      <xdr:row>12</xdr:row>
      <xdr:rowOff>154312</xdr:rowOff>
    </xdr:to>
    <mc:AlternateContent xmlns:mc="http://schemas.openxmlformats.org/markup-compatibility/2006" xmlns:sle15="http://schemas.microsoft.com/office/drawing/2012/slicer">
      <mc:Choice Requires="sle15">
        <xdr:graphicFrame macro="">
          <xdr:nvGraphicFramePr>
            <xdr:cNvPr id="36" name="Environment 3">
              <a:extLst>
                <a:ext uri="{FF2B5EF4-FFF2-40B4-BE49-F238E27FC236}">
                  <a16:creationId xmlns:a16="http://schemas.microsoft.com/office/drawing/2014/main" id="{00000000-0008-0000-0B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nvironment 3"/>
            </a:graphicData>
          </a:graphic>
        </xdr:graphicFrame>
      </mc:Choice>
      <mc:Fallback xmlns="">
        <xdr:sp macro="" textlink="">
          <xdr:nvSpPr>
            <xdr:cNvPr id="0" name=""/>
            <xdr:cNvSpPr>
              <a:spLocks noTextEdit="1"/>
            </xdr:cNvSpPr>
          </xdr:nvSpPr>
          <xdr:spPr>
            <a:xfrm>
              <a:off x="14575332" y="78795"/>
              <a:ext cx="2992569" cy="239887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3915373</xdr:colOff>
      <xdr:row>0</xdr:row>
      <xdr:rowOff>78795</xdr:rowOff>
    </xdr:from>
    <xdr:to>
      <xdr:col>6</xdr:col>
      <xdr:colOff>66717</xdr:colOff>
      <xdr:row>12</xdr:row>
      <xdr:rowOff>152480</xdr:rowOff>
    </xdr:to>
    <mc:AlternateContent xmlns:mc="http://schemas.openxmlformats.org/markup-compatibility/2006" xmlns:sle15="http://schemas.microsoft.com/office/drawing/2012/slicer">
      <mc:Choice Requires="sle15">
        <xdr:graphicFrame macro="">
          <xdr:nvGraphicFramePr>
            <xdr:cNvPr id="37" name="Topic">
              <a:extLst>
                <a:ext uri="{FF2B5EF4-FFF2-40B4-BE49-F238E27FC236}">
                  <a16:creationId xmlns:a16="http://schemas.microsoft.com/office/drawing/2014/main" id="{00000000-0008-0000-0B00-000025000000}"/>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032937" y="78795"/>
              <a:ext cx="6520521" cy="239703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4437530</xdr:colOff>
      <xdr:row>11</xdr:row>
      <xdr:rowOff>48184</xdr:rowOff>
    </xdr:from>
    <xdr:to>
      <xdr:col>5</xdr:col>
      <xdr:colOff>5438216</xdr:colOff>
      <xdr:row>14</xdr:row>
      <xdr:rowOff>328706</xdr:rowOff>
    </xdr:to>
    <xdr:sp macro="" textlink="">
      <xdr:nvSpPr>
        <xdr:cNvPr id="2" name="Callout: Line 1">
          <a:extLst>
            <a:ext uri="{FF2B5EF4-FFF2-40B4-BE49-F238E27FC236}">
              <a16:creationId xmlns:a16="http://schemas.microsoft.com/office/drawing/2014/main" id="{00000000-0008-0000-0B00-000002000000}"/>
            </a:ext>
          </a:extLst>
        </xdr:cNvPr>
        <xdr:cNvSpPr/>
      </xdr:nvSpPr>
      <xdr:spPr>
        <a:xfrm>
          <a:off x="13267765" y="2184772"/>
          <a:ext cx="1000686" cy="840816"/>
        </a:xfrm>
        <a:custGeom>
          <a:avLst/>
          <a:gdLst>
            <a:gd name="connsiteX0" fmla="*/ 0 w 1000686"/>
            <a:gd name="connsiteY0" fmla="*/ 0 h 840816"/>
            <a:gd name="connsiteX1" fmla="*/ 500343 w 1000686"/>
            <a:gd name="connsiteY1" fmla="*/ 0 h 840816"/>
            <a:gd name="connsiteX2" fmla="*/ 1000686 w 1000686"/>
            <a:gd name="connsiteY2" fmla="*/ 0 h 840816"/>
            <a:gd name="connsiteX3" fmla="*/ 1000686 w 1000686"/>
            <a:gd name="connsiteY3" fmla="*/ 437224 h 840816"/>
            <a:gd name="connsiteX4" fmla="*/ 1000686 w 1000686"/>
            <a:gd name="connsiteY4" fmla="*/ 840816 h 840816"/>
            <a:gd name="connsiteX5" fmla="*/ 500343 w 1000686"/>
            <a:gd name="connsiteY5" fmla="*/ 840816 h 840816"/>
            <a:gd name="connsiteX6" fmla="*/ 0 w 1000686"/>
            <a:gd name="connsiteY6" fmla="*/ 840816 h 840816"/>
            <a:gd name="connsiteX7" fmla="*/ 0 w 1000686"/>
            <a:gd name="connsiteY7" fmla="*/ 428816 h 840816"/>
            <a:gd name="connsiteX8" fmla="*/ 0 w 1000686"/>
            <a:gd name="connsiteY8" fmla="*/ 0 h 840816"/>
            <a:gd name="connsiteX0" fmla="*/ 974148 w 1000686"/>
            <a:gd name="connsiteY0" fmla="*/ 443354 h 840816"/>
            <a:gd name="connsiteX1" fmla="*/ 1421765 w 1000686"/>
            <a:gd name="connsiteY1" fmla="*/ 646487 h 840816"/>
          </a:gdLst>
          <a:ahLst/>
          <a:cxnLst>
            <a:cxn ang="0">
              <a:pos x="connsiteX0" y="connsiteY0"/>
            </a:cxn>
            <a:cxn ang="0">
              <a:pos x="connsiteX1" y="connsiteY1"/>
            </a:cxn>
          </a:cxnLst>
          <a:rect l="l" t="t" r="r" b="b"/>
          <a:pathLst>
            <a:path w="1000686" h="840816" fill="none" extrusionOk="0">
              <a:moveTo>
                <a:pt x="0" y="0"/>
              </a:moveTo>
              <a:cubicBezTo>
                <a:pt x="203916" y="-3276"/>
                <a:pt x="292062" y="36272"/>
                <a:pt x="500343" y="0"/>
              </a:cubicBezTo>
              <a:cubicBezTo>
                <a:pt x="708624" y="-36272"/>
                <a:pt x="878658" y="5556"/>
                <a:pt x="1000686" y="0"/>
              </a:cubicBezTo>
              <a:cubicBezTo>
                <a:pt x="1010777" y="152392"/>
                <a:pt x="988795" y="228186"/>
                <a:pt x="1000686" y="437224"/>
              </a:cubicBezTo>
              <a:cubicBezTo>
                <a:pt x="1012577" y="646262"/>
                <a:pt x="970268" y="731930"/>
                <a:pt x="1000686" y="840816"/>
              </a:cubicBezTo>
              <a:cubicBezTo>
                <a:pt x="834214" y="849125"/>
                <a:pt x="744149" y="827980"/>
                <a:pt x="500343" y="840816"/>
              </a:cubicBezTo>
              <a:cubicBezTo>
                <a:pt x="256537" y="853652"/>
                <a:pt x="201793" y="837782"/>
                <a:pt x="0" y="840816"/>
              </a:cubicBezTo>
              <a:cubicBezTo>
                <a:pt x="-38516" y="665438"/>
                <a:pt x="271" y="553803"/>
                <a:pt x="0" y="428816"/>
              </a:cubicBezTo>
              <a:cubicBezTo>
                <a:pt x="-271" y="303829"/>
                <a:pt x="969" y="113541"/>
                <a:pt x="0" y="0"/>
              </a:cubicBezTo>
              <a:close/>
            </a:path>
            <a:path w="1000686" h="840816" fill="none" extrusionOk="0">
              <a:moveTo>
                <a:pt x="974148" y="443354"/>
              </a:moveTo>
              <a:cubicBezTo>
                <a:pt x="1089055" y="464826"/>
                <a:pt x="1198908" y="557588"/>
                <a:pt x="1421765" y="646487"/>
              </a:cubicBezTo>
            </a:path>
            <a:path w="1000686" h="840816" stroke="0" extrusionOk="0">
              <a:moveTo>
                <a:pt x="0" y="0"/>
              </a:moveTo>
              <a:cubicBezTo>
                <a:pt x="107958" y="-26797"/>
                <a:pt x="332930" y="33837"/>
                <a:pt x="510350" y="0"/>
              </a:cubicBezTo>
              <a:cubicBezTo>
                <a:pt x="687770" y="-33837"/>
                <a:pt x="834966" y="45973"/>
                <a:pt x="1000686" y="0"/>
              </a:cubicBezTo>
              <a:cubicBezTo>
                <a:pt x="1024051" y="88603"/>
                <a:pt x="977214" y="343702"/>
                <a:pt x="1000686" y="437224"/>
              </a:cubicBezTo>
              <a:cubicBezTo>
                <a:pt x="1024158" y="530746"/>
                <a:pt x="972791" y="681783"/>
                <a:pt x="1000686" y="840816"/>
              </a:cubicBezTo>
              <a:cubicBezTo>
                <a:pt x="833316" y="860093"/>
                <a:pt x="664945" y="784887"/>
                <a:pt x="500343" y="840816"/>
              </a:cubicBezTo>
              <a:cubicBezTo>
                <a:pt x="335741" y="896745"/>
                <a:pt x="182723" y="784811"/>
                <a:pt x="0" y="840816"/>
              </a:cubicBezTo>
              <a:cubicBezTo>
                <a:pt x="-7932" y="652332"/>
                <a:pt x="19879" y="620403"/>
                <a:pt x="0" y="428816"/>
              </a:cubicBezTo>
              <a:cubicBezTo>
                <a:pt x="-19879" y="237229"/>
                <a:pt x="4174" y="150015"/>
                <a:pt x="0" y="0"/>
              </a:cubicBezTo>
              <a:close/>
            </a:path>
            <a:path w="1000686" h="840816" fill="none" stroke="0" extrusionOk="0">
              <a:moveTo>
                <a:pt x="974148" y="443354"/>
              </a:moveTo>
              <a:cubicBezTo>
                <a:pt x="1087608" y="472008"/>
                <a:pt x="1189772" y="566850"/>
                <a:pt x="1421765" y="64648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2729"/>
                    <a:gd name="adj2" fmla="val 97348"/>
                    <a:gd name="adj3" fmla="val 76888"/>
                    <a:gd name="adj4" fmla="val 142079"/>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rgbClr val="FF0000"/>
              </a:solidFill>
            </a:rPr>
            <a:t>!</a:t>
          </a:r>
          <a:r>
            <a:rPr lang="en-AU" sz="1000">
              <a:solidFill>
                <a:sysClr val="windowText" lastClr="000000"/>
              </a:solidFill>
            </a:rPr>
            <a:t> High</a:t>
          </a:r>
          <a:r>
            <a:rPr lang="en-AU" sz="1000" baseline="0">
              <a:solidFill>
                <a:sysClr val="windowText" lastClr="000000"/>
              </a:solidFill>
            </a:rPr>
            <a:t> volume of support cases.</a:t>
          </a:r>
          <a:endParaRPr lang="en-AU" sz="1000">
            <a:solidFill>
              <a:sysClr val="windowText" lastClr="000000"/>
            </a:solidFill>
          </a:endParaRPr>
        </a:p>
      </xdr:txBody>
    </xdr:sp>
    <xdr:clientData/>
  </xdr:twoCellAnchor>
  <xdr:twoCellAnchor>
    <xdr:from>
      <xdr:col>9</xdr:col>
      <xdr:colOff>515096</xdr:colOff>
      <xdr:row>0</xdr:row>
      <xdr:rowOff>107577</xdr:rowOff>
    </xdr:from>
    <xdr:to>
      <xdr:col>9</xdr:col>
      <xdr:colOff>1736164</xdr:colOff>
      <xdr:row>6</xdr:row>
      <xdr:rowOff>127000</xdr:rowOff>
    </xdr:to>
    <xdr:sp macro="" textlink="">
      <xdr:nvSpPr>
        <xdr:cNvPr id="4" name="Callout: Line 3">
          <a:extLst>
            <a:ext uri="{FF2B5EF4-FFF2-40B4-BE49-F238E27FC236}">
              <a16:creationId xmlns:a16="http://schemas.microsoft.com/office/drawing/2014/main" id="{00000000-0008-0000-0B00-000004000000}"/>
            </a:ext>
          </a:extLst>
        </xdr:cNvPr>
        <xdr:cNvSpPr/>
      </xdr:nvSpPr>
      <xdr:spPr>
        <a:xfrm>
          <a:off x="18003743" y="107577"/>
          <a:ext cx="1221068" cy="1140011"/>
        </a:xfrm>
        <a:custGeom>
          <a:avLst/>
          <a:gdLst>
            <a:gd name="connsiteX0" fmla="*/ 0 w 1221068"/>
            <a:gd name="connsiteY0" fmla="*/ 0 h 1140011"/>
            <a:gd name="connsiteX1" fmla="*/ 370391 w 1221068"/>
            <a:gd name="connsiteY1" fmla="*/ 0 h 1140011"/>
            <a:gd name="connsiteX2" fmla="*/ 801835 w 1221068"/>
            <a:gd name="connsiteY2" fmla="*/ 0 h 1140011"/>
            <a:gd name="connsiteX3" fmla="*/ 1221068 w 1221068"/>
            <a:gd name="connsiteY3" fmla="*/ 0 h 1140011"/>
            <a:gd name="connsiteX4" fmla="*/ 1221068 w 1221068"/>
            <a:gd name="connsiteY4" fmla="*/ 547205 h 1140011"/>
            <a:gd name="connsiteX5" fmla="*/ 1221068 w 1221068"/>
            <a:gd name="connsiteY5" fmla="*/ 1140011 h 1140011"/>
            <a:gd name="connsiteX6" fmla="*/ 814045 w 1221068"/>
            <a:gd name="connsiteY6" fmla="*/ 1140011 h 1140011"/>
            <a:gd name="connsiteX7" fmla="*/ 407023 w 1221068"/>
            <a:gd name="connsiteY7" fmla="*/ 1140011 h 1140011"/>
            <a:gd name="connsiteX8" fmla="*/ 0 w 1221068"/>
            <a:gd name="connsiteY8" fmla="*/ 1140011 h 1140011"/>
            <a:gd name="connsiteX9" fmla="*/ 0 w 1221068"/>
            <a:gd name="connsiteY9" fmla="*/ 581406 h 1140011"/>
            <a:gd name="connsiteX10" fmla="*/ 0 w 1221068"/>
            <a:gd name="connsiteY10" fmla="*/ 0 h 1140011"/>
            <a:gd name="connsiteX0" fmla="*/ -12919 w 1221068"/>
            <a:gd name="connsiteY0" fmla="*/ 650844 h 1140011"/>
            <a:gd name="connsiteX1" fmla="*/ -163159 w 1221068"/>
            <a:gd name="connsiteY1" fmla="*/ 774637 h 1140011"/>
          </a:gdLst>
          <a:ahLst/>
          <a:cxnLst>
            <a:cxn ang="0">
              <a:pos x="connsiteX0" y="connsiteY0"/>
            </a:cxn>
            <a:cxn ang="0">
              <a:pos x="connsiteX1" y="connsiteY1"/>
            </a:cxn>
          </a:cxnLst>
          <a:rect l="l" t="t" r="r" b="b"/>
          <a:pathLst>
            <a:path w="1221068" h="1140011" fill="none" extrusionOk="0">
              <a:moveTo>
                <a:pt x="0" y="0"/>
              </a:moveTo>
              <a:cubicBezTo>
                <a:pt x="111379" y="-17995"/>
                <a:pt x="228473" y="16362"/>
                <a:pt x="370391" y="0"/>
              </a:cubicBezTo>
              <a:cubicBezTo>
                <a:pt x="512309" y="-16362"/>
                <a:pt x="605423" y="44539"/>
                <a:pt x="801835" y="0"/>
              </a:cubicBezTo>
              <a:cubicBezTo>
                <a:pt x="998247" y="-44539"/>
                <a:pt x="1124685" y="15218"/>
                <a:pt x="1221068" y="0"/>
              </a:cubicBezTo>
              <a:cubicBezTo>
                <a:pt x="1265842" y="145332"/>
                <a:pt x="1158298" y="379329"/>
                <a:pt x="1221068" y="547205"/>
              </a:cubicBezTo>
              <a:cubicBezTo>
                <a:pt x="1283838" y="715082"/>
                <a:pt x="1194443" y="978379"/>
                <a:pt x="1221068" y="1140011"/>
              </a:cubicBezTo>
              <a:cubicBezTo>
                <a:pt x="1030649" y="1182485"/>
                <a:pt x="957186" y="1134781"/>
                <a:pt x="814045" y="1140011"/>
              </a:cubicBezTo>
              <a:cubicBezTo>
                <a:pt x="670904" y="1145241"/>
                <a:pt x="504835" y="1103367"/>
                <a:pt x="407023" y="1140011"/>
              </a:cubicBezTo>
              <a:cubicBezTo>
                <a:pt x="309211" y="1176655"/>
                <a:pt x="166195" y="1124310"/>
                <a:pt x="0" y="1140011"/>
              </a:cubicBezTo>
              <a:cubicBezTo>
                <a:pt x="-32818" y="942491"/>
                <a:pt x="32751" y="837117"/>
                <a:pt x="0" y="581406"/>
              </a:cubicBezTo>
              <a:cubicBezTo>
                <a:pt x="-32751" y="325695"/>
                <a:pt x="20237" y="270787"/>
                <a:pt x="0" y="0"/>
              </a:cubicBezTo>
              <a:close/>
            </a:path>
            <a:path w="1221068" h="1140011" fill="none" extrusionOk="0">
              <a:moveTo>
                <a:pt x="-12919" y="650844"/>
              </a:moveTo>
              <a:cubicBezTo>
                <a:pt x="-42458" y="681986"/>
                <a:pt x="-124363" y="727842"/>
                <a:pt x="-163159" y="774637"/>
              </a:cubicBezTo>
            </a:path>
            <a:path w="1221068" h="1140011"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59533" y="231102"/>
                <a:pt x="1176216" y="440750"/>
                <a:pt x="1221068" y="558605"/>
              </a:cubicBezTo>
              <a:cubicBezTo>
                <a:pt x="1265920" y="676461"/>
                <a:pt x="1193539" y="985636"/>
                <a:pt x="1221068" y="1140011"/>
              </a:cubicBezTo>
              <a:cubicBezTo>
                <a:pt x="1087346" y="1154609"/>
                <a:pt x="919863" y="1137984"/>
                <a:pt x="826256" y="1140011"/>
              </a:cubicBezTo>
              <a:cubicBezTo>
                <a:pt x="732649" y="1142038"/>
                <a:pt x="546584" y="1114683"/>
                <a:pt x="431444" y="1140011"/>
              </a:cubicBezTo>
              <a:cubicBezTo>
                <a:pt x="316304" y="1165339"/>
                <a:pt x="101068" y="1119072"/>
                <a:pt x="0" y="1140011"/>
              </a:cubicBezTo>
              <a:cubicBezTo>
                <a:pt x="-4583" y="865051"/>
                <a:pt x="7086" y="725437"/>
                <a:pt x="0" y="558605"/>
              </a:cubicBezTo>
              <a:cubicBezTo>
                <a:pt x="-7086" y="391773"/>
                <a:pt x="3254" y="133915"/>
                <a:pt x="0" y="0"/>
              </a:cubicBezTo>
              <a:close/>
            </a:path>
            <a:path w="1221068" h="1140011" fill="none" stroke="0" extrusionOk="0">
              <a:moveTo>
                <a:pt x="-12919" y="650844"/>
              </a:moveTo>
              <a:cubicBezTo>
                <a:pt x="-45925" y="679150"/>
                <a:pt x="-94185" y="706031"/>
                <a:pt x="-163159" y="77463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7091"/>
                    <a:gd name="adj2" fmla="val -1058"/>
                    <a:gd name="adj3" fmla="val 67950"/>
                    <a:gd name="adj4" fmla="val -13362"/>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Select 'all environments' for generic content along with the specific source</a:t>
          </a:r>
          <a:r>
            <a:rPr lang="en-AU" sz="1000" baseline="0">
              <a:solidFill>
                <a:sysClr val="windowText" lastClr="000000"/>
              </a:solidFill>
            </a:rPr>
            <a:t> environment(s)</a:t>
          </a:r>
          <a:endParaRPr lang="en-AU" sz="10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C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B78EA796-7A7A-442F-93DD-B4146AF22658}"/>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1441450</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D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D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D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1444623</xdr:colOff>
      <xdr:row>0</xdr:row>
      <xdr:rowOff>73342</xdr:rowOff>
    </xdr:from>
    <xdr:to>
      <xdr:col>3</xdr:col>
      <xdr:colOff>936221</xdr:colOff>
      <xdr:row>12</xdr:row>
      <xdr:rowOff>148902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262890</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4</xdr:col>
      <xdr:colOff>1143000</xdr:colOff>
      <xdr:row>13</xdr:row>
      <xdr:rowOff>34920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0F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0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0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1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2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2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2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2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sortTopicSubTopicSourceEnv" id="{13ED14EA-58AC-4614-B7AC-506B0C965B11}">
    <nsvFilter filterId="{AC68FE6F-E940-42F8-AF7C-1131C1A0BDC6}" ref="B15:L189" tableId="40">
      <sortRules>
        <sortRule colId="1" id="{FC3A4AE2-AAD1-4773-A347-269F35EDE699}">
          <sortCondition ref="C15:C189"/>
        </sortRule>
        <sortRule colId="2" id="{F0715E84-1EED-400A-A94C-F078F03DDA8E}">
          <sortCondition ref="D15:D189"/>
        </sortRule>
      </sortRules>
    </nsvFilter>
  </namedSheetView>
</namedSheetViews>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hase1" xr10:uid="{68BC4BC3-F3C7-45F4-A130-4A03FB9B388F}" sourceName="Phase">
  <extLst>
    <x:ext xmlns:x15="http://schemas.microsoft.com/office/spreadsheetml/2010/11/main" uri="{2F2917AC-EB37-4324-AD4E-5DD8C200BD13}">
      <x15:tableSlicerCache tableId="40" column="12"/>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1" xr10:uid="{665BE6B6-A979-4B62-8C50-BD690EAF7A0D}" sourceName="Source _x000a_Environment">
  <extLst>
    <x:ext xmlns:x15="http://schemas.microsoft.com/office/spreadsheetml/2010/11/main" uri="{2F2917AC-EB37-4324-AD4E-5DD8C200BD13}">
      <x15:tableSlicerCache tableId="40" column="1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62F61141-7867-4803-B05F-CD22F7E79DF0}" sourceName="Topic">
  <extLst>
    <x:ext xmlns:x15="http://schemas.microsoft.com/office/spreadsheetml/2010/11/main" uri="{2F2917AC-EB37-4324-AD4E-5DD8C200BD13}">
      <x15:tableSlicerCache tableId="40" column="9"/>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gration Phase 1" xr10:uid="{3CCCC652-A576-4A3E-83E2-5265171C9BB1}" cache="Slicer_Migration_Phase1" caption="Phase" style="SlicerStyleLight3" rowHeight="216000"/>
  <slicer name="Environment 3" xr10:uid="{768EFB5D-BB3F-45DA-BAA9-5CF6CE3E6C4F}" cache="Slicer_Environment11" caption="Source _x000a_Environment" style="SlicerStyleLight3" rowHeight="216000"/>
  <slicer name="Topic" xr10:uid="{6C730495-C2FC-4B94-A810-C10C3AF678BD}" cache="Slicer_Topic" caption="Topic" columnCount="2" style="SlicerStyleLight3"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3" totalsRowShown="0" headerRowDxfId="224" dataDxfId="551" headerRowBorderDxfId="235" tableBorderDxfId="245">
  <autoFilter ref="B19:D23" xr:uid="{21311264-CCA7-4860-BC15-BBF40111BE22}"/>
  <tableColumns count="3">
    <tableColumn id="1" xr3:uid="{7FDFDBB0-BB36-4E23-BFDF-984350665922}" name="Version" dataDxfId="244"/>
    <tableColumn id="2" xr3:uid="{6E2DA9F8-542B-4C32-9B12-B7631603B518}" name="Description" dataDxfId="243"/>
    <tableColumn id="3" xr3:uid="{2187A8C6-B253-4DDE-82B0-63FD1260307A}" name="New Features" dataDxfId="242"/>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29:D44" totalsRowShown="0" headerRowDxfId="236" dataDxfId="550" headerRowBorderDxfId="237" tableBorderDxfId="241">
  <autoFilter ref="B29:D44" xr:uid="{77395DE5-C337-47EE-87BD-846F7FE0B923}"/>
  <tableColumns count="3">
    <tableColumn id="1" xr3:uid="{7172C58B-5724-4C2F-BD40-C87DFCF99D8C}" name="Step" dataDxfId="240"/>
    <tableColumn id="2" xr3:uid="{3812564F-4400-4828-9EA2-FC5C930D63AA}" name="Item" dataDxfId="239" dataCellStyle="Hyperlink"/>
    <tableColumn id="3" xr3:uid="{7CFA82DD-327C-4E8B-B262-90EFC8898DB4}" name="Description" dataDxfId="238"/>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3" totalsRowShown="0" tableBorderDxfId="223">
  <autoFilter ref="B8:C13" xr:uid="{E83DFA75-672F-4905-BA04-ECBBA3DE316A}"/>
  <tableColumns count="2">
    <tableColumn id="2" xr3:uid="{2BD9F96C-2736-4BC0-923A-8950FD53C772}" name="Program" dataDxfId="222" dataCellStyle="Hyperlink"/>
    <tableColumn id="1" xr3:uid="{5EDC5F06-114D-4B79-BBC7-5447356552BD}" name="Description" dataDxfId="221"/>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H72" totalsRowShown="0" headerRowDxfId="549" dataDxfId="548" tableBorderDxfId="208">
  <autoFilter ref="B6:H72" xr:uid="{624EFB55-736E-41AA-9C54-6BCEBA83C6FA}"/>
  <sortState xmlns:xlrd2="http://schemas.microsoft.com/office/spreadsheetml/2017/richdata2" ref="B7:H71">
    <sortCondition ref="F6:F71"/>
  </sortState>
  <tableColumns count="7">
    <tableColumn id="7" xr3:uid="{53D558B1-F2AE-41B2-AD79-0DC0C595B31F}" name="Id" dataDxfId="207"/>
    <tableColumn id="1" xr3:uid="{F5D770B5-4343-4DC8-9C81-BE081F65F6AB}" name="Question" dataDxfId="206"/>
    <tableColumn id="5" xr3:uid="{4AB9CEEA-9C04-4178-8E5E-6D77EF6BECE3}" name="Description" dataDxfId="205"/>
    <tableColumn id="2" xr3:uid="{23916AD7-0978-4FA1-AD39-E0848D19D7DD}" name="Template" dataDxfId="204"/>
    <tableColumn id="6" xr3:uid="{E01A0EA7-F113-4768-B0CF-9E703AFF5F24}" name="Workshop" dataDxfId="203"/>
    <tableColumn id="3" xr3:uid="{E62BDE7E-804D-45B2-84A3-72765AF29EA9}" name="Facilitator" dataDxfId="202"/>
    <tableColumn id="4" xr3:uid="{BAB25DF8-F3D1-47A6-A8FA-1B5F7CAD7789}" name="Attendee Roles" dataDxfId="201"/>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Y17" totalsRowShown="0" headerRowDxfId="547" dataDxfId="545" headerRowBorderDxfId="546" tableBorderDxfId="544" totalsRowBorderDxfId="543">
  <autoFilter ref="K6:Y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sortState xmlns:xlrd2="http://schemas.microsoft.com/office/spreadsheetml/2017/richdata2" ref="K7:W13">
    <sortCondition ref="K6:K13"/>
  </sortState>
  <tableColumns count="15">
    <tableColumn id="1" xr3:uid="{349ECCD0-E324-4F7F-BDD8-C178ED77D7C0}" name="Role" dataDxfId="542"/>
    <tableColumn id="2" xr3:uid="{CFC76516-8AB5-4384-83D7-7E1C74691373}" name="Digital Estate Discovery" dataDxfId="541"/>
    <tableColumn id="14" xr3:uid="{613EB1BA-1631-4FBE-BE5F-5BE4F07B6A9C}" name="Migration Scope" dataDxfId="540"/>
    <tableColumn id="3" xr3:uid="{FBF2A554-1E5C-4764-A1DE-2075972778CF}" name="Project Plan" dataDxfId="539"/>
    <tableColumn id="4" xr3:uid="{6427D678-CE6C-47F4-9883-00974D447BAF}" name="Migration Tooling" dataDxfId="538"/>
    <tableColumn id="5" xr3:uid="{AB332068-0A71-481F-A157-C1E7E7C7829B}" name="Workload Discovery" dataDxfId="537"/>
    <tableColumn id="6" xr3:uid="{8AA9F3D7-2FDE-42DC-8564-945A7BD7FED3}" name="Workload Assessment" dataDxfId="536"/>
    <tableColumn id="7" xr3:uid="{30D3A67B-3C48-43C8-867C-3D2163BECF87}" name="Workload Architecture" dataDxfId="535"/>
    <tableColumn id="9" xr3:uid="{6663B3C8-0574-4861-82EB-290147D0B37C}" name="Wave Planning" dataDxfId="534"/>
    <tableColumn id="10" xr3:uid="{4F888E40-FE9A-40F2-BD3C-7F41AAFB89D5}" name="Workload Test Migration" dataDxfId="533"/>
    <tableColumn id="11" xr3:uid="{08495D77-484E-4823-B32A-6A65F4255AD9}" name="Workload Migration UAT" dataDxfId="532"/>
    <tableColumn id="12" xr3:uid="{ED7D08D2-01C9-460D-897B-087435D3F113}" name="Workload Migration" dataDxfId="531"/>
    <tableColumn id="13" xr3:uid="{5434F4E9-C507-4190-AE6F-B485BF93E577}" name="Workload Release UAT" dataDxfId="530"/>
    <tableColumn id="8" xr3:uid="{E868518B-7586-4371-A1D9-AF8AE2CEA3B0}" name="Organizational Change Management" dataDxfId="529"/>
    <tableColumn id="15" xr3:uid="{D0F1C1AA-F324-481C-8EF3-8769FFA892D8}" name="Transition to Operations" dataDxfId="528"/>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527" dataDxfId="525" headerRowBorderDxfId="526" tableBorderDxfId="524" totalsRowBorderDxfId="523">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522"/>
    <tableColumn id="14" xr3:uid="{7E537494-FF15-458E-9B4B-A97D8BA0462B}" name="Role" dataDxfId="521"/>
    <tableColumn id="15" xr3:uid="{026C919B-41C3-492B-BF9F-2D733C1719AA}" name="Department" dataDxfId="520"/>
    <tableColumn id="3" xr3:uid="{08EFA2CE-BF8D-422B-8668-F4E184C1E984}" name="Workload" dataDxfId="519"/>
    <tableColumn id="4" xr3:uid="{AA35F799-9178-4BFA-A6A5-D6F9E772DED1}" name="mobile" dataDxfId="518"/>
    <tableColumn id="5" xr3:uid="{1228202A-60A4-4171-A0F4-7A120E607738}" name="email" dataDxfId="517"/>
    <tableColumn id="6" xr3:uid="{670D06A8-B789-425D-BDAA-9F0A177B0946}" name="Location" dataDxfId="516"/>
    <tableColumn id="1" xr3:uid="{6DBEC384-A0E3-407C-A999-936E3D86138D}" name="Time Zone" dataDxfId="515"/>
    <tableColumn id="7" xr3:uid="{770CBF62-114D-41CF-B38A-72F1DA7438FF}" name="Availability" dataDxfId="514"/>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513" dataDxfId="512" tableBorderDxfId="511">
  <autoFilter ref="B4:C17" xr:uid="{3C6DD950-1E05-47AE-91F2-A45FBF19FFD3}"/>
  <tableColumns count="2">
    <tableColumn id="1" xr3:uid="{B645BC34-19BE-4337-A577-2F6E6B42D5AA}" name="Resource" dataDxfId="510" dataCellStyle="Hyperlink"/>
    <tableColumn id="2" xr3:uid="{020CF4DA-5F51-427C-9357-B5F7509EF999}" name="Description" dataDxfId="509"/>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508" dataDxfId="507" tableBorderDxfId="506" headerRowCellStyle="Hyperlink" dataCellStyle="Hyperlink">
  <autoFilter ref="B40:C45" xr:uid="{B2E04C53-6821-426E-B497-5585D6EA4B92}"/>
  <tableColumns count="2">
    <tableColumn id="1" xr3:uid="{72B5E03E-32E2-48FB-A986-5E62F9D34E12}" name="Environment" dataDxfId="505"/>
    <tableColumn id="2" xr3:uid="{6357B8D4-E8F9-4CDD-926B-B864922033A3}" name="Reference" dataDxfId="504"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503" tableBorderDxfId="502">
  <autoFilter ref="E40:F45" xr:uid="{AE5E748A-303D-4926-94F8-0312881ACE21}"/>
  <tableColumns count="2">
    <tableColumn id="1" xr3:uid="{3ABA0314-2A94-408D-B6F8-F41A455518D0}" name="Environment" dataDxfId="501"/>
    <tableColumn id="2" xr3:uid="{990EDAA5-874E-4744-96D2-B6B0D1FF34D2}" name="Reference" dataDxfId="500"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99" tableBorderDxfId="498">
  <autoFilter ref="H40:I45" xr:uid="{AD6D808D-48B3-4679-B082-E326725D4350}"/>
  <tableColumns count="2">
    <tableColumn id="1" xr3:uid="{758C4FED-29C7-458F-81E1-933DF469EB4E}" name="Environment" dataDxfId="497"/>
    <tableColumn id="2" xr3:uid="{5FD7B9DE-943D-4B00-92C3-40E1784FA0FD}" name="Reference" dataDxfId="496"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95" dataDxfId="494" tableBorderDxfId="493" headerRowCellStyle="Hyperlink" dataCellStyle="Hyperlink">
  <autoFilter ref="B13:C18" xr:uid="{E1A6434C-678E-414C-8007-C9FA479C4288}"/>
  <tableColumns count="2">
    <tableColumn id="1" xr3:uid="{874CC63D-FF5F-4045-AE16-96643B4CF6BB}" name="Environment" dataDxfId="492"/>
    <tableColumn id="2" xr3:uid="{BFAA5BD8-02F2-458C-9A91-793F3A6C2014}" name="Reference" dataDxfId="491"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90" tableBorderDxfId="489">
  <autoFilter ref="E13:F18" xr:uid="{A06D88D7-9359-4E47-824B-8D25B68C758F}"/>
  <tableColumns count="2">
    <tableColumn id="1" xr3:uid="{97394942-A52B-427A-AB07-6898261A4365}" name="Environment" dataDxfId="488"/>
    <tableColumn id="2" xr3:uid="{C50A7836-359A-4DF9-BA06-102F61E16779}" name="Reference" dataDxfId="487"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86" tableBorderDxfId="485">
  <autoFilter ref="H13:I18" xr:uid="{859CBED1-9E0E-4162-96BC-E44108BDE712}"/>
  <tableColumns count="2">
    <tableColumn id="1" xr3:uid="{F763F888-783C-41D6-9354-E36A6FE36592}" name="Environment" dataDxfId="484"/>
    <tableColumn id="2" xr3:uid="{23538AE4-832D-496D-B817-553839C8F8CC}" name="Reference" dataDxfId="483"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82" dataDxfId="481" tableBorderDxfId="480" headerRowCellStyle="Hyperlink" dataCellStyle="Hyperlink">
  <autoFilter ref="B12:C17" xr:uid="{A70210D7-2C6A-49CF-B986-DBBAE260EA4F}"/>
  <tableColumns count="2">
    <tableColumn id="1" xr3:uid="{9469FECF-E9C5-4FB6-AE72-221A7D6BE99E}" name="Environment" dataDxfId="479"/>
    <tableColumn id="2" xr3:uid="{910B9C12-603A-4199-BDF4-5C8339B505E7}" name="Reference" dataDxfId="478"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77" tableBorderDxfId="476">
  <autoFilter ref="E12:F17" xr:uid="{04EB9539-FC34-459C-B9BD-EC20237A849D}"/>
  <tableColumns count="2">
    <tableColumn id="1" xr3:uid="{1F187902-B5AD-4365-A642-0DFA83819E67}" name="Environment" dataDxfId="475"/>
    <tableColumn id="2" xr3:uid="{E1A7470B-A9DD-43B1-A549-E1A806660ED0}" name="Reference" dataDxfId="474"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73" tableBorderDxfId="472">
  <autoFilter ref="H12:I17" xr:uid="{96BC9174-6A9A-4806-BF14-CE4E9F09BB00}"/>
  <tableColumns count="2">
    <tableColumn id="1" xr3:uid="{11895598-5E9F-4520-8106-6895876CA436}" name="Environment" dataDxfId="471"/>
    <tableColumn id="2" xr3:uid="{BF2394BE-C3D9-4FC1-A18B-D65EFB1DFE61}" name="Reference" dataDxfId="470"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69" dataDxfId="468" tableBorderDxfId="467" headerRowCellStyle="Hyperlink" dataCellStyle="Hyperlink">
  <autoFilter ref="B14:C15" xr:uid="{A70210D7-2C6A-49CF-B986-DBBAE260EA4F}"/>
  <tableColumns count="2">
    <tableColumn id="1" xr3:uid="{92257529-88EC-4600-8FA2-6FAE02F74EC1}" name="Environment" dataDxfId="466"/>
    <tableColumn id="2" xr3:uid="{27262A3F-6B69-4A73-979C-8ACE7C1C5DA2}" name="Reference" dataDxfId="465"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64" tableBorderDxfId="463">
  <autoFilter ref="E14:F15" xr:uid="{04EB9539-FC34-459C-B9BD-EC20237A849D}"/>
  <tableColumns count="2">
    <tableColumn id="1" xr3:uid="{C5B08952-6E80-4142-B10B-30EF4FDD2FB1}" name="Environment" dataDxfId="462"/>
    <tableColumn id="2" xr3:uid="{ED866ED2-1E63-4792-88E4-ACBADAF4F884}" name="Reference" dataDxfId="461"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60" tableBorderDxfId="459">
  <autoFilter ref="H14:I19" xr:uid="{96BC9174-6A9A-4806-BF14-CE4E9F09BB00}"/>
  <tableColumns count="2">
    <tableColumn id="1" xr3:uid="{6D7371C7-BEFD-4413-A204-4F22BBBDA9BC}" name="Environment" dataDxfId="458"/>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72289A0-23DB-4E89-BF9F-113998C5768E}" name="Table141" displayName="Table141" ref="B15:L189" totalsRowShown="0" headerRowDxfId="457" dataDxfId="456" tableBorderDxfId="200">
  <autoFilter ref="B15:L189" xr:uid="{AC68FE6F-E940-42F8-AF7C-1131C1A0BDC6}"/>
  <sortState xmlns:xlrd2="http://schemas.microsoft.com/office/spreadsheetml/2017/richdata2" ref="B16:L189">
    <sortCondition ref="B15:B189"/>
    <sortCondition ref="C15:C189"/>
    <sortCondition ref="D15:D189"/>
  </sortState>
  <tableColumns count="11">
    <tableColumn id="12" xr3:uid="{4B88A351-8B68-40E1-82D5-8C088BA7373E}" name="Phase" dataDxfId="199"/>
    <tableColumn id="9" xr3:uid="{FC3A4AE2-AAD1-4773-A347-269F35EDE699}" name="Topic" dataDxfId="198"/>
    <tableColumn id="11" xr3:uid="{F0715E84-1EED-400A-A94C-F078F03DDA8E}" name="Source _x000a_Environment" dataDxfId="197"/>
    <tableColumn id="2" xr3:uid="{DC1344DD-5822-4F99-A8B3-ED7BAA216C5A}" name="Item" dataDxfId="196"/>
    <tableColumn id="3" xr3:uid="{8A791747-60B8-44EC-9909-D044A5F8DA4D}" name="Description" dataDxfId="195"/>
    <tableColumn id="1" xr3:uid="{B21EF164-B20E-4C7C-AE43-087FF3D1E17F}" name="Incident Root Cause Alert" dataDxfId="194"/>
    <tableColumn id="4" xr3:uid="{469EC672-0F78-4C2C-AC9B-A678829548BD}" name="Severity" dataDxfId="193"/>
    <tableColumn id="5" xr3:uid="{F49A0DD7-CDEF-4438-BA4D-C79635D0B7B0}" name="Status" dataDxfId="192"/>
    <tableColumn id="6" xr3:uid="{507210B4-E793-4105-AD45-1E62C8B7CAA7}" name="Comment" dataDxfId="191"/>
    <tableColumn id="7" xr3:uid="{DAA94EE0-770A-4E5F-84C3-C0441F96F917}" name="Url" dataDxfId="190" dataCellStyle="Hyperlink"/>
    <tableColumn id="8" xr3:uid="{628E0536-520E-46E9-8B43-124A54AA3E89}" name="More information" dataDxfId="189" dataCellStyle="Hyperlink"/>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455" dataDxfId="454" tableBorderDxfId="188">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187"/>
    <tableColumn id="2" xr3:uid="{B0C3FA1D-AE33-43DF-AD52-37A77E0AC9DA}" name="Category" dataDxfId="186"/>
    <tableColumn id="18" xr3:uid="{A9DEAFCD-40CB-49C0-88B5-5D621080B0CD}" name="Id" dataDxfId="185">
      <calculatedColumnFormula>ROW()</calculatedColumnFormula>
    </tableColumn>
    <tableColumn id="3" xr3:uid="{98DD59D4-6C42-4FB3-86B1-7BDC7A483482}" name="Assigned to" dataDxfId="184"/>
    <tableColumn id="16" xr3:uid="{EFCB4122-4BF9-40EE-91C2-DB2A928A9FFD}" name="Days of Work" dataDxfId="183"/>
    <tableColumn id="24" xr3:uid="{DF385CFB-9939-42A8-8D1E-D91BB05BA4F4}" name="Days Delayed" dataDxfId="182"/>
    <tableColumn id="6" xr3:uid="{99DC8FDD-A1DC-4637-BD74-CE8E17D5CD7E}" name="f" dataDxfId="181"/>
    <tableColumn id="9" xr3:uid="{257B64EF-ADB5-4B4E-8D47-B0A91D7CBA86}" name="Lag Days" dataDxfId="180"/>
    <tableColumn id="8" xr3:uid="{8697FD85-EBD6-47A1-A04F-478318378A30}" name="Dependency" dataDxfId="179"/>
    <tableColumn id="13" xr3:uid="{273F6FE1-84F9-4039-92E6-2B89033D674D}" name="Dependency Type" dataDxfId="178"/>
    <tableColumn id="4" xr3:uid="{AA3A67F8-9DA1-46C2-932C-84F7C1D08034}" name="Progress %" dataDxfId="177">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176">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175" dataCellStyle="Date"/>
    <tableColumn id="5" xr3:uid="{94365BA0-AFA0-45D8-AD99-880803E2ACA1}" name="Start Date" dataDxfId="174"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calculatedColumnFormula>
    </tableColumn>
    <tableColumn id="7" xr3:uid="{1846D6F8-8277-42CD-9045-04C2DDF91E52}" name="End Date" dataDxfId="173">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453" dataDxfId="452" tableBorderDxfId="451">
  <autoFilter ref="B16:AG31" xr:uid="{81A09857-4365-46F9-A9AB-74D70ACC4EE3}"/>
  <tableColumns count="32">
    <tableColumn id="31" xr3:uid="{51C6DD82-9504-4F80-AE36-4AE81E92EC02}" name="Discovery_x000a_Date" dataDxfId="450"/>
    <tableColumn id="18" xr3:uid="{273BE06C-7F72-4493-9A09-0AD1C29D7D01}" name="Data_x000a_Centre" dataDxfId="449"/>
    <tableColumn id="1" xr3:uid="{957CA6E2-41A6-48F0-865F-8102535B9A69}" name="Workload" dataDxfId="448"/>
    <tableColumn id="32" xr3:uid="{9D733B23-EE0B-4EAE-AC36-6882E53B4495}" name="SLA" dataDxfId="447"/>
    <tableColumn id="28" xr3:uid="{EE647C64-74E3-4AD6-9C3C-A2627DDA55BC}" name="Description" dataDxfId="446"/>
    <tableColumn id="30" xr3:uid="{1EDEB641-A14E-4414-80CC-76787BFAF83C}" name="Redundancy" dataDxfId="445"/>
    <tableColumn id="27" xr3:uid="{05A5FA14-8A07-4BC3-BAC8-BEEF8C4AB2B7}" name="Compliance" dataDxfId="444"/>
    <tableColumn id="8" xr3:uid="{BABA5566-A2E1-4851-83C6-7DD07B752166}" name="Revenue Impacting" dataDxfId="443"/>
    <tableColumn id="16" xr3:uid="{87FE3EB5-4485-49E3-A6DE-77DD77697F28}" name="Users" dataDxfId="442"/>
    <tableColumn id="22" xr3:uid="{91053B87-235D-42F8-BF68-5CCFFDBE6FF6}" name="Business Unit" dataDxfId="441"/>
    <tableColumn id="17" xr3:uid="{4FBD3F55-4968-4525-89A5-87D57C8D8AFA}" name="Business Owner" dataDxfId="440"/>
    <tableColumn id="29" xr3:uid="{F7552785-C8FC-4DF5-AB93-278054CF0459}" name="Technical Owner" dataDxfId="439"/>
    <tableColumn id="9" xr3:uid="{DC301DA4-F1B1-4BA1-A026-0650D230174F}" name="Environment" dataDxfId="438"/>
    <tableColumn id="7" xr3:uid="{72B52FD7-532D-4128-A562-0A446CAA9FA3}" name="Servers" dataDxfId="437"/>
    <tableColumn id="15" xr3:uid="{F0CCCC06-14DF-4853-B8BE-DED35AE18AE3}" name="App Type" dataDxfId="436"/>
    <tableColumn id="3" xr3:uid="{C0B6F157-CDB4-49E2-9E67-632C29D1D4E6}" name="Business Criticality" dataDxfId="435"/>
    <tableColumn id="10" xr3:uid="{0FEB80AB-78C7-482B-8B00-2997131540FE}" name="Lifecycle" dataDxfId="434"/>
    <tableColumn id="2" xr3:uid="{94D716A7-A449-44A2-996A-DA7BD032BDC9}" name="End-of-life_x000a_Date" dataDxfId="220"/>
    <tableColumn id="5" xr3:uid="{FFCFE793-8F9D-4BBE-9A75-9925640B1160}" name="Business Drivers" dataDxfId="433"/>
    <tableColumn id="26" xr3:uid="{7CCEDD47-88C5-473D-A8CC-197B5FCA31F7}" name="Milestone_x000a_Date" dataDxfId="432"/>
    <tableColumn id="19" xr3:uid="{E734F634-36A6-473A-8C22-2B4A8A1E97D2}" name="Priority" dataDxfId="219"/>
    <tableColumn id="6" xr3:uid="{8360CAE3-680A-4156-9EF4-5AF5CD7307BD}" name="Rationalization" dataDxfId="218"/>
    <tableColumn id="11" xr3:uid="{9FAF65E4-DEB9-4543-803C-37838D5B0CF0}" name="Tooling" dataDxfId="217"/>
    <tableColumn id="14" xr3:uid="{A4894128-6E47-4AA1-832F-C07BF05D98EF}" name="Promotion" dataDxfId="216"/>
    <tableColumn id="12" xr3:uid="{C8F1DDE1-552A-4EDB-B6E7-80B13EFBBDE5}" name="On-premises Cost" dataDxfId="215"/>
    <tableColumn id="13" xr3:uid="{E43F31D7-99E3-421A-9460-BD78A2F1DA1B}" name="Cloud_x000a_Cost " dataDxfId="214"/>
    <tableColumn id="24" xr3:uid="{EBEE09CB-6561-4B94-AC94-F0A5FCE2235F}" name="Migration Cost" dataDxfId="213"/>
    <tableColumn id="4" xr3:uid="{99BF1AD7-5A79-4331-97A9-14B7D3857EF6}" name="Business_x000a_Owner" dataDxfId="212"/>
    <tableColumn id="25" xr3:uid="{97DC2972-E2E6-4CED-B02E-C0F88003073D}" name="Technical_x000a_Owner" dataDxfId="211"/>
    <tableColumn id="20" xr3:uid="{E544B5A0-7CE7-4F16-8791-6DEA71762818}" name="Migration Architect" dataDxfId="210"/>
    <tableColumn id="21" xr3:uid="{D8054173-5357-4E92-ACDE-944264615DFA}" name="Approval_x000a_Date" dataDxfId="209"/>
    <tableColumn id="23" xr3:uid="{1379D71E-9B92-41B7-8866-22E273CB5702}" name="Scheduled Start Migration Date" dataDxfId="431"/>
  </tableColumns>
  <tableStyleInfo name="TableStyleLight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170" dataDxfId="169" tableBorderDxfId="168">
  <autoFilter ref="B15:CH30" xr:uid="{B38C9BEF-80C4-4E89-82DD-D0F3F05F3960}"/>
  <tableColumns count="85">
    <tableColumn id="86" xr3:uid="{731847B4-2555-4A7E-AA77-1F34B9490007}" name="Analysis_x000a_Date" dataDxfId="167"/>
    <tableColumn id="85" xr3:uid="{B60B4A09-C196-4B5E-A38C-26D2D27B2E33}" name="Migration_x000a_Date" dataDxfId="166"/>
    <tableColumn id="1" xr3:uid="{7DDC32BD-DD55-4D5A-B58D-E6E2F87BEB89}" name="Workload" dataDxfId="165"/>
    <tableColumn id="87" xr3:uid="{CBC678FB-0028-4A7D-9659-5DFAC24767EF}" name="Migration Risk" dataDxfId="164"/>
    <tableColumn id="88" xr3:uid="{CCDF6A47-5A4A-470F-B1E3-6406EEAE3EC2}" name="Risk_x000a_Mitigation" dataDxfId="163"/>
    <tableColumn id="2" xr3:uid="{CF92F163-AA87-411C-BAEA-ECD6A319A872}" name="Environment" dataDxfId="162"/>
    <tableColumn id="3" xr3:uid="{63CEF703-7027-44CD-B3F1-DFC7F6C46218}" name="Machine" dataDxfId="161"/>
    <tableColumn id="16" xr3:uid="{C6046923-346A-4643-B0EC-B57E0F978383}" name="Known_x000a_Issues" dataDxfId="160"/>
    <tableColumn id="4" xr3:uid="{45D113AC-E097-4325-B38F-79F3DE7E1EF8}" name="Type" dataDxfId="159"/>
    <tableColumn id="5" xr3:uid="{A4DA617E-F257-46D0-AAAE-7BBD30FDCCEB}" name="Platform" dataDxfId="158"/>
    <tableColumn id="6" xr3:uid="{263C146F-83C2-4606-9451-F6BFE7A182A8}" name="Firmware" dataDxfId="157"/>
    <tableColumn id="7" xr3:uid="{59E868BE-AA58-4D21-8A87-0783F55E4BDA}" name="Operating System" dataDxfId="156"/>
    <tableColumn id="47" xr3:uid="{77BD3A54-339D-4794-9EB7-E4EBBDE23C45}" name="Role" dataDxfId="155"/>
    <tableColumn id="51" xr3:uid="{5A8BAC17-9D62-4C5F-ACBE-1DCB60A8CB0B}" name="Traffic" dataDxfId="154"/>
    <tableColumn id="48" xr3:uid="{D07F7B12-78EF-4672-81D0-4E7084177ACC}" name="Shared Service" dataDxfId="153"/>
    <tableColumn id="24" xr3:uid="{AA7D2F68-EC6A-46B3-90BA-C7298E3C0B04}" name="Authentication" dataDxfId="152"/>
    <tableColumn id="8" xr3:uid="{04A28283-E6EB-4C34-BF80-E31B2AA403F4}" name="Location" dataDxfId="151"/>
    <tableColumn id="10" xr3:uid="{C3F11375-C1D5-4C38-BC43-1C3F6377E10B}" name="Support" dataDxfId="150"/>
    <tableColumn id="22" xr3:uid="{DD43DBB7-2DF2-4CF7-B74D-8AA53130AB36}" name="Data Classification" dataDxfId="149"/>
    <tableColumn id="79" xr3:uid="{B6DC649D-8317-414E-90FB-96292F3616E8}" name="System_x000a_Access" dataDxfId="148"/>
    <tableColumn id="80" xr3:uid="{ED5F30BA-1853-4B83-87A7-C3D67EA894AB}" name="Password Access" dataDxfId="147"/>
    <tableColumn id="44" xr3:uid="{E8FBD683-7552-4A6A-B2DC-8F71191C71C6}" name="Routine Outage Window(s)" dataDxfId="146"/>
    <tableColumn id="83" xr3:uid="{C24FA3B0-EF99-4262-9889-4537DA10F4F7}" name="Change Management" dataDxfId="145"/>
    <tableColumn id="82" xr3:uid="{0D6B8BD6-DF28-431F-A98C-526683432828}" name="Change_x000a_Freeze" dataDxfId="144"/>
    <tableColumn id="81" xr3:uid="{24687361-A471-4AEF-889E-E77BC79174A8}" name="Update and New Release Cycles" dataDxfId="143"/>
    <tableColumn id="12" xr3:uid="{AD067C25-C477-46DF-A10B-C88D96FA5142}" name="App_x000a_Vendor" dataDxfId="142"/>
    <tableColumn id="13" xr3:uid="{C4EC769A-B4A3-41E4-9776-47ABA48B67BB}" name="Hardware Vendor" dataDxfId="141"/>
    <tableColumn id="15" xr3:uid="{A3051578-ED17-452F-9212-D215919ADBC4}" name="Summary of Dependencies" dataDxfId="140"/>
    <tableColumn id="17" xr3:uid="{860766F1-7A83-48E8-95F3-1EDC0C8B17FE}" name="Operating Hours" dataDxfId="139"/>
    <tableColumn id="26" xr3:uid="{504F2C61-17C3-40C5-A5B5-B094D9688C63}" name="Capacity: _x000a_Cores" dataDxfId="138"/>
    <tableColumn id="25" xr3:uid="{F73507A7-56CC-4E4E-95EF-72285BE0A0E6}" name="Capacity: Memory" dataDxfId="137"/>
    <tableColumn id="19" xr3:uid="{6BBF5CAF-5581-4670-9AA7-9FE4C2493FD7}" name="Capacity:_x000a_Disk" dataDxfId="136"/>
    <tableColumn id="49" xr3:uid="{4B73BE78-D671-4D3D-9496-C3DCC67757AF}" name="Load_x000a_Balancing" dataDxfId="135"/>
    <tableColumn id="42" xr3:uid="{F520C72E-1875-4779-A45F-F4885668D79F}" name="Firewall_x000a_Rules" dataDxfId="134"/>
    <tableColumn id="45" xr3:uid="{9A636654-A443-47DE-905F-7DC63BED46EE}" name="Antivirus_x000a_Exclusions" dataDxfId="133"/>
    <tableColumn id="40" xr3:uid="{BEF426AB-B53C-4365-90DF-BE6196D1FD79}" name="Certificates" dataDxfId="132"/>
    <tableColumn id="57" xr3:uid="{EA0AB405-6692-4020-AA17-5A5562E2B6DA}" name="Service_x000a_Accounts" dataDxfId="131"/>
    <tableColumn id="59" xr3:uid="{49A51364-AAD9-441E-AA2D-BCAF45301E69}" name="Time_x000a_Services" dataDxfId="130"/>
    <tableColumn id="61" xr3:uid="{0801E6CA-C4FC-44C8-B811-AA06A07BBBA0}" name="App_x000a_Licensing" dataDxfId="129"/>
    <tableColumn id="63" xr3:uid="{8AD030A1-DAB2-4291-A6DE-76AB65020045}" name="Batch Services _x000a_/ Scheduled Tasks" dataDxfId="128"/>
    <tableColumn id="65" xr3:uid="{DA92F208-D94C-4697-926A-57F754486A28}" name="SMTP_x000a_Relay" dataDxfId="127"/>
    <tableColumn id="67" xr3:uid="{F840B826-A68A-4730-B164-CF6E9DA9E11D}" name="Print_x000a_Services" dataDxfId="126"/>
    <tableColumn id="55" xr3:uid="{144C21A3-2D8B-4073-B49E-D751A75BE8E9}" name="Client_x000a_App" dataDxfId="125"/>
    <tableColumn id="56" xr3:uid="{5093E827-E99F-41BD-BC94-8769E41E88A9}" name="Client App_x000a_DNS" dataDxfId="124"/>
    <tableColumn id="71" xr3:uid="{E02A0BEE-85D7-4600-B4C1-30FFEBF03A2C}" name="Workload_x000a_DNS" dataDxfId="123"/>
    <tableColumn id="27" xr3:uid="{73C4C7EE-DA0E-4272-9E2D-66B9C5D076EE}" name="IP Address Change" dataDxfId="122"/>
    <tableColumn id="73" xr3:uid="{4FCD4318-956E-437A-805B-0FE3A428BA36}" name="File_x000a_Services" dataDxfId="121"/>
    <tableColumn id="75" xr3:uid="{215EE3FC-961B-472B-A21A-2878BF5A39BB}" name="Database" dataDxfId="120"/>
    <tableColumn id="77" xr3:uid="{E553966D-F12E-4282-8D0D-30E66F0B4921}" name="Database Authentication" dataDxfId="119"/>
    <tableColumn id="33" xr3:uid="{D1E21ACF-8B5F-4045-BE30-27EA8BA02500}" name="Disaster Recovery" dataDxfId="118"/>
    <tableColumn id="9" xr3:uid="{E9996452-5BC6-4D3A-AC8E-5E33A64937FB}" name="Backup" dataDxfId="117"/>
    <tableColumn id="36" xr3:uid="{19AF0E86-28CF-4140-9576-94ADC58B919D}" name="CSPM _x000a_&amp; SIEM" dataDxfId="116"/>
    <tableColumn id="34" xr3:uid="{326219A1-D9B4-4B4F-BC10-F04F53F6EF3F}" name="Update Management" dataDxfId="115"/>
    <tableColumn id="23" xr3:uid="{24B75107-13B8-46FA-8FD3-DBA337C12975}" name="Source Environment Technical Architecture" dataDxfId="114"/>
    <tableColumn id="50" xr3:uid="{CEBE7A3C-C736-45C1-AAB5-5CC5DC5EB742}" name="Target Load Balancing" dataDxfId="113"/>
    <tableColumn id="43" xr3:uid="{BE864C7C-96E1-43BA-BB77-E63AC46AB9DA}" name="Target Firewall Rules" dataDxfId="112"/>
    <tableColumn id="46" xr3:uid="{2684D31C-8516-4F78-B7C0-7F18BA1E786F}" name="Target Amtivirus Exclusions" dataDxfId="111"/>
    <tableColumn id="41" xr3:uid="{42148B17-9CA0-4642-A5A4-90421BD9AC6D}" name="Target Certificates" dataDxfId="110"/>
    <tableColumn id="58" xr3:uid="{312CE438-4292-4A21-A46E-C8B58D7E8D88}" name="Target Service Accounts" dataDxfId="109"/>
    <tableColumn id="60" xr3:uid="{DA852C74-7967-487A-84EB-6B91F89C7E7A}" name="Target Time Services" dataDxfId="108"/>
    <tableColumn id="62" xr3:uid="{874F6EDF-CAF6-4B26-95E3-C1B2E7E55BEC}" name="Target App Licensing" dataDxfId="107"/>
    <tableColumn id="64" xr3:uid="{F91A4603-7E3D-4162-A5ED-C14A991B0C05}" name="Target Batch Services or Scheduled Tasks" dataDxfId="106"/>
    <tableColumn id="66" xr3:uid="{88499021-B463-4BD5-9238-BC8BC60DA864}" name="Target SMTP Relay" dataDxfId="105"/>
    <tableColumn id="68" xr3:uid="{B9EE4746-96A5-4C1D-B55F-D98AC6775355}" name="Target Print Services" dataDxfId="104"/>
    <tableColumn id="70" xr3:uid="{D598564B-9931-4CE0-B63D-0B4895C9CDE2}" name="Target Client App" dataDxfId="103"/>
    <tableColumn id="69" xr3:uid="{8442E66B-559C-42CD-80C8-B2920DFFBB70}" name="Target Client App DNS" dataDxfId="102"/>
    <tableColumn id="72" xr3:uid="{4C839A10-03A2-4B8B-9881-32B4314DDD30}" name="Target Workload DNS" dataDxfId="101"/>
    <tableColumn id="28" xr3:uid="{CF974104-FE4F-4BC6-BD11-A418554EA292}" name="IP Address Change Plan" dataDxfId="100"/>
    <tableColumn id="74" xr3:uid="{968E9083-EBDE-4F29-94FF-4E4BD49EC12A}" name="Target File Services" dataDxfId="99"/>
    <tableColumn id="76" xr3:uid="{4DECD3C3-EB56-4A71-887D-92EABB5FEBA1}" name="Target Database" dataDxfId="98"/>
    <tableColumn id="78" xr3:uid="{217C6A4A-D43F-4D81-981F-EE767D528DA5}" name="Target Database Authentication" dataDxfId="97"/>
    <tableColumn id="21" xr3:uid="{A343C85E-0222-4603-A68A-971A9D4B22E0}" name="Target Disaster Recovery" dataDxfId="96"/>
    <tableColumn id="18" xr3:uid="{A9B432E2-FFBA-4800-B9BB-E099AB047097}" name="Target Backup and backup continuity plan" dataDxfId="95"/>
    <tableColumn id="37" xr3:uid="{AD33B9D2-D44C-4F0E-A7E5-FF5E2BD3DBD1}" name="Target CSPM &amp; SIEM" dataDxfId="94"/>
    <tableColumn id="52" xr3:uid="{EEA54CC1-42A6-4306-BC4B-B8255092B538}" name="Target Update Management" dataDxfId="93"/>
    <tableColumn id="53" xr3:uid="{E8F10CBC-4E1C-466C-B12C-E3FEB49D8FAF}" name="Sizing Option" dataDxfId="92"/>
    <tableColumn id="35" xr3:uid="{BAC537F9-F6F4-4384-871D-87E992AA43E8}" name="Selected Azure VM Size" dataDxfId="91"/>
    <tableColumn id="20" xr3:uid="{8F008797-6DD1-4B43-88B5-32EE184871FB}" name="Availability Option" dataDxfId="90"/>
    <tableColumn id="84" xr3:uid="{36257C50-7F6E-44EA-847F-6B5FBF80197A}" name="Scheduled Auto Shutdown" dataDxfId="89"/>
    <tableColumn id="32" xr3:uid="{30AD2E4A-48CA-4E5E-BEC3-0416225B1C19}" name="Hybrid Benefit" dataDxfId="88"/>
    <tableColumn id="38" xr3:uid="{237D4379-0CE4-4BE3-B754-73FAE6E6E8EB}" name="Azure Reserved VM Instances" dataDxfId="87"/>
    <tableColumn id="39" xr3:uid="{41D09BA3-4C4C-447E-8DDD-58521D736D42}" name="Disk Encryption" dataDxfId="86"/>
    <tableColumn id="14" xr3:uid="{DAB0B0D9-9A53-4909-BA64-8C6F3AAAFF5D}" name="Disks Replicated" dataDxfId="85"/>
    <tableColumn id="89" xr3:uid="{29AA2D23-B964-447B-B4DE-B59C61FB0F46}" name="Target Disk Type" dataDxfId="84"/>
    <tableColumn id="11" xr3:uid="{876BA0AB-DA2B-484F-9C98-AAD8248FE8B1}" name="Cloud_x000a_Technical Architecture" dataDxfId="83"/>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430" dataDxfId="429" tableBorderDxfId="428">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427"/>
    <tableColumn id="31" xr3:uid="{3E1229E3-399C-47F1-91C4-F36603160C99}" name="Migration_x000a_Start Date" dataDxfId="82"/>
    <tableColumn id="2" xr3:uid="{0AD1F014-DA8A-49C7-A6F6-167FC29A9342}" name="Wave Number" dataDxfId="80"/>
    <tableColumn id="3" xr3:uid="{5D265AC4-83C1-4A13-8654-7B4338F2B6D9}" name="Workload" dataDxfId="81"/>
    <tableColumn id="11" xr3:uid="{E5273402-78F9-43CC-98B4-D99F51892F33}" name="Machine" dataDxfId="426"/>
    <tableColumn id="14" xr3:uid="{8D4B4E5A-4394-430B-A1CD-268B165C0F8C}" name="Operating System" dataDxfId="425"/>
    <tableColumn id="16" xr3:uid="{3DC23540-6434-41C4-83A6-7ECF1A6B1730}" name="Migration Engineer" dataDxfId="424"/>
    <tableColumn id="18" xr3:uid="{EC41C828-0F87-4464-B46F-ED226C095931}" name="Environment" dataDxfId="423"/>
    <tableColumn id="27" xr3:uid="{8421DDD7-6D68-49E4-96CB-B897FB1983D1}" name="Source_x000a_Environment" dataDxfId="422"/>
    <tableColumn id="26" xr3:uid="{4CB12036-0981-4D17-81BA-74A4F738B135}" name="Migration Methodology" dataDxfId="421"/>
    <tableColumn id="21" xr3:uid="{EC013641-AF9B-41B6-8E45-978D9DB4E04D}" name="Migration_x000a_Group" dataDxfId="420"/>
    <tableColumn id="34" xr3:uid="{1944D6F3-E218-4D65-A483-DF5CE8203FF2}" name="Target_x000a_Subscription" dataDxfId="419"/>
    <tableColumn id="35" xr3:uid="{A35B0D3F-95FA-40D3-BE39-36BD9C3C4BBB}" name="Target_x000a_Region" dataDxfId="418"/>
    <tableColumn id="7" xr3:uid="{3DD234E9-A8CC-42BC-83AB-63428F230A50}" name="Target_x000a_Final VNET" dataDxfId="417"/>
    <tableColumn id="8" xr3:uid="{1C74D53E-2ED7-4727-B55B-B8D51ED11224}" name="Target_x000a_Final Subnet" dataDxfId="416"/>
    <tableColumn id="9" xr3:uid="{D12213AB-5EA4-45FF-9B35-35D4FDE06C92}" name="Target_x000a_Final Resource_x000a_Group" dataDxfId="415"/>
    <tableColumn id="36" xr3:uid="{1BCF662D-A863-4AD5-AA9B-2FA90AE14698}" name="Availability_x000a_Option" dataDxfId="414"/>
    <tableColumn id="37" xr3:uid="{09764C0A-C6F3-4F8B-A2F4-14F00DAB1F21}" name="Disk Encryption" dataDxfId="413"/>
    <tableColumn id="38" xr3:uid="{985DEEFB-0DA4-48C4-A483-8F6657E49360}" name="Disk_x000a_Type" dataDxfId="412"/>
    <tableColumn id="12" xr3:uid="{6C5E1063-B381-4307-993A-A8F2C2F17E15}" name="Initial Replication_x000a_Start Date" dataDxfId="411"/>
    <tableColumn id="25" xr3:uid="{0D6E9BEA-8613-43B2-A82B-9D93318C6271}" name="Initial Replication_x000a_Status" dataDxfId="410"/>
    <tableColumn id="29" xr3:uid="{D2C8B857-8E16-4660-B8DC-B73CE6695FAD}" name="Delta Replication_x000a_Start Date" dataDxfId="409"/>
    <tableColumn id="39" xr3:uid="{E9F75403-AFB4-4186-8FF0-539601960FFD}" name="Test_x000a_VNET" dataDxfId="408"/>
    <tableColumn id="41" xr3:uid="{BFA2A3A8-8C24-4E60-8923-4DB7C80FA98B}" name="Test Subnet" dataDxfId="407"/>
    <tableColumn id="40" xr3:uid="{F52F4D9F-2722-4F8A-B902-867F415EC77A}" name="Test Resource_x000a_Group" dataDxfId="406"/>
    <tableColumn id="10" xr3:uid="{2E4FD6D2-21D0-46CB-845B-899BDD1E7DE0}" name="Test Migration_x000a_Start Date" dataDxfId="405"/>
    <tableColumn id="19" xr3:uid="{77DCD7FB-3A80-43D2-A553-6A7203A57A8F}" name="Test Migration_x000a_UAT Status" dataDxfId="404"/>
    <tableColumn id="20" xr3:uid="{83E74505-0B04-4490-88C5-88BF1D105CDA}" name="Test Migration_x000a_UAT Owner" dataDxfId="403"/>
    <tableColumn id="1" xr3:uid="{151E08EE-D68F-4485-9B36-D5C8895B2E0F}" name="Final Migration_x000a_Start Date" dataDxfId="402"/>
    <tableColumn id="23" xr3:uid="{6FEAFF09-C754-407C-A49C-32ED3DF94FDF}" name="Final Migration_x000a_UAT Status" dataDxfId="401"/>
    <tableColumn id="22" xr3:uid="{05076405-963B-49B5-BB38-67F33BDB9CEE}" name="Final Migration_x000a_UAT Owner" dataDxfId="400"/>
    <tableColumn id="13" xr3:uid="{B047C1B4-9423-4303-90E5-A1CAE7297EF1}" name="Replication Completed" dataDxfId="399"/>
    <tableColumn id="32" xr3:uid="{3FB9BFB5-F0BE-4961-8C89-46179FB96621}" name="Digital Estate_x000a_Planning" dataDxfId="398"/>
    <tableColumn id="28" xr3:uid="{3FB60AF0-175B-4EC1-BFF4-AC501D7602D9}" name="Workload Details" dataDxfId="397"/>
    <tableColumn id="33" xr3:uid="{349FA69C-5EE1-4369-91C6-651800C1EFDD}" name="Migration Day_x000a_Runbook" dataDxfId="396"/>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0:J27" totalsRowShown="0" headerRowDxfId="395" dataDxfId="394" tableBorderDxfId="393">
  <autoFilter ref="B10:J27" xr:uid="{BF26AC08-770B-4194-96F0-76DF48FABD61}"/>
  <tableColumns count="9">
    <tableColumn id="1" xr3:uid="{31F3C294-3A34-4E88-B11B-BA472B191D20}" name="Task" dataDxfId="392"/>
    <tableColumn id="2" xr3:uid="{9F431E15-88E4-4AA2-B681-31081B1F3DA9}" name="Pre-Migration Tasks" dataDxfId="391"/>
    <tableColumn id="3" xr3:uid="{0D522328-4544-484E-8F65-88416CE6B571}" name="Approved" dataDxfId="390"/>
    <tableColumn id="4" xr3:uid="{E1224178-F6F4-485D-A13E-22253D869B70}" name="Owner" dataDxfId="389"/>
    <tableColumn id="5" xr3:uid="{F4EA8B5A-A71B-4A4A-8852-9455342C12E7}" name="Duration (hours)" dataDxfId="388">
      <calculatedColumnFormula>TEXT(Table220[[#This Row],[End DateTime]]-Table220[[#This Row],[Start DateTime]],"h")</calculatedColumnFormula>
    </tableColumn>
    <tableColumn id="11" xr3:uid="{BA76EE0B-7AF9-4F90-81E7-E11F4360E2AB}" name="Start DateTime" dataDxfId="234"/>
    <tableColumn id="10" xr3:uid="{CA30DFB6-4398-42A6-B18A-F416EFD55388}" name="End DateTime" dataDxfId="233"/>
    <tableColumn id="6" xr3:uid="{9560758C-883B-4F8C-9FE4-D36103538338}" name="Server" dataDxfId="387"/>
    <tableColumn id="7" xr3:uid="{7BEC0A15-3061-43A3-970F-0841B26776E8}" name="Notes" dataDxfId="386"/>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0:J47" totalsRowShown="0" headerRowDxfId="385" dataDxfId="384" tableBorderDxfId="383">
  <autoFilter ref="B30:J47" xr:uid="{DED1FB55-B244-42EF-A404-3317A015E550}"/>
  <tableColumns count="9">
    <tableColumn id="1" xr3:uid="{E9DF79AA-894C-40D1-A2F5-A2D8D70C2E34}" name="Task" dataDxfId="382"/>
    <tableColumn id="2" xr3:uid="{D3DDF216-E602-4BDC-8429-806EED2CD45C}" name="Migration Tasks" dataDxfId="381"/>
    <tableColumn id="3" xr3:uid="{9DD1101A-961B-486C-B91D-21B29A7A364A}" name="Approved" dataDxfId="380"/>
    <tableColumn id="4" xr3:uid="{FB34F83D-C2FF-4349-A295-8A61EAE728E6}" name="Owner" dataDxfId="379"/>
    <tableColumn id="5" xr3:uid="{EE12789E-1A7E-47D2-BCEC-A2157EB19E73}" name="Duration" dataDxfId="232">
      <calculatedColumnFormula>TEXT(Table321[[#This Row],[End DateTime]]-Table321[[#This Row],[Start DateTime]],"h")</calculatedColumnFormula>
    </tableColumn>
    <tableColumn id="9" xr3:uid="{21D47362-0A62-47AE-AF37-1FDA2E005DFB}" name="Start DateTime" dataDxfId="231"/>
    <tableColumn id="8" xr3:uid="{4D3CA27C-9084-4CB8-802F-E8408C8F1C79}" name="End DateTime" dataDxfId="229"/>
    <tableColumn id="6" xr3:uid="{E0AA56F0-A290-40EA-93B0-2EC7F4411ED9}" name="Server" dataDxfId="230"/>
    <tableColumn id="7" xr3:uid="{124A0C8E-B56B-43B0-8305-1FC18C28D821}" name="Notes" dataDxfId="378"/>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0:J66" totalsRowShown="0" headerRowDxfId="377" dataDxfId="376" tableBorderDxfId="375">
  <autoFilter ref="B50:J66" xr:uid="{1F06D799-469C-4C7A-8225-2D9ADA17CCAA}"/>
  <tableColumns count="9">
    <tableColumn id="1" xr3:uid="{16D58B66-E9FD-49ED-911E-D8CCBBE4F301}" name="Task" dataDxfId="374"/>
    <tableColumn id="2" xr3:uid="{A5C6E6A2-5056-466B-82E7-474F286C86C8}" name="Post-Migration Tasks" dataDxfId="373"/>
    <tableColumn id="3" xr3:uid="{12998215-B4C8-4607-A642-C91F8AB10838}" name="Approved" dataDxfId="372"/>
    <tableColumn id="4" xr3:uid="{AD8CF3C2-79C4-4500-96F8-A9F07D6C3B98}" name="Owner" dataDxfId="371"/>
    <tableColumn id="5" xr3:uid="{FE595242-2992-4A3B-8BE3-82491B175F79}" name="Duration" dataDxfId="228">
      <calculatedColumnFormula>TEXT(Table422[[#This Row],[End DateTime]]-Table422[[#This Row],[Start DateTime]],"h")</calculatedColumnFormula>
    </tableColumn>
    <tableColumn id="9" xr3:uid="{70CE58EE-DB21-47D0-821A-CDA49B5A1318}" name="Start DateTime" dataDxfId="227"/>
    <tableColumn id="8" xr3:uid="{461B48C7-3620-40C3-BEC0-5C4342A8C3F2}" name="End DateTime" dataDxfId="225"/>
    <tableColumn id="6" xr3:uid="{B679B4B4-DF1D-4C24-8974-F3A2737391DE}" name="Server" dataDxfId="226"/>
    <tableColumn id="7" xr3:uid="{5DC04BE0-A5AE-472A-9788-134202D237AD}" name="Notes" dataDxfId="370"/>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369" dataDxfId="368" tableBorderDxfId="367">
  <autoFilter ref="B11:D70" xr:uid="{A5B95380-6AC7-442E-BAEA-6E20968A0BBB}"/>
  <tableColumns count="3">
    <tableColumn id="1" xr3:uid="{B33CEA05-AA08-43F1-A3F8-DE56E174E07C}" name="Item" dataDxfId="76"/>
    <tableColumn id="2" xr3:uid="{13732E3A-BF3E-4A34-909A-FCBDDF18952B}" name="Value" dataDxfId="74"/>
    <tableColumn id="3" xr3:uid="{B3EF02F1-DA62-4A8A-9335-BE138EB5F047}" name="Notes" dataDxfId="75"/>
  </tableColumns>
  <tableStyleInfo name="TableStyleLight4"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Q34" totalsRowShown="0" headerRowDxfId="366" dataDxfId="365" tableBorderDxfId="364">
  <autoFilter ref="B15:Q34" xr:uid="{59522551-8B56-4948-9723-B034587FFFB6}"/>
  <tableColumns count="16">
    <tableColumn id="1" xr3:uid="{87DB7E36-F27B-4100-850B-2DF79C9F857C}" name="Id" dataDxfId="363"/>
    <tableColumn id="10" xr3:uid="{C974AB86-1DCC-4963-AD0D-9E78324795B3}" name="Workload" dataDxfId="362"/>
    <tableColumn id="2" xr3:uid="{AE1E02F5-50FC-4BAE-88AC-EC05FBA52A40}" name="Risk" dataDxfId="361"/>
    <tableColumn id="14" xr3:uid="{9D4FB8F2-344D-4992-919E-8526F9F5897A}" name="Status" dataDxfId="360"/>
    <tableColumn id="12" xr3:uid="{4EAF24ED-8C8D-4E08-996E-96B174B532B8}" name="Date Identified" dataDxfId="359" dataCellStyle="Date"/>
    <tableColumn id="15" xr3:uid="{349F7598-58CF-47C9-B188-04F847327872}" name="Category" dataDxfId="358"/>
    <tableColumn id="13" xr3:uid="{C41E3F81-2F4D-48F9-B876-470061C517DC}" name="Date Resolved" dataDxfId="357" dataCellStyle="Date"/>
    <tableColumn id="3" xr3:uid="{EE714835-EBFF-43A0-B81D-031E7EF2B602}" name="Severity" dataDxfId="356"/>
    <tableColumn id="4" xr3:uid="{B76F4CC5-29A6-4391-AB32-4B83499C8C23}" name="Business Owner" dataDxfId="355"/>
    <tableColumn id="5" xr3:uid="{34BE03DA-A3B7-4471-9395-76A14D53AA8A}" name="Technical Owner" dataDxfId="354"/>
    <tableColumn id="6" xr3:uid="{8D0D8213-9BD1-44CE-BC24-12F95C87560A}" name="Support" dataDxfId="353"/>
    <tableColumn id="7" xr3:uid="{AAD65562-2B76-4EA7-909F-05F8A89CF3A4}" name="Business Criticality" dataDxfId="352"/>
    <tableColumn id="8" xr3:uid="{4BDD5BC0-72D3-447A-87D3-5DCD2BE4343C}" name="Mitigation" dataDxfId="351"/>
    <tableColumn id="9" xr3:uid="{0FD70FBD-C82E-4033-B357-96A0B96B249D}" name="Action Plan" dataDxfId="350"/>
    <tableColumn id="11" xr3:uid="{A5FF664F-1D09-4CF7-9818-EF3FFFC626B3}" name="Approver" dataDxfId="349"/>
    <tableColumn id="16" xr3:uid="{EC781A35-0593-4C1E-9D12-DE466ED46E12}" name="More information" dataDxfId="348"/>
  </tableColumns>
  <tableStyleInfo name="TableStyleLight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52" totalsRowShown="0" headerRowDxfId="347" dataDxfId="346" tableBorderDxfId="345">
  <autoFilter ref="B1:C52" xr:uid="{CFB28BEC-FE7E-404D-A9A8-53B9D45D4121}"/>
  <sortState xmlns:xlrd2="http://schemas.microsoft.com/office/spreadsheetml/2017/richdata2" ref="B2:C52">
    <sortCondition ref="B1:B52"/>
  </sortState>
  <tableColumns count="2">
    <tableColumn id="1" xr3:uid="{8BA00381-C430-4CEA-BC11-8556F4B4A724}" name="Topic" dataDxfId="344"/>
    <tableColumn id="2" xr3:uid="{D047F8FC-8A36-4ED7-81E9-7F551D2F5F87}" name="Description" dataDxfId="343"/>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342" dataDxfId="341" tableBorderDxfId="340">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339"/>
    <tableColumn id="2" xr3:uid="{259ABFAB-A46D-44B2-BE52-D3F108B9A65C}" name="Description" dataDxfId="338"/>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337" dataDxfId="336" tableBorderDxfId="335">
  <autoFilter ref="E33:E36" xr:uid="{065816E6-FE22-4201-82A7-3AC0405F192A}"/>
  <sortState xmlns:xlrd2="http://schemas.microsoft.com/office/spreadsheetml/2017/richdata2" ref="E34:E36">
    <sortCondition ref="E33:E36"/>
  </sortState>
  <tableColumns count="1">
    <tableColumn id="1" xr3:uid="{BB1C1C73-77AC-4E01-97C2-617488897D7B}" name="Severity" dataDxfId="334"/>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333" dataDxfId="332" tableBorderDxfId="331">
  <autoFilter ref="H1:I6" xr:uid="{83DB5715-3107-494F-A1D6-6E6F7088794F}"/>
  <sortState xmlns:xlrd2="http://schemas.microsoft.com/office/spreadsheetml/2017/richdata2" ref="H2:I6">
    <sortCondition ref="H1:H6"/>
  </sortState>
  <tableColumns count="2">
    <tableColumn id="1" xr3:uid="{64A15BC4-4E98-4CD6-B149-E47CD911E3C6}" name="Status" dataDxfId="330"/>
    <tableColumn id="2" xr3:uid="{C8730A7C-8DDF-4B6C-8A3E-1DE5FB52491C}" name="Description" dataDxfId="329"/>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328" dataDxfId="327" tableBorderDxfId="326">
  <autoFilter ref="K1:L7" xr:uid="{F4AE4468-0A4E-43E5-9EE9-7F6504B94E9A}"/>
  <sortState xmlns:xlrd2="http://schemas.microsoft.com/office/spreadsheetml/2017/richdata2" ref="K2:K7">
    <sortCondition ref="K1:K7"/>
  </sortState>
  <tableColumns count="2">
    <tableColumn id="1" xr3:uid="{E4C9B50D-18CF-4EB1-B63C-EABB629DF3BD}" name="Approach" dataDxfId="325"/>
    <tableColumn id="2" xr3:uid="{893BCD74-567C-434D-8C21-4D661EF5467D}" name="Description" dataDxfId="324"/>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8:H42" totalsRowShown="0" headerRowDxfId="323" dataDxfId="322" tableBorderDxfId="321">
  <autoFilter ref="H38:H42" xr:uid="{9E684822-1410-4CC9-82A6-3D7C50E243B7}"/>
  <tableColumns count="1">
    <tableColumn id="1" xr3:uid="{7296FEDE-E9A0-465A-911F-4C759880434D}" name="Criticality" dataDxfId="320"/>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319" dataDxfId="318" tableBorderDxfId="317">
  <autoFilter ref="H15:H20" xr:uid="{46F3B097-F061-445F-B271-384553F1B94A}"/>
  <tableColumns count="1">
    <tableColumn id="1" xr3:uid="{0412A0A6-2BD1-407C-B097-7D8F76E94AF4}" name="Lifecycle" dataDxfId="316"/>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315" dataDxfId="314" tableBorderDxfId="313">
  <autoFilter ref="E38:F41" xr:uid="{E0A1B796-6A3C-4026-B483-01AFADF65375}"/>
  <tableColumns count="2">
    <tableColumn id="1" xr3:uid="{BA66463B-92AC-4E68-A5F7-02E68225E278}" name="Promotion Model" dataDxfId="312"/>
    <tableColumn id="2" xr3:uid="{FD6B5816-4BD9-4F5C-AC48-A0973A4C3DCB}" name="Description" dataDxfId="311"/>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310" dataDxfId="309" tableBorderDxfId="308">
  <autoFilter ref="E18:E27" xr:uid="{F0A39C95-C169-4154-8B8A-024A4823D4F6}"/>
  <tableColumns count="1">
    <tableColumn id="1" xr3:uid="{8D27C156-C765-4F76-A2AA-A21A4B62016B}" name="Migration Phase" dataDxfId="307"/>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306" dataDxfId="305" tableBorderDxfId="304">
  <autoFilter ref="E29:E31" xr:uid="{0AB7B690-4775-4966-8048-9384CC5A97DB}"/>
  <tableColumns count="1">
    <tableColumn id="1" xr3:uid="{D5B7F3B8-16A0-4D3D-A3FD-7183818A3CA6}" name="App Type " dataDxfId="303"/>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302" dataDxfId="301" tableBorderDxfId="300">
  <autoFilter ref="K9:K12" xr:uid="{5673D389-456A-4330-A09D-392D4BAD1F70}"/>
  <tableColumns count="1">
    <tableColumn id="1" xr3:uid="{B6B75EEA-0643-4E43-98A5-C4260EA41239}" name="Disk Encryption" dataDxfId="299"/>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298" tableBorderDxfId="297">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296" dataDxfId="295" tableBorderDxfId="294">
  <autoFilter ref="K14:K17" xr:uid="{CED80162-F7F4-4973-8F18-B87B03245D53}"/>
  <sortState xmlns:xlrd2="http://schemas.microsoft.com/office/spreadsheetml/2017/richdata2" ref="K15:K17">
    <sortCondition ref="K14:K17"/>
  </sortState>
  <tableColumns count="1">
    <tableColumn id="1" xr3:uid="{CFB608EC-33E1-4D03-8178-F98F1C31EAF3}" name="Category" dataDxfId="293"/>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292" dataDxfId="291" tableBorderDxfId="290">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289"/>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288" dataDxfId="287" tableBorderDxfId="286">
  <autoFilter ref="K25:L30" xr:uid="{85E5E216-7722-41FD-A7FD-268E6FAD359F}"/>
  <tableColumns count="2">
    <tableColumn id="1" xr3:uid="{50585F18-6A11-47B0-B75D-75E15ACE7621}" name="Data Classification" dataDxfId="171"/>
    <tableColumn id="2" xr3:uid="{6E38B36A-04CA-459E-A1B0-A60F7A6909D8}" name="Description" dataDxfId="172"/>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285" dataDxfId="284" tableBorderDxfId="283">
  <autoFilter ref="K32:K34" xr:uid="{B63C8D7D-0C56-4F41-A30A-E262406E3A36}"/>
  <tableColumns count="1">
    <tableColumn id="1" xr3:uid="{CDB198E1-7D30-4521-A1A9-6EE3E6F7133A}" name="Revenue Impacting" dataDxfId="282"/>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281" dataDxfId="280" tableBorderDxfId="279">
  <autoFilter ref="K36:K41" xr:uid="{2ACE0A2A-BE11-46AF-8296-12198FB1C355}"/>
  <tableColumns count="1">
    <tableColumn id="1" xr3:uid="{7075259E-7E95-472D-BFF7-0EB3DB6FB92A}" name="Authentication" dataDxfId="278"/>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277" dataDxfId="276" tableBorderDxfId="275">
  <autoFilter ref="K43:K45" xr:uid="{C7A2A7C2-9B15-4229-91C0-B1C6565A8CE5}"/>
  <tableColumns count="1">
    <tableColumn id="1" xr3:uid="{2155EA42-6BDA-4426-B254-BAEB286F8EDD}" name="Internet/Internal" dataDxfId="274"/>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29:H31" totalsRowShown="0" headerRowDxfId="273" dataDxfId="272" tableBorderDxfId="271">
  <autoFilter ref="H29:H31" xr:uid="{C66DF7C4-903B-4F35-8E11-4BF54E4E56B0}"/>
  <tableColumns count="1">
    <tableColumn id="1" xr3:uid="{8AC3B029-209F-4028-AF4D-CEA26C11F456}" name="Sizing Option" dataDxfId="270"/>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269" dataDxfId="268" tableBorderDxfId="267">
  <autoFilter ref="E43:E45" xr:uid="{2A282529-D101-461C-B105-DB431812DD31}"/>
  <tableColumns count="1">
    <tableColumn id="1" xr3:uid="{D7E45219-A43B-4BE3-A13F-C54DF0D99244}" name="Client App DNS" dataDxfId="266"/>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3:H36" totalsRowShown="0" headerRowDxfId="265" dataDxfId="264" tableBorderDxfId="263">
  <autoFilter ref="H33:H36" xr:uid="{6C5A3967-58E4-4CEC-BD06-93814475792B}"/>
  <tableColumns count="1">
    <tableColumn id="1" xr3:uid="{4D9369F0-31AC-4D7D-A5AD-01C7752C6F25}" name="SQL Authentication" dataDxfId="262"/>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261" dataDxfId="260" tableBorderDxfId="259">
  <autoFilter ref="E47:F51" xr:uid="{4809FDD7-A507-45D9-9432-F3CE82C61EB0}"/>
  <tableColumns count="2">
    <tableColumn id="1" xr3:uid="{6606A0DE-B34E-47A8-B179-E55716A1C51A}" name="Redundancy" dataDxfId="258"/>
    <tableColumn id="2" xr3:uid="{5AD70C9C-5169-4C9C-8C72-B95BB0B9C39A}" name="Description" dataDxfId="257"/>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256" dataDxfId="255" tableBorderDxfId="254">
  <autoFilter ref="E53:F56" xr:uid="{C745D549-CF01-4331-9057-B01FCAB05D56}"/>
  <tableColumns count="2">
    <tableColumn id="1" xr3:uid="{7A58116E-810B-45C8-8574-C2930EC6443A}" name="Migration Risk" dataDxfId="0"/>
    <tableColumn id="2" xr3:uid="{F8DBA003-47E8-4AF4-8E99-3FB5B19A115B}" name="Description" dataDxfId="1"/>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253" tableBorderDxfId="252">
  <autoFilter ref="E58:F63" xr:uid="{C5177370-816D-4EBA-9CB4-D50869C626DF}"/>
  <tableColumns count="2">
    <tableColumn id="1" xr3:uid="{814D3DAB-D2EF-4789-8E72-1B1067F5EF64}" name="SLA" dataDxfId="251"/>
    <tableColumn id="2" xr3:uid="{4CA4AA91-D64C-4F8B-8CEC-B55673E5FE8A}" name="Yearly Downtime" dataDxfId="250"/>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249" dataDxfId="248" tableBorderDxfId="247">
  <autoFilter ref="E65:E69" xr:uid="{924055F7-4473-48F4-9510-5D8DD2763618}"/>
  <tableColumns count="1">
    <tableColumn id="1" xr3:uid="{C888CF3A-56E2-430B-B8B6-84C98850FF7A}" name="Disk Type" dataDxfId="246"/>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B54:B56" totalsRowShown="0" headerRowDxfId="78" headerRowBorderDxfId="79" tableBorderDxfId="77">
  <autoFilter ref="B54:B56"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hyperlink" Target="https://azure.microsoft.com/en-us/migration/migration-modernization-program/" TargetMode="External"/><Relationship Id="rId7" Type="http://schemas.openxmlformats.org/officeDocument/2006/relationships/table" Target="../tables/table3.xml"/><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drawing" Target="../drawings/drawing2.xml"/><Relationship Id="rId5" Type="http://schemas.openxmlformats.org/officeDocument/2006/relationships/hyperlink" Target="https://forms.office.com/pages/responsepage.aspx?id=v4j5cvGGr0GRqy180BHbR7wmxKxhd_RMmzR1TXEjOs1UMktBQktMVDJQQVY1VTBSOTM4UEw0OVQ4RS4u" TargetMode="External"/><Relationship Id="rId4" Type="http://schemas.openxmlformats.org/officeDocument/2006/relationships/hyperlink" Target="https://www.microsoft.com/azure/partners/fasttrack-for-azure"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3.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5.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7.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1.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3.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2.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4.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9.bin"/><Relationship Id="rId20" Type="http://schemas.openxmlformats.org/officeDocument/2006/relationships/table" Target="../tables/table16.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5.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learn.microsoft.com/en-us/sql/ssms/agent/sql-server-agent?view=sql-server-ver16" TargetMode="External"/><Relationship Id="rId21" Type="http://schemas.openxmlformats.org/officeDocument/2006/relationships/hyperlink" Target="https://docs.microsoft.com/en-us/azure/migrate/common-questions-appliance" TargetMode="External"/><Relationship Id="rId42" Type="http://schemas.openxmlformats.org/officeDocument/2006/relationships/hyperlink" Target="https://docs.microsoft.com/en-us/azure/migrate/migrate-support-matrix-hyper-v-migration" TargetMode="External"/><Relationship Id="rId63" Type="http://schemas.openxmlformats.org/officeDocument/2006/relationships/hyperlink" Target="https://learn.microsoft.com/en-us/azure/migrate/migrate-servers-to-azure-using-private-link?pivots=agentlessvmware" TargetMode="External"/><Relationship Id="rId84" Type="http://schemas.openxmlformats.org/officeDocument/2006/relationships/hyperlink" Target="https://learn.microsoft.com/en-us/azure/migrate/migrate-support-matrix-physical-migration" TargetMode="External"/><Relationship Id="rId138" Type="http://schemas.openxmlformats.org/officeDocument/2006/relationships/hyperlink" Target="https://learn.microsoft.com/en-us/sql/database-engine/configure-windows/sql-server-service-broker?view=sql-server-ver16" TargetMode="External"/><Relationship Id="rId159" Type="http://schemas.openxmlformats.org/officeDocument/2006/relationships/hyperlink" Target="https://github.com/microsoft/tigertoolbox/tree/master/BPCheck" TargetMode="External"/><Relationship Id="rId170" Type="http://schemas.openxmlformats.org/officeDocument/2006/relationships/hyperlink" Target="https://learn.microsoft.com/en-us/azure/migrate/tutorial-migrate-gcp-virtual-machines" TargetMode="External"/><Relationship Id="rId107" Type="http://schemas.openxmlformats.org/officeDocument/2006/relationships/hyperlink" Target="https://learn.microsoft.com/en-us/azure/dms/dms-tools-matrix" TargetMode="External"/><Relationship Id="rId11" Type="http://schemas.openxmlformats.org/officeDocument/2006/relationships/hyperlink" Target="https://docs.microsoft.com/en-us/azure/cloud-adoption-framework/migrate/migration-considerations/optimize/business-test?view=azuresql" TargetMode="External"/><Relationship Id="rId32" Type="http://schemas.openxmlformats.org/officeDocument/2006/relationships/hyperlink" Target="https://docs.microsoft.com/en-us/azure/migrate/tutorial-discover-hyper-v" TargetMode="External"/><Relationship Id="rId53" Type="http://schemas.openxmlformats.org/officeDocument/2006/relationships/hyperlink" Target="https://learn.microsoft.com/en-us/azure/migrate/concepts-migration-planning" TargetMode="External"/><Relationship Id="rId74" Type="http://schemas.openxmlformats.org/officeDocument/2006/relationships/hyperlink" Target="https://learn.microsoft.com/en-us/azure/virtual-machines/windows/connect-rdp" TargetMode="External"/><Relationship Id="rId128" Type="http://schemas.openxmlformats.org/officeDocument/2006/relationships/hyperlink" Target="https://learn.microsoft.com/en-us/azure/azure-sql/migration-guides/managed-instance/sql-server-to-managed-instance-performance-baseline?view=azuresql" TargetMode="External"/><Relationship Id="rId149" Type="http://schemas.openxmlformats.org/officeDocument/2006/relationships/hyperlink" Target="https://azure.microsoft.com/en-gb/pricing/reserved-vm-instances/" TargetMode="External"/><Relationship Id="rId5" Type="http://schemas.openxmlformats.org/officeDocument/2006/relationships/hyperlink" Target="https://docs.microsoft.com/en-us/azure/cloud-adoption-framework/migrate/azure-best-practices/migrate-best-practices-costs?view=azuresql" TargetMode="External"/><Relationship Id="rId95" Type="http://schemas.openxmlformats.org/officeDocument/2006/relationships/hyperlink" Target="https://learn.microsoft.com/en-us/azure/migrate/common-questions-server-migration" TargetMode="External"/><Relationship Id="rId160" Type="http://schemas.openxmlformats.org/officeDocument/2006/relationships/hyperlink" Target="http://adventuresinsql.com/2009/12/a-busyaccidental-dbas-guide-to-managing-vlfs/" TargetMode="External"/><Relationship Id="rId22" Type="http://schemas.openxmlformats.org/officeDocument/2006/relationships/hyperlink" Target="https://docs.microsoft.com/en-us/azure/migrate/best-practices-assessment" TargetMode="External"/><Relationship Id="rId43" Type="http://schemas.openxmlformats.org/officeDocument/2006/relationships/hyperlink" Target="https://docs.microsoft.com/en-us/azure/migrate/migrate-support-matrix-physical-migration" TargetMode="External"/><Relationship Id="rId64" Type="http://schemas.openxmlformats.org/officeDocument/2006/relationships/hyperlink" Target="https://learn.microsoft.com/en-us/azure/virtual-machines/disks-enable-customer-managed-keys-portal" TargetMode="External"/><Relationship Id="rId118" Type="http://schemas.openxmlformats.org/officeDocument/2006/relationships/hyperlink" Target="https://learn.microsoft.com/en-us/sql/relational-databases/system-tables/backupset-transact-sql?view=sql-server-ver16" TargetMode="External"/><Relationship Id="rId139" Type="http://schemas.openxmlformats.org/officeDocument/2006/relationships/hyperlink" Target="https://learn.microsoft.com/en-us/sql/relational-databases/security/trustworthy-database-property?view=sql-server-ver16" TargetMode="External"/><Relationship Id="rId85" Type="http://schemas.openxmlformats.org/officeDocument/2006/relationships/hyperlink" Target="https://learn.microsoft.com/en-us/azure/migrate/migrate-support-matrix-hyper-v-migration" TargetMode="External"/><Relationship Id="rId150" Type="http://schemas.openxmlformats.org/officeDocument/2006/relationships/hyperlink" Target="https://learn.microsoft.com/en-us/azure/dms/migration-using-azure-data-studio?tabs=azure-sql-vm" TargetMode="External"/><Relationship Id="rId171" Type="http://schemas.openxmlformats.org/officeDocument/2006/relationships/hyperlink" Target="https://learn.microsoft.com/en-us/azure/migrate/migrate-support-matrix-physical-migration" TargetMode="External"/><Relationship Id="rId12" Type="http://schemas.openxmlformats.org/officeDocument/2006/relationships/hyperlink" Target="https://docs.microsoft.com/en-us/azure/cloud-adoption-framework/migrate/migration-considerations/optimize/optimize?view=azuresql" TargetMode="External"/><Relationship Id="rId33" Type="http://schemas.openxmlformats.org/officeDocument/2006/relationships/hyperlink" Target="https://docs.microsoft.com/en-us/azure/migrate/migrate-support-matrix-hyper-v" TargetMode="External"/><Relationship Id="rId108" Type="http://schemas.openxmlformats.org/officeDocument/2006/relationships/hyperlink" Target="https://learn.microsoft.com/en-us/azure/dms/dms-tools-matrix" TargetMode="External"/><Relationship Id="rId129" Type="http://schemas.openxmlformats.org/officeDocument/2006/relationships/hyperlink" Target="https://learn.microsoft.com/en-us/azure/azure-sql/virtual-machines/windows/performance-guidelines-best-practices-collect-baseline?view=azuresql" TargetMode="External"/><Relationship Id="rId54" Type="http://schemas.openxmlformats.org/officeDocument/2006/relationships/hyperlink" Target="https://learn.microsoft.com/en-us/azure/migrate/concepts-migration-planning" TargetMode="External"/><Relationship Id="rId75" Type="http://schemas.openxmlformats.org/officeDocument/2006/relationships/hyperlink" Target="https://learn.microsoft.com/en-us/azure/migrate/prepare-for-migration" TargetMode="External"/><Relationship Id="rId96" Type="http://schemas.openxmlformats.org/officeDocument/2006/relationships/hyperlink" Target="https://learn.microsoft.com/en-us/azure/migrate/common-questions-server-migration" TargetMode="External"/><Relationship Id="rId140" Type="http://schemas.openxmlformats.org/officeDocument/2006/relationships/hyperlink" Target="https://learn.microsoft.com/en-us/azure/azure-sql/migration-guides/database/sql-server-to-sql-database-guide?view=azuresql" TargetMode="External"/><Relationship Id="rId161" Type="http://schemas.openxmlformats.org/officeDocument/2006/relationships/hyperlink" Target="https://learn.microsoft.com/en-us/azure/migrate/tutorial-migrate-aws-virtual-machines" TargetMode="External"/><Relationship Id="rId6" Type="http://schemas.openxmlformats.org/officeDocument/2006/relationships/hyperlink" Target="https://docs.microsoft.com/en-us/azure/cloud-adoption-framework/migrate/migration-considerations/assess/evaluate?view=azuresql" TargetMode="External"/><Relationship Id="rId23" Type="http://schemas.openxmlformats.org/officeDocument/2006/relationships/hyperlink" Target="https://docs.microsoft.com/en-us/azure/migrate/tutorial-migrate-vmware" TargetMode="External"/><Relationship Id="rId28" Type="http://schemas.openxmlformats.org/officeDocument/2006/relationships/hyperlink" Target="https://docs.microsoft.com/en-us/azure/migrate/deploy-appliance-script" TargetMode="External"/><Relationship Id="rId49" Type="http://schemas.openxmlformats.org/officeDocument/2006/relationships/hyperlink" Target="https://learn.microsoft.com/en-us/azure/migrate/server-migrate-overview" TargetMode="External"/><Relationship Id="rId114" Type="http://schemas.openxmlformats.org/officeDocument/2006/relationships/hyperlink" Target="https://learn.microsoft.com/en-us/sql/tools/configuration-manager/viewing-the-sql-server-error-log?view=sql-server-ver16" TargetMode="External"/><Relationship Id="rId119" Type="http://schemas.openxmlformats.org/officeDocument/2006/relationships/hyperlink" Target="https://learn.microsoft.com/en-us/sql/relational-databases/indexes/indexes?view=sql-server-ver16" TargetMode="External"/><Relationship Id="rId44" Type="http://schemas.openxmlformats.org/officeDocument/2006/relationships/hyperlink" Target="https://docs.microsoft.com/en-us/azure/migrate/migrate-support-matrix-vmware-migration" TargetMode="External"/><Relationship Id="rId60" Type="http://schemas.openxmlformats.org/officeDocument/2006/relationships/hyperlink" Target="https://learn.microsoft.com/en-us/azure/cloud-adoption-framework/digital-estate/approach" TargetMode="External"/><Relationship Id="rId65" Type="http://schemas.openxmlformats.org/officeDocument/2006/relationships/hyperlink" Target="https://learn.microsoft.com/en-us/azure/virtual-machines/disk-encryption-overview" TargetMode="External"/><Relationship Id="rId81" Type="http://schemas.openxmlformats.org/officeDocument/2006/relationships/hyperlink" Target="https://learn.microsoft.com/en-us/azure/migrate/common-questions-server-migration" TargetMode="External"/><Relationship Id="rId86" Type="http://schemas.openxmlformats.org/officeDocument/2006/relationships/hyperlink" Target="https://learn.microsoft.com/en-us/azure/migrate/migrate-support-matrix-vmware-migration" TargetMode="External"/><Relationship Id="rId130" Type="http://schemas.openxmlformats.org/officeDocument/2006/relationships/hyperlink" Target="https://learn.microsoft.com/en-us/sql/t-sql/statements/alter-database-transact-sql-compatibility-level?view=sql-server-ver16" TargetMode="External"/><Relationship Id="rId135" Type="http://schemas.openxmlformats.org/officeDocument/2006/relationships/hyperlink" Target="https://learn.microsoft.com/en-us/sql/relational-databases/sql-server-transaction-log-architecture-and-management-guide?view=sql-server-ver16" TargetMode="External"/><Relationship Id="rId151" Type="http://schemas.openxmlformats.org/officeDocument/2006/relationships/hyperlink" Target="https://learn.microsoft.com/en-us/azure/dms/dms-tools-matrix" TargetMode="External"/><Relationship Id="rId156" Type="http://schemas.openxmlformats.org/officeDocument/2006/relationships/hyperlink" Target="https://docs.aws.amazon.com/vpc/latest/userguide/vpc-nat-gateway.html" TargetMode="External"/><Relationship Id="rId177" Type="http://schemas.microsoft.com/office/2007/relationships/slicer" Target="../slicers/slicer3.xml"/><Relationship Id="rId172" Type="http://schemas.openxmlformats.org/officeDocument/2006/relationships/hyperlink" Target="https://learn.microsoft.com/en-us/azure/migrate/tutorial-migrate-aws-virtual-machines" TargetMode="External"/><Relationship Id="rId13" Type="http://schemas.openxmlformats.org/officeDocument/2006/relationships/hyperlink" Target="https://docs.microsoft.com/en-us/azure/cloud-adoption-framework/migrate/migration-considerations/optimize/decommission?view=azuresql" TargetMode="External"/><Relationship Id="rId18" Type="http://schemas.openxmlformats.org/officeDocument/2006/relationships/hyperlink" Target="https://docs.microsoft.com/en-us/azure/migrate/resources-faq" TargetMode="External"/><Relationship Id="rId39" Type="http://schemas.openxmlformats.org/officeDocument/2006/relationships/hyperlink" Target="https://docs.microsoft.com/en-us/azure/migrate/how-to-use-azure-migrate-with-private-endpoints" TargetMode="External"/><Relationship Id="rId109" Type="http://schemas.openxmlformats.org/officeDocument/2006/relationships/hyperlink" Target="https://learn.microsoft.com/en-us/azure/site-recovery/site-recovery-manage-registration-and-protection" TargetMode="External"/><Relationship Id="rId34" Type="http://schemas.openxmlformats.org/officeDocument/2006/relationships/hyperlink" Target="https://docs.microsoft.com/en-us/azure/migrate/tutorial-discover-physical" TargetMode="External"/><Relationship Id="rId50" Type="http://schemas.openxmlformats.org/officeDocument/2006/relationships/hyperlink" Target="https://learn.microsoft.com/en-us/azure/cloud-adoption-framework/plan/" TargetMode="External"/><Relationship Id="rId55" Type="http://schemas.openxmlformats.org/officeDocument/2006/relationships/hyperlink" Target="https://learn.microsoft.com/en-us/azure/migrate/how-to-test-replicating-virtual-machines" TargetMode="External"/><Relationship Id="rId76" Type="http://schemas.openxmlformats.org/officeDocument/2006/relationships/hyperlink" Target="https://learn.microsoft.com/en-us/azure/migrate/prepare-for-migration" TargetMode="External"/><Relationship Id="rId97" Type="http://schemas.openxmlformats.org/officeDocument/2006/relationships/hyperlink" Target="https://github.com/Azure/review-checklists" TargetMode="External"/><Relationship Id="rId104" Type="http://schemas.openxmlformats.org/officeDocument/2006/relationships/hyperlink" Target="https://learn.microsoft.com/en-us/sql/ssdt/download-sql-server-data-tools-ssdt?view=sql-server-ver16" TargetMode="External"/><Relationship Id="rId120" Type="http://schemas.openxmlformats.org/officeDocument/2006/relationships/hyperlink" Target="https://learn.microsoft.com/en-us/sql/t-sql/database-console-commands/dbcc-checkdb-transact-sql?view=sql-server-ver16" TargetMode="External"/><Relationship Id="rId125" Type="http://schemas.openxmlformats.org/officeDocument/2006/relationships/hyperlink" Target="https://learn.microsoft.com/en-us/azure/virtual-machines/monitor-vm" TargetMode="External"/><Relationship Id="rId141" Type="http://schemas.openxmlformats.org/officeDocument/2006/relationships/hyperlink" Target="https://learn.microsoft.com/en-us/azure/azure-sql/migration-guides/managed-instance/sql-server-to-managed-instance-guide?view=azuresql" TargetMode="External"/><Relationship Id="rId146" Type="http://schemas.openxmlformats.org/officeDocument/2006/relationships/hyperlink" Target="https://learn.microsoft.com/en-us/azure/azure-sql/database/sql-insights-overview?view=azuresql" TargetMode="External"/><Relationship Id="rId167" Type="http://schemas.openxmlformats.org/officeDocument/2006/relationships/hyperlink" Target="https://learn.microsoft.com/en-us/azure/migrate/migrate-support-matrix-physical-migration" TargetMode="External"/><Relationship Id="rId7" Type="http://schemas.openxmlformats.org/officeDocument/2006/relationships/hyperlink" Target="https://docs.microsoft.com/en-us/azure/cloud-adoption-framework/migrate/migration-considerations/assess/architect?view=azuresql" TargetMode="External"/><Relationship Id="rId71" Type="http://schemas.openxmlformats.org/officeDocument/2006/relationships/hyperlink" Target="https://learn.microsoft.com/en-us/azure/defender-for-cloud/defender-for-cloud-introduction" TargetMode="External"/><Relationship Id="rId92" Type="http://schemas.openxmlformats.org/officeDocument/2006/relationships/hyperlink" Target="https://learn.microsoft.com/en-us/azure/migrate/concepts-vmware-agentless-migration" TargetMode="External"/><Relationship Id="rId162" Type="http://schemas.openxmlformats.org/officeDocument/2006/relationships/hyperlink" Target="https://learn.microsoft.com/en-us/azure/migrate/tutorial-migrate-aws-virtual-machines" TargetMode="External"/><Relationship Id="rId2" Type="http://schemas.openxmlformats.org/officeDocument/2006/relationships/hyperlink" Target="https://docs.microsoft.com/en-us/windows-server/get-started/extended-security-updates-overview" TargetMode="External"/><Relationship Id="rId29" Type="http://schemas.openxmlformats.org/officeDocument/2006/relationships/hyperlink" Target="https://docs.microsoft.com/en-us/azure/migrate/deploy-appliance-script-government" TargetMode="External"/><Relationship Id="rId24" Type="http://schemas.openxmlformats.org/officeDocument/2006/relationships/hyperlink" Target="https://docs.microsoft.com/en-us/azure/migrate/tutorial-migrate-vmware-agent" TargetMode="External"/><Relationship Id="rId40" Type="http://schemas.openxmlformats.org/officeDocument/2006/relationships/hyperlink" Target="https://docs.microsoft.com/en-us/azure/migrate/migrate-replication-appliance" TargetMode="External"/><Relationship Id="rId45" Type="http://schemas.openxmlformats.org/officeDocument/2006/relationships/hyperlink" Target="https://docs.microsoft.com/en-us/azure/migrate/migrate-support-matrix-vmware-migration" TargetMode="External"/><Relationship Id="rId66" Type="http://schemas.openxmlformats.org/officeDocument/2006/relationships/hyperlink" Target="https://learn.microsoft.com/en-us/azure/virtual-machines/availability" TargetMode="External"/><Relationship Id="rId87" Type="http://schemas.openxmlformats.org/officeDocument/2006/relationships/hyperlink" Target="https://learn.microsoft.com/en-us/azure/migrate/how-to-use-azure-migrate-with-private-endpoints" TargetMode="External"/><Relationship Id="rId110" Type="http://schemas.openxmlformats.org/officeDocument/2006/relationships/hyperlink" Target="https://learn.microsoft.com/en-us/sql/ssdt/database-project-settings?view=sql-server-ver16" TargetMode="External"/><Relationship Id="rId115" Type="http://schemas.openxmlformats.org/officeDocument/2006/relationships/hyperlink" Target="https://learn.microsoft.com/en-us/sql/tools/configuration-manager/viewing-the-sql-server-error-log?view=sql-server-ver16" TargetMode="External"/><Relationship Id="rId131" Type="http://schemas.openxmlformats.org/officeDocument/2006/relationships/hyperlink" Target="https://learn.microsoft.com/en-us/sql/relational-databases/policy-based-management/set-the-page-verify-database-option-to-checksum?view=sql-server-ver16" TargetMode="External"/><Relationship Id="rId136" Type="http://schemas.openxmlformats.org/officeDocument/2006/relationships/hyperlink" Target="https://learn.microsoft.com/en-us/sql/relational-databases/security/authentication-access/create-a-database-user?view=sql-server-ver16" TargetMode="External"/><Relationship Id="rId157" Type="http://schemas.openxmlformats.org/officeDocument/2006/relationships/hyperlink" Target="https://learn.microsoft.com/en-us/sql/relational-databases/security/encryption/move-a-tde-protected-database-to-another-sql-server?view=sql-server-ver16" TargetMode="External"/><Relationship Id="rId178" Type="http://schemas.openxmlformats.org/officeDocument/2006/relationships/comments" Target="../comments1.xml"/><Relationship Id="rId61" Type="http://schemas.openxmlformats.org/officeDocument/2006/relationships/hyperlink" Target="https://learn.microsoft.com/en-us/azure/migrate/add-server-credentials" TargetMode="External"/><Relationship Id="rId82" Type="http://schemas.openxmlformats.org/officeDocument/2006/relationships/hyperlink" Target="https://learn.microsoft.com/en-us/azure/migrate/tutorial-migrate-hyper-v?tabs=commands" TargetMode="External"/><Relationship Id="rId152" Type="http://schemas.openxmlformats.org/officeDocument/2006/relationships/hyperlink" Target="https://learn.microsoft.com/en-us/azure/dms/migration-using-azure-data-studio?tabs=azure-sql-vm" TargetMode="External"/><Relationship Id="rId173" Type="http://schemas.openxmlformats.org/officeDocument/2006/relationships/printerSettings" Target="../printerSettings/printerSettings11.bin"/><Relationship Id="rId19" Type="http://schemas.openxmlformats.org/officeDocument/2006/relationships/hyperlink" Target="https://docs.microsoft.com/en-us/azure/migrate/migrate-appliance" TargetMode="External"/><Relationship Id="rId14" Type="http://schemas.openxmlformats.org/officeDocument/2006/relationships/hyperlink" Target="https://docs.microsoft.com/en-us/azure/cloud-adoption-framework/digital-estate/inventory" TargetMode="External"/><Relationship Id="rId30" Type="http://schemas.openxmlformats.org/officeDocument/2006/relationships/hyperlink" Target="https://docs.microsoft.com/en-us/azure/migrate/tutorial-discover-vmware" TargetMode="External"/><Relationship Id="rId35" Type="http://schemas.openxmlformats.org/officeDocument/2006/relationships/hyperlink" Target="https://docs.microsoft.com/en-us/azure/migrate/migrate-appliance" TargetMode="External"/><Relationship Id="rId56" Type="http://schemas.openxmlformats.org/officeDocument/2006/relationships/hyperlink" Target="https://learn.microsoft.com/en-us/azure/migrate/how-to-test-replicating-virtual-machines" TargetMode="External"/><Relationship Id="rId77" Type="http://schemas.openxmlformats.org/officeDocument/2006/relationships/hyperlink" Target="https://learn.microsoft.com/en-us/azure/migrate/prepare-for-migration" TargetMode="External"/><Relationship Id="rId100" Type="http://schemas.openxmlformats.org/officeDocument/2006/relationships/hyperlink" Target="https://learn.microsoft.com/en-us/azure/migrate/how-to-create-azure-sql-assessment" TargetMode="External"/><Relationship Id="rId105" Type="http://schemas.openxmlformats.org/officeDocument/2006/relationships/hyperlink" Target="https://learn.microsoft.com/en-us/azure/azure-sql/virtual-machines/windows/availability-group-load-balancer-portal-configure?view=azuresql" TargetMode="External"/><Relationship Id="rId126" Type="http://schemas.openxmlformats.org/officeDocument/2006/relationships/hyperlink" Target="https://learn.microsoft.com/en-us/azure/automation/update-management/overview" TargetMode="External"/><Relationship Id="rId147" Type="http://schemas.openxmlformats.org/officeDocument/2006/relationships/hyperlink" Target="https://learn.microsoft.com/en-us/azure/azure-sql/database/scale-resources?view=azuresql" TargetMode="External"/><Relationship Id="rId168" Type="http://schemas.openxmlformats.org/officeDocument/2006/relationships/hyperlink" Target="https://learn.microsoft.com/en-us/azure/migrate/tutorial-migrate-gcp-virtual-machines" TargetMode="External"/><Relationship Id="rId8" Type="http://schemas.openxmlformats.org/officeDocument/2006/relationships/hyperlink" Target="https://docs.microsoft.com/en-us/azure/cloud-adoption-framework/migrate/migration-considerations/migrate/promotion-models?view=azuresql" TargetMode="External"/><Relationship Id="rId51" Type="http://schemas.openxmlformats.org/officeDocument/2006/relationships/hyperlink" Target="https://learn.microsoft.com/en-us/azure/cloud-adoption-framework/strategy/motivations" TargetMode="External"/><Relationship Id="rId72" Type="http://schemas.openxmlformats.org/officeDocument/2006/relationships/hyperlink" Target="https://learn.microsoft.com/en-us/azure/virtual-network/network-security-groups-overview" TargetMode="External"/><Relationship Id="rId93" Type="http://schemas.openxmlformats.org/officeDocument/2006/relationships/hyperlink" Target="https://learn.microsoft.com/en-us/azure/migrate/common-questions-server-migration" TargetMode="External"/><Relationship Id="rId98" Type="http://schemas.openxmlformats.org/officeDocument/2006/relationships/hyperlink" Target="https://learn.microsoft.com/en-us/azure/migrate/how-to-discover-sql-existing-project" TargetMode="External"/><Relationship Id="rId121" Type="http://schemas.openxmlformats.org/officeDocument/2006/relationships/hyperlink" Target="https://learn.microsoft.com/en-us/sql/t-sql/database-console-commands/dbcc-checkdb-transact-sql?view=sql-server-ver16" TargetMode="External"/><Relationship Id="rId142" Type="http://schemas.openxmlformats.org/officeDocument/2006/relationships/hyperlink" Target="https://learn.microsoft.com/en-us/azure/azure-sql/migration-guides/virtual-machines/sql-server-to-sql-on-azure-vm-individual-databases-guide?view=azuresql" TargetMode="External"/><Relationship Id="rId163" Type="http://schemas.openxmlformats.org/officeDocument/2006/relationships/hyperlink" Target="https://learn.microsoft.com/en-us/azure/site-recovery/vmware-physical-azure-support-matrix" TargetMode="External"/><Relationship Id="rId3" Type="http://schemas.openxmlformats.org/officeDocument/2006/relationships/hyperlink" Target="https://docs.microsoft.com/en-us/azure/cloud-adoption-framework/resources/tools-templates" TargetMode="External"/><Relationship Id="rId25" Type="http://schemas.openxmlformats.org/officeDocument/2006/relationships/hyperlink" Target="https://docs.microsoft.com/en-us/azure/migrate/tutorial-migrate-hyper-v?tabs=UI" TargetMode="External"/><Relationship Id="rId46" Type="http://schemas.openxmlformats.org/officeDocument/2006/relationships/hyperlink" Target="https://docs.microsoft.com/en-US/troubleshoot/azure/virtual-machines/server-software-support" TargetMode="External"/><Relationship Id="rId67" Type="http://schemas.openxmlformats.org/officeDocument/2006/relationships/hyperlink" Target="https://learn.microsoft.com/en-us/troubleshoot/azure/virtual-machines/troubleshoot-activation-problems" TargetMode="External"/><Relationship Id="rId116" Type="http://schemas.openxmlformats.org/officeDocument/2006/relationships/hyperlink" Target="https://learn.microsoft.com/en-us/sql/ssms/agent/sql-server-agent?view=sql-server-ver16" TargetMode="External"/><Relationship Id="rId137" Type="http://schemas.openxmlformats.org/officeDocument/2006/relationships/hyperlink" Target="https://learn.microsoft.com/en-us/sql/relational-databases/statistics/statistics?view=sql-server-ver16" TargetMode="External"/><Relationship Id="rId158" Type="http://schemas.openxmlformats.org/officeDocument/2006/relationships/hyperlink" Target="https://learn.microsoft.com/en-us/azure/azure-sql/managed-instance/tde-certificate-migrate?view=azuresql&amp;tabs=azure-powershell" TargetMode="External"/><Relationship Id="rId20" Type="http://schemas.openxmlformats.org/officeDocument/2006/relationships/hyperlink" Target="https://docs.microsoft.com/en-us/azure/migrate/migrate-appliance" TargetMode="External"/><Relationship Id="rId41" Type="http://schemas.openxmlformats.org/officeDocument/2006/relationships/hyperlink" Target="https://docs.microsoft.com/en-us/azure/migrate/migrate-replication-appliance" TargetMode="External"/><Relationship Id="rId62" Type="http://schemas.openxmlformats.org/officeDocument/2006/relationships/hyperlink" Target="https://learn.microsoft.com/en-us/azure/migrate/migrate-servers-to-azure-using-private-link?pivots=agentlessvmware" TargetMode="External"/><Relationship Id="rId83" Type="http://schemas.openxmlformats.org/officeDocument/2006/relationships/hyperlink" Target="https://learn.microsoft.com/en-us/azure/migrate/tutorial-migrate-hyper-v?tabs=commands" TargetMode="External"/><Relationship Id="rId88" Type="http://schemas.openxmlformats.org/officeDocument/2006/relationships/hyperlink" Target="https://learn.microsoft.com/en-us/azure/migrate/troubleshoot-network-connectivity" TargetMode="External"/><Relationship Id="rId111" Type="http://schemas.openxmlformats.org/officeDocument/2006/relationships/hyperlink" Target="https://learn.microsoft.com/en-us/azure/dms/dms-tools-matrix" TargetMode="External"/><Relationship Id="rId132" Type="http://schemas.openxmlformats.org/officeDocument/2006/relationships/hyperlink" Target="https://learn.microsoft.com/en-us/sql/relational-databases/databases/display-data-and-log-space-information-for-a-database?view=sql-server-ver16" TargetMode="External"/><Relationship Id="rId153" Type="http://schemas.openxmlformats.org/officeDocument/2006/relationships/hyperlink" Target="https://learn.microsoft.com/en-us/azure/dms/dms-tools-matrix" TargetMode="External"/><Relationship Id="rId174" Type="http://schemas.openxmlformats.org/officeDocument/2006/relationships/drawing" Target="../drawings/drawing11.xml"/><Relationship Id="rId179" Type="http://schemas.microsoft.com/office/2019/04/relationships/namedSheetView" Target="../namedSheetViews/namedSheetView1.xml"/><Relationship Id="rId15" Type="http://schemas.openxmlformats.org/officeDocument/2006/relationships/hyperlink" Target="https://docs.microsoft.com/en-us/azure/migrate/migrate-appliance" TargetMode="External"/><Relationship Id="rId36" Type="http://schemas.openxmlformats.org/officeDocument/2006/relationships/hyperlink" Target="https://docs.microsoft.com/en-us/azure/migrate/scale-physical-assessment" TargetMode="External"/><Relationship Id="rId57" Type="http://schemas.openxmlformats.org/officeDocument/2006/relationships/hyperlink" Target="https://learn.microsoft.com/en-us/azure/migrate/best-practices-assessment" TargetMode="External"/><Relationship Id="rId106" Type="http://schemas.openxmlformats.org/officeDocument/2006/relationships/hyperlink" Target="https://learn.microsoft.com/en-us/azure/azure-sql/virtual-machines/windows/availability-group-load-balancer-portal-configure?view=azuresql" TargetMode="External"/><Relationship Id="rId127" Type="http://schemas.openxmlformats.org/officeDocument/2006/relationships/hyperlink" Target="https://learn.microsoft.com/en-us/azure/migrate/common-questions-server-migration" TargetMode="External"/><Relationship Id="rId10" Type="http://schemas.openxmlformats.org/officeDocument/2006/relationships/hyperlink" Target="https://docs.microsoft.com/en-us/azure/cloud-adoption-framework/migrate/migration-considerations/migrate/replicate?view=azuresql" TargetMode="External"/><Relationship Id="rId31" Type="http://schemas.openxmlformats.org/officeDocument/2006/relationships/hyperlink" Target="https://docs.microsoft.com/en-us/azure/migrate/migrate-support-matrix-vmware" TargetMode="External"/><Relationship Id="rId52" Type="http://schemas.openxmlformats.org/officeDocument/2006/relationships/hyperlink" Target="https://docs.microsoft.com/en-us/azure/cloud-adoption-framework/migrate/migration-considerations/optimize/decommission?view=azuresql" TargetMode="External"/><Relationship Id="rId73" Type="http://schemas.openxmlformats.org/officeDocument/2006/relationships/hyperlink" Target="https://learn.microsoft.com/en-us/azure/bastion/bastion-overview" TargetMode="External"/><Relationship Id="rId78" Type="http://schemas.openxmlformats.org/officeDocument/2006/relationships/hyperlink" Target="https://learn.microsoft.com/en-us/azure/cloud-adoption-framework/ready/landing-zone/" TargetMode="External"/><Relationship Id="rId94" Type="http://schemas.openxmlformats.org/officeDocument/2006/relationships/hyperlink" Target="https://learn.microsoft.com/en-us/azure/migrate/concepts-vmware-agentless-migration" TargetMode="External"/><Relationship Id="rId99" Type="http://schemas.openxmlformats.org/officeDocument/2006/relationships/hyperlink" Target="https://learn.microsoft.com/en-us/sql/sql-server/migrate/dma-azure-migrate-compare-migration-tools?view=sql-server-ver16" TargetMode="External"/><Relationship Id="rId101" Type="http://schemas.openxmlformats.org/officeDocument/2006/relationships/hyperlink" Target="https://learn.microsoft.com/en-us/sql/sql-server/migrate/dma-azure-migrate-compare-migration-tools?view=sql-server-ver16" TargetMode="External"/><Relationship Id="rId122" Type="http://schemas.openxmlformats.org/officeDocument/2006/relationships/hyperlink" Target="https://learn.microsoft.com/en-us/sql/ssms/agent/sql-server-agent?view=sql-server-ver16" TargetMode="External"/><Relationship Id="rId143" Type="http://schemas.openxmlformats.org/officeDocument/2006/relationships/hyperlink" Target="https://learn.microsoft.com/en-us/sql/relational-databases/maintenance-plans/maintenance-plans?view=sql-server-ver16" TargetMode="External"/><Relationship Id="rId148" Type="http://schemas.openxmlformats.org/officeDocument/2006/relationships/hyperlink" Target="https://learn.microsoft.com/en-us/azure/azure-sql/database/reserved-capacity-overview?view=azuresql" TargetMode="External"/><Relationship Id="rId164" Type="http://schemas.openxmlformats.org/officeDocument/2006/relationships/hyperlink" Target="https://learn.microsoft.com/en-us/azure/migrate/migrate-support-matrix-physical-migration" TargetMode="External"/><Relationship Id="rId169" Type="http://schemas.openxmlformats.org/officeDocument/2006/relationships/hyperlink" Target="https://learn.microsoft.com/en-us/azure/migrate/tutorial-migrate-gcp-virtual-machines" TargetMode="External"/><Relationship Id="rId4" Type="http://schemas.openxmlformats.org/officeDocument/2006/relationships/hyperlink" Target="https://docs.microsoft.com/en-us/azure/cloud-adoption-framework/migrate/azure-best-practices/migrate-best-practices-costs?view=azuresql" TargetMode="External"/><Relationship Id="rId9" Type="http://schemas.openxmlformats.org/officeDocument/2006/relationships/hyperlink" Target="https://docs.microsoft.com/en-us/azure/cloud-adoption-framework/migrate/migration-considerations/migrate/remediate?view=azuresql" TargetMode="External"/><Relationship Id="rId26" Type="http://schemas.openxmlformats.org/officeDocument/2006/relationships/hyperlink" Target="https://docs.microsoft.com/en-us/azure/migrate/tutorial-migrate-physical-virtual-machines" TargetMode="External"/><Relationship Id="rId47" Type="http://schemas.openxmlformats.org/officeDocument/2006/relationships/hyperlink" Target="https://learn.microsoft.com/en-us/azure/migrate/concepts-dependency-visualization" TargetMode="External"/><Relationship Id="rId68" Type="http://schemas.openxmlformats.org/officeDocument/2006/relationships/hyperlink" Target="https://learn.microsoft.com/en-us/azure/migrate/tutorial-migrate-vmware-agent" TargetMode="External"/><Relationship Id="rId89" Type="http://schemas.openxmlformats.org/officeDocument/2006/relationships/hyperlink" Target="https://learn.microsoft.com/en-us/azure/private-link/private-endpoint-dns" TargetMode="External"/><Relationship Id="rId112" Type="http://schemas.openxmlformats.org/officeDocument/2006/relationships/hyperlink" Target="https://learn.microsoft.com/en-us/troubleshoot/windows-server/networking/service-overview-and-network-port-requirements" TargetMode="External"/><Relationship Id="rId133" Type="http://schemas.openxmlformats.org/officeDocument/2006/relationships/hyperlink" Target="https://learn.microsoft.com/en-us/sql/relational-databases/databases/shrink-a-database?view=sql-server-ver16" TargetMode="External"/><Relationship Id="rId154" Type="http://schemas.openxmlformats.org/officeDocument/2006/relationships/hyperlink" Target="https://learn.microsoft.com/en-us/azure/azure-monitor/insights/azure-sql" TargetMode="External"/><Relationship Id="rId175" Type="http://schemas.openxmlformats.org/officeDocument/2006/relationships/vmlDrawing" Target="../drawings/vmlDrawing2.vml"/><Relationship Id="rId16" Type="http://schemas.openxmlformats.org/officeDocument/2006/relationships/hyperlink" Target="https://docs.microsoft.com/en-us/azure/migrate/migrate-appliance" TargetMode="External"/><Relationship Id="rId37" Type="http://schemas.openxmlformats.org/officeDocument/2006/relationships/hyperlink" Target="https://docs.microsoft.com/en-us/azure/migrate/scale-vmware-assessment" TargetMode="External"/><Relationship Id="rId58" Type="http://schemas.openxmlformats.org/officeDocument/2006/relationships/hyperlink" Target="https://learn.microsoft.com/en-us/azure/migrate/best-practices-assessment" TargetMode="External"/><Relationship Id="rId79" Type="http://schemas.openxmlformats.org/officeDocument/2006/relationships/hyperlink" Target="https://learn.microsoft.com/en-us/azure/azure-sql/migration-guides/virtual-machines/sql-server-failover-cluster-instance-to-sql-on-azure-vm?view=azuresql" TargetMode="External"/><Relationship Id="rId102" Type="http://schemas.openxmlformats.org/officeDocument/2006/relationships/hyperlink" Target="https://learn.microsoft.com/en-us/data-migration/" TargetMode="External"/><Relationship Id="rId123" Type="http://schemas.openxmlformats.org/officeDocument/2006/relationships/hyperlink" Target="https://learn.microsoft.com/en-us/sql/ssms/agent/sql-server-agent?view=sql-server-ver16" TargetMode="External"/><Relationship Id="rId144" Type="http://schemas.openxmlformats.org/officeDocument/2006/relationships/hyperlink" Target="https://learn.microsoft.com/en-us/azure/azure-sql/database/maintenance-window-configure?view=azuresql&amp;tabs=azure-portal" TargetMode="External"/><Relationship Id="rId90" Type="http://schemas.openxmlformats.org/officeDocument/2006/relationships/hyperlink" Target="https://learn.microsoft.com/en-us/azure/storage/common/storage-ref-azcopy-bench" TargetMode="External"/><Relationship Id="rId165" Type="http://schemas.openxmlformats.org/officeDocument/2006/relationships/hyperlink" Target="https://learn.microsoft.com/en-us/azure/site-recovery/vmware-physical-azure-support-matrix" TargetMode="External"/><Relationship Id="rId27" Type="http://schemas.openxmlformats.org/officeDocument/2006/relationships/hyperlink" Target="https://docs.microsoft.com/en-us/azure/migrate/migrate-support-matrix-physical-migration" TargetMode="External"/><Relationship Id="rId48" Type="http://schemas.openxmlformats.org/officeDocument/2006/relationships/hyperlink" Target="https://learn.microsoft.com/en-us/azure/migrate/tutorial-discover-import" TargetMode="External"/><Relationship Id="rId69" Type="http://schemas.openxmlformats.org/officeDocument/2006/relationships/hyperlink" Target="https://learn.microsoft.com/en-us/azure/backup/quick-backup-vm-portal" TargetMode="External"/><Relationship Id="rId113" Type="http://schemas.openxmlformats.org/officeDocument/2006/relationships/hyperlink" Target="https://learn.microsoft.com/en-us/troubleshoot/windows-server/networking/service-overview-and-network-port-requirements" TargetMode="External"/><Relationship Id="rId134" Type="http://schemas.openxmlformats.org/officeDocument/2006/relationships/hyperlink" Target="https://learn.microsoft.com/en-us/troubleshoot/sql/admin/considerations-autogrow-autoshrink" TargetMode="External"/><Relationship Id="rId80" Type="http://schemas.openxmlformats.org/officeDocument/2006/relationships/hyperlink" Target="https://learn.microsoft.com/en-us/azure/virtual-network/network-security-group-how-it-works" TargetMode="External"/><Relationship Id="rId155" Type="http://schemas.openxmlformats.org/officeDocument/2006/relationships/hyperlink" Target="https://learn.microsoft.com/en-us/sql/database-engine/configure-windows/sql-server-service-broker?view=sql-server-ver16" TargetMode="External"/><Relationship Id="rId176" Type="http://schemas.openxmlformats.org/officeDocument/2006/relationships/table" Target="../tables/table20.xml"/><Relationship Id="rId17" Type="http://schemas.openxmlformats.org/officeDocument/2006/relationships/hyperlink" Target="https://docs.microsoft.com/en-us/azure/migrate/common-questions-appliance" TargetMode="External"/><Relationship Id="rId38" Type="http://schemas.openxmlformats.org/officeDocument/2006/relationships/hyperlink" Target="https://docs.microsoft.com/en-us/azure/migrate/scale-hyper-v-assessment" TargetMode="External"/><Relationship Id="rId59" Type="http://schemas.openxmlformats.org/officeDocument/2006/relationships/hyperlink" Target="https://learn.microsoft.com/en-us/azure/migrate/best-practices-assessment" TargetMode="External"/><Relationship Id="rId103" Type="http://schemas.openxmlformats.org/officeDocument/2006/relationships/hyperlink" Target="https://learn.microsoft.com/en-us/azure/cloud-adoption-framework/migrate/azure-best-practices/contoso-migration-sql-server-db-to-azure" TargetMode="External"/><Relationship Id="rId124" Type="http://schemas.openxmlformats.org/officeDocument/2006/relationships/hyperlink" Target="https://learn.microsoft.com/en-us/sql/relational-databases/security/authentication-access/create-a-login?view=sql-server-ver16" TargetMode="External"/><Relationship Id="rId70" Type="http://schemas.openxmlformats.org/officeDocument/2006/relationships/hyperlink" Target="https://learn.microsoft.com/en-us/azure/site-recovery/azure-to-azure-tutorial-enable-replication" TargetMode="External"/><Relationship Id="rId91" Type="http://schemas.openxmlformats.org/officeDocument/2006/relationships/hyperlink" Target="https://learn.microsoft.com/en-us/azure/storage/common/storage-ref-azcopy-bench" TargetMode="External"/><Relationship Id="rId145" Type="http://schemas.openxmlformats.org/officeDocument/2006/relationships/hyperlink" Target="https://learn.microsoft.com/en-us/azure/azure-sql/database/maintenance-window-configure?view=azuresql&amp;tabs=azure-portal" TargetMode="External"/><Relationship Id="rId166" Type="http://schemas.openxmlformats.org/officeDocument/2006/relationships/hyperlink" Target="https://learn.microsoft.com/en-us/azure/migrate/migrate-support-matrix-physical-migration" TargetMode="External"/><Relationship Id="rId1" Type="http://schemas.openxmlformats.org/officeDocument/2006/relationships/hyperlink" Target="https://aka.ms/adopt/plan/generator"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12.bin"/><Relationship Id="rId6" Type="http://schemas.openxmlformats.org/officeDocument/2006/relationships/comments" Target="../comments2.xml"/><Relationship Id="rId5" Type="http://schemas.openxmlformats.org/officeDocument/2006/relationships/table" Target="../tables/table21.xml"/><Relationship Id="rId4" Type="http://schemas.openxmlformats.org/officeDocument/2006/relationships/ctrlProp" Target="../ctrlProps/ctrlProp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13.bin"/><Relationship Id="rId6" Type="http://schemas.openxmlformats.org/officeDocument/2006/relationships/comments" Target="../comments3.xml"/><Relationship Id="rId5" Type="http://schemas.microsoft.com/office/2007/relationships/slicer" Target="../slicers/slicer4.xml"/><Relationship Id="rId4" Type="http://schemas.openxmlformats.org/officeDocument/2006/relationships/table" Target="../tables/table2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14.bin"/><Relationship Id="rId6" Type="http://schemas.openxmlformats.org/officeDocument/2006/relationships/comments" Target="../comments4.xml"/><Relationship Id="rId5" Type="http://schemas.microsoft.com/office/2007/relationships/slicer" Target="../slicers/slicer5.xml"/><Relationship Id="rId4" Type="http://schemas.openxmlformats.org/officeDocument/2006/relationships/table" Target="../tables/table2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microsoft.com/office/2007/relationships/slicer" Target="../slicers/slicer6.xml"/></Relationships>
</file>

<file path=xl/worksheets/_rels/sheet17.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table" Target="../tables/table25.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drawing" Target="../drawings/drawing16.xml"/><Relationship Id="rId10" Type="http://schemas.openxmlformats.org/officeDocument/2006/relationships/hyperlink" Target="https://learn.microsoft.com/en-us/azure/migrate/tutorial-migrate-vmware-agent" TargetMode="Externa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8.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7.bin"/><Relationship Id="rId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7.xml"/><Relationship Id="rId4" Type="http://schemas.openxmlformats.org/officeDocument/2006/relationships/table" Target="../tables/table29.xml"/></Relationships>
</file>

<file path=xl/worksheets/_rels/sheet20.xml.rels><?xml version="1.0" encoding="UTF-8" standalone="yes"?>
<Relationships xmlns="http://schemas.openxmlformats.org/package/2006/relationships"><Relationship Id="rId13" Type="http://schemas.openxmlformats.org/officeDocument/2006/relationships/table" Target="../tables/table35.xml"/><Relationship Id="rId18" Type="http://schemas.openxmlformats.org/officeDocument/2006/relationships/table" Target="../tables/table40.xml"/><Relationship Id="rId26" Type="http://schemas.openxmlformats.org/officeDocument/2006/relationships/table" Target="../tables/table48.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3.xml"/><Relationship Id="rId7" Type="http://schemas.openxmlformats.org/officeDocument/2006/relationships/printerSettings" Target="../printerSettings/printerSettings19.bin"/><Relationship Id="rId12" Type="http://schemas.openxmlformats.org/officeDocument/2006/relationships/table" Target="../tables/table34.xml"/><Relationship Id="rId17" Type="http://schemas.openxmlformats.org/officeDocument/2006/relationships/table" Target="../tables/table39.xml"/><Relationship Id="rId25" Type="http://schemas.openxmlformats.org/officeDocument/2006/relationships/table" Target="../tables/table47.xml"/><Relationship Id="rId33" Type="http://schemas.openxmlformats.org/officeDocument/2006/relationships/table" Target="../tables/table55.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8.xml"/><Relationship Id="rId20" Type="http://schemas.openxmlformats.org/officeDocument/2006/relationships/table" Target="../tables/table42.xml"/><Relationship Id="rId29" Type="http://schemas.openxmlformats.org/officeDocument/2006/relationships/table" Target="../tables/table51.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3.xml"/><Relationship Id="rId24" Type="http://schemas.openxmlformats.org/officeDocument/2006/relationships/table" Target="../tables/table46.xml"/><Relationship Id="rId32" Type="http://schemas.openxmlformats.org/officeDocument/2006/relationships/table" Target="../tables/table54.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7.xml"/><Relationship Id="rId23" Type="http://schemas.openxmlformats.org/officeDocument/2006/relationships/table" Target="../tables/table45.xml"/><Relationship Id="rId28" Type="http://schemas.openxmlformats.org/officeDocument/2006/relationships/table" Target="../tables/table50.xml"/><Relationship Id="rId10" Type="http://schemas.openxmlformats.org/officeDocument/2006/relationships/table" Target="../tables/table32.xml"/><Relationship Id="rId19" Type="http://schemas.openxmlformats.org/officeDocument/2006/relationships/table" Target="../tables/table41.xml"/><Relationship Id="rId31" Type="http://schemas.openxmlformats.org/officeDocument/2006/relationships/table" Target="../tables/table53.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1.xml"/><Relationship Id="rId14" Type="http://schemas.openxmlformats.org/officeDocument/2006/relationships/table" Target="../tables/table36.xml"/><Relationship Id="rId22" Type="http://schemas.openxmlformats.org/officeDocument/2006/relationships/table" Target="../tables/table44.xml"/><Relationship Id="rId27" Type="http://schemas.openxmlformats.org/officeDocument/2006/relationships/table" Target="../tables/table49.xml"/><Relationship Id="rId30" Type="http://schemas.openxmlformats.org/officeDocument/2006/relationships/table" Target="../tables/table52.xml"/><Relationship Id="rId8"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44"/>
  <sheetViews>
    <sheetView showGridLines="0" tabSelected="1" zoomScaleNormal="100" workbookViewId="0">
      <pane ySplit="9" topLeftCell="A10" activePane="bottomLeft" state="frozen"/>
      <selection pane="bottomLeft" activeCell="F13" sqref="F13"/>
    </sheetView>
  </sheetViews>
  <sheetFormatPr defaultColWidth="8.6328125" defaultRowHeight="14.5" x14ac:dyDescent="0.35"/>
  <cols>
    <col min="1" max="1" width="2.81640625" style="2" customWidth="1"/>
    <col min="2" max="2" width="9.54296875" style="2" bestFit="1" customWidth="1"/>
    <col min="3" max="3" width="46.81640625" style="2" customWidth="1"/>
    <col min="4" max="4" width="139.81640625" style="2" customWidth="1"/>
    <col min="5" max="5" width="2.81640625" style="2" customWidth="1"/>
    <col min="6" max="6" width="60.81640625" style="2" customWidth="1"/>
    <col min="7" max="7" width="92.36328125" style="2" customWidth="1"/>
    <col min="8" max="8" width="17" style="2" customWidth="1"/>
    <col min="9" max="9" width="19.54296875" style="2" customWidth="1"/>
    <col min="10" max="10" width="20" style="2" bestFit="1" customWidth="1"/>
    <col min="11" max="11" width="22.90625" style="2" bestFit="1" customWidth="1"/>
    <col min="12" max="12" width="47.36328125" style="2" bestFit="1" customWidth="1"/>
    <col min="13" max="16384" width="8.6328125" style="2"/>
  </cols>
  <sheetData>
    <row r="9" spans="10:11" ht="14.4" customHeight="1" x14ac:dyDescent="0.35"/>
    <row r="13" spans="10:11" ht="21" x14ac:dyDescent="0.5">
      <c r="J13" s="1"/>
      <c r="K13" s="1"/>
    </row>
    <row r="14" spans="10:11" ht="21" x14ac:dyDescent="0.5">
      <c r="J14" s="1"/>
      <c r="K14" s="1"/>
    </row>
    <row r="15" spans="10:11" ht="21.5" x14ac:dyDescent="0.55000000000000004">
      <c r="J15" s="1"/>
      <c r="K15" s="89"/>
    </row>
    <row r="16" spans="10:11" ht="21" x14ac:dyDescent="0.5">
      <c r="J16" s="1"/>
      <c r="K16" s="1"/>
    </row>
    <row r="17" spans="2:11" ht="33.5" customHeight="1" x14ac:dyDescent="0.5">
      <c r="J17" s="1"/>
      <c r="K17" s="1"/>
    </row>
    <row r="18" spans="2:11" ht="21" x14ac:dyDescent="0.5">
      <c r="J18" s="1"/>
      <c r="K18" s="1"/>
    </row>
    <row r="19" spans="2:11" ht="21" x14ac:dyDescent="0.5">
      <c r="B19" s="172" t="s">
        <v>0</v>
      </c>
      <c r="C19" s="173" t="s">
        <v>1</v>
      </c>
      <c r="D19" s="174" t="s">
        <v>2</v>
      </c>
      <c r="J19" s="1"/>
      <c r="K19" s="1"/>
    </row>
    <row r="20" spans="2:11" ht="21" x14ac:dyDescent="0.5">
      <c r="B20" s="164">
        <v>0.1</v>
      </c>
      <c r="C20" s="165" t="s">
        <v>3</v>
      </c>
      <c r="D20" s="164" t="s">
        <v>4</v>
      </c>
      <c r="J20" s="1"/>
      <c r="K20" s="1"/>
    </row>
    <row r="21" spans="2:11" ht="21" x14ac:dyDescent="0.5">
      <c r="B21" s="164">
        <v>0.2</v>
      </c>
      <c r="C21" s="165" t="s">
        <v>5</v>
      </c>
      <c r="D21" s="164" t="s">
        <v>6</v>
      </c>
      <c r="J21" s="1"/>
      <c r="K21" s="1"/>
    </row>
    <row r="22" spans="2:11" ht="21" x14ac:dyDescent="0.5">
      <c r="B22" s="164">
        <v>0.3</v>
      </c>
      <c r="C22" s="165" t="s">
        <v>7</v>
      </c>
      <c r="D22" s="164" t="s">
        <v>6</v>
      </c>
      <c r="J22" s="1"/>
      <c r="K22" s="1"/>
    </row>
    <row r="23" spans="2:11" ht="21" x14ac:dyDescent="0.5">
      <c r="B23" s="164">
        <v>0.4</v>
      </c>
      <c r="C23" s="165" t="s">
        <v>8</v>
      </c>
      <c r="D23" s="164" t="s">
        <v>9</v>
      </c>
      <c r="J23" s="1"/>
      <c r="K23" s="1"/>
    </row>
    <row r="24" spans="2:11" ht="14.4" customHeight="1" x14ac:dyDescent="0.5">
      <c r="F24" s="83"/>
      <c r="J24" s="1"/>
      <c r="K24" s="1"/>
    </row>
    <row r="25" spans="2:11" ht="27" customHeight="1" x14ac:dyDescent="0.5">
      <c r="F25" s="83"/>
      <c r="J25" s="1"/>
      <c r="K25" s="1"/>
    </row>
    <row r="26" spans="2:11" x14ac:dyDescent="0.35">
      <c r="C26" s="125"/>
      <c r="D26" s="56"/>
      <c r="E26" s="83"/>
      <c r="F26" s="83"/>
    </row>
    <row r="27" spans="2:11" x14ac:dyDescent="0.35">
      <c r="B27" s="189" t="s">
        <v>1422</v>
      </c>
      <c r="C27" s="190"/>
      <c r="D27" s="56"/>
      <c r="E27" s="83"/>
      <c r="F27" s="83"/>
    </row>
    <row r="28" spans="2:11" ht="14.4" customHeight="1" x14ac:dyDescent="0.35"/>
    <row r="29" spans="2:11" x14ac:dyDescent="0.35">
      <c r="B29" s="169" t="s">
        <v>10</v>
      </c>
      <c r="C29" s="170" t="s">
        <v>353</v>
      </c>
      <c r="D29" s="171" t="s">
        <v>1</v>
      </c>
    </row>
    <row r="30" spans="2:11" ht="29" x14ac:dyDescent="0.35">
      <c r="B30" s="167">
        <v>1</v>
      </c>
      <c r="C30" s="82" t="s">
        <v>11</v>
      </c>
      <c r="D30" s="165" t="s">
        <v>12</v>
      </c>
    </row>
    <row r="31" spans="2:11" x14ac:dyDescent="0.35">
      <c r="B31" s="167">
        <v>2</v>
      </c>
      <c r="C31" s="168" t="s">
        <v>1403</v>
      </c>
      <c r="D31" s="165" t="s">
        <v>13</v>
      </c>
    </row>
    <row r="32" spans="2:11" ht="29" x14ac:dyDescent="0.35">
      <c r="B32" s="167">
        <v>3</v>
      </c>
      <c r="C32" s="82" t="s">
        <v>14</v>
      </c>
      <c r="D32" s="165" t="s">
        <v>15</v>
      </c>
    </row>
    <row r="33" spans="2:9" ht="29" x14ac:dyDescent="0.35">
      <c r="B33" s="167">
        <v>4</v>
      </c>
      <c r="C33" s="82" t="s">
        <v>16</v>
      </c>
      <c r="D33" s="165" t="s">
        <v>15</v>
      </c>
    </row>
    <row r="34" spans="2:9" ht="29" x14ac:dyDescent="0.35">
      <c r="B34" s="167">
        <v>5</v>
      </c>
      <c r="C34" s="82" t="s">
        <v>1407</v>
      </c>
      <c r="D34" s="165" t="s">
        <v>17</v>
      </c>
    </row>
    <row r="35" spans="2:9" ht="43.5" x14ac:dyDescent="0.35">
      <c r="B35" s="167">
        <v>6</v>
      </c>
      <c r="C35" s="165" t="s">
        <v>18</v>
      </c>
      <c r="D35" s="165" t="s">
        <v>19</v>
      </c>
    </row>
    <row r="36" spans="2:9" ht="43.5" x14ac:dyDescent="0.35">
      <c r="B36" s="167">
        <v>7</v>
      </c>
      <c r="C36" s="82" t="s">
        <v>20</v>
      </c>
      <c r="D36" s="165" t="s">
        <v>1426</v>
      </c>
    </row>
    <row r="37" spans="2:9" x14ac:dyDescent="0.35">
      <c r="B37" s="167">
        <v>8</v>
      </c>
      <c r="C37" s="165" t="s">
        <v>21</v>
      </c>
      <c r="D37" s="165"/>
      <c r="I37"/>
    </row>
    <row r="38" spans="2:9" x14ac:dyDescent="0.35">
      <c r="B38" s="167"/>
      <c r="C38" s="168" t="s">
        <v>22</v>
      </c>
      <c r="D38" s="165" t="s">
        <v>23</v>
      </c>
    </row>
    <row r="39" spans="2:9" ht="43.5" x14ac:dyDescent="0.35">
      <c r="B39" s="167"/>
      <c r="C39" s="168" t="s">
        <v>24</v>
      </c>
      <c r="D39" s="165" t="s">
        <v>25</v>
      </c>
    </row>
    <row r="40" spans="2:9" ht="58" x14ac:dyDescent="0.35">
      <c r="B40" s="167"/>
      <c r="C40" s="168" t="s">
        <v>26</v>
      </c>
      <c r="D40" s="165" t="s">
        <v>1420</v>
      </c>
    </row>
    <row r="41" spans="2:9" ht="43.5" x14ac:dyDescent="0.35">
      <c r="B41" s="167"/>
      <c r="C41" s="168" t="s">
        <v>27</v>
      </c>
      <c r="D41" s="165" t="s">
        <v>1425</v>
      </c>
    </row>
    <row r="42" spans="2:9" ht="29" x14ac:dyDescent="0.35">
      <c r="B42" s="167"/>
      <c r="C42" s="168" t="s">
        <v>28</v>
      </c>
      <c r="D42" s="165" t="s">
        <v>29</v>
      </c>
    </row>
    <row r="43" spans="2:9" ht="58" x14ac:dyDescent="0.35">
      <c r="B43" s="167"/>
      <c r="C43" s="168" t="s">
        <v>30</v>
      </c>
      <c r="D43" s="165" t="s">
        <v>31</v>
      </c>
    </row>
    <row r="44" spans="2:9" ht="29" x14ac:dyDescent="0.35">
      <c r="B44" s="167"/>
      <c r="C44" s="168" t="s">
        <v>32</v>
      </c>
      <c r="D44" s="165" t="s">
        <v>1497</v>
      </c>
    </row>
  </sheetData>
  <mergeCells count="1">
    <mergeCell ref="B27:C27"/>
  </mergeCells>
  <hyperlinks>
    <hyperlink ref="C30" location="'1. Phases'!A1" display="Review the migration phases to get an understanding of the end-to-end procedure" xr:uid="{1E9A166B-B3A4-4B95-A35B-1DF2B9EA9BB5}"/>
    <hyperlink ref="C32" location="'3. Roles'!A1" display="Review the DACI matrix to understand the roles and responsibilities within a typical migration project" xr:uid="{A43B17A7-81FC-4DEB-85AC-29AF3F1F5AC6}"/>
    <hyperlink ref="C33" location="'4. Team'!A1" display="Assign resources to roles and responsibilities using the Team worksheet" xr:uid="{3834B68B-0B7E-49F6-84C8-19505092B124}"/>
    <hyperlink ref="C36" location="'7. Checklist'!A1" display="Use the Checklist to ensure that key business, project management and technical recommendations are followed, and common issues are avoided" xr:uid="{7F542961-5AD5-40F9-B82B-65F8E7A25AA7}"/>
    <hyperlink ref="C34" location="'5. Training'!A1" display="Familiarize or refresh knowledge around the latest Azure Migrate developments" xr:uid="{3D63528D-DE92-423E-B770-EF94021F46F0}"/>
    <hyperlink ref="C38" location="'8. Example Project Plan'!A1" display="Project Plan Template" xr:uid="{B6834D28-2391-408C-B1C8-D54A26AB93CE}"/>
    <hyperlink ref="C39" location="'8. Digital Estate'!A1" display="Digital Estate Discovery Template" xr:uid="{2E4C2E49-26A8-49A5-BC58-8B51FDDB72EC}"/>
    <hyperlink ref="C40" location="'8. Workload'!A1" display="Workload Template" xr:uid="{EBDE4292-4E1E-41EC-8790-CB80D249BCB7}"/>
    <hyperlink ref="C41" location="'8. Wave'!A1" display="Wave Template" xr:uid="{C97FDBE0-CC4F-49D4-A0C0-9A091183665F}"/>
    <hyperlink ref="C42" location="'8. Runbook'!A1" display="Runbook Template" xr:uid="{ED50FFB1-EDED-43FC-98C0-926263D1A3DE}"/>
    <hyperlink ref="C43" location="'8. Change'!A1" display="Change Template" xr:uid="{C4AE1ABA-528F-46EC-821B-BC766B7B1C15}"/>
    <hyperlink ref="C44" location="'8. Risk Register'!A1" display="Risk Register Template" xr:uid="{A776BE75-71D9-46B4-AB5C-2889BCBD3F25}"/>
    <hyperlink ref="C31" location="'2. Questions'!A1" display="Review the suggested workshop questions" xr:uid="{B25DAAC8-B846-4919-BB22-E6E27E084ABF}"/>
    <hyperlink ref="B27" location="'Programs and Funding'!A1" display="Review the available programs and funding" xr:uid="{87BAA413-EB0C-4404-9DAD-DAD4F934A90E}"/>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3"/>
  <sheetViews>
    <sheetView showGridLines="0" workbookViewId="0">
      <pane ySplit="8" topLeftCell="A9" activePane="bottomLeft" state="frozen"/>
      <selection pane="bottomLeft" activeCell="C26" sqref="C26"/>
    </sheetView>
  </sheetViews>
  <sheetFormatPr defaultRowHeight="14.5" x14ac:dyDescent="0.35"/>
  <cols>
    <col min="2" max="2" width="57.08984375" style="2" bestFit="1" customWidth="1"/>
    <col min="3" max="3" width="80.36328125" customWidth="1"/>
    <col min="4" max="4" width="57.90625" bestFit="1" customWidth="1"/>
  </cols>
  <sheetData>
    <row r="2" spans="2:21" s="158" customFormat="1" ht="21" x14ac:dyDescent="0.35">
      <c r="B2" s="145" t="s">
        <v>1510</v>
      </c>
      <c r="C2" s="145"/>
      <c r="D2" s="157"/>
      <c r="E2" s="157"/>
      <c r="F2" s="157"/>
      <c r="G2" s="157"/>
      <c r="H2" s="157"/>
      <c r="I2" s="157"/>
      <c r="J2" s="157"/>
      <c r="K2" s="157"/>
      <c r="L2" s="157"/>
      <c r="M2" s="157"/>
      <c r="N2" s="157"/>
      <c r="O2" s="157"/>
      <c r="P2" s="157"/>
      <c r="Q2" s="157"/>
      <c r="R2" s="157"/>
      <c r="S2" s="157"/>
      <c r="T2" s="157"/>
      <c r="U2" s="157"/>
    </row>
    <row r="7" spans="2:21" ht="21.75" customHeight="1" x14ac:dyDescent="0.35">
      <c r="B7" s="144"/>
      <c r="C7" s="144"/>
      <c r="D7" s="144"/>
    </row>
    <row r="8" spans="2:21" x14ac:dyDescent="0.35">
      <c r="B8" s="166" t="s">
        <v>1421</v>
      </c>
      <c r="C8" s="175" t="s">
        <v>1</v>
      </c>
      <c r="D8" s="132"/>
      <c r="E8" s="132"/>
    </row>
    <row r="9" spans="2:21" ht="58" x14ac:dyDescent="0.35">
      <c r="B9" s="40" t="s">
        <v>1423</v>
      </c>
      <c r="C9" s="175" t="s">
        <v>1424</v>
      </c>
      <c r="D9" s="132"/>
      <c r="E9" s="132"/>
    </row>
    <row r="10" spans="2:21" ht="29" x14ac:dyDescent="0.35">
      <c r="B10" s="40" t="s">
        <v>1416</v>
      </c>
      <c r="C10" s="175" t="s">
        <v>1414</v>
      </c>
      <c r="D10" s="132"/>
      <c r="E10" s="132"/>
    </row>
    <row r="11" spans="2:21" ht="29" x14ac:dyDescent="0.35">
      <c r="B11" s="40" t="s">
        <v>1417</v>
      </c>
      <c r="C11" s="175" t="s">
        <v>1419</v>
      </c>
      <c r="D11" s="132"/>
      <c r="E11" s="132"/>
    </row>
    <row r="12" spans="2:21" x14ac:dyDescent="0.35">
      <c r="B12" s="40" t="s">
        <v>1418</v>
      </c>
      <c r="C12" s="175" t="s">
        <v>1415</v>
      </c>
    </row>
    <row r="13" spans="2:21" ht="58" x14ac:dyDescent="0.35">
      <c r="B13" s="191" t="s">
        <v>1516</v>
      </c>
      <c r="C13" s="131" t="s">
        <v>1517</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 ref="B13" r:id="rId5" xr:uid="{B7CA2685-6C36-4683-8ABC-18FA3761BE02}"/>
  </hyperlinks>
  <pageMargins left="0.7" right="0.7" top="0.75" bottom="0.75" header="0.3" footer="0.3"/>
  <drawing r:id="rId6"/>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Normal="100" workbookViewId="0">
      <pane ySplit="6" topLeftCell="A7" activePane="bottomLeft" state="frozen"/>
      <selection pane="bottomLeft" activeCell="AB37" sqref="AB37"/>
    </sheetView>
  </sheetViews>
  <sheetFormatPr defaultRowHeight="14.5" x14ac:dyDescent="0.35"/>
  <cols>
    <col min="1" max="1" width="2.81640625" customWidth="1"/>
  </cols>
  <sheetData>
    <row r="2" spans="2:21" ht="21" x14ac:dyDescent="0.35">
      <c r="B2" s="145" t="s">
        <v>1427</v>
      </c>
      <c r="C2" s="145"/>
      <c r="D2" s="145"/>
      <c r="E2" s="145"/>
      <c r="F2" s="145"/>
      <c r="G2" s="145"/>
      <c r="H2" s="145"/>
      <c r="I2" s="145"/>
      <c r="J2" s="145"/>
      <c r="K2" s="145"/>
      <c r="L2" s="145"/>
      <c r="M2" s="145"/>
      <c r="N2" s="145"/>
      <c r="O2" s="145"/>
      <c r="P2" s="145"/>
      <c r="Q2" s="145"/>
      <c r="R2" s="145"/>
      <c r="S2" s="145"/>
      <c r="T2" s="145"/>
      <c r="U2" s="145"/>
    </row>
    <row r="3" spans="2:21" ht="15" customHeight="1" x14ac:dyDescent="0.35"/>
    <row r="4" spans="2:21" ht="15" customHeight="1" x14ac:dyDescent="0.35"/>
    <row r="5" spans="2:21" ht="15" customHeight="1" x14ac:dyDescent="0.35"/>
    <row r="6" spans="2:21" ht="15" customHeight="1" x14ac:dyDescent="0.35"/>
    <row r="7" spans="2:21" ht="15" customHeight="1" x14ac:dyDescent="0.35"/>
    <row r="47" spans="2:22" s="2" customFormat="1" ht="14.4" customHeight="1" x14ac:dyDescent="0.35">
      <c r="B47" s="93"/>
      <c r="C47" s="93"/>
      <c r="D47" s="93"/>
      <c r="E47" s="93"/>
      <c r="S47" s="93"/>
      <c r="T47" s="93"/>
      <c r="U47" s="93"/>
      <c r="V47" s="93"/>
    </row>
  </sheetData>
  <mergeCells count="1">
    <mergeCell ref="B2:U2"/>
  </mergeCells>
  <pageMargins left="0.7" right="0.7" top="0.75" bottom="0.75" header="0.3" footer="0.3"/>
  <pageSetup paperSize="9" orientation="portrait" horizontalDpi="0" verticalDpi="0" r:id="rId1"/>
  <headerFooter>
    <oddHeader>&amp;L&amp;G</oddHeader>
  </headerFooter>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7" activePane="bottomLeft" state="frozen"/>
      <selection pane="bottomLeft" activeCell="L62" sqref="L62"/>
    </sheetView>
  </sheetViews>
  <sheetFormatPr defaultColWidth="8.90625" defaultRowHeight="14.5" x14ac:dyDescent="0.35"/>
  <cols>
    <col min="1" max="1" width="2.08984375" style="2" customWidth="1"/>
    <col min="2" max="2" width="5.6328125" style="2" bestFit="1" customWidth="1"/>
    <col min="3" max="4" width="60.81640625" style="2" customWidth="1"/>
    <col min="5" max="5" width="11.6328125" style="2" bestFit="1" customWidth="1"/>
    <col min="6" max="6" width="12" style="2" bestFit="1" customWidth="1"/>
    <col min="7" max="7" width="11.453125" style="2" bestFit="1" customWidth="1"/>
    <col min="8" max="8" width="35.81640625" style="2" customWidth="1"/>
    <col min="9" max="16384" width="8.90625" style="2"/>
  </cols>
  <sheetData>
    <row r="2" spans="2:65" ht="21" x14ac:dyDescent="0.5">
      <c r="B2" s="146" t="s">
        <v>33</v>
      </c>
      <c r="C2" s="146"/>
      <c r="D2" s="146"/>
      <c r="E2" s="146"/>
      <c r="F2" s="146"/>
      <c r="G2" s="146"/>
      <c r="H2" s="146"/>
      <c r="I2" s="134"/>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c r="AO2" s="134"/>
      <c r="AP2" s="134"/>
      <c r="AQ2" s="134"/>
      <c r="AR2" s="134"/>
      <c r="AS2" s="134"/>
      <c r="AT2" s="134"/>
      <c r="AU2" s="134"/>
      <c r="AV2" s="134"/>
      <c r="AW2" s="134"/>
      <c r="AX2" s="134"/>
      <c r="AY2" s="134"/>
      <c r="AZ2" s="134"/>
      <c r="BA2" s="134"/>
      <c r="BB2" s="134"/>
      <c r="BC2" s="134"/>
      <c r="BD2" s="134"/>
      <c r="BE2" s="134"/>
      <c r="BF2" s="134"/>
      <c r="BG2" s="134"/>
      <c r="BH2" s="134"/>
      <c r="BI2" s="134"/>
      <c r="BJ2" s="134"/>
      <c r="BK2" s="134"/>
      <c r="BL2" s="134"/>
      <c r="BM2" s="134"/>
    </row>
    <row r="3" spans="2:65" x14ac:dyDescent="0.35">
      <c r="G3" s="102"/>
    </row>
    <row r="4" spans="2:65" x14ac:dyDescent="0.35">
      <c r="G4" s="102"/>
    </row>
    <row r="5" spans="2:65" x14ac:dyDescent="0.35">
      <c r="G5" s="102"/>
    </row>
    <row r="6" spans="2:65" x14ac:dyDescent="0.35">
      <c r="B6" s="165" t="s">
        <v>34</v>
      </c>
      <c r="C6" s="165" t="s">
        <v>35</v>
      </c>
      <c r="D6" s="165" t="s">
        <v>1</v>
      </c>
      <c r="E6" s="165" t="s">
        <v>36</v>
      </c>
      <c r="F6" s="165" t="s">
        <v>37</v>
      </c>
      <c r="G6" s="165" t="s">
        <v>1511</v>
      </c>
      <c r="H6" s="165" t="s">
        <v>38</v>
      </c>
      <c r="I6" s="102"/>
    </row>
    <row r="7" spans="2:65" ht="43.5" x14ac:dyDescent="0.35">
      <c r="B7" s="165" t="s">
        <v>39</v>
      </c>
      <c r="C7" s="165" t="s">
        <v>40</v>
      </c>
      <c r="D7" s="165" t="s">
        <v>41</v>
      </c>
      <c r="E7" s="82" t="s">
        <v>42</v>
      </c>
      <c r="F7" s="165" t="s">
        <v>43</v>
      </c>
      <c r="G7" s="165" t="s">
        <v>44</v>
      </c>
      <c r="H7" s="165" t="s">
        <v>45</v>
      </c>
      <c r="I7" s="102"/>
    </row>
    <row r="8" spans="2:65" ht="43.5" x14ac:dyDescent="0.35">
      <c r="B8" s="165" t="s">
        <v>46</v>
      </c>
      <c r="C8" s="165" t="s">
        <v>47</v>
      </c>
      <c r="D8" s="165"/>
      <c r="E8" s="82" t="s">
        <v>42</v>
      </c>
      <c r="F8" s="165" t="s">
        <v>43</v>
      </c>
      <c r="G8" s="165" t="s">
        <v>44</v>
      </c>
      <c r="H8" s="165" t="s">
        <v>45</v>
      </c>
      <c r="I8" s="102"/>
    </row>
    <row r="9" spans="2:65" ht="43.5" x14ac:dyDescent="0.35">
      <c r="B9" s="165" t="s">
        <v>48</v>
      </c>
      <c r="C9" s="165" t="s">
        <v>49</v>
      </c>
      <c r="D9" s="165"/>
      <c r="E9" s="82" t="s">
        <v>42</v>
      </c>
      <c r="F9" s="165" t="s">
        <v>43</v>
      </c>
      <c r="G9" s="165" t="s">
        <v>44</v>
      </c>
      <c r="H9" s="165" t="s">
        <v>45</v>
      </c>
    </row>
    <row r="10" spans="2:65" ht="43.5" x14ac:dyDescent="0.35">
      <c r="B10" s="165" t="s">
        <v>50</v>
      </c>
      <c r="C10" s="82" t="s">
        <v>51</v>
      </c>
      <c r="D10" s="165" t="s">
        <v>52</v>
      </c>
      <c r="E10" s="82" t="s">
        <v>42</v>
      </c>
      <c r="F10" s="165" t="s">
        <v>43</v>
      </c>
      <c r="G10" s="165" t="s">
        <v>44</v>
      </c>
      <c r="H10" s="165" t="s">
        <v>45</v>
      </c>
    </row>
    <row r="11" spans="2:65" ht="43.5" x14ac:dyDescent="0.35">
      <c r="B11" s="165" t="s">
        <v>53</v>
      </c>
      <c r="C11" s="165" t="s">
        <v>54</v>
      </c>
      <c r="D11" s="165" t="s">
        <v>55</v>
      </c>
      <c r="E11" s="82" t="s">
        <v>42</v>
      </c>
      <c r="F11" s="165" t="s">
        <v>43</v>
      </c>
      <c r="G11" s="165" t="s">
        <v>44</v>
      </c>
      <c r="H11" s="165" t="s">
        <v>45</v>
      </c>
    </row>
    <row r="12" spans="2:65" ht="43.5" x14ac:dyDescent="0.35">
      <c r="B12" s="165" t="s">
        <v>56</v>
      </c>
      <c r="C12" s="165" t="s">
        <v>57</v>
      </c>
      <c r="D12" s="165" t="s">
        <v>58</v>
      </c>
      <c r="E12" s="82" t="s">
        <v>42</v>
      </c>
      <c r="F12" s="165" t="s">
        <v>43</v>
      </c>
      <c r="G12" s="165" t="s">
        <v>44</v>
      </c>
      <c r="H12" s="165" t="s">
        <v>45</v>
      </c>
    </row>
    <row r="13" spans="2:65" ht="43.5" x14ac:dyDescent="0.35">
      <c r="B13" s="165" t="s">
        <v>59</v>
      </c>
      <c r="C13" s="165" t="s">
        <v>60</v>
      </c>
      <c r="D13" s="165"/>
      <c r="E13" s="82" t="s">
        <v>42</v>
      </c>
      <c r="F13" s="165" t="s">
        <v>43</v>
      </c>
      <c r="G13" s="165" t="s">
        <v>44</v>
      </c>
      <c r="H13" s="165" t="s">
        <v>45</v>
      </c>
    </row>
    <row r="14" spans="2:65" ht="43.5" x14ac:dyDescent="0.35">
      <c r="B14" s="165" t="s">
        <v>61</v>
      </c>
      <c r="C14" s="165" t="s">
        <v>62</v>
      </c>
      <c r="D14" s="165" t="s">
        <v>63</v>
      </c>
      <c r="E14" s="82" t="s">
        <v>42</v>
      </c>
      <c r="F14" s="165" t="s">
        <v>43</v>
      </c>
      <c r="G14" s="165" t="s">
        <v>44</v>
      </c>
      <c r="H14" s="165" t="s">
        <v>45</v>
      </c>
    </row>
    <row r="15" spans="2:65" ht="43.5" x14ac:dyDescent="0.35">
      <c r="B15" s="165" t="s">
        <v>64</v>
      </c>
      <c r="C15" s="165" t="s">
        <v>65</v>
      </c>
      <c r="D15" s="165" t="s">
        <v>66</v>
      </c>
      <c r="E15" s="82" t="s">
        <v>42</v>
      </c>
      <c r="F15" s="165" t="s">
        <v>43</v>
      </c>
      <c r="G15" s="165" t="s">
        <v>44</v>
      </c>
      <c r="H15" s="165" t="s">
        <v>45</v>
      </c>
    </row>
    <row r="16" spans="2:65" ht="43.5" x14ac:dyDescent="0.35">
      <c r="B16" s="165" t="s">
        <v>67</v>
      </c>
      <c r="C16" s="82" t="s">
        <v>68</v>
      </c>
      <c r="D16" s="165" t="s">
        <v>69</v>
      </c>
      <c r="E16" s="82" t="s">
        <v>42</v>
      </c>
      <c r="F16" s="165" t="s">
        <v>43</v>
      </c>
      <c r="G16" s="165" t="s">
        <v>44</v>
      </c>
      <c r="H16" s="165" t="s">
        <v>45</v>
      </c>
    </row>
    <row r="17" spans="2:8" ht="43.5" x14ac:dyDescent="0.35">
      <c r="B17" s="165" t="s">
        <v>70</v>
      </c>
      <c r="C17" s="165" t="s">
        <v>1430</v>
      </c>
      <c r="D17" s="165" t="s">
        <v>71</v>
      </c>
      <c r="E17" s="82" t="s">
        <v>42</v>
      </c>
      <c r="F17" s="165" t="s">
        <v>43</v>
      </c>
      <c r="G17" s="165" t="s">
        <v>44</v>
      </c>
      <c r="H17" s="165" t="s">
        <v>45</v>
      </c>
    </row>
    <row r="18" spans="2:8" ht="43.5" x14ac:dyDescent="0.35">
      <c r="B18" s="165" t="s">
        <v>72</v>
      </c>
      <c r="C18" s="165" t="s">
        <v>73</v>
      </c>
      <c r="D18" s="165" t="s">
        <v>1431</v>
      </c>
      <c r="E18" s="82" t="s">
        <v>42</v>
      </c>
      <c r="F18" s="165" t="s">
        <v>43</v>
      </c>
      <c r="G18" s="165" t="s">
        <v>44</v>
      </c>
      <c r="H18" s="165" t="s">
        <v>45</v>
      </c>
    </row>
    <row r="19" spans="2:8" ht="43.5" x14ac:dyDescent="0.35">
      <c r="B19" s="165" t="s">
        <v>74</v>
      </c>
      <c r="C19" s="165" t="s">
        <v>75</v>
      </c>
      <c r="D19" s="165"/>
      <c r="E19" s="82" t="s">
        <v>42</v>
      </c>
      <c r="F19" s="165" t="s">
        <v>43</v>
      </c>
      <c r="G19" s="165" t="s">
        <v>44</v>
      </c>
      <c r="H19" s="165" t="s">
        <v>45</v>
      </c>
    </row>
    <row r="20" spans="2:8" ht="43.5" x14ac:dyDescent="0.35">
      <c r="B20" s="165" t="s">
        <v>76</v>
      </c>
      <c r="C20" s="165" t="s">
        <v>77</v>
      </c>
      <c r="D20" s="165"/>
      <c r="E20" s="82" t="s">
        <v>42</v>
      </c>
      <c r="F20" s="165" t="s">
        <v>43</v>
      </c>
      <c r="G20" s="165" t="s">
        <v>44</v>
      </c>
      <c r="H20" s="165" t="s">
        <v>45</v>
      </c>
    </row>
    <row r="21" spans="2:8" ht="43.5" x14ac:dyDescent="0.35">
      <c r="B21" s="165" t="s">
        <v>78</v>
      </c>
      <c r="C21" s="165" t="s">
        <v>79</v>
      </c>
      <c r="D21" s="165" t="s">
        <v>80</v>
      </c>
      <c r="E21" s="82" t="s">
        <v>42</v>
      </c>
      <c r="F21" s="165" t="s">
        <v>43</v>
      </c>
      <c r="G21" s="165" t="s">
        <v>44</v>
      </c>
      <c r="H21" s="165" t="s">
        <v>45</v>
      </c>
    </row>
    <row r="22" spans="2:8" ht="43.5" x14ac:dyDescent="0.35">
      <c r="B22" s="165" t="s">
        <v>81</v>
      </c>
      <c r="C22" s="82" t="s">
        <v>82</v>
      </c>
      <c r="D22" s="165" t="s">
        <v>83</v>
      </c>
      <c r="E22" s="82" t="s">
        <v>42</v>
      </c>
      <c r="F22" s="165" t="s">
        <v>43</v>
      </c>
      <c r="G22" s="165" t="s">
        <v>44</v>
      </c>
      <c r="H22" s="165" t="s">
        <v>45</v>
      </c>
    </row>
    <row r="23" spans="2:8" ht="43.5" x14ac:dyDescent="0.35">
      <c r="B23" s="165" t="s">
        <v>84</v>
      </c>
      <c r="C23" s="165" t="s">
        <v>85</v>
      </c>
      <c r="D23" s="165" t="s">
        <v>86</v>
      </c>
      <c r="E23" s="82" t="s">
        <v>42</v>
      </c>
      <c r="F23" s="165" t="s">
        <v>43</v>
      </c>
      <c r="G23" s="165" t="s">
        <v>44</v>
      </c>
      <c r="H23" s="165" t="s">
        <v>45</v>
      </c>
    </row>
    <row r="24" spans="2:8" ht="43.5" x14ac:dyDescent="0.35">
      <c r="B24" s="165" t="s">
        <v>87</v>
      </c>
      <c r="C24" s="165" t="s">
        <v>88</v>
      </c>
      <c r="D24" s="82"/>
      <c r="E24" s="82" t="s">
        <v>42</v>
      </c>
      <c r="F24" s="165" t="s">
        <v>43</v>
      </c>
      <c r="G24" s="165" t="s">
        <v>44</v>
      </c>
      <c r="H24" s="165" t="s">
        <v>45</v>
      </c>
    </row>
    <row r="25" spans="2:8" ht="43.5" x14ac:dyDescent="0.35">
      <c r="B25" s="165" t="s">
        <v>89</v>
      </c>
      <c r="C25" s="82" t="s">
        <v>90</v>
      </c>
      <c r="D25" s="82" t="s">
        <v>91</v>
      </c>
      <c r="E25" s="82" t="s">
        <v>42</v>
      </c>
      <c r="F25" s="165" t="s">
        <v>43</v>
      </c>
      <c r="G25" s="165" t="s">
        <v>44</v>
      </c>
      <c r="H25" s="165" t="s">
        <v>45</v>
      </c>
    </row>
    <row r="26" spans="2:8" ht="43.5" x14ac:dyDescent="0.35">
      <c r="B26" s="165" t="s">
        <v>92</v>
      </c>
      <c r="C26" s="165" t="s">
        <v>93</v>
      </c>
      <c r="D26" s="165" t="s">
        <v>94</v>
      </c>
      <c r="E26" s="82" t="s">
        <v>95</v>
      </c>
      <c r="F26" s="165" t="s">
        <v>43</v>
      </c>
      <c r="G26" s="165" t="s">
        <v>44</v>
      </c>
      <c r="H26" s="165" t="s">
        <v>45</v>
      </c>
    </row>
    <row r="27" spans="2:8" ht="43.5" x14ac:dyDescent="0.35">
      <c r="B27" s="165" t="s">
        <v>96</v>
      </c>
      <c r="C27" s="165" t="s">
        <v>97</v>
      </c>
      <c r="D27" s="165"/>
      <c r="E27" s="82" t="s">
        <v>98</v>
      </c>
      <c r="F27" s="165" t="s">
        <v>43</v>
      </c>
      <c r="G27" s="165" t="s">
        <v>44</v>
      </c>
      <c r="H27" s="165" t="s">
        <v>45</v>
      </c>
    </row>
    <row r="28" spans="2:8" ht="43.5" x14ac:dyDescent="0.35">
      <c r="B28" s="165" t="s">
        <v>99</v>
      </c>
      <c r="C28" s="165" t="s">
        <v>100</v>
      </c>
      <c r="D28" s="165" t="s">
        <v>101</v>
      </c>
      <c r="E28" s="82" t="s">
        <v>102</v>
      </c>
      <c r="F28" s="165" t="s">
        <v>43</v>
      </c>
      <c r="G28" s="165" t="s">
        <v>44</v>
      </c>
      <c r="H28" s="165" t="s">
        <v>45</v>
      </c>
    </row>
    <row r="29" spans="2:8" ht="43.5" x14ac:dyDescent="0.35">
      <c r="B29" s="165" t="s">
        <v>103</v>
      </c>
      <c r="C29" s="165" t="s">
        <v>104</v>
      </c>
      <c r="D29" s="165"/>
      <c r="E29" s="82" t="s">
        <v>102</v>
      </c>
      <c r="F29" s="165" t="s">
        <v>43</v>
      </c>
      <c r="G29" s="165" t="s">
        <v>44</v>
      </c>
      <c r="H29" s="165" t="s">
        <v>45</v>
      </c>
    </row>
    <row r="30" spans="2:8" ht="43.5" x14ac:dyDescent="0.35">
      <c r="B30" s="165" t="s">
        <v>105</v>
      </c>
      <c r="C30" s="82" t="s">
        <v>106</v>
      </c>
      <c r="D30" s="165" t="s">
        <v>107</v>
      </c>
      <c r="E30" s="82" t="s">
        <v>102</v>
      </c>
      <c r="F30" s="165" t="s">
        <v>43</v>
      </c>
      <c r="G30" s="165" t="s">
        <v>44</v>
      </c>
      <c r="H30" s="165" t="s">
        <v>45</v>
      </c>
    </row>
    <row r="31" spans="2:8" ht="43.5" x14ac:dyDescent="0.35">
      <c r="B31" s="165" t="s">
        <v>108</v>
      </c>
      <c r="C31" s="165" t="s">
        <v>109</v>
      </c>
      <c r="D31" s="165"/>
      <c r="E31" s="82" t="s">
        <v>102</v>
      </c>
      <c r="F31" s="165" t="s">
        <v>43</v>
      </c>
      <c r="G31" s="165" t="s">
        <v>44</v>
      </c>
      <c r="H31" s="165" t="s">
        <v>45</v>
      </c>
    </row>
    <row r="32" spans="2:8" ht="43.5" x14ac:dyDescent="0.35">
      <c r="B32" s="165" t="s">
        <v>110</v>
      </c>
      <c r="C32" s="165" t="s">
        <v>111</v>
      </c>
      <c r="D32" s="165"/>
      <c r="E32" s="82" t="s">
        <v>102</v>
      </c>
      <c r="F32" s="165" t="s">
        <v>43</v>
      </c>
      <c r="G32" s="165" t="s">
        <v>44</v>
      </c>
      <c r="H32" s="165" t="s">
        <v>45</v>
      </c>
    </row>
    <row r="33" spans="2:8" ht="43.5" x14ac:dyDescent="0.35">
      <c r="B33" s="165" t="s">
        <v>112</v>
      </c>
      <c r="C33" s="165" t="s">
        <v>113</v>
      </c>
      <c r="D33" s="165"/>
      <c r="E33" s="82" t="s">
        <v>102</v>
      </c>
      <c r="F33" s="165" t="s">
        <v>43</v>
      </c>
      <c r="G33" s="165" t="s">
        <v>44</v>
      </c>
      <c r="H33" s="165" t="s">
        <v>45</v>
      </c>
    </row>
    <row r="34" spans="2:8" ht="43.5" x14ac:dyDescent="0.35">
      <c r="B34" s="165" t="s">
        <v>114</v>
      </c>
      <c r="C34" s="165" t="s">
        <v>115</v>
      </c>
      <c r="D34" s="165"/>
      <c r="E34" s="82" t="s">
        <v>102</v>
      </c>
      <c r="F34" s="165" t="s">
        <v>43</v>
      </c>
      <c r="G34" s="165" t="s">
        <v>44</v>
      </c>
      <c r="H34" s="165" t="s">
        <v>45</v>
      </c>
    </row>
    <row r="35" spans="2:8" ht="43.5" x14ac:dyDescent="0.35">
      <c r="B35" s="165" t="s">
        <v>116</v>
      </c>
      <c r="C35" s="165" t="s">
        <v>117</v>
      </c>
      <c r="D35" s="165" t="s">
        <v>118</v>
      </c>
      <c r="E35" s="82" t="s">
        <v>102</v>
      </c>
      <c r="F35" s="165" t="s">
        <v>43</v>
      </c>
      <c r="G35" s="165" t="s">
        <v>44</v>
      </c>
      <c r="H35" s="165" t="s">
        <v>45</v>
      </c>
    </row>
    <row r="36" spans="2:8" ht="43.5" x14ac:dyDescent="0.35">
      <c r="B36" s="165" t="s">
        <v>119</v>
      </c>
      <c r="C36" s="165" t="s">
        <v>120</v>
      </c>
      <c r="D36" s="82" t="s">
        <v>121</v>
      </c>
      <c r="E36" s="82" t="s">
        <v>102</v>
      </c>
      <c r="F36" s="165" t="s">
        <v>43</v>
      </c>
      <c r="G36" s="165" t="s">
        <v>44</v>
      </c>
      <c r="H36" s="165" t="s">
        <v>45</v>
      </c>
    </row>
    <row r="37" spans="2:8" ht="43.5" x14ac:dyDescent="0.35">
      <c r="B37" s="165" t="s">
        <v>122</v>
      </c>
      <c r="C37" s="82" t="s">
        <v>123</v>
      </c>
      <c r="D37" s="165"/>
      <c r="E37" s="82" t="s">
        <v>102</v>
      </c>
      <c r="F37" s="165" t="s">
        <v>43</v>
      </c>
      <c r="G37" s="165" t="s">
        <v>44</v>
      </c>
      <c r="H37" s="165" t="s">
        <v>45</v>
      </c>
    </row>
    <row r="38" spans="2:8" ht="43.5" x14ac:dyDescent="0.35">
      <c r="B38" s="165" t="s">
        <v>124</v>
      </c>
      <c r="C38" s="82" t="s">
        <v>125</v>
      </c>
      <c r="D38" s="165" t="s">
        <v>126</v>
      </c>
      <c r="E38" s="82" t="s">
        <v>102</v>
      </c>
      <c r="F38" s="165" t="s">
        <v>43</v>
      </c>
      <c r="G38" s="165" t="s">
        <v>44</v>
      </c>
      <c r="H38" s="165" t="s">
        <v>45</v>
      </c>
    </row>
    <row r="39" spans="2:8" ht="58" x14ac:dyDescent="0.35">
      <c r="B39" s="165" t="s">
        <v>127</v>
      </c>
      <c r="C39" s="82" t="s">
        <v>128</v>
      </c>
      <c r="D39" s="165" t="s">
        <v>129</v>
      </c>
      <c r="E39" s="82" t="s">
        <v>102</v>
      </c>
      <c r="F39" s="165" t="s">
        <v>43</v>
      </c>
      <c r="G39" s="165" t="s">
        <v>44</v>
      </c>
      <c r="H39" s="165" t="s">
        <v>130</v>
      </c>
    </row>
    <row r="40" spans="2:8" ht="43.5" x14ac:dyDescent="0.35">
      <c r="B40" s="165" t="s">
        <v>131</v>
      </c>
      <c r="C40" s="82" t="s">
        <v>132</v>
      </c>
      <c r="D40" s="165"/>
      <c r="E40" s="82" t="s">
        <v>42</v>
      </c>
      <c r="F40" s="165" t="s">
        <v>43</v>
      </c>
      <c r="G40" s="165" t="s">
        <v>44</v>
      </c>
      <c r="H40" s="165" t="s">
        <v>133</v>
      </c>
    </row>
    <row r="41" spans="2:8" ht="43.5" x14ac:dyDescent="0.35">
      <c r="B41" s="165" t="s">
        <v>134</v>
      </c>
      <c r="C41" s="165" t="s">
        <v>135</v>
      </c>
      <c r="D41" s="165"/>
      <c r="E41" s="82" t="s">
        <v>42</v>
      </c>
      <c r="F41" s="165" t="s">
        <v>136</v>
      </c>
      <c r="G41" s="165" t="s">
        <v>44</v>
      </c>
      <c r="H41" s="165" t="s">
        <v>133</v>
      </c>
    </row>
    <row r="42" spans="2:8" ht="43.5" x14ac:dyDescent="0.35">
      <c r="B42" s="165" t="s">
        <v>137</v>
      </c>
      <c r="C42" s="165" t="s">
        <v>138</v>
      </c>
      <c r="D42" s="165" t="s">
        <v>1432</v>
      </c>
      <c r="E42" s="82" t="s">
        <v>102</v>
      </c>
      <c r="F42" s="165" t="s">
        <v>136</v>
      </c>
      <c r="G42" s="165" t="s">
        <v>44</v>
      </c>
      <c r="H42" s="165" t="s">
        <v>133</v>
      </c>
    </row>
    <row r="43" spans="2:8" ht="43.5" x14ac:dyDescent="0.35">
      <c r="B43" s="165" t="s">
        <v>139</v>
      </c>
      <c r="C43" s="165" t="s">
        <v>140</v>
      </c>
      <c r="D43" s="165" t="s">
        <v>141</v>
      </c>
      <c r="E43" s="82" t="s">
        <v>102</v>
      </c>
      <c r="F43" s="165" t="s">
        <v>136</v>
      </c>
      <c r="G43" s="165" t="s">
        <v>44</v>
      </c>
      <c r="H43" s="165" t="s">
        <v>133</v>
      </c>
    </row>
    <row r="44" spans="2:8" ht="43.5" x14ac:dyDescent="0.35">
      <c r="B44" s="165" t="s">
        <v>142</v>
      </c>
      <c r="C44" s="165" t="s">
        <v>143</v>
      </c>
      <c r="D44" s="165" t="s">
        <v>144</v>
      </c>
      <c r="E44" s="82" t="s">
        <v>102</v>
      </c>
      <c r="F44" s="165" t="s">
        <v>136</v>
      </c>
      <c r="G44" s="165" t="s">
        <v>44</v>
      </c>
      <c r="H44" s="165" t="s">
        <v>133</v>
      </c>
    </row>
    <row r="45" spans="2:8" ht="43.5" x14ac:dyDescent="0.35">
      <c r="B45" s="165" t="s">
        <v>145</v>
      </c>
      <c r="C45" s="165" t="s">
        <v>146</v>
      </c>
      <c r="D45" s="165"/>
      <c r="E45" s="82" t="s">
        <v>102</v>
      </c>
      <c r="F45" s="165" t="s">
        <v>136</v>
      </c>
      <c r="G45" s="165" t="s">
        <v>44</v>
      </c>
      <c r="H45" s="165" t="s">
        <v>133</v>
      </c>
    </row>
    <row r="46" spans="2:8" ht="43.5" x14ac:dyDescent="0.35">
      <c r="B46" s="165" t="s">
        <v>147</v>
      </c>
      <c r="C46" s="165" t="s">
        <v>148</v>
      </c>
      <c r="D46" s="165" t="s">
        <v>1433</v>
      </c>
      <c r="E46" s="82" t="s">
        <v>102</v>
      </c>
      <c r="F46" s="165" t="s">
        <v>136</v>
      </c>
      <c r="G46" s="165" t="s">
        <v>44</v>
      </c>
      <c r="H46" s="165" t="s">
        <v>133</v>
      </c>
    </row>
    <row r="47" spans="2:8" ht="43.5" x14ac:dyDescent="0.35">
      <c r="B47" s="165" t="s">
        <v>149</v>
      </c>
      <c r="C47" s="165" t="s">
        <v>150</v>
      </c>
      <c r="D47" s="165"/>
      <c r="E47" s="82" t="s">
        <v>102</v>
      </c>
      <c r="F47" s="165" t="s">
        <v>136</v>
      </c>
      <c r="G47" s="165" t="s">
        <v>44</v>
      </c>
      <c r="H47" s="165" t="s">
        <v>133</v>
      </c>
    </row>
    <row r="48" spans="2:8" ht="43.5" x14ac:dyDescent="0.35">
      <c r="B48" s="165" t="s">
        <v>151</v>
      </c>
      <c r="C48" s="165" t="s">
        <v>152</v>
      </c>
      <c r="D48" s="165"/>
      <c r="E48" s="82" t="s">
        <v>102</v>
      </c>
      <c r="F48" s="165" t="s">
        <v>136</v>
      </c>
      <c r="G48" s="165" t="s">
        <v>44</v>
      </c>
      <c r="H48" s="165" t="s">
        <v>133</v>
      </c>
    </row>
    <row r="49" spans="2:8" ht="43.5" x14ac:dyDescent="0.35">
      <c r="B49" s="165" t="s">
        <v>153</v>
      </c>
      <c r="C49" s="165" t="s">
        <v>154</v>
      </c>
      <c r="D49" s="165" t="s">
        <v>155</v>
      </c>
      <c r="E49" s="82" t="s">
        <v>102</v>
      </c>
      <c r="F49" s="165" t="s">
        <v>136</v>
      </c>
      <c r="G49" s="165" t="s">
        <v>44</v>
      </c>
      <c r="H49" s="165" t="s">
        <v>133</v>
      </c>
    </row>
    <row r="50" spans="2:8" ht="43.5" x14ac:dyDescent="0.35">
      <c r="B50" s="165" t="s">
        <v>156</v>
      </c>
      <c r="C50" s="165" t="s">
        <v>157</v>
      </c>
      <c r="D50" s="165" t="s">
        <v>158</v>
      </c>
      <c r="E50" s="82" t="s">
        <v>102</v>
      </c>
      <c r="F50" s="165" t="s">
        <v>136</v>
      </c>
      <c r="G50" s="165" t="s">
        <v>44</v>
      </c>
      <c r="H50" s="165" t="s">
        <v>133</v>
      </c>
    </row>
    <row r="51" spans="2:8" ht="43.5" x14ac:dyDescent="0.35">
      <c r="B51" s="165" t="s">
        <v>159</v>
      </c>
      <c r="C51" s="165" t="s">
        <v>160</v>
      </c>
      <c r="D51" s="165"/>
      <c r="E51" s="82" t="s">
        <v>102</v>
      </c>
      <c r="F51" s="165" t="s">
        <v>136</v>
      </c>
      <c r="G51" s="165" t="s">
        <v>44</v>
      </c>
      <c r="H51" s="165" t="s">
        <v>133</v>
      </c>
    </row>
    <row r="52" spans="2:8" ht="43.5" x14ac:dyDescent="0.35">
      <c r="B52" s="165" t="s">
        <v>161</v>
      </c>
      <c r="C52" s="165" t="s">
        <v>162</v>
      </c>
      <c r="D52" s="165" t="s">
        <v>163</v>
      </c>
      <c r="E52" s="82" t="s">
        <v>102</v>
      </c>
      <c r="F52" s="165" t="s">
        <v>136</v>
      </c>
      <c r="G52" s="165" t="s">
        <v>44</v>
      </c>
      <c r="H52" s="165" t="s">
        <v>133</v>
      </c>
    </row>
    <row r="53" spans="2:8" ht="43.5" x14ac:dyDescent="0.35">
      <c r="B53" s="165" t="s">
        <v>164</v>
      </c>
      <c r="C53" s="165" t="s">
        <v>165</v>
      </c>
      <c r="D53" s="165"/>
      <c r="E53" s="82" t="s">
        <v>102</v>
      </c>
      <c r="F53" s="165" t="s">
        <v>136</v>
      </c>
      <c r="G53" s="165" t="s">
        <v>44</v>
      </c>
      <c r="H53" s="165" t="s">
        <v>133</v>
      </c>
    </row>
    <row r="54" spans="2:8" ht="43.5" x14ac:dyDescent="0.35">
      <c r="B54" s="165" t="s">
        <v>166</v>
      </c>
      <c r="C54" s="165" t="s">
        <v>167</v>
      </c>
      <c r="D54" s="165"/>
      <c r="E54" s="82" t="s">
        <v>102</v>
      </c>
      <c r="F54" s="165" t="s">
        <v>136</v>
      </c>
      <c r="G54" s="165" t="s">
        <v>44</v>
      </c>
      <c r="H54" s="165" t="s">
        <v>133</v>
      </c>
    </row>
    <row r="55" spans="2:8" ht="43.5" x14ac:dyDescent="0.35">
      <c r="B55" s="165" t="s">
        <v>168</v>
      </c>
      <c r="C55" s="165" t="s">
        <v>169</v>
      </c>
      <c r="D55" s="165"/>
      <c r="E55" s="82" t="s">
        <v>102</v>
      </c>
      <c r="F55" s="165" t="s">
        <v>136</v>
      </c>
      <c r="G55" s="165" t="s">
        <v>44</v>
      </c>
      <c r="H55" s="165" t="s">
        <v>133</v>
      </c>
    </row>
    <row r="56" spans="2:8" ht="43.5" x14ac:dyDescent="0.35">
      <c r="B56" s="165" t="s">
        <v>170</v>
      </c>
      <c r="C56" s="165" t="s">
        <v>171</v>
      </c>
      <c r="D56" s="165"/>
      <c r="E56" s="82" t="s">
        <v>102</v>
      </c>
      <c r="F56" s="165" t="s">
        <v>136</v>
      </c>
      <c r="G56" s="165" t="s">
        <v>44</v>
      </c>
      <c r="H56" s="165" t="s">
        <v>133</v>
      </c>
    </row>
    <row r="57" spans="2:8" ht="43.5" x14ac:dyDescent="0.35">
      <c r="B57" s="165" t="s">
        <v>172</v>
      </c>
      <c r="C57" s="165" t="s">
        <v>173</v>
      </c>
      <c r="D57" s="165"/>
      <c r="E57" s="82" t="s">
        <v>102</v>
      </c>
      <c r="F57" s="165" t="s">
        <v>136</v>
      </c>
      <c r="G57" s="165" t="s">
        <v>44</v>
      </c>
      <c r="H57" s="165" t="s">
        <v>133</v>
      </c>
    </row>
    <row r="58" spans="2:8" ht="43.5" x14ac:dyDescent="0.35">
      <c r="B58" s="165" t="s">
        <v>174</v>
      </c>
      <c r="C58" s="165" t="s">
        <v>175</v>
      </c>
      <c r="D58" s="165"/>
      <c r="E58" s="82" t="s">
        <v>102</v>
      </c>
      <c r="F58" s="165" t="s">
        <v>136</v>
      </c>
      <c r="G58" s="165" t="s">
        <v>44</v>
      </c>
      <c r="H58" s="165" t="s">
        <v>133</v>
      </c>
    </row>
    <row r="59" spans="2:8" ht="43.5" x14ac:dyDescent="0.35">
      <c r="B59" s="165" t="s">
        <v>176</v>
      </c>
      <c r="C59" s="165" t="s">
        <v>177</v>
      </c>
      <c r="D59" s="165"/>
      <c r="E59" s="82" t="s">
        <v>102</v>
      </c>
      <c r="F59" s="165" t="s">
        <v>136</v>
      </c>
      <c r="G59" s="165" t="s">
        <v>44</v>
      </c>
      <c r="H59" s="165" t="s">
        <v>133</v>
      </c>
    </row>
    <row r="60" spans="2:8" ht="43.5" x14ac:dyDescent="0.35">
      <c r="B60" s="165" t="s">
        <v>178</v>
      </c>
      <c r="C60" s="165" t="s">
        <v>179</v>
      </c>
      <c r="D60" s="165"/>
      <c r="E60" s="82" t="s">
        <v>102</v>
      </c>
      <c r="F60" s="165" t="s">
        <v>136</v>
      </c>
      <c r="G60" s="165" t="s">
        <v>44</v>
      </c>
      <c r="H60" s="165" t="s">
        <v>133</v>
      </c>
    </row>
    <row r="61" spans="2:8" ht="43.5" x14ac:dyDescent="0.35">
      <c r="B61" s="165" t="s">
        <v>180</v>
      </c>
      <c r="C61" s="165" t="s">
        <v>181</v>
      </c>
      <c r="D61" s="165"/>
      <c r="E61" s="82" t="s">
        <v>102</v>
      </c>
      <c r="F61" s="165" t="s">
        <v>136</v>
      </c>
      <c r="G61" s="165" t="s">
        <v>44</v>
      </c>
      <c r="H61" s="165" t="s">
        <v>133</v>
      </c>
    </row>
    <row r="62" spans="2:8" ht="43.5" x14ac:dyDescent="0.35">
      <c r="B62" s="165" t="s">
        <v>182</v>
      </c>
      <c r="C62" s="165" t="s">
        <v>183</v>
      </c>
      <c r="D62" s="165"/>
      <c r="E62" s="82" t="s">
        <v>102</v>
      </c>
      <c r="F62" s="165" t="s">
        <v>136</v>
      </c>
      <c r="G62" s="165" t="s">
        <v>44</v>
      </c>
      <c r="H62" s="165" t="s">
        <v>133</v>
      </c>
    </row>
    <row r="63" spans="2:8" ht="43.5" x14ac:dyDescent="0.35">
      <c r="B63" s="165" t="s">
        <v>184</v>
      </c>
      <c r="C63" s="165" t="s">
        <v>185</v>
      </c>
      <c r="D63" s="165"/>
      <c r="E63" s="82" t="s">
        <v>102</v>
      </c>
      <c r="F63" s="165" t="s">
        <v>136</v>
      </c>
      <c r="G63" s="165" t="s">
        <v>44</v>
      </c>
      <c r="H63" s="165" t="s">
        <v>133</v>
      </c>
    </row>
    <row r="64" spans="2:8" ht="43.5" x14ac:dyDescent="0.35">
      <c r="B64" s="165" t="s">
        <v>186</v>
      </c>
      <c r="C64" s="165" t="s">
        <v>187</v>
      </c>
      <c r="D64" s="165"/>
      <c r="E64" s="82" t="s">
        <v>102</v>
      </c>
      <c r="F64" s="165" t="s">
        <v>136</v>
      </c>
      <c r="G64" s="165" t="s">
        <v>44</v>
      </c>
      <c r="H64" s="165" t="s">
        <v>133</v>
      </c>
    </row>
    <row r="65" spans="2:8" ht="43.5" x14ac:dyDescent="0.35">
      <c r="B65" s="165" t="s">
        <v>188</v>
      </c>
      <c r="C65" s="165" t="s">
        <v>189</v>
      </c>
      <c r="D65" s="165"/>
      <c r="E65" s="82" t="s">
        <v>102</v>
      </c>
      <c r="F65" s="165" t="s">
        <v>136</v>
      </c>
      <c r="G65" s="165" t="s">
        <v>44</v>
      </c>
      <c r="H65" s="165" t="s">
        <v>133</v>
      </c>
    </row>
    <row r="66" spans="2:8" ht="43.5" x14ac:dyDescent="0.35">
      <c r="B66" s="165" t="s">
        <v>190</v>
      </c>
      <c r="C66" s="165" t="s">
        <v>191</v>
      </c>
      <c r="D66" s="165"/>
      <c r="E66" s="82" t="s">
        <v>102</v>
      </c>
      <c r="F66" s="165" t="s">
        <v>136</v>
      </c>
      <c r="G66" s="165" t="s">
        <v>44</v>
      </c>
      <c r="H66" s="165" t="s">
        <v>133</v>
      </c>
    </row>
    <row r="67" spans="2:8" ht="43.5" x14ac:dyDescent="0.35">
      <c r="B67" s="165" t="s">
        <v>192</v>
      </c>
      <c r="C67" s="165" t="s">
        <v>193</v>
      </c>
      <c r="D67" s="165"/>
      <c r="E67" s="82" t="s">
        <v>102</v>
      </c>
      <c r="F67" s="165" t="s">
        <v>136</v>
      </c>
      <c r="G67" s="165" t="s">
        <v>44</v>
      </c>
      <c r="H67" s="165" t="s">
        <v>133</v>
      </c>
    </row>
    <row r="68" spans="2:8" ht="43.5" x14ac:dyDescent="0.35">
      <c r="B68" s="165" t="s">
        <v>194</v>
      </c>
      <c r="C68" s="165" t="s">
        <v>195</v>
      </c>
      <c r="D68" s="165"/>
      <c r="E68" s="82" t="s">
        <v>102</v>
      </c>
      <c r="F68" s="165" t="s">
        <v>136</v>
      </c>
      <c r="G68" s="165" t="s">
        <v>44</v>
      </c>
      <c r="H68" s="165" t="s">
        <v>133</v>
      </c>
    </row>
    <row r="69" spans="2:8" ht="43.5" x14ac:dyDescent="0.35">
      <c r="B69" s="165" t="s">
        <v>196</v>
      </c>
      <c r="C69" s="165" t="s">
        <v>197</v>
      </c>
      <c r="D69" s="165"/>
      <c r="E69" s="82" t="s">
        <v>102</v>
      </c>
      <c r="F69" s="165" t="s">
        <v>136</v>
      </c>
      <c r="G69" s="165" t="s">
        <v>44</v>
      </c>
      <c r="H69" s="165" t="s">
        <v>133</v>
      </c>
    </row>
    <row r="70" spans="2:8" ht="43.5" x14ac:dyDescent="0.35">
      <c r="B70" s="165" t="s">
        <v>198</v>
      </c>
      <c r="C70" s="165" t="s">
        <v>199</v>
      </c>
      <c r="D70" s="165"/>
      <c r="E70" s="82" t="s">
        <v>102</v>
      </c>
      <c r="F70" s="165" t="s">
        <v>136</v>
      </c>
      <c r="G70" s="165" t="s">
        <v>44</v>
      </c>
      <c r="H70" s="165" t="s">
        <v>133</v>
      </c>
    </row>
    <row r="71" spans="2:8" ht="43.5" x14ac:dyDescent="0.35">
      <c r="B71" s="165" t="s">
        <v>200</v>
      </c>
      <c r="C71" s="165" t="s">
        <v>201</v>
      </c>
      <c r="D71" s="165" t="s">
        <v>202</v>
      </c>
      <c r="E71" s="82" t="s">
        <v>102</v>
      </c>
      <c r="F71" s="165" t="s">
        <v>136</v>
      </c>
      <c r="G71" s="165" t="s">
        <v>44</v>
      </c>
      <c r="H71" s="165" t="s">
        <v>133</v>
      </c>
    </row>
    <row r="72" spans="2:8" ht="43.5" x14ac:dyDescent="0.35">
      <c r="B72" s="165" t="s">
        <v>203</v>
      </c>
      <c r="C72" s="165" t="s">
        <v>204</v>
      </c>
      <c r="D72" s="165" t="s">
        <v>205</v>
      </c>
      <c r="E72" s="205" t="s">
        <v>102</v>
      </c>
      <c r="F72" s="165" t="s">
        <v>136</v>
      </c>
      <c r="G72" s="165" t="s">
        <v>44</v>
      </c>
      <c r="H72" s="165" t="s">
        <v>133</v>
      </c>
    </row>
  </sheetData>
  <mergeCells count="1">
    <mergeCell ref="B2:H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display="Should hybrid benefits be applied to Windows Server machines that are being migrated? Who in the business can "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4" activePane="bottomLeft" state="frozen"/>
      <selection pane="bottomLeft" activeCell="AN8" sqref="AN8"/>
    </sheetView>
  </sheetViews>
  <sheetFormatPr defaultRowHeight="14.5" x14ac:dyDescent="0.35"/>
  <cols>
    <col min="1" max="1" width="2.81640625" customWidth="1"/>
    <col min="2" max="2" width="23" bestFit="1" customWidth="1"/>
    <col min="3" max="10" width="4.54296875" bestFit="1" customWidth="1"/>
    <col min="11" max="11" width="28.36328125" bestFit="1" customWidth="1"/>
    <col min="12" max="23" width="4.81640625" bestFit="1" customWidth="1"/>
    <col min="24" max="24" width="8.453125" bestFit="1" customWidth="1"/>
    <col min="25" max="29" width="4.81640625" bestFit="1" customWidth="1"/>
    <col min="30" max="30" width="8.453125" bestFit="1" customWidth="1"/>
    <col min="31" max="31" width="4.81640625" bestFit="1" customWidth="1"/>
  </cols>
  <sheetData>
    <row r="2" spans="2:34" s="43" customFormat="1" ht="21" x14ac:dyDescent="0.5">
      <c r="B2" s="147" t="s">
        <v>1429</v>
      </c>
      <c r="C2" s="147"/>
      <c r="D2" s="147"/>
      <c r="E2" s="147"/>
      <c r="F2" s="147"/>
      <c r="G2" s="147"/>
      <c r="H2" s="147"/>
      <c r="I2" s="147"/>
      <c r="J2" s="147"/>
      <c r="K2" s="147"/>
      <c r="L2" s="147"/>
      <c r="M2" s="147"/>
      <c r="N2" s="147"/>
      <c r="O2" s="147"/>
      <c r="P2" s="147"/>
      <c r="Q2" s="147"/>
      <c r="R2" s="147"/>
      <c r="S2" s="147"/>
      <c r="T2" s="147"/>
      <c r="U2" s="147"/>
      <c r="V2" s="147"/>
      <c r="W2" s="147"/>
      <c r="X2" s="147"/>
      <c r="Y2" s="147"/>
      <c r="Z2" s="147"/>
      <c r="AA2" s="147"/>
      <c r="AB2" s="147"/>
      <c r="AC2" s="147"/>
      <c r="AD2" s="147"/>
      <c r="AE2" s="147"/>
      <c r="AF2" s="135"/>
      <c r="AG2" s="135"/>
      <c r="AH2" s="135"/>
    </row>
    <row r="3" spans="2:34" s="43" customFormat="1" ht="21" x14ac:dyDescent="0.5">
      <c r="B3" s="138"/>
      <c r="C3" s="138"/>
      <c r="D3" s="138"/>
      <c r="E3" s="138"/>
      <c r="F3" s="138"/>
      <c r="G3" s="138"/>
      <c r="H3" s="138"/>
      <c r="I3" s="138"/>
      <c r="J3" s="138"/>
      <c r="K3" s="138"/>
      <c r="L3" s="138"/>
      <c r="M3" s="138"/>
      <c r="N3" s="138"/>
      <c r="O3" s="138"/>
      <c r="P3" s="138"/>
      <c r="Q3" s="138"/>
      <c r="R3" s="138"/>
      <c r="S3" s="138"/>
      <c r="T3" s="138"/>
      <c r="U3" s="138"/>
      <c r="V3" s="138"/>
      <c r="W3" s="138"/>
      <c r="X3" s="138"/>
      <c r="Y3" s="138"/>
      <c r="Z3" s="138"/>
      <c r="AA3" s="138"/>
      <c r="AB3" s="138"/>
      <c r="AC3" s="138"/>
      <c r="AD3" s="138"/>
      <c r="AE3" s="138"/>
      <c r="AF3" s="135"/>
      <c r="AG3" s="135"/>
      <c r="AH3" s="135"/>
    </row>
    <row r="4" spans="2:34" s="43" customFormat="1" ht="21" x14ac:dyDescent="0.5">
      <c r="B4" s="138"/>
      <c r="C4" s="138"/>
      <c r="D4" s="138"/>
      <c r="E4" s="138"/>
      <c r="F4" s="138"/>
      <c r="G4" s="138"/>
      <c r="H4" s="138"/>
      <c r="I4" s="138"/>
      <c r="J4" s="138"/>
      <c r="K4" s="138"/>
      <c r="L4" s="138"/>
      <c r="M4" s="138"/>
      <c r="N4" s="138"/>
      <c r="O4" s="138"/>
      <c r="P4" s="138"/>
      <c r="Q4" s="138"/>
      <c r="R4" s="138"/>
      <c r="S4" s="138"/>
      <c r="T4" s="138"/>
      <c r="U4" s="138"/>
      <c r="V4" s="138"/>
      <c r="W4" s="138"/>
      <c r="X4" s="138"/>
      <c r="Y4" s="138"/>
      <c r="Z4" s="138"/>
      <c r="AA4" s="138"/>
      <c r="AB4" s="138"/>
      <c r="AC4" s="138"/>
      <c r="AD4" s="138"/>
      <c r="AE4" s="138"/>
      <c r="AF4" s="135"/>
      <c r="AG4" s="135"/>
      <c r="AH4" s="135"/>
    </row>
    <row r="6" spans="2:34" ht="130" x14ac:dyDescent="0.35">
      <c r="K6" s="84" t="s">
        <v>206</v>
      </c>
      <c r="L6" s="85" t="s">
        <v>207</v>
      </c>
      <c r="M6" s="85" t="s">
        <v>208</v>
      </c>
      <c r="N6" s="85" t="s">
        <v>209</v>
      </c>
      <c r="O6" s="85" t="s">
        <v>210</v>
      </c>
      <c r="P6" s="85" t="s">
        <v>211</v>
      </c>
      <c r="Q6" s="85" t="s">
        <v>212</v>
      </c>
      <c r="R6" s="85" t="s">
        <v>213</v>
      </c>
      <c r="S6" s="85" t="s">
        <v>214</v>
      </c>
      <c r="T6" s="85" t="s">
        <v>215</v>
      </c>
      <c r="U6" s="85" t="s">
        <v>216</v>
      </c>
      <c r="V6" s="85" t="s">
        <v>217</v>
      </c>
      <c r="W6" s="86" t="s">
        <v>218</v>
      </c>
      <c r="X6" s="85" t="s">
        <v>219</v>
      </c>
      <c r="Y6" s="85" t="s">
        <v>220</v>
      </c>
    </row>
    <row r="7" spans="2:34" x14ac:dyDescent="0.35">
      <c r="K7" s="64" t="s">
        <v>44</v>
      </c>
      <c r="L7" s="65" t="s">
        <v>221</v>
      </c>
      <c r="M7" s="65" t="s">
        <v>221</v>
      </c>
      <c r="N7" s="66" t="s">
        <v>222</v>
      </c>
      <c r="O7" s="65" t="s">
        <v>221</v>
      </c>
      <c r="P7" s="66" t="s">
        <v>222</v>
      </c>
      <c r="Q7" s="66" t="s">
        <v>222</v>
      </c>
      <c r="R7" s="65" t="s">
        <v>221</v>
      </c>
      <c r="S7" s="66" t="s">
        <v>222</v>
      </c>
      <c r="T7" s="66" t="s">
        <v>222</v>
      </c>
      <c r="U7" s="66" t="s">
        <v>222</v>
      </c>
      <c r="V7" s="66" t="s">
        <v>222</v>
      </c>
      <c r="W7" s="67" t="s">
        <v>222</v>
      </c>
      <c r="X7" s="72" t="s">
        <v>223</v>
      </c>
      <c r="Y7" s="65" t="s">
        <v>221</v>
      </c>
    </row>
    <row r="8" spans="2:34" x14ac:dyDescent="0.35">
      <c r="K8" s="64" t="s">
        <v>224</v>
      </c>
      <c r="L8" s="68" t="s">
        <v>225</v>
      </c>
      <c r="M8" s="69" t="s">
        <v>223</v>
      </c>
      <c r="N8" s="68" t="s">
        <v>225</v>
      </c>
      <c r="O8" s="68" t="s">
        <v>225</v>
      </c>
      <c r="P8" s="65" t="s">
        <v>221</v>
      </c>
      <c r="Q8" s="65" t="s">
        <v>221</v>
      </c>
      <c r="R8" s="68" t="s">
        <v>225</v>
      </c>
      <c r="S8" s="65" t="s">
        <v>221</v>
      </c>
      <c r="T8" s="65" t="s">
        <v>221</v>
      </c>
      <c r="U8" s="68" t="s">
        <v>225</v>
      </c>
      <c r="V8" s="65" t="s">
        <v>221</v>
      </c>
      <c r="W8" s="70" t="s">
        <v>225</v>
      </c>
      <c r="X8" s="72" t="s">
        <v>223</v>
      </c>
      <c r="Y8" s="68" t="s">
        <v>225</v>
      </c>
    </row>
    <row r="9" spans="2:34" x14ac:dyDescent="0.35">
      <c r="K9" s="64" t="s">
        <v>226</v>
      </c>
      <c r="L9" s="69" t="s">
        <v>223</v>
      </c>
      <c r="M9" s="69" t="s">
        <v>223</v>
      </c>
      <c r="N9" s="65" t="s">
        <v>221</v>
      </c>
      <c r="O9" s="69" t="s">
        <v>223</v>
      </c>
      <c r="P9" s="69" t="s">
        <v>223</v>
      </c>
      <c r="Q9" s="69" t="s">
        <v>223</v>
      </c>
      <c r="R9" s="69" t="s">
        <v>223</v>
      </c>
      <c r="S9" s="69" t="s">
        <v>223</v>
      </c>
      <c r="T9" s="69" t="s">
        <v>223</v>
      </c>
      <c r="U9" s="65" t="s">
        <v>221</v>
      </c>
      <c r="V9" s="69" t="s">
        <v>223</v>
      </c>
      <c r="W9" s="71" t="s">
        <v>221</v>
      </c>
      <c r="X9" s="72" t="s">
        <v>223</v>
      </c>
      <c r="Y9" s="68" t="s">
        <v>225</v>
      </c>
    </row>
    <row r="10" spans="2:34" x14ac:dyDescent="0.35">
      <c r="K10" s="64" t="s">
        <v>227</v>
      </c>
      <c r="L10" s="66" t="s">
        <v>222</v>
      </c>
      <c r="M10" s="66" t="s">
        <v>222</v>
      </c>
      <c r="N10" s="66" t="s">
        <v>222</v>
      </c>
      <c r="O10" s="66" t="s">
        <v>222</v>
      </c>
      <c r="P10" s="69" t="s">
        <v>223</v>
      </c>
      <c r="Q10" s="69" t="s">
        <v>223</v>
      </c>
      <c r="R10" s="66" t="s">
        <v>222</v>
      </c>
      <c r="S10" s="69" t="s">
        <v>223</v>
      </c>
      <c r="T10" s="69" t="s">
        <v>223</v>
      </c>
      <c r="U10" s="69" t="s">
        <v>223</v>
      </c>
      <c r="V10" s="66" t="s">
        <v>222</v>
      </c>
      <c r="W10" s="72" t="s">
        <v>223</v>
      </c>
      <c r="X10" s="66" t="s">
        <v>222</v>
      </c>
      <c r="Y10" s="66" t="s">
        <v>222</v>
      </c>
    </row>
    <row r="11" spans="2:34" x14ac:dyDescent="0.35">
      <c r="K11" s="64" t="s">
        <v>228</v>
      </c>
      <c r="L11" s="69" t="s">
        <v>223</v>
      </c>
      <c r="M11" s="69" t="s">
        <v>223</v>
      </c>
      <c r="N11" s="69" t="s">
        <v>223</v>
      </c>
      <c r="O11" s="69" t="s">
        <v>223</v>
      </c>
      <c r="P11" s="69" t="s">
        <v>223</v>
      </c>
      <c r="Q11" s="69" t="s">
        <v>223</v>
      </c>
      <c r="R11" s="69" t="s">
        <v>223</v>
      </c>
      <c r="S11" s="69" t="s">
        <v>223</v>
      </c>
      <c r="T11" s="69" t="s">
        <v>223</v>
      </c>
      <c r="U11" s="68" t="s">
        <v>225</v>
      </c>
      <c r="V11" s="69" t="s">
        <v>223</v>
      </c>
      <c r="W11" s="70" t="s">
        <v>225</v>
      </c>
      <c r="X11" s="72" t="s">
        <v>223</v>
      </c>
      <c r="Y11" s="68" t="s">
        <v>225</v>
      </c>
    </row>
    <row r="12" spans="2:34" x14ac:dyDescent="0.35">
      <c r="K12" s="64" t="s">
        <v>229</v>
      </c>
      <c r="L12" s="69" t="s">
        <v>223</v>
      </c>
      <c r="M12" s="69" t="s">
        <v>223</v>
      </c>
      <c r="N12" s="68" t="s">
        <v>225</v>
      </c>
      <c r="O12" s="68" t="s">
        <v>225</v>
      </c>
      <c r="P12" s="68" t="s">
        <v>225</v>
      </c>
      <c r="Q12" s="68" t="s">
        <v>225</v>
      </c>
      <c r="R12" s="68" t="s">
        <v>225</v>
      </c>
      <c r="S12" s="68" t="s">
        <v>225</v>
      </c>
      <c r="T12" s="68" t="s">
        <v>225</v>
      </c>
      <c r="U12" s="68" t="s">
        <v>225</v>
      </c>
      <c r="V12" s="68" t="s">
        <v>225</v>
      </c>
      <c r="W12" s="70" t="s">
        <v>225</v>
      </c>
      <c r="X12" s="70" t="s">
        <v>225</v>
      </c>
      <c r="Y12" s="68" t="s">
        <v>225</v>
      </c>
    </row>
    <row r="13" spans="2:34" x14ac:dyDescent="0.35">
      <c r="K13" s="73" t="s">
        <v>230</v>
      </c>
      <c r="L13" s="74" t="s">
        <v>223</v>
      </c>
      <c r="M13" s="74" t="s">
        <v>223</v>
      </c>
      <c r="N13" s="68" t="s">
        <v>225</v>
      </c>
      <c r="O13" s="74" t="s">
        <v>223</v>
      </c>
      <c r="P13" s="75" t="s">
        <v>222</v>
      </c>
      <c r="Q13" s="75" t="s">
        <v>222</v>
      </c>
      <c r="R13" s="75" t="s">
        <v>222</v>
      </c>
      <c r="S13" s="75" t="s">
        <v>222</v>
      </c>
      <c r="T13" s="75" t="s">
        <v>222</v>
      </c>
      <c r="U13" s="75" t="s">
        <v>222</v>
      </c>
      <c r="V13" s="75" t="s">
        <v>222</v>
      </c>
      <c r="W13" s="76" t="s">
        <v>222</v>
      </c>
      <c r="X13" s="70" t="s">
        <v>225</v>
      </c>
      <c r="Y13" s="68" t="s">
        <v>225</v>
      </c>
    </row>
    <row r="14" spans="2:34" x14ac:dyDescent="0.35">
      <c r="K14" s="73" t="s">
        <v>231</v>
      </c>
      <c r="L14" s="74" t="s">
        <v>223</v>
      </c>
      <c r="M14" s="74" t="s">
        <v>223</v>
      </c>
      <c r="N14" s="68" t="s">
        <v>225</v>
      </c>
      <c r="O14" s="74" t="s">
        <v>223</v>
      </c>
      <c r="P14" s="74" t="s">
        <v>223</v>
      </c>
      <c r="Q14" s="74" t="s">
        <v>223</v>
      </c>
      <c r="R14" s="74" t="s">
        <v>223</v>
      </c>
      <c r="S14" s="74" t="s">
        <v>223</v>
      </c>
      <c r="T14" s="74" t="s">
        <v>223</v>
      </c>
      <c r="U14" s="68" t="s">
        <v>225</v>
      </c>
      <c r="V14" s="69" t="s">
        <v>223</v>
      </c>
      <c r="W14" s="68" t="s">
        <v>225</v>
      </c>
      <c r="X14" s="65" t="s">
        <v>221</v>
      </c>
      <c r="Y14" s="68" t="s">
        <v>225</v>
      </c>
    </row>
    <row r="15" spans="2:34" x14ac:dyDescent="0.35">
      <c r="K15" s="73" t="s">
        <v>232</v>
      </c>
      <c r="L15" s="74" t="s">
        <v>223</v>
      </c>
      <c r="M15" s="74" t="s">
        <v>223</v>
      </c>
      <c r="N15" s="68" t="s">
        <v>225</v>
      </c>
      <c r="O15" s="68" t="s">
        <v>225</v>
      </c>
      <c r="P15" s="74" t="s">
        <v>223</v>
      </c>
      <c r="Q15" s="68" t="s">
        <v>225</v>
      </c>
      <c r="R15" s="68" t="s">
        <v>225</v>
      </c>
      <c r="S15" s="68" t="s">
        <v>225</v>
      </c>
      <c r="T15" s="74" t="s">
        <v>223</v>
      </c>
      <c r="U15" s="74" t="s">
        <v>223</v>
      </c>
      <c r="V15" s="74" t="s">
        <v>223</v>
      </c>
      <c r="W15" s="74" t="s">
        <v>223</v>
      </c>
      <c r="X15" s="74" t="s">
        <v>223</v>
      </c>
      <c r="Y15" s="68" t="s">
        <v>225</v>
      </c>
    </row>
    <row r="16" spans="2:34" x14ac:dyDescent="0.35">
      <c r="K16" s="73" t="s">
        <v>233</v>
      </c>
      <c r="L16" s="68" t="s">
        <v>225</v>
      </c>
      <c r="M16" s="68" t="s">
        <v>225</v>
      </c>
      <c r="N16" s="68" t="s">
        <v>225</v>
      </c>
      <c r="O16" s="74" t="s">
        <v>223</v>
      </c>
      <c r="P16" s="74" t="s">
        <v>223</v>
      </c>
      <c r="Q16" s="74" t="s">
        <v>223</v>
      </c>
      <c r="R16" s="74" t="s">
        <v>223</v>
      </c>
      <c r="S16" s="68" t="s">
        <v>225</v>
      </c>
      <c r="T16" s="74" t="s">
        <v>223</v>
      </c>
      <c r="U16" s="74" t="s">
        <v>223</v>
      </c>
      <c r="V16" s="74" t="s">
        <v>223</v>
      </c>
      <c r="W16" s="74" t="s">
        <v>223</v>
      </c>
      <c r="X16" s="68" t="s">
        <v>225</v>
      </c>
      <c r="Y16" s="66" t="s">
        <v>222</v>
      </c>
    </row>
    <row r="17" spans="11:25" x14ac:dyDescent="0.35">
      <c r="K17" s="73" t="s">
        <v>234</v>
      </c>
      <c r="L17" s="74" t="s">
        <v>223</v>
      </c>
      <c r="M17" s="74" t="s">
        <v>223</v>
      </c>
      <c r="N17" s="68" t="s">
        <v>225</v>
      </c>
      <c r="O17" s="68" t="s">
        <v>225</v>
      </c>
      <c r="P17" s="74" t="s">
        <v>223</v>
      </c>
      <c r="Q17" s="74" t="s">
        <v>223</v>
      </c>
      <c r="R17" s="68" t="s">
        <v>225</v>
      </c>
      <c r="S17" s="68" t="s">
        <v>225</v>
      </c>
      <c r="T17" s="74" t="s">
        <v>223</v>
      </c>
      <c r="U17" s="74" t="s">
        <v>223</v>
      </c>
      <c r="V17" s="74" t="s">
        <v>223</v>
      </c>
      <c r="W17" s="74" t="s">
        <v>223</v>
      </c>
      <c r="X17" s="74" t="s">
        <v>223</v>
      </c>
      <c r="Y17" s="74" t="s">
        <v>223</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Normal="100" workbookViewId="0">
      <pane ySplit="3" topLeftCell="A4" activePane="bottomLeft" state="frozen"/>
      <selection pane="bottomLeft" activeCell="U31" sqref="U31"/>
    </sheetView>
  </sheetViews>
  <sheetFormatPr defaultRowHeight="14.5" x14ac:dyDescent="0.35"/>
  <cols>
    <col min="1" max="1" width="2.81640625" customWidth="1"/>
    <col min="2" max="2" width="22.453125" customWidth="1"/>
    <col min="3" max="3" width="11.08984375" customWidth="1"/>
    <col min="4" max="4" width="20.453125" bestFit="1" customWidth="1"/>
    <col min="5" max="5" width="28.36328125" bestFit="1" customWidth="1"/>
    <col min="6" max="6" width="9.453125" bestFit="1" customWidth="1"/>
    <col min="7" max="7" width="19.90625" bestFit="1" customWidth="1"/>
    <col min="8" max="8" width="4.81640625" bestFit="1" customWidth="1"/>
    <col min="9" max="9" width="32.453125" bestFit="1" customWidth="1"/>
    <col min="10" max="10" width="12.08984375" bestFit="1" customWidth="1"/>
    <col min="11" max="11" width="7.453125" bestFit="1" customWidth="1"/>
    <col min="12" max="12" width="17.6328125" customWidth="1"/>
    <col min="13" max="17" width="6.453125" bestFit="1" customWidth="1"/>
  </cols>
  <sheetData>
    <row r="2" spans="1:17" s="43" customFormat="1" ht="21" x14ac:dyDescent="0.5">
      <c r="A2" s="44"/>
      <c r="B2" s="147" t="s">
        <v>235</v>
      </c>
      <c r="C2" s="147"/>
      <c r="D2" s="147"/>
      <c r="E2" s="147"/>
      <c r="F2" s="147"/>
      <c r="G2" s="147"/>
      <c r="H2" s="147"/>
      <c r="I2" s="147"/>
      <c r="J2" s="147"/>
      <c r="K2" s="147"/>
      <c r="L2" s="147"/>
      <c r="M2" s="147"/>
      <c r="N2" s="147"/>
      <c r="O2" s="44"/>
      <c r="P2" s="44"/>
      <c r="Q2" s="44"/>
    </row>
    <row r="5" spans="1:17" ht="52" x14ac:dyDescent="0.35">
      <c r="D5" s="61" t="s">
        <v>236</v>
      </c>
      <c r="E5" s="62" t="s">
        <v>206</v>
      </c>
      <c r="F5" s="62" t="s">
        <v>237</v>
      </c>
      <c r="G5" s="62" t="s">
        <v>102</v>
      </c>
      <c r="H5" s="62" t="s">
        <v>238</v>
      </c>
      <c r="I5" s="62" t="s">
        <v>239</v>
      </c>
      <c r="J5" s="63" t="s">
        <v>240</v>
      </c>
      <c r="K5" s="62" t="s">
        <v>241</v>
      </c>
      <c r="L5" s="62" t="s">
        <v>242</v>
      </c>
    </row>
    <row r="6" spans="1:17" x14ac:dyDescent="0.35">
      <c r="D6" s="64" t="s">
        <v>243</v>
      </c>
      <c r="E6" s="77" t="s">
        <v>227</v>
      </c>
      <c r="F6" s="77" t="s">
        <v>244</v>
      </c>
      <c r="G6" s="77" t="s">
        <v>245</v>
      </c>
      <c r="H6" s="77" t="s">
        <v>6</v>
      </c>
      <c r="I6" s="88" t="s">
        <v>246</v>
      </c>
      <c r="J6" s="78" t="s">
        <v>1408</v>
      </c>
      <c r="K6" s="77" t="s">
        <v>247</v>
      </c>
      <c r="L6" s="77"/>
    </row>
    <row r="7" spans="1:17" x14ac:dyDescent="0.35">
      <c r="D7" s="64" t="s">
        <v>248</v>
      </c>
      <c r="E7" s="77" t="s">
        <v>226</v>
      </c>
      <c r="F7" s="77" t="s">
        <v>249</v>
      </c>
      <c r="G7" s="77" t="s">
        <v>245</v>
      </c>
      <c r="H7" s="77" t="s">
        <v>6</v>
      </c>
      <c r="I7" s="88" t="s">
        <v>250</v>
      </c>
      <c r="J7" s="78" t="s">
        <v>1408</v>
      </c>
      <c r="K7" s="77" t="s">
        <v>247</v>
      </c>
      <c r="L7" s="77"/>
    </row>
    <row r="8" spans="1:17" x14ac:dyDescent="0.35">
      <c r="D8" s="64" t="s">
        <v>251</v>
      </c>
      <c r="E8" s="77" t="s">
        <v>44</v>
      </c>
      <c r="F8" s="77" t="s">
        <v>252</v>
      </c>
      <c r="G8" s="77" t="s">
        <v>245</v>
      </c>
      <c r="H8" s="77" t="s">
        <v>6</v>
      </c>
      <c r="I8" s="88" t="s">
        <v>253</v>
      </c>
      <c r="J8" s="78" t="s">
        <v>1408</v>
      </c>
      <c r="K8" s="77" t="s">
        <v>247</v>
      </c>
      <c r="L8" s="77"/>
    </row>
    <row r="9" spans="1:17" x14ac:dyDescent="0.35">
      <c r="D9" s="64" t="s">
        <v>254</v>
      </c>
      <c r="E9" s="77" t="s">
        <v>224</v>
      </c>
      <c r="F9" s="77" t="s">
        <v>252</v>
      </c>
      <c r="G9" s="77" t="s">
        <v>245</v>
      </c>
      <c r="H9" s="77" t="s">
        <v>6</v>
      </c>
      <c r="I9" s="88" t="s">
        <v>255</v>
      </c>
      <c r="J9" s="78" t="s">
        <v>1409</v>
      </c>
      <c r="K9" s="77" t="s">
        <v>256</v>
      </c>
      <c r="L9" s="77"/>
    </row>
    <row r="10" spans="1:17" x14ac:dyDescent="0.35">
      <c r="D10" s="64" t="s">
        <v>257</v>
      </c>
      <c r="E10" s="77" t="s">
        <v>230</v>
      </c>
      <c r="F10" s="77" t="s">
        <v>258</v>
      </c>
      <c r="G10" s="77" t="s">
        <v>259</v>
      </c>
      <c r="H10" s="77" t="s">
        <v>6</v>
      </c>
      <c r="I10" s="88" t="s">
        <v>260</v>
      </c>
      <c r="J10" s="78" t="s">
        <v>1409</v>
      </c>
      <c r="K10" s="77" t="s">
        <v>256</v>
      </c>
      <c r="L10" s="77"/>
    </row>
    <row r="11" spans="1:17" x14ac:dyDescent="0.35">
      <c r="D11" s="64" t="s">
        <v>261</v>
      </c>
      <c r="E11" s="77" t="s">
        <v>228</v>
      </c>
      <c r="F11" s="77" t="s">
        <v>258</v>
      </c>
      <c r="G11" s="77" t="s">
        <v>259</v>
      </c>
      <c r="H11" s="77" t="s">
        <v>6</v>
      </c>
      <c r="I11" s="88" t="s">
        <v>262</v>
      </c>
      <c r="J11" s="78" t="s">
        <v>1410</v>
      </c>
      <c r="K11" s="77" t="s">
        <v>263</v>
      </c>
      <c r="L11" s="77" t="s">
        <v>264</v>
      </c>
    </row>
    <row r="12" spans="1:17" x14ac:dyDescent="0.35">
      <c r="D12" s="64" t="s">
        <v>265</v>
      </c>
      <c r="E12" s="77" t="s">
        <v>266</v>
      </c>
      <c r="F12" s="77" t="s">
        <v>267</v>
      </c>
      <c r="G12" s="77" t="s">
        <v>268</v>
      </c>
      <c r="H12" s="77" t="s">
        <v>6</v>
      </c>
      <c r="I12" s="88" t="s">
        <v>269</v>
      </c>
      <c r="J12" s="78" t="s">
        <v>1411</v>
      </c>
      <c r="K12" s="77" t="s">
        <v>270</v>
      </c>
      <c r="L12" s="77"/>
    </row>
    <row r="13" spans="1:17" x14ac:dyDescent="0.35">
      <c r="D13" s="64" t="s">
        <v>271</v>
      </c>
      <c r="E13" s="77" t="s">
        <v>228</v>
      </c>
      <c r="F13" s="77" t="s">
        <v>267</v>
      </c>
      <c r="G13" s="77" t="s">
        <v>268</v>
      </c>
      <c r="H13" s="77" t="s">
        <v>6</v>
      </c>
      <c r="I13" s="88" t="s">
        <v>272</v>
      </c>
      <c r="J13" s="78" t="s">
        <v>1411</v>
      </c>
      <c r="K13" s="77" t="s">
        <v>270</v>
      </c>
      <c r="L13" s="77"/>
    </row>
    <row r="14" spans="1:17" x14ac:dyDescent="0.35">
      <c r="D14" s="64" t="s">
        <v>273</v>
      </c>
      <c r="E14" s="77" t="s">
        <v>230</v>
      </c>
      <c r="F14" s="77" t="s">
        <v>274</v>
      </c>
      <c r="G14" s="77" t="s">
        <v>275</v>
      </c>
      <c r="H14" s="77" t="s">
        <v>6</v>
      </c>
      <c r="I14" s="88" t="s">
        <v>276</v>
      </c>
      <c r="J14" s="78" t="s">
        <v>1411</v>
      </c>
      <c r="K14" s="77" t="s">
        <v>270</v>
      </c>
      <c r="L14" s="77"/>
    </row>
    <row r="15" spans="1:17" x14ac:dyDescent="0.35">
      <c r="D15" s="64" t="s">
        <v>277</v>
      </c>
      <c r="E15" s="77" t="s">
        <v>228</v>
      </c>
      <c r="F15" s="77" t="s">
        <v>274</v>
      </c>
      <c r="G15" s="77" t="s">
        <v>275</v>
      </c>
      <c r="H15" s="77" t="s">
        <v>6</v>
      </c>
      <c r="I15" s="88" t="s">
        <v>278</v>
      </c>
      <c r="J15" s="78" t="s">
        <v>1411</v>
      </c>
      <c r="K15" s="77" t="s">
        <v>270</v>
      </c>
      <c r="L15" s="77"/>
    </row>
    <row r="16" spans="1:17" x14ac:dyDescent="0.35">
      <c r="D16" s="64" t="s">
        <v>279</v>
      </c>
      <c r="E16" s="77" t="s">
        <v>230</v>
      </c>
      <c r="F16" s="77" t="s">
        <v>267</v>
      </c>
      <c r="G16" s="77" t="s">
        <v>280</v>
      </c>
      <c r="H16" s="77" t="s">
        <v>6</v>
      </c>
      <c r="I16" s="88" t="s">
        <v>281</v>
      </c>
      <c r="J16" s="78" t="s">
        <v>1410</v>
      </c>
      <c r="K16" s="77" t="s">
        <v>263</v>
      </c>
      <c r="L16" s="77"/>
    </row>
    <row r="17" spans="4:12" x14ac:dyDescent="0.35">
      <c r="D17" s="73" t="s">
        <v>282</v>
      </c>
      <c r="E17" s="79" t="s">
        <v>228</v>
      </c>
      <c r="F17" s="79" t="s">
        <v>267</v>
      </c>
      <c r="G17" s="79" t="s">
        <v>280</v>
      </c>
      <c r="H17" s="79" t="s">
        <v>6</v>
      </c>
      <c r="I17" s="87" t="s">
        <v>283</v>
      </c>
      <c r="J17" s="78" t="s">
        <v>1410</v>
      </c>
      <c r="K17" s="77" t="s">
        <v>263</v>
      </c>
      <c r="L17" s="77"/>
    </row>
    <row r="18" spans="4:12" x14ac:dyDescent="0.35">
      <c r="D18" s="77" t="s">
        <v>284</v>
      </c>
      <c r="E18" s="77" t="s">
        <v>231</v>
      </c>
      <c r="F18" s="77" t="s">
        <v>252</v>
      </c>
      <c r="G18" s="77" t="s">
        <v>245</v>
      </c>
      <c r="H18" s="77" t="s">
        <v>6</v>
      </c>
      <c r="I18" s="88" t="s">
        <v>285</v>
      </c>
      <c r="J18" s="78" t="s">
        <v>1410</v>
      </c>
      <c r="K18" s="77" t="s">
        <v>263</v>
      </c>
      <c r="L18" s="77"/>
    </row>
    <row r="19" spans="4:12" x14ac:dyDescent="0.35">
      <c r="D19" s="73" t="s">
        <v>286</v>
      </c>
      <c r="E19" s="79" t="s">
        <v>234</v>
      </c>
      <c r="F19" s="79" t="s">
        <v>252</v>
      </c>
      <c r="G19" s="79" t="s">
        <v>245</v>
      </c>
      <c r="H19" s="79" t="s">
        <v>6</v>
      </c>
      <c r="I19" s="87" t="s">
        <v>287</v>
      </c>
      <c r="J19" s="78" t="s">
        <v>1409</v>
      </c>
      <c r="K19" s="77" t="s">
        <v>256</v>
      </c>
      <c r="L19" s="77"/>
    </row>
    <row r="20" spans="4:12" x14ac:dyDescent="0.35">
      <c r="D20" s="73" t="s">
        <v>288</v>
      </c>
      <c r="E20" s="79" t="s">
        <v>232</v>
      </c>
      <c r="F20" s="79" t="s">
        <v>258</v>
      </c>
      <c r="G20" s="79" t="s">
        <v>245</v>
      </c>
      <c r="H20" s="79" t="s">
        <v>6</v>
      </c>
      <c r="I20" s="87" t="s">
        <v>289</v>
      </c>
      <c r="J20" s="78" t="s">
        <v>1409</v>
      </c>
      <c r="K20" s="77" t="s">
        <v>256</v>
      </c>
      <c r="L20" s="77"/>
    </row>
    <row r="21" spans="4:12" x14ac:dyDescent="0.35">
      <c r="D21" s="73" t="s">
        <v>290</v>
      </c>
      <c r="E21" s="79" t="s">
        <v>233</v>
      </c>
      <c r="F21" s="79" t="s">
        <v>252</v>
      </c>
      <c r="G21" s="79" t="s">
        <v>245</v>
      </c>
      <c r="H21" s="79" t="s">
        <v>6</v>
      </c>
      <c r="I21" s="87" t="s">
        <v>291</v>
      </c>
      <c r="J21" s="78" t="s">
        <v>1409</v>
      </c>
      <c r="K21" s="77" t="s">
        <v>256</v>
      </c>
      <c r="L21" s="77"/>
    </row>
    <row r="42" spans="1:11" s="5" customFormat="1" x14ac:dyDescent="0.35">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workbookViewId="0">
      <pane ySplit="4" topLeftCell="A5" activePane="bottomLeft" state="frozen"/>
      <selection pane="bottomLeft" activeCell="B29" sqref="B29"/>
    </sheetView>
  </sheetViews>
  <sheetFormatPr defaultRowHeight="14.5" x14ac:dyDescent="0.35"/>
  <cols>
    <col min="1" max="1" width="10.36328125" customWidth="1"/>
    <col min="2" max="2" width="100.54296875" bestFit="1" customWidth="1"/>
    <col min="3" max="3" width="65" customWidth="1"/>
    <col min="4" max="5" width="6.453125" bestFit="1" customWidth="1"/>
  </cols>
  <sheetData>
    <row r="2" spans="2:3" ht="19.5" x14ac:dyDescent="0.45">
      <c r="B2" s="148" t="s">
        <v>292</v>
      </c>
      <c r="C2" s="148"/>
    </row>
    <row r="3" spans="2:3" ht="21" x14ac:dyDescent="0.5">
      <c r="B3" s="42"/>
      <c r="C3" s="42"/>
    </row>
    <row r="4" spans="2:3" x14ac:dyDescent="0.35">
      <c r="B4" t="s">
        <v>293</v>
      </c>
      <c r="C4" t="s">
        <v>1</v>
      </c>
    </row>
    <row r="5" spans="2:3" x14ac:dyDescent="0.35">
      <c r="B5" s="40" t="s">
        <v>294</v>
      </c>
      <c r="C5" t="s">
        <v>295</v>
      </c>
    </row>
    <row r="6" spans="2:3" x14ac:dyDescent="0.35">
      <c r="B6" s="40" t="s">
        <v>296</v>
      </c>
      <c r="C6" t="s">
        <v>297</v>
      </c>
    </row>
    <row r="7" spans="2:3" x14ac:dyDescent="0.35">
      <c r="B7" s="40" t="s">
        <v>298</v>
      </c>
      <c r="C7" t="s">
        <v>299</v>
      </c>
    </row>
    <row r="8" spans="2:3" x14ac:dyDescent="0.35">
      <c r="B8" s="37" t="s">
        <v>1507</v>
      </c>
      <c r="C8" s="156" t="s">
        <v>1508</v>
      </c>
    </row>
    <row r="9" spans="2:3" x14ac:dyDescent="0.35">
      <c r="B9" s="40" t="s">
        <v>300</v>
      </c>
      <c r="C9" t="s">
        <v>1434</v>
      </c>
    </row>
    <row r="10" spans="2:3" x14ac:dyDescent="0.35">
      <c r="B10" s="37" t="s">
        <v>301</v>
      </c>
      <c r="C10" t="s">
        <v>302</v>
      </c>
    </row>
    <row r="11" spans="2:3" x14ac:dyDescent="0.35">
      <c r="B11" s="37" t="s">
        <v>303</v>
      </c>
      <c r="C11" t="s">
        <v>304</v>
      </c>
    </row>
    <row r="12" spans="2:3" x14ac:dyDescent="0.35">
      <c r="B12" s="124" t="s">
        <v>305</v>
      </c>
      <c r="C12" t="s">
        <v>306</v>
      </c>
    </row>
    <row r="13" spans="2:3" x14ac:dyDescent="0.35">
      <c r="B13" s="124" t="s">
        <v>307</v>
      </c>
      <c r="C13" t="s">
        <v>308</v>
      </c>
    </row>
    <row r="14" spans="2:3" x14ac:dyDescent="0.35">
      <c r="B14" s="37" t="s">
        <v>309</v>
      </c>
      <c r="C14" t="s">
        <v>1435</v>
      </c>
    </row>
    <row r="15" spans="2:3" x14ac:dyDescent="0.35">
      <c r="B15" s="37" t="s">
        <v>310</v>
      </c>
      <c r="C15" t="s">
        <v>311</v>
      </c>
    </row>
    <row r="16" spans="2:3" x14ac:dyDescent="0.35">
      <c r="B16" s="37" t="s">
        <v>312</v>
      </c>
      <c r="C16" t="s">
        <v>313</v>
      </c>
    </row>
    <row r="17" spans="2:3" x14ac:dyDescent="0.35">
      <c r="B17" s="37" t="s">
        <v>314</v>
      </c>
      <c r="C17" t="s">
        <v>315</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B2" sqref="B2:I2"/>
    </sheetView>
  </sheetViews>
  <sheetFormatPr defaultColWidth="8.6328125" defaultRowHeight="14.5" x14ac:dyDescent="0.35"/>
  <cols>
    <col min="1" max="1" width="2.81640625" style="2" customWidth="1"/>
    <col min="2" max="2" width="14.36328125" style="2" bestFit="1" customWidth="1"/>
    <col min="3" max="3" width="85" style="2" bestFit="1" customWidth="1"/>
    <col min="4" max="4" width="2.81640625" style="2" customWidth="1"/>
    <col min="5" max="5" width="14.81640625" style="2" bestFit="1" customWidth="1"/>
    <col min="6" max="6" width="59.54296875" style="2" bestFit="1" customWidth="1"/>
    <col min="7" max="7" width="2.81640625" style="2" customWidth="1"/>
    <col min="8" max="8" width="14.81640625" style="2" bestFit="1" customWidth="1"/>
    <col min="9" max="9" width="70.90625" style="2" bestFit="1" customWidth="1"/>
    <col min="10" max="10" width="85" style="2" bestFit="1" customWidth="1"/>
    <col min="11" max="11" width="13.453125" style="2" bestFit="1" customWidth="1"/>
    <col min="12" max="12" width="85" style="2" bestFit="1" customWidth="1"/>
    <col min="13" max="16384" width="8.6328125" style="2"/>
  </cols>
  <sheetData>
    <row r="2" spans="2:9" ht="21" customHeight="1" x14ac:dyDescent="0.5">
      <c r="B2" s="146" t="s">
        <v>1412</v>
      </c>
      <c r="C2" s="146"/>
      <c r="D2" s="146"/>
      <c r="E2" s="146"/>
      <c r="F2" s="146"/>
      <c r="G2" s="146"/>
      <c r="H2" s="146"/>
      <c r="I2" s="146"/>
    </row>
    <row r="9" spans="2:9" ht="14.4" customHeight="1" x14ac:dyDescent="0.35"/>
    <row r="10" spans="2:9" ht="14.4" customHeight="1" x14ac:dyDescent="0.35"/>
    <row r="11" spans="2:9" ht="14.4" customHeight="1" x14ac:dyDescent="0.35"/>
    <row r="12" spans="2:9" ht="14.4" customHeight="1" x14ac:dyDescent="0.35"/>
    <row r="13" spans="2:9" ht="14.4" customHeight="1" x14ac:dyDescent="0.35"/>
    <row r="14" spans="2:9" ht="14.4" customHeight="1" x14ac:dyDescent="0.35"/>
    <row r="15" spans="2:9" ht="14.4" customHeight="1" x14ac:dyDescent="0.35"/>
    <row r="16" spans="2:9" ht="14.4" customHeight="1" x14ac:dyDescent="0.35"/>
    <row r="17" ht="14.4" customHeight="1" x14ac:dyDescent="0.35"/>
    <row r="18" ht="14.4" customHeight="1" x14ac:dyDescent="0.35"/>
    <row r="19" ht="14.4" customHeight="1" x14ac:dyDescent="0.35"/>
    <row r="20" ht="14.4" customHeight="1" x14ac:dyDescent="0.35"/>
    <row r="21" ht="14.4" customHeight="1" x14ac:dyDescent="0.35"/>
    <row r="22" ht="14.4" customHeight="1" x14ac:dyDescent="0.35"/>
    <row r="23" ht="14.4" customHeight="1" x14ac:dyDescent="0.35"/>
    <row r="24" ht="14.4" customHeight="1" x14ac:dyDescent="0.35"/>
    <row r="25" ht="14.4" customHeight="1" x14ac:dyDescent="0.35"/>
    <row r="26" ht="14.4" customHeight="1" x14ac:dyDescent="0.35"/>
    <row r="27" ht="14.4" customHeight="1" x14ac:dyDescent="0.35"/>
    <row r="28" ht="14.4" customHeight="1" x14ac:dyDescent="0.35"/>
    <row r="29" ht="14.4" customHeight="1" x14ac:dyDescent="0.35"/>
    <row r="30" ht="14.4" customHeight="1" x14ac:dyDescent="0.35"/>
    <row r="31" ht="14.4" customHeight="1" x14ac:dyDescent="0.35"/>
    <row r="32" ht="14.4" customHeight="1" x14ac:dyDescent="0.35"/>
    <row r="33" spans="2:9" ht="14.4" customHeight="1" x14ac:dyDescent="0.35"/>
    <row r="39" spans="2:9" x14ac:dyDescent="0.35">
      <c r="B39" s="149" t="s">
        <v>316</v>
      </c>
      <c r="C39" s="150"/>
      <c r="E39" s="151" t="s">
        <v>317</v>
      </c>
      <c r="F39" s="152"/>
      <c r="H39" s="151" t="s">
        <v>318</v>
      </c>
      <c r="I39" s="152"/>
    </row>
    <row r="40" spans="2:9" x14ac:dyDescent="0.35">
      <c r="B40" s="2" t="s">
        <v>319</v>
      </c>
      <c r="C40" t="s">
        <v>320</v>
      </c>
      <c r="E40" s="59" t="s">
        <v>319</v>
      </c>
      <c r="F40" s="60" t="s">
        <v>320</v>
      </c>
      <c r="H40" s="59" t="s">
        <v>319</v>
      </c>
      <c r="I40" s="60" t="s">
        <v>320</v>
      </c>
    </row>
    <row r="41" spans="2:9" x14ac:dyDescent="0.35">
      <c r="B41" s="2" t="s">
        <v>321</v>
      </c>
      <c r="C41" s="57" t="s">
        <v>322</v>
      </c>
      <c r="E41" s="2" t="s">
        <v>321</v>
      </c>
      <c r="F41" s="58" t="s">
        <v>323</v>
      </c>
      <c r="H41" s="2" t="s">
        <v>321</v>
      </c>
      <c r="I41" s="58" t="s">
        <v>324</v>
      </c>
    </row>
    <row r="42" spans="2:9" x14ac:dyDescent="0.35">
      <c r="B42" s="2" t="s">
        <v>325</v>
      </c>
      <c r="C42" s="57" t="s">
        <v>326</v>
      </c>
      <c r="E42" s="2" t="s">
        <v>325</v>
      </c>
      <c r="F42" s="58" t="s">
        <v>327</v>
      </c>
      <c r="H42" s="2" t="s">
        <v>325</v>
      </c>
      <c r="I42" s="58" t="s">
        <v>328</v>
      </c>
    </row>
    <row r="43" spans="2:9" x14ac:dyDescent="0.35">
      <c r="B43" s="2" t="s">
        <v>329</v>
      </c>
      <c r="C43" s="57" t="s">
        <v>330</v>
      </c>
      <c r="E43" s="2" t="s">
        <v>329</v>
      </c>
      <c r="F43" s="58" t="s">
        <v>331</v>
      </c>
      <c r="H43" s="2" t="s">
        <v>329</v>
      </c>
      <c r="I43" s="58" t="s">
        <v>332</v>
      </c>
    </row>
    <row r="44" spans="2:9" x14ac:dyDescent="0.35">
      <c r="B44" s="2" t="s">
        <v>333</v>
      </c>
      <c r="C44" s="57" t="s">
        <v>334</v>
      </c>
      <c r="E44" s="2" t="s">
        <v>333</v>
      </c>
      <c r="F44" s="58" t="s">
        <v>335</v>
      </c>
      <c r="H44" s="2" t="s">
        <v>333</v>
      </c>
      <c r="I44" s="58" t="s">
        <v>336</v>
      </c>
    </row>
    <row r="45" spans="2:9" x14ac:dyDescent="0.35">
      <c r="B45" s="2" t="s">
        <v>337</v>
      </c>
      <c r="C45" s="57" t="s">
        <v>338</v>
      </c>
      <c r="E45" s="2" t="s">
        <v>337</v>
      </c>
      <c r="F45" s="58" t="s">
        <v>339</v>
      </c>
      <c r="H45" s="2" t="s">
        <v>337</v>
      </c>
      <c r="I45" s="58" t="s">
        <v>340</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activeCell="M8" sqref="M8"/>
    </sheetView>
  </sheetViews>
  <sheetFormatPr defaultColWidth="8.6328125" defaultRowHeight="14.5" x14ac:dyDescent="0.35"/>
  <cols>
    <col min="1" max="1" width="4" style="2" customWidth="1"/>
    <col min="2" max="2" width="16.453125" style="2" bestFit="1" customWidth="1"/>
    <col min="3" max="3" width="85" style="2" bestFit="1" customWidth="1"/>
    <col min="4" max="4" width="2.81640625" style="2" customWidth="1"/>
    <col min="5" max="5" width="12" style="2" bestFit="1" customWidth="1"/>
    <col min="6" max="6" width="59.453125" style="2" bestFit="1" customWidth="1"/>
    <col min="7" max="7" width="2.81640625" style="2" customWidth="1"/>
    <col min="8" max="8" width="12" style="2" bestFit="1" customWidth="1"/>
    <col min="9" max="9" width="71.08984375" style="2" bestFit="1" customWidth="1"/>
    <col min="10" max="16384" width="8.6328125" style="2"/>
  </cols>
  <sheetData>
    <row r="2" spans="2:9" ht="21" x14ac:dyDescent="0.5">
      <c r="B2" s="146" t="s">
        <v>1413</v>
      </c>
      <c r="C2" s="146"/>
      <c r="D2" s="146"/>
      <c r="E2" s="146"/>
      <c r="F2" s="146"/>
      <c r="G2" s="146"/>
      <c r="H2" s="146"/>
      <c r="I2" s="146"/>
    </row>
    <row r="8" spans="2:9" ht="402.65" customHeight="1" x14ac:dyDescent="0.35"/>
    <row r="12" spans="2:9" x14ac:dyDescent="0.35">
      <c r="B12" s="149" t="s">
        <v>316</v>
      </c>
      <c r="C12" s="150"/>
      <c r="E12" s="151" t="s">
        <v>317</v>
      </c>
      <c r="F12" s="152"/>
      <c r="H12" s="151" t="s">
        <v>318</v>
      </c>
      <c r="I12" s="152"/>
    </row>
    <row r="13" spans="2:9" x14ac:dyDescent="0.35">
      <c r="B13" s="2" t="s">
        <v>319</v>
      </c>
      <c r="C13" t="s">
        <v>320</v>
      </c>
      <c r="E13" s="59" t="s">
        <v>319</v>
      </c>
      <c r="F13" s="60" t="s">
        <v>320</v>
      </c>
      <c r="H13" s="59" t="s">
        <v>319</v>
      </c>
      <c r="I13" s="60" t="s">
        <v>320</v>
      </c>
    </row>
    <row r="14" spans="2:9" x14ac:dyDescent="0.35">
      <c r="B14" s="2" t="s">
        <v>321</v>
      </c>
      <c r="C14" s="57" t="s">
        <v>322</v>
      </c>
      <c r="E14" s="2" t="s">
        <v>321</v>
      </c>
      <c r="F14" s="58" t="s">
        <v>323</v>
      </c>
      <c r="H14" s="2" t="s">
        <v>321</v>
      </c>
      <c r="I14" s="58" t="s">
        <v>324</v>
      </c>
    </row>
    <row r="15" spans="2:9" x14ac:dyDescent="0.35">
      <c r="B15" s="2" t="s">
        <v>325</v>
      </c>
      <c r="C15" s="57" t="s">
        <v>326</v>
      </c>
      <c r="E15" s="2" t="s">
        <v>325</v>
      </c>
      <c r="F15" s="58" t="s">
        <v>327</v>
      </c>
      <c r="H15" s="2" t="s">
        <v>325</v>
      </c>
      <c r="I15" s="58" t="s">
        <v>328</v>
      </c>
    </row>
    <row r="16" spans="2:9" x14ac:dyDescent="0.35">
      <c r="B16" s="2" t="s">
        <v>329</v>
      </c>
      <c r="C16" s="57" t="s">
        <v>330</v>
      </c>
      <c r="E16" s="2" t="s">
        <v>329</v>
      </c>
      <c r="F16" s="58" t="s">
        <v>331</v>
      </c>
      <c r="H16" s="2" t="s">
        <v>329</v>
      </c>
      <c r="I16" s="58" t="s">
        <v>332</v>
      </c>
    </row>
    <row r="17" spans="2:9" x14ac:dyDescent="0.35">
      <c r="B17" s="2" t="s">
        <v>333</v>
      </c>
      <c r="C17" s="57" t="s">
        <v>334</v>
      </c>
      <c r="E17" s="2" t="s">
        <v>333</v>
      </c>
      <c r="F17" s="58" t="s">
        <v>335</v>
      </c>
      <c r="H17" s="2" t="s">
        <v>333</v>
      </c>
      <c r="I17" s="58" t="s">
        <v>336</v>
      </c>
    </row>
    <row r="18" spans="2:9" x14ac:dyDescent="0.35">
      <c r="B18" s="2" t="s">
        <v>337</v>
      </c>
      <c r="C18" s="57" t="s">
        <v>338</v>
      </c>
      <c r="E18" s="2" t="s">
        <v>337</v>
      </c>
      <c r="F18" s="58" t="s">
        <v>339</v>
      </c>
      <c r="H18" s="2" t="s">
        <v>337</v>
      </c>
      <c r="I18" s="58" t="s">
        <v>340</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activeCell="J9" sqref="J9"/>
    </sheetView>
  </sheetViews>
  <sheetFormatPr defaultColWidth="8.6328125" defaultRowHeight="14.5" x14ac:dyDescent="0.35"/>
  <cols>
    <col min="1" max="1" width="3" style="2" customWidth="1"/>
    <col min="2" max="2" width="25" style="2" bestFit="1" customWidth="1"/>
    <col min="3" max="3" width="83.453125" style="2" customWidth="1"/>
    <col min="4" max="4" width="2.81640625" style="2" customWidth="1"/>
    <col min="5" max="5" width="12.08984375" style="2" bestFit="1" customWidth="1"/>
    <col min="6" max="6" width="63.6328125" style="2" bestFit="1" customWidth="1"/>
    <col min="7" max="7" width="2.81640625" style="2" customWidth="1"/>
    <col min="8" max="8" width="15.54296875" style="2" customWidth="1"/>
    <col min="9" max="9" width="76.54296875" style="2" bestFit="1" customWidth="1"/>
    <col min="10" max="10" width="58.36328125" style="2" bestFit="1" customWidth="1"/>
    <col min="11" max="21" width="8.6328125" style="2"/>
    <col min="22" max="22" width="14" style="2" customWidth="1"/>
    <col min="23" max="23" width="70" style="2" bestFit="1" customWidth="1"/>
    <col min="24" max="16384" width="8.6328125" style="2"/>
  </cols>
  <sheetData>
    <row r="2" spans="2:30" ht="21" x14ac:dyDescent="0.5">
      <c r="B2" s="146" t="s">
        <v>1519</v>
      </c>
      <c r="C2" s="146"/>
      <c r="D2" s="146"/>
      <c r="E2" s="146"/>
      <c r="F2" s="146"/>
      <c r="G2" s="146"/>
      <c r="H2" s="146"/>
      <c r="I2" s="146"/>
    </row>
    <row r="9" spans="2:30" ht="394.75" customHeight="1" x14ac:dyDescent="0.35"/>
    <row r="11" spans="2:30" s="51" customFormat="1" ht="14.75" customHeight="1" x14ac:dyDescent="0.35">
      <c r="B11" s="149" t="s">
        <v>316</v>
      </c>
      <c r="C11" s="150"/>
      <c r="E11" s="151" t="s">
        <v>317</v>
      </c>
      <c r="F11" s="152"/>
      <c r="H11" s="151" t="s">
        <v>318</v>
      </c>
      <c r="I11" s="152"/>
    </row>
    <row r="12" spans="2:30" x14ac:dyDescent="0.35">
      <c r="B12" s="2" t="s">
        <v>319</v>
      </c>
      <c r="C12" t="s">
        <v>320</v>
      </c>
      <c r="E12" s="59" t="s">
        <v>319</v>
      </c>
      <c r="F12" s="60" t="s">
        <v>320</v>
      </c>
      <c r="H12" s="59" t="s">
        <v>319</v>
      </c>
      <c r="I12" s="60" t="s">
        <v>320</v>
      </c>
      <c r="K12" s="51"/>
      <c r="L12" s="51"/>
      <c r="M12" s="51"/>
      <c r="N12" s="51"/>
      <c r="O12" s="51"/>
      <c r="P12" s="51"/>
      <c r="Q12" s="51"/>
      <c r="X12"/>
      <c r="Y12"/>
      <c r="Z12"/>
      <c r="AA12"/>
      <c r="AB12"/>
      <c r="AC12"/>
      <c r="AD12"/>
    </row>
    <row r="13" spans="2:30" x14ac:dyDescent="0.35">
      <c r="B13" s="2" t="s">
        <v>321</v>
      </c>
      <c r="C13" s="94" t="s">
        <v>322</v>
      </c>
      <c r="E13" s="2" t="s">
        <v>321</v>
      </c>
      <c r="F13" s="58" t="s">
        <v>323</v>
      </c>
      <c r="H13" s="2" t="s">
        <v>321</v>
      </c>
      <c r="I13" s="58" t="s">
        <v>324</v>
      </c>
      <c r="K13" s="58"/>
      <c r="L13" s="58"/>
      <c r="M13" s="58"/>
      <c r="N13" s="58"/>
      <c r="O13" s="58"/>
      <c r="P13" s="58"/>
      <c r="Q13" s="58"/>
      <c r="X13" s="58"/>
      <c r="Y13" s="58"/>
      <c r="Z13" s="58"/>
      <c r="AA13" s="58"/>
      <c r="AB13" s="58"/>
      <c r="AC13" s="58"/>
      <c r="AD13" s="58"/>
    </row>
    <row r="14" spans="2:30" x14ac:dyDescent="0.35">
      <c r="B14" s="2" t="s">
        <v>325</v>
      </c>
      <c r="C14" s="57" t="s">
        <v>326</v>
      </c>
      <c r="E14" s="2" t="s">
        <v>325</v>
      </c>
      <c r="F14" s="58" t="s">
        <v>327</v>
      </c>
      <c r="H14" s="2" t="s">
        <v>325</v>
      </c>
      <c r="I14" s="58" t="s">
        <v>328</v>
      </c>
      <c r="K14" s="58"/>
      <c r="L14" s="58"/>
      <c r="M14" s="58"/>
      <c r="N14" s="58"/>
      <c r="O14" s="58"/>
      <c r="P14" s="58"/>
      <c r="Q14" s="58"/>
      <c r="X14" s="58"/>
      <c r="Y14" s="58"/>
      <c r="Z14" s="58"/>
      <c r="AA14" s="58"/>
      <c r="AB14" s="58"/>
      <c r="AC14" s="58"/>
      <c r="AD14" s="58"/>
    </row>
    <row r="15" spans="2:30" x14ac:dyDescent="0.35">
      <c r="B15" s="2" t="s">
        <v>329</v>
      </c>
      <c r="C15" s="57" t="s">
        <v>330</v>
      </c>
      <c r="E15" s="2" t="s">
        <v>329</v>
      </c>
      <c r="F15" s="58" t="s">
        <v>331</v>
      </c>
      <c r="H15" s="2" t="s">
        <v>329</v>
      </c>
      <c r="I15" s="58" t="s">
        <v>332</v>
      </c>
      <c r="K15" s="58"/>
      <c r="L15" s="58"/>
      <c r="M15" s="58"/>
      <c r="N15" s="58"/>
      <c r="O15" s="58"/>
      <c r="P15" s="58"/>
      <c r="Q15" s="58"/>
      <c r="X15" s="58"/>
      <c r="Y15" s="58"/>
      <c r="Z15" s="58"/>
      <c r="AA15" s="58"/>
      <c r="AB15" s="58"/>
      <c r="AC15" s="58"/>
      <c r="AD15" s="58"/>
    </row>
    <row r="16" spans="2:30" x14ac:dyDescent="0.35">
      <c r="B16" s="2" t="s">
        <v>333</v>
      </c>
      <c r="C16" s="57" t="s">
        <v>334</v>
      </c>
      <c r="E16" s="2" t="s">
        <v>333</v>
      </c>
      <c r="F16" s="58" t="s">
        <v>335</v>
      </c>
      <c r="H16" s="2" t="s">
        <v>333</v>
      </c>
      <c r="I16" s="58" t="s">
        <v>336</v>
      </c>
      <c r="K16" s="58"/>
      <c r="L16" s="58"/>
      <c r="M16" s="58"/>
      <c r="N16" s="58"/>
      <c r="O16" s="58"/>
      <c r="P16" s="58"/>
      <c r="Q16" s="58"/>
      <c r="X16" s="58"/>
      <c r="Y16" s="58"/>
      <c r="Z16" s="58"/>
      <c r="AA16" s="58"/>
      <c r="AB16" s="58"/>
      <c r="AC16" s="58"/>
      <c r="AD16" s="58"/>
    </row>
    <row r="17" spans="2:30" x14ac:dyDescent="0.35">
      <c r="B17" s="2" t="s">
        <v>337</v>
      </c>
      <c r="C17" s="57" t="s">
        <v>338</v>
      </c>
      <c r="E17" s="2" t="s">
        <v>337</v>
      </c>
      <c r="F17" s="58" t="s">
        <v>339</v>
      </c>
      <c r="H17" s="2" t="s">
        <v>337</v>
      </c>
      <c r="I17" s="58" t="s">
        <v>340</v>
      </c>
      <c r="K17" s="58"/>
      <c r="L17" s="58"/>
      <c r="M17" s="58"/>
      <c r="N17" s="58"/>
      <c r="O17" s="58"/>
      <c r="P17" s="58"/>
      <c r="Q17" s="58"/>
      <c r="X17" s="58"/>
      <c r="Y17" s="58"/>
      <c r="Z17" s="58"/>
      <c r="AA17" s="58"/>
      <c r="AB17" s="58"/>
      <c r="AC17" s="58"/>
      <c r="AD17" s="58"/>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zoomScaleNormal="100" workbookViewId="0">
      <pane ySplit="6" topLeftCell="A7" activePane="bottomLeft" state="frozen"/>
      <selection pane="bottomLeft" activeCell="K9" sqref="K9"/>
    </sheetView>
  </sheetViews>
  <sheetFormatPr defaultColWidth="8.6328125" defaultRowHeight="14.5" x14ac:dyDescent="0.35"/>
  <cols>
    <col min="1" max="1" width="3.453125" style="2" customWidth="1"/>
    <col min="2" max="2" width="15.90625" style="2" customWidth="1"/>
    <col min="3" max="3" width="50.08984375" style="2" bestFit="1" customWidth="1"/>
    <col min="4" max="4" width="2.81640625" style="2" customWidth="1"/>
    <col min="5" max="5" width="14.08984375" style="2" bestFit="1" customWidth="1"/>
    <col min="6" max="6" width="42.54296875" style="2" bestFit="1" customWidth="1"/>
    <col min="7" max="7" width="2.81640625" style="2" customWidth="1"/>
    <col min="8" max="8" width="14.08984375" style="2" bestFit="1" customWidth="1"/>
    <col min="9" max="9" width="73.54296875" style="2" bestFit="1" customWidth="1"/>
    <col min="10" max="10" width="15.54296875" style="2" bestFit="1" customWidth="1"/>
    <col min="11" max="11" width="13.90625" style="2" bestFit="1" customWidth="1"/>
    <col min="12" max="12" width="57.36328125" style="2" customWidth="1"/>
    <col min="13" max="13" width="13.08984375" style="2" bestFit="1" customWidth="1"/>
    <col min="14" max="14" width="84.453125" style="2" bestFit="1" customWidth="1"/>
    <col min="15" max="23" width="8.6328125" style="2"/>
    <col min="24" max="24" width="14" style="2" customWidth="1"/>
    <col min="25" max="25" width="70" style="2" bestFit="1" customWidth="1"/>
    <col min="26" max="16384" width="8.6328125" style="2"/>
  </cols>
  <sheetData>
    <row r="2" spans="2:9" ht="21" x14ac:dyDescent="0.5">
      <c r="B2" s="146" t="s">
        <v>1518</v>
      </c>
      <c r="C2" s="146"/>
      <c r="D2" s="146"/>
      <c r="E2" s="146"/>
      <c r="F2" s="146"/>
      <c r="G2" s="146"/>
      <c r="H2" s="146"/>
      <c r="I2" s="146"/>
    </row>
    <row r="8" spans="2:9" ht="252" customHeight="1" x14ac:dyDescent="0.35">
      <c r="B8" s="192" t="s">
        <v>341</v>
      </c>
      <c r="C8" s="193"/>
      <c r="D8" s="193"/>
      <c r="E8" s="193"/>
    </row>
    <row r="10" spans="2:9" ht="408" customHeight="1" x14ac:dyDescent="0.35">
      <c r="B10" s="194" t="s">
        <v>1515</v>
      </c>
    </row>
    <row r="13" spans="2:9" x14ac:dyDescent="0.35">
      <c r="B13" s="126" t="s">
        <v>316</v>
      </c>
      <c r="C13" s="127"/>
      <c r="E13" s="151" t="s">
        <v>317</v>
      </c>
      <c r="F13" s="152"/>
      <c r="H13" s="151" t="s">
        <v>318</v>
      </c>
      <c r="I13" s="152"/>
    </row>
    <row r="14" spans="2:9" x14ac:dyDescent="0.35">
      <c r="B14" s="2" t="s">
        <v>319</v>
      </c>
      <c r="C14" t="s">
        <v>320</v>
      </c>
      <c r="E14" s="59" t="s">
        <v>319</v>
      </c>
      <c r="F14" s="60" t="s">
        <v>320</v>
      </c>
      <c r="H14" s="59" t="s">
        <v>319</v>
      </c>
      <c r="I14" s="60" t="s">
        <v>320</v>
      </c>
    </row>
    <row r="15" spans="2:9" x14ac:dyDescent="0.35">
      <c r="B15" s="2" t="s">
        <v>342</v>
      </c>
      <c r="C15" s="37" t="s">
        <v>343</v>
      </c>
      <c r="E15" s="2" t="s">
        <v>342</v>
      </c>
      <c r="F15" s="37" t="s">
        <v>344</v>
      </c>
      <c r="H15" s="2" t="s">
        <v>342</v>
      </c>
      <c r="I15" s="37" t="s">
        <v>345</v>
      </c>
    </row>
    <row r="16" spans="2:9" ht="21" x14ac:dyDescent="0.35">
      <c r="B16" s="129"/>
      <c r="E16" s="130"/>
      <c r="F16" s="128"/>
      <c r="H16" s="2" t="s">
        <v>342</v>
      </c>
      <c r="I16" s="37" t="s">
        <v>346</v>
      </c>
    </row>
    <row r="17" spans="2:9" ht="21" x14ac:dyDescent="0.35">
      <c r="B17" s="129"/>
      <c r="E17" s="130"/>
      <c r="F17" s="128"/>
      <c r="H17" s="2" t="s">
        <v>342</v>
      </c>
      <c r="I17" s="93" t="s">
        <v>347</v>
      </c>
    </row>
    <row r="18" spans="2:9" ht="12.9" customHeight="1" x14ac:dyDescent="0.35">
      <c r="H18" s="2" t="s">
        <v>342</v>
      </c>
      <c r="I18" s="93" t="s">
        <v>348</v>
      </c>
    </row>
    <row r="19" spans="2:9" ht="29" x14ac:dyDescent="0.35">
      <c r="H19" s="2" t="s">
        <v>342</v>
      </c>
      <c r="I19" s="93" t="s">
        <v>349</v>
      </c>
    </row>
    <row r="20" spans="2:9" ht="12.9" customHeight="1" x14ac:dyDescent="0.35"/>
    <row r="33" spans="15:41" x14ac:dyDescent="0.35">
      <c r="AO33"/>
    </row>
    <row r="47" spans="15:41" x14ac:dyDescent="0.35">
      <c r="O47"/>
    </row>
    <row r="65" spans="37:37" x14ac:dyDescent="0.35">
      <c r="AK65"/>
    </row>
    <row r="89" spans="13:32" s="51" customFormat="1" ht="14.75" customHeight="1" x14ac:dyDescent="0.35"/>
    <row r="90" spans="13:32" x14ac:dyDescent="0.35">
      <c r="M90" s="51"/>
      <c r="N90" s="51"/>
      <c r="O90" s="51"/>
      <c r="P90" s="51"/>
      <c r="Q90" s="51"/>
      <c r="R90" s="51"/>
      <c r="S90" s="51"/>
      <c r="Z90"/>
      <c r="AA90"/>
      <c r="AB90"/>
      <c r="AC90"/>
      <c r="AD90"/>
      <c r="AE90"/>
      <c r="AF90"/>
    </row>
    <row r="91" spans="13:32" x14ac:dyDescent="0.35">
      <c r="M91" s="58"/>
      <c r="N91" s="58"/>
      <c r="O91" s="58"/>
      <c r="P91" s="58"/>
      <c r="Q91" s="58"/>
      <c r="R91" s="58"/>
      <c r="S91" s="58"/>
      <c r="Z91" s="58"/>
      <c r="AA91" s="58"/>
      <c r="AB91" s="58"/>
      <c r="AC91" s="58"/>
      <c r="AD91" s="58"/>
      <c r="AE91" s="58"/>
      <c r="AF91" s="58"/>
    </row>
    <row r="92" spans="13:32" x14ac:dyDescent="0.35">
      <c r="M92" s="58"/>
      <c r="N92" s="58"/>
      <c r="O92" s="58"/>
      <c r="P92" s="58"/>
      <c r="Q92" s="58"/>
      <c r="R92" s="58"/>
      <c r="S92" s="58"/>
      <c r="Z92" s="58"/>
      <c r="AA92" s="58"/>
      <c r="AB92" s="58"/>
      <c r="AC92" s="58"/>
      <c r="AD92" s="58"/>
      <c r="AE92" s="58"/>
      <c r="AF92" s="58"/>
    </row>
    <row r="93" spans="13:32" x14ac:dyDescent="0.35">
      <c r="M93" s="58"/>
      <c r="N93" s="58"/>
      <c r="O93" s="58"/>
      <c r="P93" s="58"/>
      <c r="Q93" s="58"/>
      <c r="R93" s="58"/>
      <c r="S93" s="58"/>
      <c r="Z93" s="58"/>
      <c r="AA93" s="58"/>
      <c r="AB93" s="58"/>
      <c r="AC93" s="58"/>
      <c r="AD93" s="58"/>
      <c r="AE93" s="58"/>
      <c r="AF93" s="58"/>
    </row>
    <row r="94" spans="13:32" x14ac:dyDescent="0.35">
      <c r="M94" s="58"/>
      <c r="N94" s="58"/>
      <c r="O94" s="58"/>
      <c r="P94" s="58"/>
      <c r="Q94" s="58"/>
      <c r="R94" s="58"/>
      <c r="S94" s="58"/>
      <c r="Z94" s="58"/>
      <c r="AA94" s="58"/>
      <c r="AB94" s="58"/>
      <c r="AC94" s="58"/>
      <c r="AD94" s="58"/>
      <c r="AE94" s="58"/>
      <c r="AF94" s="58"/>
    </row>
    <row r="95" spans="13:32" x14ac:dyDescent="0.35">
      <c r="M95" s="58"/>
      <c r="N95" s="58"/>
      <c r="O95" s="58"/>
      <c r="P95" s="58"/>
      <c r="Q95" s="58"/>
      <c r="R95" s="58"/>
      <c r="S95" s="58"/>
      <c r="Z95" s="58"/>
      <c r="AA95" s="58"/>
      <c r="AB95" s="58"/>
      <c r="AC95" s="58"/>
      <c r="AD95" s="58"/>
      <c r="AE95" s="58"/>
      <c r="AF95" s="58"/>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80F9-9F0A-408D-A947-75139CD50DF5}">
  <dimension ref="B7:L189"/>
  <sheetViews>
    <sheetView showGridLines="0" zoomScale="85" zoomScaleNormal="85" workbookViewId="0">
      <pane ySplit="15" topLeftCell="A16" activePane="bottomLeft" state="frozen"/>
      <selection pane="bottomLeft" activeCell="I16" sqref="I16:I24"/>
    </sheetView>
  </sheetViews>
  <sheetFormatPr defaultColWidth="8.6328125" defaultRowHeight="14.5" x14ac:dyDescent="0.35"/>
  <cols>
    <col min="1" max="1" width="4.36328125" style="2" customWidth="1"/>
    <col min="2" max="2" width="15.08984375" style="2" bestFit="1" customWidth="1"/>
    <col min="3" max="3" width="20.453125" style="2" bestFit="1" customWidth="1"/>
    <col min="4" max="4" width="20.08984375" style="2" bestFit="1" customWidth="1"/>
    <col min="5" max="5" width="66.36328125" style="2" customWidth="1"/>
    <col min="6" max="6" width="84.90625" style="2" customWidth="1"/>
    <col min="7" max="7" width="13" style="2" bestFit="1" customWidth="1"/>
    <col min="8" max="8" width="10.90625" style="2" bestFit="1" customWidth="1"/>
    <col min="9" max="9" width="15.08984375" style="2" bestFit="1" customWidth="1"/>
    <col min="10" max="12" width="50.54296875" style="2" customWidth="1"/>
    <col min="13" max="16384" width="8.6328125" style="2"/>
  </cols>
  <sheetData>
    <row r="7" spans="2:12" s="1" customFormat="1" ht="21" x14ac:dyDescent="0.5"/>
    <row r="15" spans="2:12" s="108" customFormat="1" ht="29" x14ac:dyDescent="0.35">
      <c r="B15" s="206" t="s">
        <v>350</v>
      </c>
      <c r="C15" s="206" t="s">
        <v>351</v>
      </c>
      <c r="D15" s="206" t="s">
        <v>352</v>
      </c>
      <c r="E15" s="206" t="s">
        <v>353</v>
      </c>
      <c r="F15" s="206" t="s">
        <v>1</v>
      </c>
      <c r="G15" s="206" t="s">
        <v>354</v>
      </c>
      <c r="H15" s="206" t="s">
        <v>355</v>
      </c>
      <c r="I15" s="206" t="s">
        <v>356</v>
      </c>
      <c r="J15" s="206" t="s">
        <v>357</v>
      </c>
      <c r="K15" s="206" t="s">
        <v>358</v>
      </c>
      <c r="L15" s="206" t="s">
        <v>359</v>
      </c>
    </row>
    <row r="16" spans="2:12" s="95" customFormat="1" x14ac:dyDescent="0.35">
      <c r="B16" s="207" t="s">
        <v>360</v>
      </c>
      <c r="C16" s="207" t="s">
        <v>361</v>
      </c>
      <c r="D16" s="207" t="s">
        <v>362</v>
      </c>
      <c r="E16" s="207" t="s">
        <v>363</v>
      </c>
      <c r="F16" s="207"/>
      <c r="G16" s="208"/>
      <c r="H16" s="207" t="s">
        <v>364</v>
      </c>
      <c r="I16" s="207" t="s">
        <v>365</v>
      </c>
      <c r="J16" s="207"/>
      <c r="K16" s="96" t="s">
        <v>366</v>
      </c>
      <c r="L16" s="97"/>
    </row>
    <row r="17" spans="2:12" s="95" customFormat="1" ht="43.5" x14ac:dyDescent="0.35">
      <c r="B17" s="207" t="s">
        <v>360</v>
      </c>
      <c r="C17" s="207" t="s">
        <v>367</v>
      </c>
      <c r="D17" s="207" t="s">
        <v>368</v>
      </c>
      <c r="E17" s="207" t="s">
        <v>369</v>
      </c>
      <c r="F17" s="207" t="s">
        <v>370</v>
      </c>
      <c r="G17" s="208"/>
      <c r="H17" s="207" t="s">
        <v>371</v>
      </c>
      <c r="I17" s="207" t="s">
        <v>365</v>
      </c>
      <c r="J17" s="207"/>
      <c r="K17" s="96" t="s">
        <v>372</v>
      </c>
      <c r="L17" s="97"/>
    </row>
    <row r="18" spans="2:12" s="95" customFormat="1" ht="29" x14ac:dyDescent="0.35">
      <c r="B18" s="207" t="s">
        <v>360</v>
      </c>
      <c r="C18" s="207" t="s">
        <v>367</v>
      </c>
      <c r="D18" s="207" t="s">
        <v>321</v>
      </c>
      <c r="E18" s="207" t="s">
        <v>373</v>
      </c>
      <c r="F18" s="207" t="s">
        <v>374</v>
      </c>
      <c r="G18" s="208"/>
      <c r="H18" s="207" t="s">
        <v>371</v>
      </c>
      <c r="I18" s="207" t="s">
        <v>365</v>
      </c>
      <c r="J18" s="207"/>
      <c r="K18" s="97" t="s">
        <v>324</v>
      </c>
      <c r="L18" s="97"/>
    </row>
    <row r="19" spans="2:12" s="95" customFormat="1" ht="29" x14ac:dyDescent="0.35">
      <c r="B19" s="207" t="s">
        <v>360</v>
      </c>
      <c r="C19" s="207" t="s">
        <v>367</v>
      </c>
      <c r="D19" s="207" t="s">
        <v>375</v>
      </c>
      <c r="E19" s="207" t="s">
        <v>376</v>
      </c>
      <c r="F19" s="207" t="s">
        <v>377</v>
      </c>
      <c r="G19" s="208"/>
      <c r="H19" s="207" t="s">
        <v>371</v>
      </c>
      <c r="I19" s="207" t="s">
        <v>365</v>
      </c>
      <c r="J19" s="207"/>
      <c r="K19" s="97" t="s">
        <v>378</v>
      </c>
      <c r="L19" s="97"/>
    </row>
    <row r="20" spans="2:12" s="95" customFormat="1" x14ac:dyDescent="0.35">
      <c r="B20" s="207" t="s">
        <v>360</v>
      </c>
      <c r="C20" s="207" t="s">
        <v>23</v>
      </c>
      <c r="D20" s="207" t="s">
        <v>362</v>
      </c>
      <c r="E20" s="207" t="s">
        <v>379</v>
      </c>
      <c r="F20" s="207"/>
      <c r="G20" s="208"/>
      <c r="H20" s="207" t="s">
        <v>364</v>
      </c>
      <c r="I20" s="207" t="s">
        <v>365</v>
      </c>
      <c r="J20" s="98"/>
      <c r="K20" s="99" t="s">
        <v>22</v>
      </c>
      <c r="L20" s="97"/>
    </row>
    <row r="21" spans="2:12" s="95" customFormat="1" ht="29" x14ac:dyDescent="0.35">
      <c r="B21" s="207" t="s">
        <v>360</v>
      </c>
      <c r="C21" s="207" t="s">
        <v>23</v>
      </c>
      <c r="D21" s="207" t="s">
        <v>362</v>
      </c>
      <c r="E21" s="207" t="s">
        <v>380</v>
      </c>
      <c r="F21" s="207" t="s">
        <v>381</v>
      </c>
      <c r="G21" s="208"/>
      <c r="H21" s="207" t="s">
        <v>371</v>
      </c>
      <c r="I21" s="207" t="s">
        <v>365</v>
      </c>
      <c r="J21" s="207"/>
      <c r="K21" s="99" t="s">
        <v>382</v>
      </c>
      <c r="L21" s="99" t="s">
        <v>235</v>
      </c>
    </row>
    <row r="22" spans="2:12" s="95" customFormat="1" x14ac:dyDescent="0.35">
      <c r="B22" s="207" t="s">
        <v>360</v>
      </c>
      <c r="C22" s="207" t="s">
        <v>23</v>
      </c>
      <c r="D22" s="207" t="s">
        <v>362</v>
      </c>
      <c r="E22" s="207" t="s">
        <v>383</v>
      </c>
      <c r="F22" s="207" t="s">
        <v>384</v>
      </c>
      <c r="G22" s="208"/>
      <c r="H22" s="207" t="s">
        <v>364</v>
      </c>
      <c r="I22" s="207" t="s">
        <v>365</v>
      </c>
      <c r="J22" s="207"/>
      <c r="K22" s="99" t="s">
        <v>382</v>
      </c>
      <c r="L22" s="99" t="s">
        <v>235</v>
      </c>
    </row>
    <row r="23" spans="2:12" s="95" customFormat="1" x14ac:dyDescent="0.35">
      <c r="B23" s="207" t="s">
        <v>360</v>
      </c>
      <c r="C23" s="207" t="s">
        <v>23</v>
      </c>
      <c r="D23" s="207" t="s">
        <v>362</v>
      </c>
      <c r="E23" s="207" t="s">
        <v>385</v>
      </c>
      <c r="F23" s="207" t="s">
        <v>386</v>
      </c>
      <c r="G23" s="208"/>
      <c r="H23" s="207" t="s">
        <v>371</v>
      </c>
      <c r="I23" s="207" t="s">
        <v>365</v>
      </c>
      <c r="J23" s="207"/>
      <c r="K23" s="99" t="s">
        <v>387</v>
      </c>
      <c r="L23" s="97"/>
    </row>
    <row r="24" spans="2:12" s="95" customFormat="1" ht="29" x14ac:dyDescent="0.35">
      <c r="B24" s="207" t="s">
        <v>360</v>
      </c>
      <c r="C24" s="207" t="s">
        <v>23</v>
      </c>
      <c r="D24" s="207" t="s">
        <v>362</v>
      </c>
      <c r="E24" s="207" t="s">
        <v>1436</v>
      </c>
      <c r="F24" s="207"/>
      <c r="G24" s="208"/>
      <c r="H24" s="207" t="s">
        <v>388</v>
      </c>
      <c r="I24" s="207" t="s">
        <v>365</v>
      </c>
      <c r="J24" s="98"/>
      <c r="K24" s="97" t="s">
        <v>389</v>
      </c>
      <c r="L24" s="97" t="s">
        <v>390</v>
      </c>
    </row>
    <row r="25" spans="2:12" s="95" customFormat="1" ht="58" x14ac:dyDescent="0.35">
      <c r="B25" s="207" t="s">
        <v>360</v>
      </c>
      <c r="C25" s="207" t="s">
        <v>391</v>
      </c>
      <c r="D25" s="207" t="s">
        <v>342</v>
      </c>
      <c r="E25" s="207" t="s">
        <v>1404</v>
      </c>
      <c r="F25" s="207"/>
      <c r="G25" s="208"/>
      <c r="H25" s="207" t="s">
        <v>371</v>
      </c>
      <c r="I25" s="207" t="s">
        <v>365</v>
      </c>
      <c r="J25" s="207"/>
      <c r="K25" s="40" t="s">
        <v>392</v>
      </c>
      <c r="L25" s="97"/>
    </row>
    <row r="26" spans="2:12" s="95" customFormat="1" ht="58" x14ac:dyDescent="0.35">
      <c r="B26" s="207" t="s">
        <v>360</v>
      </c>
      <c r="C26" s="207" t="s">
        <v>393</v>
      </c>
      <c r="D26" s="207" t="s">
        <v>342</v>
      </c>
      <c r="E26" s="207" t="s">
        <v>1405</v>
      </c>
      <c r="F26" s="207"/>
      <c r="G26" s="208"/>
      <c r="H26" s="207" t="s">
        <v>371</v>
      </c>
      <c r="I26" s="207" t="s">
        <v>365</v>
      </c>
      <c r="J26" s="207"/>
      <c r="K26" s="40" t="s">
        <v>394</v>
      </c>
      <c r="L26" s="97"/>
    </row>
    <row r="27" spans="2:12" s="95" customFormat="1" ht="101.5" x14ac:dyDescent="0.35">
      <c r="B27" s="207" t="s">
        <v>360</v>
      </c>
      <c r="C27" s="207" t="s">
        <v>395</v>
      </c>
      <c r="D27" s="207" t="s">
        <v>342</v>
      </c>
      <c r="E27" s="207" t="s">
        <v>1406</v>
      </c>
      <c r="F27" s="207"/>
      <c r="G27" s="208"/>
      <c r="H27" s="207" t="s">
        <v>371</v>
      </c>
      <c r="I27" s="207" t="s">
        <v>365</v>
      </c>
      <c r="J27" s="207"/>
      <c r="K27" s="82" t="s">
        <v>396</v>
      </c>
      <c r="L27" s="97"/>
    </row>
    <row r="28" spans="2:12" s="95" customFormat="1" ht="29" x14ac:dyDescent="0.35">
      <c r="B28" s="207" t="s">
        <v>360</v>
      </c>
      <c r="C28" s="207" t="s">
        <v>19</v>
      </c>
      <c r="D28" s="207" t="s">
        <v>362</v>
      </c>
      <c r="E28" s="207" t="s">
        <v>397</v>
      </c>
      <c r="F28" s="207" t="s">
        <v>398</v>
      </c>
      <c r="G28" s="208"/>
      <c r="H28" s="207" t="s">
        <v>364</v>
      </c>
      <c r="I28" s="207" t="s">
        <v>365</v>
      </c>
      <c r="J28" s="207"/>
      <c r="K28" s="97" t="s">
        <v>399</v>
      </c>
      <c r="L28" s="97"/>
    </row>
    <row r="29" spans="2:12" s="95" customFormat="1" ht="58" x14ac:dyDescent="0.35">
      <c r="B29" s="207" t="s">
        <v>360</v>
      </c>
      <c r="C29" s="207" t="s">
        <v>19</v>
      </c>
      <c r="D29" s="207" t="s">
        <v>362</v>
      </c>
      <c r="E29" s="207" t="s">
        <v>400</v>
      </c>
      <c r="F29" s="207" t="s">
        <v>401</v>
      </c>
      <c r="G29" s="208"/>
      <c r="H29" s="207" t="s">
        <v>371</v>
      </c>
      <c r="I29" s="207" t="s">
        <v>365</v>
      </c>
      <c r="J29" s="207"/>
      <c r="K29" s="99" t="s">
        <v>402</v>
      </c>
      <c r="L29" s="97"/>
    </row>
    <row r="30" spans="2:12" s="95" customFormat="1" ht="58" x14ac:dyDescent="0.35">
      <c r="B30" s="207" t="s">
        <v>360</v>
      </c>
      <c r="C30" s="207" t="s">
        <v>19</v>
      </c>
      <c r="D30" s="207" t="s">
        <v>362</v>
      </c>
      <c r="E30" s="207" t="s">
        <v>403</v>
      </c>
      <c r="F30" s="207" t="s">
        <v>1437</v>
      </c>
      <c r="G30" s="208"/>
      <c r="H30" s="207" t="s">
        <v>371</v>
      </c>
      <c r="I30" s="207" t="s">
        <v>365</v>
      </c>
      <c r="J30" s="207"/>
      <c r="K30" s="99" t="s">
        <v>402</v>
      </c>
      <c r="L30" s="97"/>
    </row>
    <row r="31" spans="2:12" s="95" customFormat="1" ht="29" x14ac:dyDescent="0.35">
      <c r="B31" s="207" t="s">
        <v>360</v>
      </c>
      <c r="C31" s="207" t="s">
        <v>19</v>
      </c>
      <c r="D31" s="207" t="s">
        <v>362</v>
      </c>
      <c r="E31" s="207" t="s">
        <v>404</v>
      </c>
      <c r="F31" s="207" t="s">
        <v>405</v>
      </c>
      <c r="G31" s="208"/>
      <c r="H31" s="207" t="s">
        <v>364</v>
      </c>
      <c r="I31" s="207" t="s">
        <v>365</v>
      </c>
      <c r="J31" s="207"/>
      <c r="K31" s="99" t="s">
        <v>402</v>
      </c>
      <c r="L31" s="97"/>
    </row>
    <row r="32" spans="2:12" s="95" customFormat="1" ht="29" x14ac:dyDescent="0.35">
      <c r="B32" s="207" t="s">
        <v>360</v>
      </c>
      <c r="C32" s="207" t="s">
        <v>19</v>
      </c>
      <c r="D32" s="207" t="s">
        <v>362</v>
      </c>
      <c r="E32" s="207" t="s">
        <v>406</v>
      </c>
      <c r="F32" s="207" t="s">
        <v>1438</v>
      </c>
      <c r="G32" s="208"/>
      <c r="H32" s="207" t="s">
        <v>371</v>
      </c>
      <c r="I32" s="207" t="s">
        <v>365</v>
      </c>
      <c r="J32" s="207"/>
      <c r="K32" s="99" t="s">
        <v>402</v>
      </c>
      <c r="L32" s="97"/>
    </row>
    <row r="33" spans="2:12" s="95" customFormat="1" ht="29" x14ac:dyDescent="0.35">
      <c r="B33" s="207" t="s">
        <v>360</v>
      </c>
      <c r="C33" s="207" t="s">
        <v>19</v>
      </c>
      <c r="D33" s="207" t="s">
        <v>362</v>
      </c>
      <c r="E33" s="207" t="s">
        <v>407</v>
      </c>
      <c r="F33" s="207" t="s">
        <v>408</v>
      </c>
      <c r="G33" s="208"/>
      <c r="H33" s="207" t="s">
        <v>371</v>
      </c>
      <c r="I33" s="207" t="s">
        <v>365</v>
      </c>
      <c r="J33" s="207"/>
      <c r="K33" s="99" t="s">
        <v>402</v>
      </c>
      <c r="L33" s="97"/>
    </row>
    <row r="34" spans="2:12" s="95" customFormat="1" ht="29" x14ac:dyDescent="0.35">
      <c r="B34" s="207" t="s">
        <v>360</v>
      </c>
      <c r="C34" s="207" t="s">
        <v>19</v>
      </c>
      <c r="D34" s="207" t="s">
        <v>362</v>
      </c>
      <c r="E34" s="207" t="s">
        <v>409</v>
      </c>
      <c r="F34" s="207" t="s">
        <v>410</v>
      </c>
      <c r="G34" s="208"/>
      <c r="H34" s="207" t="s">
        <v>371</v>
      </c>
      <c r="I34" s="207" t="s">
        <v>365</v>
      </c>
      <c r="J34" s="207"/>
      <c r="K34" s="99" t="s">
        <v>402</v>
      </c>
      <c r="L34" s="97"/>
    </row>
    <row r="35" spans="2:12" s="95" customFormat="1" x14ac:dyDescent="0.35">
      <c r="B35" s="207" t="s">
        <v>360</v>
      </c>
      <c r="C35" s="207" t="s">
        <v>19</v>
      </c>
      <c r="D35" s="207" t="s">
        <v>362</v>
      </c>
      <c r="E35" s="207" t="s">
        <v>411</v>
      </c>
      <c r="F35" s="207" t="s">
        <v>412</v>
      </c>
      <c r="G35" s="208"/>
      <c r="H35" s="207" t="s">
        <v>364</v>
      </c>
      <c r="I35" s="207" t="s">
        <v>365</v>
      </c>
      <c r="J35" s="207"/>
      <c r="K35" s="99" t="s">
        <v>402</v>
      </c>
      <c r="L35" s="97"/>
    </row>
    <row r="36" spans="2:12" s="95" customFormat="1" ht="43.5" x14ac:dyDescent="0.35">
      <c r="B36" s="207" t="s">
        <v>360</v>
      </c>
      <c r="C36" s="207" t="s">
        <v>19</v>
      </c>
      <c r="D36" s="207" t="s">
        <v>325</v>
      </c>
      <c r="E36" s="207" t="s">
        <v>413</v>
      </c>
      <c r="F36" s="207"/>
      <c r="G36" s="208">
        <v>1</v>
      </c>
      <c r="H36" s="207" t="s">
        <v>371</v>
      </c>
      <c r="I36" s="207" t="s">
        <v>365</v>
      </c>
      <c r="J36" s="207"/>
      <c r="K36" s="100" t="s">
        <v>328</v>
      </c>
      <c r="L36" s="97"/>
    </row>
    <row r="37" spans="2:12" s="95" customFormat="1" ht="29" x14ac:dyDescent="0.35">
      <c r="B37" s="207" t="s">
        <v>360</v>
      </c>
      <c r="C37" s="207" t="s">
        <v>19</v>
      </c>
      <c r="D37" s="207" t="s">
        <v>325</v>
      </c>
      <c r="E37" s="207" t="s">
        <v>414</v>
      </c>
      <c r="F37" s="207"/>
      <c r="G37" s="208">
        <v>1</v>
      </c>
      <c r="H37" s="207" t="s">
        <v>371</v>
      </c>
      <c r="I37" s="207" t="s">
        <v>365</v>
      </c>
      <c r="J37" s="207"/>
      <c r="K37" s="100" t="s">
        <v>328</v>
      </c>
      <c r="L37" s="97"/>
    </row>
    <row r="38" spans="2:12" s="95" customFormat="1" ht="29" x14ac:dyDescent="0.35">
      <c r="B38" s="207" t="s">
        <v>360</v>
      </c>
      <c r="C38" s="207" t="s">
        <v>415</v>
      </c>
      <c r="D38" s="207" t="s">
        <v>362</v>
      </c>
      <c r="E38" s="207" t="s">
        <v>416</v>
      </c>
      <c r="F38" s="207" t="s">
        <v>417</v>
      </c>
      <c r="G38" s="208">
        <v>1</v>
      </c>
      <c r="H38" s="207" t="s">
        <v>371</v>
      </c>
      <c r="I38" s="207" t="s">
        <v>365</v>
      </c>
      <c r="J38" s="207"/>
      <c r="K38" s="97"/>
      <c r="L38" s="97"/>
    </row>
    <row r="39" spans="2:12" s="95" customFormat="1" ht="29" x14ac:dyDescent="0.35">
      <c r="B39" s="207" t="s">
        <v>360</v>
      </c>
      <c r="C39" s="207" t="s">
        <v>415</v>
      </c>
      <c r="D39" s="207" t="s">
        <v>362</v>
      </c>
      <c r="E39" s="207" t="s">
        <v>418</v>
      </c>
      <c r="F39" s="207" t="s">
        <v>419</v>
      </c>
      <c r="G39" s="208"/>
      <c r="H39" s="207" t="s">
        <v>364</v>
      </c>
      <c r="I39" s="207" t="s">
        <v>365</v>
      </c>
      <c r="J39" s="207"/>
      <c r="K39" s="97" t="s">
        <v>420</v>
      </c>
      <c r="L39" s="97"/>
    </row>
    <row r="40" spans="2:12" s="95" customFormat="1" ht="29" x14ac:dyDescent="0.35">
      <c r="B40" s="207" t="s">
        <v>360</v>
      </c>
      <c r="C40" s="207" t="s">
        <v>415</v>
      </c>
      <c r="D40" s="207" t="s">
        <v>362</v>
      </c>
      <c r="E40" s="207" t="s">
        <v>421</v>
      </c>
      <c r="F40" s="207" t="s">
        <v>422</v>
      </c>
      <c r="G40" s="208">
        <v>1</v>
      </c>
      <c r="H40" s="207" t="s">
        <v>364</v>
      </c>
      <c r="I40" s="207" t="s">
        <v>365</v>
      </c>
      <c r="J40" s="207"/>
      <c r="K40" s="100" t="s">
        <v>423</v>
      </c>
      <c r="L40" s="97"/>
    </row>
    <row r="41" spans="2:12" s="95" customFormat="1" ht="43.5" x14ac:dyDescent="0.35">
      <c r="B41" s="207" t="s">
        <v>360</v>
      </c>
      <c r="C41" s="207" t="s">
        <v>415</v>
      </c>
      <c r="D41" s="207" t="s">
        <v>325</v>
      </c>
      <c r="E41" s="207" t="s">
        <v>424</v>
      </c>
      <c r="F41" s="207" t="s">
        <v>1439</v>
      </c>
      <c r="G41" s="208">
        <v>1</v>
      </c>
      <c r="H41" s="207" t="s">
        <v>371</v>
      </c>
      <c r="I41" s="207" t="s">
        <v>365</v>
      </c>
      <c r="J41" s="207"/>
      <c r="K41" s="40" t="s">
        <v>425</v>
      </c>
      <c r="L41" s="97"/>
    </row>
    <row r="42" spans="2:12" s="95" customFormat="1" ht="29" x14ac:dyDescent="0.35">
      <c r="B42" s="207" t="s">
        <v>360</v>
      </c>
      <c r="C42" s="207" t="s">
        <v>415</v>
      </c>
      <c r="D42" s="207" t="s">
        <v>426</v>
      </c>
      <c r="E42" s="207" t="s">
        <v>427</v>
      </c>
      <c r="F42" s="207" t="s">
        <v>428</v>
      </c>
      <c r="G42" s="208">
        <v>1</v>
      </c>
      <c r="H42" s="207" t="s">
        <v>371</v>
      </c>
      <c r="I42" s="207" t="s">
        <v>365</v>
      </c>
      <c r="J42" s="207"/>
      <c r="K42" s="96" t="s">
        <v>378</v>
      </c>
      <c r="L42" s="97"/>
    </row>
    <row r="43" spans="2:12" s="95" customFormat="1" ht="43.5" x14ac:dyDescent="0.35">
      <c r="B43" s="207" t="s">
        <v>360</v>
      </c>
      <c r="C43" s="207" t="s">
        <v>429</v>
      </c>
      <c r="D43" s="207" t="s">
        <v>362</v>
      </c>
      <c r="E43" s="207" t="s">
        <v>430</v>
      </c>
      <c r="F43" s="207"/>
      <c r="G43" s="208">
        <v>1</v>
      </c>
      <c r="H43" s="207" t="s">
        <v>371</v>
      </c>
      <c r="I43" s="207" t="s">
        <v>365</v>
      </c>
      <c r="J43" s="207"/>
      <c r="K43" s="97"/>
      <c r="L43" s="97"/>
    </row>
    <row r="44" spans="2:12" s="95" customFormat="1" ht="29" x14ac:dyDescent="0.35">
      <c r="B44" s="207" t="s">
        <v>360</v>
      </c>
      <c r="C44" s="207" t="s">
        <v>429</v>
      </c>
      <c r="D44" s="207" t="s">
        <v>362</v>
      </c>
      <c r="E44" s="207" t="s">
        <v>431</v>
      </c>
      <c r="F44" s="207" t="s">
        <v>432</v>
      </c>
      <c r="G44" s="208">
        <v>1</v>
      </c>
      <c r="H44" s="207" t="s">
        <v>371</v>
      </c>
      <c r="I44" s="207" t="s">
        <v>365</v>
      </c>
      <c r="J44" s="207"/>
      <c r="K44" s="97" t="s">
        <v>433</v>
      </c>
      <c r="L44" s="97"/>
    </row>
    <row r="45" spans="2:12" s="95" customFormat="1" ht="29" x14ac:dyDescent="0.35">
      <c r="B45" s="207" t="s">
        <v>360</v>
      </c>
      <c r="C45" s="207" t="s">
        <v>429</v>
      </c>
      <c r="D45" s="207" t="s">
        <v>362</v>
      </c>
      <c r="E45" s="207" t="s">
        <v>434</v>
      </c>
      <c r="F45" s="207" t="s">
        <v>435</v>
      </c>
      <c r="G45" s="208">
        <v>1</v>
      </c>
      <c r="H45" s="207" t="s">
        <v>371</v>
      </c>
      <c r="I45" s="207" t="s">
        <v>365</v>
      </c>
      <c r="J45" s="207"/>
      <c r="K45" s="97" t="s">
        <v>433</v>
      </c>
      <c r="L45" s="97"/>
    </row>
    <row r="46" spans="2:12" s="95" customFormat="1" ht="29" x14ac:dyDescent="0.35">
      <c r="B46" s="207" t="s">
        <v>360</v>
      </c>
      <c r="C46" s="207" t="s">
        <v>429</v>
      </c>
      <c r="D46" s="207" t="s">
        <v>362</v>
      </c>
      <c r="E46" s="207" t="s">
        <v>436</v>
      </c>
      <c r="F46" s="207" t="s">
        <v>437</v>
      </c>
      <c r="G46" s="208"/>
      <c r="H46" s="207" t="s">
        <v>371</v>
      </c>
      <c r="I46" s="207" t="s">
        <v>365</v>
      </c>
      <c r="J46" s="207"/>
      <c r="K46" s="97" t="s">
        <v>438</v>
      </c>
      <c r="L46" s="97"/>
    </row>
    <row r="47" spans="2:12" s="95" customFormat="1" ht="29" x14ac:dyDescent="0.35">
      <c r="B47" s="207" t="s">
        <v>360</v>
      </c>
      <c r="C47" s="207" t="s">
        <v>429</v>
      </c>
      <c r="D47" s="207" t="s">
        <v>362</v>
      </c>
      <c r="E47" s="207" t="s">
        <v>439</v>
      </c>
      <c r="F47" s="207" t="s">
        <v>440</v>
      </c>
      <c r="G47" s="208"/>
      <c r="H47" s="207" t="s">
        <v>364</v>
      </c>
      <c r="I47" s="207" t="s">
        <v>365</v>
      </c>
      <c r="J47" s="207"/>
      <c r="K47" s="97" t="s">
        <v>441</v>
      </c>
      <c r="L47" s="97"/>
    </row>
    <row r="48" spans="2:12" s="95" customFormat="1" ht="29" x14ac:dyDescent="0.35">
      <c r="B48" s="207" t="s">
        <v>360</v>
      </c>
      <c r="C48" s="207" t="s">
        <v>429</v>
      </c>
      <c r="D48" s="207" t="s">
        <v>362</v>
      </c>
      <c r="E48" s="207" t="s">
        <v>442</v>
      </c>
      <c r="F48" s="207" t="s">
        <v>443</v>
      </c>
      <c r="G48" s="208"/>
      <c r="H48" s="207" t="s">
        <v>364</v>
      </c>
      <c r="I48" s="207" t="s">
        <v>365</v>
      </c>
      <c r="J48" s="207"/>
      <c r="K48" s="97" t="s">
        <v>444</v>
      </c>
      <c r="L48" s="97"/>
    </row>
    <row r="49" spans="2:12" s="95" customFormat="1" ht="29" x14ac:dyDescent="0.35">
      <c r="B49" s="207" t="s">
        <v>360</v>
      </c>
      <c r="C49" s="207" t="s">
        <v>429</v>
      </c>
      <c r="D49" s="207" t="s">
        <v>362</v>
      </c>
      <c r="E49" s="207" t="s">
        <v>445</v>
      </c>
      <c r="F49" s="207" t="s">
        <v>446</v>
      </c>
      <c r="G49" s="208"/>
      <c r="H49" s="207" t="s">
        <v>371</v>
      </c>
      <c r="I49" s="207" t="s">
        <v>365</v>
      </c>
      <c r="J49" s="207"/>
      <c r="K49" s="97" t="s">
        <v>447</v>
      </c>
      <c r="L49" s="97"/>
    </row>
    <row r="50" spans="2:12" s="95" customFormat="1" ht="29" x14ac:dyDescent="0.35">
      <c r="B50" s="207" t="s">
        <v>360</v>
      </c>
      <c r="C50" s="207" t="s">
        <v>429</v>
      </c>
      <c r="D50" s="207" t="s">
        <v>448</v>
      </c>
      <c r="E50" s="207" t="s">
        <v>449</v>
      </c>
      <c r="F50" s="207" t="s">
        <v>450</v>
      </c>
      <c r="G50" s="208"/>
      <c r="H50" s="207" t="s">
        <v>371</v>
      </c>
      <c r="I50" s="207" t="s">
        <v>365</v>
      </c>
      <c r="J50" s="207"/>
      <c r="K50" s="97" t="s">
        <v>451</v>
      </c>
      <c r="L50" s="97"/>
    </row>
    <row r="51" spans="2:12" s="95" customFormat="1" ht="29" x14ac:dyDescent="0.35">
      <c r="B51" s="207" t="s">
        <v>360</v>
      </c>
      <c r="C51" s="207" t="s">
        <v>429</v>
      </c>
      <c r="D51" s="207" t="s">
        <v>448</v>
      </c>
      <c r="E51" s="207" t="s">
        <v>452</v>
      </c>
      <c r="F51" s="207" t="s">
        <v>453</v>
      </c>
      <c r="G51" s="208"/>
      <c r="H51" s="207" t="s">
        <v>371</v>
      </c>
      <c r="I51" s="207" t="s">
        <v>365</v>
      </c>
      <c r="J51" s="207"/>
      <c r="K51" s="97" t="s">
        <v>454</v>
      </c>
      <c r="L51" s="97"/>
    </row>
    <row r="52" spans="2:12" s="95" customFormat="1" ht="29" x14ac:dyDescent="0.35">
      <c r="B52" s="207" t="s">
        <v>360</v>
      </c>
      <c r="C52" s="207" t="s">
        <v>429</v>
      </c>
      <c r="D52" s="207" t="s">
        <v>448</v>
      </c>
      <c r="E52" s="207" t="s">
        <v>455</v>
      </c>
      <c r="F52" s="207" t="s">
        <v>456</v>
      </c>
      <c r="G52" s="208">
        <v>1</v>
      </c>
      <c r="H52" s="207" t="s">
        <v>371</v>
      </c>
      <c r="I52" s="207" t="s">
        <v>365</v>
      </c>
      <c r="J52" s="207"/>
      <c r="K52" s="96" t="s">
        <v>457</v>
      </c>
      <c r="L52" s="97"/>
    </row>
    <row r="53" spans="2:12" s="95" customFormat="1" ht="29" x14ac:dyDescent="0.35">
      <c r="B53" s="207" t="s">
        <v>360</v>
      </c>
      <c r="C53" s="207" t="s">
        <v>429</v>
      </c>
      <c r="D53" s="207" t="s">
        <v>321</v>
      </c>
      <c r="E53" s="207" t="s">
        <v>458</v>
      </c>
      <c r="F53" s="207" t="s">
        <v>459</v>
      </c>
      <c r="G53" s="208"/>
      <c r="H53" s="207" t="s">
        <v>371</v>
      </c>
      <c r="I53" s="207" t="s">
        <v>365</v>
      </c>
      <c r="J53" s="207"/>
      <c r="K53" s="97" t="s">
        <v>460</v>
      </c>
      <c r="L53" s="97"/>
    </row>
    <row r="54" spans="2:12" s="95" customFormat="1" ht="43.5" x14ac:dyDescent="0.35">
      <c r="B54" s="207" t="s">
        <v>360</v>
      </c>
      <c r="C54" s="207" t="s">
        <v>429</v>
      </c>
      <c r="D54" s="207" t="s">
        <v>321</v>
      </c>
      <c r="E54" s="207" t="s">
        <v>461</v>
      </c>
      <c r="F54" s="207" t="s">
        <v>462</v>
      </c>
      <c r="G54" s="208"/>
      <c r="H54" s="207" t="s">
        <v>371</v>
      </c>
      <c r="I54" s="207" t="s">
        <v>365</v>
      </c>
      <c r="J54" s="207"/>
      <c r="K54" s="97" t="s">
        <v>463</v>
      </c>
      <c r="L54" s="97"/>
    </row>
    <row r="55" spans="2:12" s="95" customFormat="1" ht="43.5" x14ac:dyDescent="0.35">
      <c r="B55" s="207" t="s">
        <v>360</v>
      </c>
      <c r="C55" s="207" t="s">
        <v>464</v>
      </c>
      <c r="D55" s="207" t="s">
        <v>362</v>
      </c>
      <c r="E55" s="207" t="s">
        <v>465</v>
      </c>
      <c r="F55" s="207" t="s">
        <v>466</v>
      </c>
      <c r="G55" s="208"/>
      <c r="H55" s="207" t="s">
        <v>371</v>
      </c>
      <c r="I55" s="207" t="s">
        <v>365</v>
      </c>
      <c r="J55" s="207"/>
      <c r="K55" s="97" t="s">
        <v>467</v>
      </c>
      <c r="L55" s="97"/>
    </row>
    <row r="56" spans="2:12" s="95" customFormat="1" ht="29" x14ac:dyDescent="0.35">
      <c r="B56" s="207" t="s">
        <v>360</v>
      </c>
      <c r="C56" s="207" t="s">
        <v>468</v>
      </c>
      <c r="D56" s="207" t="s">
        <v>362</v>
      </c>
      <c r="E56" s="207" t="s">
        <v>469</v>
      </c>
      <c r="F56" s="207" t="s">
        <v>470</v>
      </c>
      <c r="G56" s="208">
        <v>1</v>
      </c>
      <c r="H56" s="207" t="s">
        <v>371</v>
      </c>
      <c r="I56" s="207" t="s">
        <v>365</v>
      </c>
      <c r="J56" s="207"/>
      <c r="K56" s="96" t="s">
        <v>471</v>
      </c>
      <c r="L56" s="97"/>
    </row>
    <row r="57" spans="2:12" s="95" customFormat="1" ht="43.5" x14ac:dyDescent="0.35">
      <c r="B57" s="207" t="s">
        <v>360</v>
      </c>
      <c r="C57" s="207" t="s">
        <v>472</v>
      </c>
      <c r="D57" s="207" t="s">
        <v>448</v>
      </c>
      <c r="E57" s="207" t="s">
        <v>473</v>
      </c>
      <c r="F57" s="207" t="s">
        <v>474</v>
      </c>
      <c r="G57" s="208">
        <v>1</v>
      </c>
      <c r="H57" s="207" t="s">
        <v>371</v>
      </c>
      <c r="I57" s="207" t="s">
        <v>365</v>
      </c>
      <c r="J57" s="207"/>
      <c r="K57" s="96" t="s">
        <v>475</v>
      </c>
      <c r="L57" s="97"/>
    </row>
    <row r="58" spans="2:12" s="95" customFormat="1" ht="43.5" x14ac:dyDescent="0.35">
      <c r="B58" s="207" t="s">
        <v>360</v>
      </c>
      <c r="C58" s="207" t="s">
        <v>472</v>
      </c>
      <c r="D58" s="207" t="s">
        <v>375</v>
      </c>
      <c r="E58" s="207" t="s">
        <v>476</v>
      </c>
      <c r="F58" s="207" t="s">
        <v>474</v>
      </c>
      <c r="G58" s="208">
        <v>1</v>
      </c>
      <c r="H58" s="207" t="s">
        <v>371</v>
      </c>
      <c r="I58" s="207" t="s">
        <v>365</v>
      </c>
      <c r="J58" s="207"/>
      <c r="K58" s="96" t="s">
        <v>475</v>
      </c>
      <c r="L58" s="97"/>
    </row>
    <row r="59" spans="2:12" s="95" customFormat="1" ht="43.5" x14ac:dyDescent="0.35">
      <c r="B59" s="207" t="s">
        <v>360</v>
      </c>
      <c r="C59" s="207" t="s">
        <v>477</v>
      </c>
      <c r="D59" s="207" t="s">
        <v>362</v>
      </c>
      <c r="E59" s="207" t="s">
        <v>478</v>
      </c>
      <c r="F59" s="207" t="s">
        <v>479</v>
      </c>
      <c r="G59" s="208"/>
      <c r="H59" s="207" t="s">
        <v>364</v>
      </c>
      <c r="I59" s="207" t="s">
        <v>365</v>
      </c>
      <c r="J59" s="207"/>
      <c r="K59" s="97" t="s">
        <v>480</v>
      </c>
      <c r="L59" s="97"/>
    </row>
    <row r="60" spans="2:12" s="95" customFormat="1" ht="43.5" x14ac:dyDescent="0.35">
      <c r="B60" s="207" t="s">
        <v>360</v>
      </c>
      <c r="C60" s="207" t="s">
        <v>481</v>
      </c>
      <c r="D60" s="207" t="s">
        <v>362</v>
      </c>
      <c r="E60" s="207" t="s">
        <v>482</v>
      </c>
      <c r="F60" s="207"/>
      <c r="G60" s="208">
        <v>1</v>
      </c>
      <c r="H60" s="207" t="s">
        <v>371</v>
      </c>
      <c r="I60" s="207" t="s">
        <v>365</v>
      </c>
      <c r="J60" s="207"/>
      <c r="K60" s="97" t="s">
        <v>483</v>
      </c>
      <c r="L60" s="97"/>
    </row>
    <row r="61" spans="2:12" s="95" customFormat="1" ht="29" x14ac:dyDescent="0.35">
      <c r="B61" s="207" t="s">
        <v>360</v>
      </c>
      <c r="C61" s="207" t="s">
        <v>484</v>
      </c>
      <c r="D61" s="207" t="s">
        <v>362</v>
      </c>
      <c r="E61" s="207" t="s">
        <v>485</v>
      </c>
      <c r="F61" s="207" t="s">
        <v>486</v>
      </c>
      <c r="G61" s="208"/>
      <c r="H61" s="207" t="s">
        <v>364</v>
      </c>
      <c r="I61" s="207" t="s">
        <v>365</v>
      </c>
      <c r="J61" s="207"/>
      <c r="K61" s="96" t="s">
        <v>1440</v>
      </c>
      <c r="L61" s="97"/>
    </row>
    <row r="62" spans="2:12" s="95" customFormat="1" ht="29" x14ac:dyDescent="0.35">
      <c r="B62" s="207" t="s">
        <v>360</v>
      </c>
      <c r="C62" s="207" t="s">
        <v>484</v>
      </c>
      <c r="D62" s="207" t="s">
        <v>368</v>
      </c>
      <c r="E62" s="207" t="s">
        <v>487</v>
      </c>
      <c r="F62" s="207" t="s">
        <v>488</v>
      </c>
      <c r="G62" s="208"/>
      <c r="H62" s="207" t="s">
        <v>371</v>
      </c>
      <c r="I62" s="207" t="s">
        <v>365</v>
      </c>
      <c r="J62" s="207"/>
      <c r="K62" s="97" t="s">
        <v>489</v>
      </c>
      <c r="L62" s="97"/>
    </row>
    <row r="63" spans="2:12" s="95" customFormat="1" ht="43.5" x14ac:dyDescent="0.35">
      <c r="B63" s="207" t="s">
        <v>360</v>
      </c>
      <c r="C63" s="207" t="s">
        <v>484</v>
      </c>
      <c r="D63" s="207" t="s">
        <v>368</v>
      </c>
      <c r="E63" s="207" t="s">
        <v>490</v>
      </c>
      <c r="F63" s="207" t="s">
        <v>462</v>
      </c>
      <c r="G63" s="208"/>
      <c r="H63" s="207" t="s">
        <v>371</v>
      </c>
      <c r="I63" s="207" t="s">
        <v>365</v>
      </c>
      <c r="J63" s="207"/>
      <c r="K63" s="97" t="s">
        <v>491</v>
      </c>
      <c r="L63" s="97"/>
    </row>
    <row r="64" spans="2:12" s="95" customFormat="1" ht="29" x14ac:dyDescent="0.35">
      <c r="B64" s="207" t="s">
        <v>360</v>
      </c>
      <c r="C64" s="207" t="s">
        <v>484</v>
      </c>
      <c r="D64" s="207" t="s">
        <v>448</v>
      </c>
      <c r="E64" s="207" t="s">
        <v>492</v>
      </c>
      <c r="F64" s="207" t="s">
        <v>462</v>
      </c>
      <c r="G64" s="208"/>
      <c r="H64" s="207" t="s">
        <v>371</v>
      </c>
      <c r="I64" s="207" t="s">
        <v>365</v>
      </c>
      <c r="J64" s="207"/>
      <c r="K64" s="97" t="s">
        <v>493</v>
      </c>
      <c r="L64" s="97"/>
    </row>
    <row r="65" spans="2:12" s="95" customFormat="1" ht="43.5" x14ac:dyDescent="0.35">
      <c r="B65" s="207" t="s">
        <v>360</v>
      </c>
      <c r="C65" s="207" t="s">
        <v>494</v>
      </c>
      <c r="D65" s="207" t="s">
        <v>362</v>
      </c>
      <c r="E65" s="207" t="s">
        <v>495</v>
      </c>
      <c r="F65" s="207" t="s">
        <v>1441</v>
      </c>
      <c r="G65" s="208"/>
      <c r="H65" s="207" t="s">
        <v>371</v>
      </c>
      <c r="I65" s="207" t="s">
        <v>365</v>
      </c>
      <c r="J65" s="207"/>
      <c r="K65" s="97" t="s">
        <v>496</v>
      </c>
      <c r="L65" s="97"/>
    </row>
    <row r="66" spans="2:12" s="95" customFormat="1" ht="43.5" x14ac:dyDescent="0.35">
      <c r="B66" s="207" t="s">
        <v>360</v>
      </c>
      <c r="C66" s="207" t="s">
        <v>494</v>
      </c>
      <c r="D66" s="207" t="s">
        <v>362</v>
      </c>
      <c r="E66" s="207" t="s">
        <v>497</v>
      </c>
      <c r="F66" s="207" t="s">
        <v>1441</v>
      </c>
      <c r="G66" s="208"/>
      <c r="H66" s="207" t="s">
        <v>371</v>
      </c>
      <c r="I66" s="207" t="s">
        <v>365</v>
      </c>
      <c r="J66" s="207"/>
      <c r="K66" s="97" t="s">
        <v>498</v>
      </c>
      <c r="L66" s="97"/>
    </row>
    <row r="67" spans="2:12" s="95" customFormat="1" ht="43.5" x14ac:dyDescent="0.35">
      <c r="B67" s="207" t="s">
        <v>360</v>
      </c>
      <c r="C67" s="207" t="s">
        <v>494</v>
      </c>
      <c r="D67" s="207" t="s">
        <v>362</v>
      </c>
      <c r="E67" s="207" t="s">
        <v>499</v>
      </c>
      <c r="F67" s="207"/>
      <c r="G67" s="208">
        <v>1</v>
      </c>
      <c r="H67" s="207" t="s">
        <v>371</v>
      </c>
      <c r="I67" s="207" t="s">
        <v>365</v>
      </c>
      <c r="J67" s="207"/>
      <c r="K67" s="96" t="s">
        <v>500</v>
      </c>
      <c r="L67" s="97"/>
    </row>
    <row r="68" spans="2:12" s="95" customFormat="1" ht="29" x14ac:dyDescent="0.35">
      <c r="B68" s="207" t="s">
        <v>360</v>
      </c>
      <c r="C68" s="207" t="s">
        <v>494</v>
      </c>
      <c r="D68" s="207" t="s">
        <v>362</v>
      </c>
      <c r="E68" s="207" t="s">
        <v>501</v>
      </c>
      <c r="F68" s="207"/>
      <c r="G68" s="208">
        <v>1</v>
      </c>
      <c r="H68" s="207" t="s">
        <v>371</v>
      </c>
      <c r="I68" s="207" t="s">
        <v>365</v>
      </c>
      <c r="J68" s="207"/>
      <c r="K68" s="96" t="s">
        <v>500</v>
      </c>
      <c r="L68" s="97"/>
    </row>
    <row r="69" spans="2:12" s="95" customFormat="1" ht="29" x14ac:dyDescent="0.35">
      <c r="B69" s="207" t="s">
        <v>360</v>
      </c>
      <c r="C69" s="207" t="s">
        <v>494</v>
      </c>
      <c r="D69" s="207" t="s">
        <v>362</v>
      </c>
      <c r="E69" s="207" t="s">
        <v>502</v>
      </c>
      <c r="F69" s="207" t="s">
        <v>503</v>
      </c>
      <c r="G69" s="208">
        <v>1</v>
      </c>
      <c r="H69" s="207" t="s">
        <v>371</v>
      </c>
      <c r="I69" s="207" t="s">
        <v>365</v>
      </c>
      <c r="J69" s="207"/>
      <c r="K69" s="101" t="s">
        <v>504</v>
      </c>
      <c r="L69" s="101" t="s">
        <v>505</v>
      </c>
    </row>
    <row r="70" spans="2:12" s="95" customFormat="1" ht="29" x14ac:dyDescent="0.35">
      <c r="B70" s="207" t="s">
        <v>506</v>
      </c>
      <c r="C70" s="207" t="s">
        <v>507</v>
      </c>
      <c r="D70" s="207" t="s">
        <v>362</v>
      </c>
      <c r="E70" s="207" t="s">
        <v>508</v>
      </c>
      <c r="F70" s="207" t="s">
        <v>509</v>
      </c>
      <c r="G70" s="208"/>
      <c r="H70" s="207" t="s">
        <v>364</v>
      </c>
      <c r="I70" s="207" t="s">
        <v>365</v>
      </c>
      <c r="J70" s="207"/>
      <c r="K70" s="97" t="s">
        <v>24</v>
      </c>
      <c r="L70" s="97" t="s">
        <v>510</v>
      </c>
    </row>
    <row r="71" spans="2:12" s="95" customFormat="1" ht="43.5" x14ac:dyDescent="0.35">
      <c r="B71" s="207" t="s">
        <v>506</v>
      </c>
      <c r="C71" s="207" t="s">
        <v>507</v>
      </c>
      <c r="D71" s="207" t="s">
        <v>362</v>
      </c>
      <c r="E71" s="207" t="s">
        <v>511</v>
      </c>
      <c r="F71" s="207"/>
      <c r="G71" s="208"/>
      <c r="H71" s="207" t="s">
        <v>364</v>
      </c>
      <c r="I71" s="207" t="s">
        <v>365</v>
      </c>
      <c r="J71" s="207"/>
      <c r="K71" s="96" t="s">
        <v>512</v>
      </c>
      <c r="L71" s="97"/>
    </row>
    <row r="72" spans="2:12" s="95" customFormat="1" ht="29" x14ac:dyDescent="0.35">
      <c r="B72" s="207" t="s">
        <v>506</v>
      </c>
      <c r="C72" s="207" t="s">
        <v>507</v>
      </c>
      <c r="D72" s="207" t="s">
        <v>362</v>
      </c>
      <c r="E72" s="207" t="s">
        <v>1442</v>
      </c>
      <c r="F72" s="207"/>
      <c r="G72" s="208"/>
      <c r="H72" s="207" t="s">
        <v>364</v>
      </c>
      <c r="I72" s="207" t="s">
        <v>365</v>
      </c>
      <c r="J72" s="207"/>
      <c r="K72" s="96" t="s">
        <v>513</v>
      </c>
      <c r="L72" s="97"/>
    </row>
    <row r="73" spans="2:12" s="95" customFormat="1" ht="29" x14ac:dyDescent="0.35">
      <c r="B73" s="207" t="s">
        <v>506</v>
      </c>
      <c r="C73" s="207" t="s">
        <v>514</v>
      </c>
      <c r="D73" s="207" t="s">
        <v>362</v>
      </c>
      <c r="E73" s="207" t="s">
        <v>515</v>
      </c>
      <c r="F73" s="207" t="s">
        <v>516</v>
      </c>
      <c r="G73" s="208"/>
      <c r="H73" s="207" t="s">
        <v>364</v>
      </c>
      <c r="I73" s="207" t="s">
        <v>365</v>
      </c>
      <c r="J73" s="207"/>
      <c r="K73" s="99" t="s">
        <v>26</v>
      </c>
      <c r="L73" s="97"/>
    </row>
    <row r="74" spans="2:12" s="95" customFormat="1" ht="29" x14ac:dyDescent="0.35">
      <c r="B74" s="207" t="s">
        <v>517</v>
      </c>
      <c r="C74" s="207" t="s">
        <v>19</v>
      </c>
      <c r="D74" s="207" t="s">
        <v>368</v>
      </c>
      <c r="E74" s="207" t="s">
        <v>518</v>
      </c>
      <c r="F74" s="207" t="s">
        <v>1443</v>
      </c>
      <c r="G74" s="208"/>
      <c r="H74" s="207" t="s">
        <v>371</v>
      </c>
      <c r="I74" s="207" t="s">
        <v>365</v>
      </c>
      <c r="J74" s="207"/>
      <c r="K74" s="97" t="s">
        <v>1444</v>
      </c>
      <c r="L74" s="97"/>
    </row>
    <row r="75" spans="2:12" s="95" customFormat="1" ht="43.5" x14ac:dyDescent="0.35">
      <c r="B75" s="207" t="s">
        <v>517</v>
      </c>
      <c r="C75" s="207" t="s">
        <v>19</v>
      </c>
      <c r="D75" s="207" t="s">
        <v>448</v>
      </c>
      <c r="E75" s="207" t="s">
        <v>519</v>
      </c>
      <c r="F75" s="207" t="s">
        <v>520</v>
      </c>
      <c r="G75" s="208"/>
      <c r="H75" s="207" t="s">
        <v>371</v>
      </c>
      <c r="I75" s="207" t="s">
        <v>365</v>
      </c>
      <c r="J75" s="207"/>
      <c r="K75" s="97" t="s">
        <v>521</v>
      </c>
      <c r="L75" s="97"/>
    </row>
    <row r="76" spans="2:12" s="95" customFormat="1" ht="43.5" x14ac:dyDescent="0.35">
      <c r="B76" s="207" t="s">
        <v>517</v>
      </c>
      <c r="C76" s="207" t="s">
        <v>19</v>
      </c>
      <c r="D76" s="207" t="s">
        <v>321</v>
      </c>
      <c r="E76" s="207" t="s">
        <v>522</v>
      </c>
      <c r="F76" s="207" t="s">
        <v>1445</v>
      </c>
      <c r="G76" s="208"/>
      <c r="H76" s="207" t="s">
        <v>371</v>
      </c>
      <c r="I76" s="207" t="s">
        <v>365</v>
      </c>
      <c r="J76" s="207"/>
      <c r="K76" s="97" t="s">
        <v>523</v>
      </c>
      <c r="L76" s="97"/>
    </row>
    <row r="77" spans="2:12" s="95" customFormat="1" ht="29" x14ac:dyDescent="0.35">
      <c r="B77" s="207" t="s">
        <v>517</v>
      </c>
      <c r="C77" s="207" t="s">
        <v>415</v>
      </c>
      <c r="D77" s="207" t="s">
        <v>342</v>
      </c>
      <c r="E77" s="207" t="s">
        <v>524</v>
      </c>
      <c r="F77" s="207" t="s">
        <v>525</v>
      </c>
      <c r="G77" s="208"/>
      <c r="H77" s="207" t="s">
        <v>371</v>
      </c>
      <c r="I77" s="207" t="s">
        <v>365</v>
      </c>
      <c r="J77" s="165"/>
      <c r="K77" s="100" t="s">
        <v>526</v>
      </c>
      <c r="L77" s="40" t="s">
        <v>527</v>
      </c>
    </row>
    <row r="78" spans="2:12" s="95" customFormat="1" ht="43.5" x14ac:dyDescent="0.35">
      <c r="B78" s="207" t="s">
        <v>528</v>
      </c>
      <c r="C78" s="207" t="s">
        <v>529</v>
      </c>
      <c r="D78" s="207" t="s">
        <v>362</v>
      </c>
      <c r="E78" s="207" t="s">
        <v>530</v>
      </c>
      <c r="F78" s="207" t="s">
        <v>1446</v>
      </c>
      <c r="G78" s="208"/>
      <c r="H78" s="207" t="s">
        <v>364</v>
      </c>
      <c r="I78" s="207" t="s">
        <v>365</v>
      </c>
      <c r="J78" s="207"/>
      <c r="K78" s="97" t="s">
        <v>531</v>
      </c>
      <c r="L78" s="97"/>
    </row>
    <row r="79" spans="2:12" s="95" customFormat="1" ht="29" x14ac:dyDescent="0.35">
      <c r="B79" s="207" t="s">
        <v>528</v>
      </c>
      <c r="C79" s="207" t="s">
        <v>529</v>
      </c>
      <c r="D79" s="207" t="s">
        <v>362</v>
      </c>
      <c r="E79" s="207" t="s">
        <v>532</v>
      </c>
      <c r="F79" s="207" t="s">
        <v>533</v>
      </c>
      <c r="G79" s="208"/>
      <c r="H79" s="207" t="s">
        <v>364</v>
      </c>
      <c r="I79" s="207" t="s">
        <v>365</v>
      </c>
      <c r="J79" s="207"/>
      <c r="K79" s="97" t="s">
        <v>531</v>
      </c>
      <c r="L79" s="97"/>
    </row>
    <row r="80" spans="2:12" s="95" customFormat="1" ht="29" x14ac:dyDescent="0.35">
      <c r="B80" s="207" t="s">
        <v>528</v>
      </c>
      <c r="C80" s="207" t="s">
        <v>529</v>
      </c>
      <c r="D80" s="207" t="s">
        <v>362</v>
      </c>
      <c r="E80" s="207" t="s">
        <v>534</v>
      </c>
      <c r="F80" s="207"/>
      <c r="G80" s="208"/>
      <c r="H80" s="207" t="s">
        <v>364</v>
      </c>
      <c r="I80" s="207" t="s">
        <v>365</v>
      </c>
      <c r="J80" s="207"/>
      <c r="K80" s="97" t="s">
        <v>531</v>
      </c>
      <c r="L80" s="97"/>
    </row>
    <row r="81" spans="2:12" s="95" customFormat="1" ht="29" x14ac:dyDescent="0.35">
      <c r="B81" s="207" t="s">
        <v>528</v>
      </c>
      <c r="C81" s="207" t="s">
        <v>19</v>
      </c>
      <c r="D81" s="207" t="s">
        <v>342</v>
      </c>
      <c r="E81" s="207" t="s">
        <v>535</v>
      </c>
      <c r="F81" s="207" t="s">
        <v>536</v>
      </c>
      <c r="G81" s="208"/>
      <c r="H81" s="207" t="s">
        <v>364</v>
      </c>
      <c r="I81" s="207" t="s">
        <v>365</v>
      </c>
      <c r="J81" s="207"/>
      <c r="K81" s="97" t="s">
        <v>537</v>
      </c>
      <c r="L81" s="97" t="s">
        <v>538</v>
      </c>
    </row>
    <row r="82" spans="2:12" s="95" customFormat="1" ht="43.5" x14ac:dyDescent="0.35">
      <c r="B82" s="207" t="s">
        <v>528</v>
      </c>
      <c r="C82" s="207" t="s">
        <v>19</v>
      </c>
      <c r="D82" s="207" t="s">
        <v>342</v>
      </c>
      <c r="E82" s="207" t="s">
        <v>539</v>
      </c>
      <c r="F82" s="207" t="s">
        <v>540</v>
      </c>
      <c r="G82" s="208"/>
      <c r="H82" s="207" t="s">
        <v>371</v>
      </c>
      <c r="I82" s="207" t="s">
        <v>365</v>
      </c>
      <c r="J82" s="207"/>
      <c r="K82" s="101" t="s">
        <v>541</v>
      </c>
      <c r="L82" s="101" t="s">
        <v>347</v>
      </c>
    </row>
    <row r="83" spans="2:12" s="95" customFormat="1" ht="58" x14ac:dyDescent="0.35">
      <c r="B83" s="207" t="s">
        <v>528</v>
      </c>
      <c r="C83" s="207" t="s">
        <v>19</v>
      </c>
      <c r="D83" s="207" t="s">
        <v>342</v>
      </c>
      <c r="E83" s="207" t="s">
        <v>542</v>
      </c>
      <c r="F83" s="207" t="s">
        <v>543</v>
      </c>
      <c r="G83" s="208"/>
      <c r="H83" s="207" t="s">
        <v>371</v>
      </c>
      <c r="I83" s="207" t="s">
        <v>365</v>
      </c>
      <c r="J83" s="207"/>
      <c r="K83" s="97" t="s">
        <v>544</v>
      </c>
      <c r="L83" s="97"/>
    </row>
    <row r="84" spans="2:12" s="95" customFormat="1" ht="29" x14ac:dyDescent="0.35">
      <c r="B84" s="207" t="s">
        <v>528</v>
      </c>
      <c r="C84" s="207" t="s">
        <v>19</v>
      </c>
      <c r="D84" s="207" t="s">
        <v>342</v>
      </c>
      <c r="E84" s="207" t="s">
        <v>545</v>
      </c>
      <c r="F84" s="207" t="s">
        <v>546</v>
      </c>
      <c r="G84" s="208"/>
      <c r="H84" s="207" t="s">
        <v>388</v>
      </c>
      <c r="I84" s="207" t="s">
        <v>365</v>
      </c>
      <c r="J84" s="207"/>
      <c r="K84" s="82" t="s">
        <v>547</v>
      </c>
      <c r="L84" s="40" t="s">
        <v>548</v>
      </c>
    </row>
    <row r="85" spans="2:12" s="95" customFormat="1" ht="58" x14ac:dyDescent="0.35">
      <c r="B85" s="207" t="s">
        <v>528</v>
      </c>
      <c r="C85" s="207" t="s">
        <v>415</v>
      </c>
      <c r="D85" s="207" t="s">
        <v>342</v>
      </c>
      <c r="E85" s="207" t="s">
        <v>549</v>
      </c>
      <c r="F85" s="207" t="s">
        <v>550</v>
      </c>
      <c r="G85" s="208"/>
      <c r="H85" s="207" t="s">
        <v>371</v>
      </c>
      <c r="I85" s="207" t="s">
        <v>365</v>
      </c>
      <c r="J85" s="207"/>
      <c r="K85" s="101" t="s">
        <v>551</v>
      </c>
      <c r="L85" s="101" t="s">
        <v>544</v>
      </c>
    </row>
    <row r="86" spans="2:12" s="95" customFormat="1" ht="29" x14ac:dyDescent="0.35">
      <c r="B86" s="207" t="s">
        <v>528</v>
      </c>
      <c r="C86" s="207" t="s">
        <v>514</v>
      </c>
      <c r="D86" s="207" t="s">
        <v>362</v>
      </c>
      <c r="E86" s="207" t="s">
        <v>552</v>
      </c>
      <c r="F86" s="207" t="s">
        <v>1447</v>
      </c>
      <c r="G86" s="208"/>
      <c r="H86" s="207" t="s">
        <v>364</v>
      </c>
      <c r="I86" s="207" t="s">
        <v>365</v>
      </c>
      <c r="J86" s="207"/>
      <c r="K86" s="97" t="s">
        <v>553</v>
      </c>
      <c r="L86" s="97"/>
    </row>
    <row r="87" spans="2:12" s="95" customFormat="1" ht="43.5" x14ac:dyDescent="0.35">
      <c r="B87" s="207" t="s">
        <v>528</v>
      </c>
      <c r="C87" s="207" t="s">
        <v>514</v>
      </c>
      <c r="D87" s="207" t="s">
        <v>362</v>
      </c>
      <c r="E87" s="207" t="s">
        <v>554</v>
      </c>
      <c r="F87" s="207"/>
      <c r="G87" s="208"/>
      <c r="H87" s="207" t="s">
        <v>364</v>
      </c>
      <c r="I87" s="207" t="s">
        <v>365</v>
      </c>
      <c r="J87" s="207"/>
      <c r="K87" s="97"/>
      <c r="L87" s="97"/>
    </row>
    <row r="88" spans="2:12" s="95" customFormat="1" ht="29" x14ac:dyDescent="0.35">
      <c r="B88" s="207" t="s">
        <v>528</v>
      </c>
      <c r="C88" s="207" t="s">
        <v>514</v>
      </c>
      <c r="D88" s="207" t="s">
        <v>333</v>
      </c>
      <c r="E88" s="207" t="s">
        <v>1493</v>
      </c>
      <c r="F88" s="207"/>
      <c r="G88" s="208"/>
      <c r="H88" s="207" t="s">
        <v>371</v>
      </c>
      <c r="I88" s="207" t="s">
        <v>365</v>
      </c>
      <c r="J88" s="207"/>
      <c r="K88" s="82" t="s">
        <v>336</v>
      </c>
      <c r="L88" s="40" t="s">
        <v>1495</v>
      </c>
    </row>
    <row r="89" spans="2:12" s="95" customFormat="1" ht="29" x14ac:dyDescent="0.35">
      <c r="B89" s="207" t="s">
        <v>528</v>
      </c>
      <c r="C89" s="207" t="s">
        <v>514</v>
      </c>
      <c r="D89" s="207" t="s">
        <v>333</v>
      </c>
      <c r="E89" s="207" t="s">
        <v>1494</v>
      </c>
      <c r="F89" s="207"/>
      <c r="G89" s="208"/>
      <c r="H89" s="207" t="s">
        <v>371</v>
      </c>
      <c r="I89" s="207" t="s">
        <v>365</v>
      </c>
      <c r="J89" s="207"/>
      <c r="K89" s="82" t="s">
        <v>336</v>
      </c>
      <c r="L89" s="40" t="s">
        <v>457</v>
      </c>
    </row>
    <row r="90" spans="2:12" s="95" customFormat="1" ht="29" x14ac:dyDescent="0.35">
      <c r="B90" s="207" t="s">
        <v>528</v>
      </c>
      <c r="C90" s="207" t="s">
        <v>514</v>
      </c>
      <c r="D90" s="207" t="s">
        <v>333</v>
      </c>
      <c r="E90" s="207" t="s">
        <v>1496</v>
      </c>
      <c r="F90" s="207"/>
      <c r="G90" s="208"/>
      <c r="H90" s="207" t="s">
        <v>371</v>
      </c>
      <c r="I90" s="207" t="s">
        <v>365</v>
      </c>
      <c r="J90" s="207"/>
      <c r="K90" s="82" t="s">
        <v>336</v>
      </c>
      <c r="L90" s="40" t="s">
        <v>457</v>
      </c>
    </row>
    <row r="91" spans="2:12" s="95" customFormat="1" ht="29" x14ac:dyDescent="0.35">
      <c r="B91" s="207" t="s">
        <v>528</v>
      </c>
      <c r="C91" s="207" t="s">
        <v>514</v>
      </c>
      <c r="D91" s="207" t="s">
        <v>337</v>
      </c>
      <c r="E91" s="207" t="s">
        <v>1498</v>
      </c>
      <c r="F91" s="207"/>
      <c r="G91" s="208"/>
      <c r="H91" s="207" t="s">
        <v>371</v>
      </c>
      <c r="I91" s="207" t="s">
        <v>365</v>
      </c>
      <c r="J91" s="207"/>
      <c r="K91" s="82" t="s">
        <v>340</v>
      </c>
      <c r="L91" s="97" t="s">
        <v>1495</v>
      </c>
    </row>
    <row r="92" spans="2:12" s="95" customFormat="1" ht="29" x14ac:dyDescent="0.35">
      <c r="B92" s="207" t="s">
        <v>528</v>
      </c>
      <c r="C92" s="207" t="s">
        <v>514</v>
      </c>
      <c r="D92" s="207" t="s">
        <v>337</v>
      </c>
      <c r="E92" s="207" t="s">
        <v>1499</v>
      </c>
      <c r="F92" s="207"/>
      <c r="G92" s="208"/>
      <c r="H92" s="207" t="s">
        <v>371</v>
      </c>
      <c r="I92" s="207" t="s">
        <v>365</v>
      </c>
      <c r="J92" s="207"/>
      <c r="K92" s="82" t="s">
        <v>340</v>
      </c>
      <c r="L92" s="97" t="s">
        <v>457</v>
      </c>
    </row>
    <row r="93" spans="2:12" s="95" customFormat="1" ht="29" x14ac:dyDescent="0.35">
      <c r="B93" s="207" t="s">
        <v>528</v>
      </c>
      <c r="C93" s="207" t="s">
        <v>514</v>
      </c>
      <c r="D93" s="207" t="s">
        <v>337</v>
      </c>
      <c r="E93" s="207" t="s">
        <v>1500</v>
      </c>
      <c r="F93" s="207"/>
      <c r="G93" s="208"/>
      <c r="H93" s="207" t="s">
        <v>371</v>
      </c>
      <c r="I93" s="207" t="s">
        <v>365</v>
      </c>
      <c r="J93" s="207"/>
      <c r="K93" s="82" t="s">
        <v>340</v>
      </c>
      <c r="L93" s="97" t="s">
        <v>457</v>
      </c>
    </row>
    <row r="94" spans="2:12" s="95" customFormat="1" ht="29" x14ac:dyDescent="0.35">
      <c r="B94" s="207" t="s">
        <v>528</v>
      </c>
      <c r="C94" s="207" t="s">
        <v>555</v>
      </c>
      <c r="D94" s="207" t="s">
        <v>342</v>
      </c>
      <c r="E94" s="207" t="s">
        <v>556</v>
      </c>
      <c r="F94" s="207"/>
      <c r="G94" s="208"/>
      <c r="H94" s="207" t="s">
        <v>371</v>
      </c>
      <c r="I94" s="207" t="s">
        <v>365</v>
      </c>
      <c r="J94" s="207"/>
      <c r="K94" s="82" t="s">
        <v>557</v>
      </c>
      <c r="L94" s="82" t="s">
        <v>558</v>
      </c>
    </row>
    <row r="95" spans="2:12" s="95" customFormat="1" ht="29" x14ac:dyDescent="0.35">
      <c r="B95" s="207" t="s">
        <v>559</v>
      </c>
      <c r="C95" s="207" t="s">
        <v>560</v>
      </c>
      <c r="D95" s="207" t="s">
        <v>362</v>
      </c>
      <c r="E95" s="207" t="s">
        <v>561</v>
      </c>
      <c r="F95" s="207" t="s">
        <v>562</v>
      </c>
      <c r="G95" s="208"/>
      <c r="H95" s="207" t="s">
        <v>371</v>
      </c>
      <c r="I95" s="207" t="s">
        <v>365</v>
      </c>
      <c r="J95" s="98"/>
      <c r="K95" s="101" t="s">
        <v>563</v>
      </c>
      <c r="L95" s="101" t="s">
        <v>564</v>
      </c>
    </row>
    <row r="96" spans="2:12" s="95" customFormat="1" ht="58" x14ac:dyDescent="0.35">
      <c r="B96" s="207" t="s">
        <v>559</v>
      </c>
      <c r="C96" s="207" t="s">
        <v>214</v>
      </c>
      <c r="D96" s="207" t="s">
        <v>362</v>
      </c>
      <c r="E96" s="207" t="s">
        <v>565</v>
      </c>
      <c r="F96" s="207" t="s">
        <v>566</v>
      </c>
      <c r="G96" s="208"/>
      <c r="H96" s="207" t="s">
        <v>364</v>
      </c>
      <c r="I96" s="207" t="s">
        <v>365</v>
      </c>
      <c r="J96" s="207"/>
      <c r="K96" s="97" t="s">
        <v>567</v>
      </c>
      <c r="L96" s="97"/>
    </row>
    <row r="97" spans="2:12" s="95" customFormat="1" ht="43.5" x14ac:dyDescent="0.35">
      <c r="B97" s="207" t="s">
        <v>559</v>
      </c>
      <c r="C97" s="207" t="s">
        <v>214</v>
      </c>
      <c r="D97" s="207" t="s">
        <v>362</v>
      </c>
      <c r="E97" s="207" t="s">
        <v>568</v>
      </c>
      <c r="F97" s="207" t="s">
        <v>569</v>
      </c>
      <c r="G97" s="208">
        <v>1</v>
      </c>
      <c r="H97" s="207" t="s">
        <v>371</v>
      </c>
      <c r="I97" s="207" t="s">
        <v>365</v>
      </c>
      <c r="J97" s="207"/>
      <c r="K97" s="97" t="s">
        <v>570</v>
      </c>
      <c r="L97" s="97" t="s">
        <v>571</v>
      </c>
    </row>
    <row r="98" spans="2:12" s="95" customFormat="1" ht="29" x14ac:dyDescent="0.35">
      <c r="B98" s="207" t="s">
        <v>559</v>
      </c>
      <c r="C98" s="207" t="s">
        <v>572</v>
      </c>
      <c r="D98" s="207" t="s">
        <v>362</v>
      </c>
      <c r="E98" s="207" t="s">
        <v>573</v>
      </c>
      <c r="F98" s="207" t="s">
        <v>574</v>
      </c>
      <c r="G98" s="208"/>
      <c r="H98" s="207" t="s">
        <v>364</v>
      </c>
      <c r="I98" s="207" t="s">
        <v>365</v>
      </c>
      <c r="J98" s="207"/>
      <c r="K98" s="97" t="s">
        <v>575</v>
      </c>
      <c r="L98" s="97"/>
    </row>
    <row r="99" spans="2:12" s="95" customFormat="1" ht="72.5" x14ac:dyDescent="0.35">
      <c r="B99" s="207" t="s">
        <v>559</v>
      </c>
      <c r="C99" s="207" t="s">
        <v>572</v>
      </c>
      <c r="D99" s="207" t="s">
        <v>325</v>
      </c>
      <c r="E99" s="207" t="s">
        <v>576</v>
      </c>
      <c r="F99" s="207"/>
      <c r="G99" s="208"/>
      <c r="H99" s="207" t="s">
        <v>371</v>
      </c>
      <c r="I99" s="207" t="s">
        <v>365</v>
      </c>
      <c r="J99" s="207"/>
      <c r="K99" s="101" t="s">
        <v>372</v>
      </c>
      <c r="L99" s="97"/>
    </row>
    <row r="100" spans="2:12" s="95" customFormat="1" ht="72.5" x14ac:dyDescent="0.35">
      <c r="B100" s="207" t="s">
        <v>559</v>
      </c>
      <c r="C100" s="207" t="s">
        <v>572</v>
      </c>
      <c r="D100" s="207" t="s">
        <v>448</v>
      </c>
      <c r="E100" s="207" t="s">
        <v>576</v>
      </c>
      <c r="F100" s="207"/>
      <c r="G100" s="208"/>
      <c r="H100" s="207" t="s">
        <v>371</v>
      </c>
      <c r="I100" s="207" t="s">
        <v>365</v>
      </c>
      <c r="J100" s="207"/>
      <c r="K100" s="101" t="s">
        <v>457</v>
      </c>
      <c r="L100" s="97"/>
    </row>
    <row r="101" spans="2:12" s="95" customFormat="1" ht="60.75" customHeight="1" x14ac:dyDescent="0.35">
      <c r="B101" s="207" t="s">
        <v>559</v>
      </c>
      <c r="C101" s="207" t="s">
        <v>572</v>
      </c>
      <c r="D101" s="207" t="s">
        <v>321</v>
      </c>
      <c r="E101" s="207" t="s">
        <v>576</v>
      </c>
      <c r="F101" s="207"/>
      <c r="G101" s="208"/>
      <c r="H101" s="207" t="s">
        <v>371</v>
      </c>
      <c r="I101" s="207" t="s">
        <v>365</v>
      </c>
      <c r="J101" s="207"/>
      <c r="K101" s="101" t="s">
        <v>378</v>
      </c>
      <c r="L101" s="97"/>
    </row>
    <row r="102" spans="2:12" s="95" customFormat="1" ht="43.5" x14ac:dyDescent="0.35">
      <c r="B102" s="207" t="s">
        <v>559</v>
      </c>
      <c r="C102" s="207" t="s">
        <v>514</v>
      </c>
      <c r="D102" s="207" t="s">
        <v>362</v>
      </c>
      <c r="E102" s="207" t="s">
        <v>577</v>
      </c>
      <c r="F102" s="207" t="s">
        <v>578</v>
      </c>
      <c r="G102" s="208">
        <v>1</v>
      </c>
      <c r="H102" s="207" t="s">
        <v>371</v>
      </c>
      <c r="I102" s="207" t="s">
        <v>365</v>
      </c>
      <c r="J102" s="207"/>
      <c r="K102" s="101" t="s">
        <v>579</v>
      </c>
      <c r="L102" s="101" t="s">
        <v>580</v>
      </c>
    </row>
    <row r="103" spans="2:12" s="95" customFormat="1" ht="87" x14ac:dyDescent="0.35">
      <c r="B103" s="207" t="s">
        <v>559</v>
      </c>
      <c r="C103" s="207" t="s">
        <v>514</v>
      </c>
      <c r="D103" s="207" t="s">
        <v>362</v>
      </c>
      <c r="E103" s="207" t="s">
        <v>581</v>
      </c>
      <c r="F103" s="207" t="s">
        <v>582</v>
      </c>
      <c r="G103" s="208"/>
      <c r="H103" s="207" t="s">
        <v>371</v>
      </c>
      <c r="I103" s="207" t="s">
        <v>365</v>
      </c>
      <c r="J103" s="207"/>
      <c r="K103" s="97" t="s">
        <v>583</v>
      </c>
      <c r="L103" s="97"/>
    </row>
    <row r="104" spans="2:12" s="95" customFormat="1" x14ac:dyDescent="0.35">
      <c r="B104" s="207" t="s">
        <v>559</v>
      </c>
      <c r="C104" s="207" t="s">
        <v>514</v>
      </c>
      <c r="D104" s="207" t="s">
        <v>362</v>
      </c>
      <c r="E104" s="207" t="s">
        <v>584</v>
      </c>
      <c r="F104" s="207" t="s">
        <v>585</v>
      </c>
      <c r="G104" s="208"/>
      <c r="H104" s="207" t="s">
        <v>371</v>
      </c>
      <c r="I104" s="207" t="s">
        <v>365</v>
      </c>
      <c r="J104" s="207"/>
      <c r="K104" s="97" t="s">
        <v>586</v>
      </c>
      <c r="L104" s="97"/>
    </row>
    <row r="105" spans="2:12" s="95" customFormat="1" x14ac:dyDescent="0.35">
      <c r="B105" s="207" t="s">
        <v>559</v>
      </c>
      <c r="C105" s="207" t="s">
        <v>514</v>
      </c>
      <c r="D105" s="207" t="s">
        <v>362</v>
      </c>
      <c r="E105" s="207" t="s">
        <v>587</v>
      </c>
      <c r="F105" s="207" t="s">
        <v>588</v>
      </c>
      <c r="G105" s="208"/>
      <c r="H105" s="207" t="s">
        <v>371</v>
      </c>
      <c r="I105" s="207" t="s">
        <v>365</v>
      </c>
      <c r="J105" s="207"/>
      <c r="K105" s="96" t="s">
        <v>589</v>
      </c>
      <c r="L105" s="97"/>
    </row>
    <row r="106" spans="2:12" s="95" customFormat="1" ht="188.5" x14ac:dyDescent="0.35">
      <c r="B106" s="207" t="s">
        <v>559</v>
      </c>
      <c r="C106" s="207" t="s">
        <v>514</v>
      </c>
      <c r="D106" s="207" t="s">
        <v>362</v>
      </c>
      <c r="E106" s="207" t="s">
        <v>590</v>
      </c>
      <c r="F106" s="207" t="s">
        <v>591</v>
      </c>
      <c r="G106" s="208"/>
      <c r="H106" s="207" t="s">
        <v>364</v>
      </c>
      <c r="I106" s="207" t="s">
        <v>365</v>
      </c>
      <c r="J106" s="207"/>
      <c r="K106" s="96" t="s">
        <v>592</v>
      </c>
      <c r="L106" s="97"/>
    </row>
    <row r="107" spans="2:12" s="95" customFormat="1" ht="72.5" x14ac:dyDescent="0.35">
      <c r="B107" s="207" t="s">
        <v>559</v>
      </c>
      <c r="C107" s="207" t="s">
        <v>514</v>
      </c>
      <c r="D107" s="207" t="s">
        <v>362</v>
      </c>
      <c r="E107" s="207" t="s">
        <v>593</v>
      </c>
      <c r="F107" s="207" t="s">
        <v>594</v>
      </c>
      <c r="G107" s="208"/>
      <c r="H107" s="207" t="s">
        <v>364</v>
      </c>
      <c r="I107" s="207" t="s">
        <v>365</v>
      </c>
      <c r="J107" s="207"/>
      <c r="K107" s="97" t="s">
        <v>595</v>
      </c>
      <c r="L107" s="97"/>
    </row>
    <row r="108" spans="2:12" s="95" customFormat="1" ht="29" x14ac:dyDescent="0.35">
      <c r="B108" s="207" t="s">
        <v>559</v>
      </c>
      <c r="C108" s="207" t="s">
        <v>514</v>
      </c>
      <c r="D108" s="207" t="s">
        <v>362</v>
      </c>
      <c r="E108" s="207" t="s">
        <v>596</v>
      </c>
      <c r="F108" s="207" t="s">
        <v>597</v>
      </c>
      <c r="G108" s="208"/>
      <c r="H108" s="207" t="s">
        <v>388</v>
      </c>
      <c r="I108" s="207" t="s">
        <v>365</v>
      </c>
      <c r="J108" s="207"/>
      <c r="K108" s="96" t="s">
        <v>598</v>
      </c>
      <c r="L108" s="97"/>
    </row>
    <row r="109" spans="2:12" s="95" customFormat="1" ht="43.5" x14ac:dyDescent="0.35">
      <c r="B109" s="207" t="s">
        <v>559</v>
      </c>
      <c r="C109" s="207" t="s">
        <v>514</v>
      </c>
      <c r="D109" s="207" t="s">
        <v>362</v>
      </c>
      <c r="E109" s="207" t="s">
        <v>599</v>
      </c>
      <c r="F109" s="207"/>
      <c r="G109" s="208"/>
      <c r="H109" s="207" t="s">
        <v>371</v>
      </c>
      <c r="I109" s="207" t="s">
        <v>365</v>
      </c>
      <c r="J109" s="207"/>
      <c r="K109" s="96" t="s">
        <v>600</v>
      </c>
      <c r="L109" s="97"/>
    </row>
    <row r="110" spans="2:12" s="95" customFormat="1" ht="43.5" x14ac:dyDescent="0.35">
      <c r="B110" s="207" t="s">
        <v>559</v>
      </c>
      <c r="C110" s="207" t="s">
        <v>514</v>
      </c>
      <c r="D110" s="207" t="s">
        <v>362</v>
      </c>
      <c r="E110" s="207" t="s">
        <v>601</v>
      </c>
      <c r="F110" s="207" t="s">
        <v>602</v>
      </c>
      <c r="G110" s="208"/>
      <c r="H110" s="207" t="s">
        <v>364</v>
      </c>
      <c r="I110" s="207" t="s">
        <v>365</v>
      </c>
      <c r="J110" s="207"/>
      <c r="K110" s="96" t="s">
        <v>603</v>
      </c>
      <c r="L110" s="97"/>
    </row>
    <row r="111" spans="2:12" s="95" customFormat="1" ht="43.5" x14ac:dyDescent="0.35">
      <c r="B111" s="207" t="s">
        <v>559</v>
      </c>
      <c r="C111" s="207" t="s">
        <v>514</v>
      </c>
      <c r="D111" s="207" t="s">
        <v>362</v>
      </c>
      <c r="E111" s="207" t="s">
        <v>604</v>
      </c>
      <c r="F111" s="207" t="s">
        <v>605</v>
      </c>
      <c r="G111" s="208"/>
      <c r="H111" s="207" t="s">
        <v>371</v>
      </c>
      <c r="I111" s="207" t="s">
        <v>365</v>
      </c>
      <c r="J111" s="207"/>
      <c r="K111" s="96" t="s">
        <v>606</v>
      </c>
      <c r="L111" s="97"/>
    </row>
    <row r="112" spans="2:12" s="95" customFormat="1" ht="29" x14ac:dyDescent="0.35">
      <c r="B112" s="207" t="s">
        <v>559</v>
      </c>
      <c r="C112" s="207" t="s">
        <v>514</v>
      </c>
      <c r="D112" s="207" t="s">
        <v>362</v>
      </c>
      <c r="E112" s="207" t="s">
        <v>607</v>
      </c>
      <c r="F112" s="207"/>
      <c r="G112" s="208"/>
      <c r="H112" s="207" t="s">
        <v>371</v>
      </c>
      <c r="I112" s="207" t="s">
        <v>365</v>
      </c>
      <c r="J112" s="207"/>
      <c r="K112" s="96" t="s">
        <v>608</v>
      </c>
      <c r="L112" s="97"/>
    </row>
    <row r="113" spans="2:12" s="95" customFormat="1" ht="29" x14ac:dyDescent="0.35">
      <c r="B113" s="207" t="s">
        <v>559</v>
      </c>
      <c r="C113" s="207" t="s">
        <v>514</v>
      </c>
      <c r="D113" s="207" t="s">
        <v>362</v>
      </c>
      <c r="E113" s="207" t="s">
        <v>609</v>
      </c>
      <c r="F113" s="207"/>
      <c r="G113" s="208"/>
      <c r="H113" s="207" t="s">
        <v>371</v>
      </c>
      <c r="I113" s="207" t="s">
        <v>365</v>
      </c>
      <c r="J113" s="207"/>
      <c r="K113" s="96" t="s">
        <v>608</v>
      </c>
      <c r="L113" s="97"/>
    </row>
    <row r="114" spans="2:12" s="95" customFormat="1" ht="29" x14ac:dyDescent="0.35">
      <c r="B114" s="207" t="s">
        <v>559</v>
      </c>
      <c r="C114" s="207" t="s">
        <v>514</v>
      </c>
      <c r="D114" s="207" t="s">
        <v>362</v>
      </c>
      <c r="E114" s="207" t="s">
        <v>610</v>
      </c>
      <c r="F114" s="207"/>
      <c r="G114" s="208"/>
      <c r="H114" s="207" t="s">
        <v>371</v>
      </c>
      <c r="I114" s="207" t="s">
        <v>365</v>
      </c>
      <c r="J114" s="207"/>
      <c r="K114" s="96" t="s">
        <v>608</v>
      </c>
      <c r="L114" s="97"/>
    </row>
    <row r="115" spans="2:12" s="95" customFormat="1" ht="43.5" x14ac:dyDescent="0.35">
      <c r="B115" s="207" t="s">
        <v>559</v>
      </c>
      <c r="C115" s="207" t="s">
        <v>514</v>
      </c>
      <c r="D115" s="207" t="s">
        <v>362</v>
      </c>
      <c r="E115" s="207" t="s">
        <v>611</v>
      </c>
      <c r="F115" s="207" t="s">
        <v>612</v>
      </c>
      <c r="G115" s="208"/>
      <c r="H115" s="207" t="s">
        <v>371</v>
      </c>
      <c r="I115" s="207" t="s">
        <v>365</v>
      </c>
      <c r="J115" s="207"/>
      <c r="K115" s="101" t="s">
        <v>613</v>
      </c>
      <c r="L115" s="97"/>
    </row>
    <row r="116" spans="2:12" s="95" customFormat="1" ht="29" x14ac:dyDescent="0.35">
      <c r="B116" s="207" t="s">
        <v>559</v>
      </c>
      <c r="C116" s="207" t="s">
        <v>514</v>
      </c>
      <c r="D116" s="207" t="s">
        <v>362</v>
      </c>
      <c r="E116" s="207" t="s">
        <v>614</v>
      </c>
      <c r="F116" s="207"/>
      <c r="G116" s="208"/>
      <c r="H116" s="207" t="s">
        <v>371</v>
      </c>
      <c r="I116" s="207" t="s">
        <v>365</v>
      </c>
      <c r="J116" s="207"/>
      <c r="K116" s="97"/>
      <c r="L116" s="97"/>
    </row>
    <row r="117" spans="2:12" s="95" customFormat="1" ht="43.5" x14ac:dyDescent="0.35">
      <c r="B117" s="207" t="s">
        <v>559</v>
      </c>
      <c r="C117" s="207" t="s">
        <v>514</v>
      </c>
      <c r="D117" s="207" t="s">
        <v>362</v>
      </c>
      <c r="E117" s="207" t="s">
        <v>615</v>
      </c>
      <c r="F117" s="207"/>
      <c r="G117" s="208">
        <v>1</v>
      </c>
      <c r="H117" s="207" t="s">
        <v>371</v>
      </c>
      <c r="I117" s="207" t="s">
        <v>365</v>
      </c>
      <c r="J117" s="207"/>
      <c r="K117" s="97"/>
      <c r="L117" s="97"/>
    </row>
    <row r="118" spans="2:12" s="95" customFormat="1" ht="29" x14ac:dyDescent="0.35">
      <c r="B118" s="207" t="s">
        <v>559</v>
      </c>
      <c r="C118" s="207" t="s">
        <v>514</v>
      </c>
      <c r="D118" s="207" t="s">
        <v>362</v>
      </c>
      <c r="E118" s="207" t="s">
        <v>616</v>
      </c>
      <c r="F118" s="207" t="s">
        <v>617</v>
      </c>
      <c r="G118" s="208"/>
      <c r="H118" s="207" t="s">
        <v>364</v>
      </c>
      <c r="I118" s="207" t="s">
        <v>365</v>
      </c>
      <c r="J118" s="207"/>
      <c r="K118" s="97"/>
      <c r="L118" s="97"/>
    </row>
    <row r="119" spans="2:12" s="95" customFormat="1" x14ac:dyDescent="0.35">
      <c r="B119" s="207" t="s">
        <v>559</v>
      </c>
      <c r="C119" s="207" t="s">
        <v>555</v>
      </c>
      <c r="D119" s="207" t="s">
        <v>362</v>
      </c>
      <c r="E119" s="207" t="s">
        <v>618</v>
      </c>
      <c r="F119" s="207"/>
      <c r="G119" s="208"/>
      <c r="H119" s="207" t="s">
        <v>364</v>
      </c>
      <c r="I119" s="207" t="s">
        <v>365</v>
      </c>
      <c r="J119" s="207"/>
      <c r="K119" s="97"/>
      <c r="L119" s="97"/>
    </row>
    <row r="120" spans="2:12" s="95" customFormat="1" ht="72.5" x14ac:dyDescent="0.35">
      <c r="B120" s="207" t="s">
        <v>559</v>
      </c>
      <c r="C120" s="207" t="s">
        <v>555</v>
      </c>
      <c r="D120" s="207" t="s">
        <v>362</v>
      </c>
      <c r="E120" s="207" t="s">
        <v>619</v>
      </c>
      <c r="F120" s="207" t="s">
        <v>620</v>
      </c>
      <c r="G120" s="208"/>
      <c r="H120" s="207" t="s">
        <v>371</v>
      </c>
      <c r="I120" s="207" t="s">
        <v>365</v>
      </c>
      <c r="J120" s="207"/>
      <c r="K120" s="40" t="s">
        <v>621</v>
      </c>
      <c r="L120" s="97"/>
    </row>
    <row r="121" spans="2:12" s="95" customFormat="1" x14ac:dyDescent="0.35">
      <c r="B121" s="207" t="s">
        <v>559</v>
      </c>
      <c r="C121" s="207" t="s">
        <v>555</v>
      </c>
      <c r="D121" s="207" t="s">
        <v>362</v>
      </c>
      <c r="E121" s="207" t="s">
        <v>622</v>
      </c>
      <c r="F121" s="207"/>
      <c r="G121" s="208"/>
      <c r="H121" s="207" t="s">
        <v>371</v>
      </c>
      <c r="I121" s="207" t="s">
        <v>365</v>
      </c>
      <c r="J121" s="207"/>
      <c r="K121" s="97"/>
      <c r="L121" s="97"/>
    </row>
    <row r="122" spans="2:12" s="95" customFormat="1" x14ac:dyDescent="0.35">
      <c r="B122" s="207" t="s">
        <v>559</v>
      </c>
      <c r="C122" s="207" t="s">
        <v>555</v>
      </c>
      <c r="D122" s="207" t="s">
        <v>362</v>
      </c>
      <c r="E122" s="207" t="s">
        <v>623</v>
      </c>
      <c r="F122" s="207"/>
      <c r="G122" s="208"/>
      <c r="H122" s="207" t="s">
        <v>371</v>
      </c>
      <c r="I122" s="207" t="s">
        <v>365</v>
      </c>
      <c r="J122" s="207"/>
      <c r="K122" s="97"/>
      <c r="L122" s="97"/>
    </row>
    <row r="123" spans="2:12" s="95" customFormat="1" ht="72.5" x14ac:dyDescent="0.35">
      <c r="B123" s="207" t="s">
        <v>559</v>
      </c>
      <c r="C123" s="207" t="s">
        <v>555</v>
      </c>
      <c r="D123" s="207" t="s">
        <v>342</v>
      </c>
      <c r="E123" s="207" t="s">
        <v>1486</v>
      </c>
      <c r="F123" s="207" t="s">
        <v>1485</v>
      </c>
      <c r="G123" s="208"/>
      <c r="H123" s="207" t="s">
        <v>371</v>
      </c>
      <c r="I123" s="207" t="s">
        <v>365</v>
      </c>
      <c r="J123" s="207"/>
      <c r="K123" s="40" t="s">
        <v>1490</v>
      </c>
      <c r="L123" s="40" t="s">
        <v>1491</v>
      </c>
    </row>
    <row r="124" spans="2:12" s="95" customFormat="1" x14ac:dyDescent="0.35">
      <c r="B124" s="207" t="s">
        <v>559</v>
      </c>
      <c r="C124" s="207" t="s">
        <v>555</v>
      </c>
      <c r="D124" s="207" t="s">
        <v>342</v>
      </c>
      <c r="E124" s="207" t="s">
        <v>624</v>
      </c>
      <c r="F124" s="207"/>
      <c r="G124" s="208"/>
      <c r="H124" s="207" t="s">
        <v>364</v>
      </c>
      <c r="I124" s="207" t="s">
        <v>365</v>
      </c>
      <c r="J124" s="207"/>
      <c r="K124" s="40" t="s">
        <v>625</v>
      </c>
      <c r="L124" s="97"/>
    </row>
    <row r="125" spans="2:12" s="95" customFormat="1" x14ac:dyDescent="0.35">
      <c r="B125" s="207" t="s">
        <v>559</v>
      </c>
      <c r="C125" s="207" t="s">
        <v>555</v>
      </c>
      <c r="D125" s="207" t="s">
        <v>342</v>
      </c>
      <c r="E125" s="207" t="s">
        <v>626</v>
      </c>
      <c r="F125" s="207"/>
      <c r="G125" s="208"/>
      <c r="H125" s="207" t="s">
        <v>364</v>
      </c>
      <c r="I125" s="207" t="s">
        <v>365</v>
      </c>
      <c r="J125" s="207"/>
      <c r="K125" s="40" t="s">
        <v>625</v>
      </c>
      <c r="L125" s="97"/>
    </row>
    <row r="126" spans="2:12" s="95" customFormat="1" x14ac:dyDescent="0.35">
      <c r="B126" s="207" t="s">
        <v>559</v>
      </c>
      <c r="C126" s="207" t="s">
        <v>555</v>
      </c>
      <c r="D126" s="207" t="s">
        <v>342</v>
      </c>
      <c r="E126" s="207" t="s">
        <v>627</v>
      </c>
      <c r="F126" s="207"/>
      <c r="G126" s="208"/>
      <c r="H126" s="207" t="s">
        <v>364</v>
      </c>
      <c r="I126" s="207" t="s">
        <v>365</v>
      </c>
      <c r="J126" s="207"/>
      <c r="K126" s="40" t="s">
        <v>628</v>
      </c>
      <c r="L126" s="97"/>
    </row>
    <row r="127" spans="2:12" s="95" customFormat="1" ht="29" x14ac:dyDescent="0.35">
      <c r="B127" s="207" t="s">
        <v>559</v>
      </c>
      <c r="C127" s="207" t="s">
        <v>555</v>
      </c>
      <c r="D127" s="207" t="s">
        <v>342</v>
      </c>
      <c r="E127" s="207" t="s">
        <v>629</v>
      </c>
      <c r="F127" s="207"/>
      <c r="G127" s="208"/>
      <c r="H127" s="207" t="s">
        <v>364</v>
      </c>
      <c r="I127" s="207" t="s">
        <v>365</v>
      </c>
      <c r="J127" s="207"/>
      <c r="K127" s="40" t="s">
        <v>628</v>
      </c>
      <c r="L127" s="97"/>
    </row>
    <row r="128" spans="2:12" s="95" customFormat="1" ht="29" x14ac:dyDescent="0.35">
      <c r="B128" s="207" t="s">
        <v>559</v>
      </c>
      <c r="C128" s="207" t="s">
        <v>555</v>
      </c>
      <c r="D128" s="207" t="s">
        <v>342</v>
      </c>
      <c r="E128" s="207" t="s">
        <v>630</v>
      </c>
      <c r="F128" s="100" t="s">
        <v>1484</v>
      </c>
      <c r="G128" s="208"/>
      <c r="H128" s="207" t="s">
        <v>364</v>
      </c>
      <c r="I128" s="207" t="s">
        <v>365</v>
      </c>
      <c r="J128" s="207"/>
      <c r="K128" s="40" t="s">
        <v>631</v>
      </c>
      <c r="L128" s="97"/>
    </row>
    <row r="129" spans="2:12" s="95" customFormat="1" ht="29" x14ac:dyDescent="0.35">
      <c r="B129" s="207" t="s">
        <v>559</v>
      </c>
      <c r="C129" s="207" t="s">
        <v>555</v>
      </c>
      <c r="D129" s="207" t="s">
        <v>342</v>
      </c>
      <c r="E129" s="207" t="s">
        <v>632</v>
      </c>
      <c r="F129" s="207" t="s">
        <v>1483</v>
      </c>
      <c r="G129" s="208"/>
      <c r="H129" s="207" t="s">
        <v>388</v>
      </c>
      <c r="I129" s="207" t="s">
        <v>365</v>
      </c>
      <c r="J129" s="207"/>
      <c r="K129" s="40" t="s">
        <v>633</v>
      </c>
      <c r="L129" s="97"/>
    </row>
    <row r="130" spans="2:12" s="95" customFormat="1" ht="58" x14ac:dyDescent="0.35">
      <c r="B130" s="207" t="s">
        <v>559</v>
      </c>
      <c r="C130" s="207" t="s">
        <v>555</v>
      </c>
      <c r="D130" s="207" t="s">
        <v>342</v>
      </c>
      <c r="E130" s="207" t="s">
        <v>634</v>
      </c>
      <c r="F130" s="207" t="s">
        <v>1482</v>
      </c>
      <c r="G130" s="208"/>
      <c r="H130" s="207" t="s">
        <v>364</v>
      </c>
      <c r="I130" s="207" t="s">
        <v>365</v>
      </c>
      <c r="J130" s="207"/>
      <c r="K130" s="40" t="s">
        <v>635</v>
      </c>
      <c r="L130" s="97"/>
    </row>
    <row r="131" spans="2:12" s="95" customFormat="1" ht="29" x14ac:dyDescent="0.35">
      <c r="B131" s="207" t="s">
        <v>559</v>
      </c>
      <c r="C131" s="207" t="s">
        <v>555</v>
      </c>
      <c r="D131" s="207" t="s">
        <v>342</v>
      </c>
      <c r="E131" s="207" t="s">
        <v>636</v>
      </c>
      <c r="F131" s="207" t="s">
        <v>637</v>
      </c>
      <c r="G131" s="208"/>
      <c r="H131" s="207" t="s">
        <v>364</v>
      </c>
      <c r="I131" s="207" t="s">
        <v>365</v>
      </c>
      <c r="J131" s="207"/>
      <c r="K131" s="40" t="s">
        <v>635</v>
      </c>
      <c r="L131" s="97"/>
    </row>
    <row r="132" spans="2:12" ht="58" x14ac:dyDescent="0.35">
      <c r="B132" s="207" t="s">
        <v>559</v>
      </c>
      <c r="C132" s="207" t="s">
        <v>555</v>
      </c>
      <c r="D132" s="207" t="s">
        <v>342</v>
      </c>
      <c r="E132" s="207" t="s">
        <v>638</v>
      </c>
      <c r="F132" s="207" t="s">
        <v>1481</v>
      </c>
      <c r="G132" s="208"/>
      <c r="H132" s="207" t="s">
        <v>364</v>
      </c>
      <c r="I132" s="207" t="s">
        <v>365</v>
      </c>
      <c r="J132" s="207"/>
      <c r="K132" s="40" t="s">
        <v>628</v>
      </c>
      <c r="L132" s="40" t="s">
        <v>639</v>
      </c>
    </row>
    <row r="133" spans="2:12" ht="58" x14ac:dyDescent="0.35">
      <c r="B133" s="207" t="s">
        <v>559</v>
      </c>
      <c r="C133" s="207" t="s">
        <v>555</v>
      </c>
      <c r="D133" s="207" t="s">
        <v>342</v>
      </c>
      <c r="E133" s="207" t="s">
        <v>640</v>
      </c>
      <c r="F133" s="207" t="s">
        <v>1480</v>
      </c>
      <c r="G133" s="208"/>
      <c r="H133" s="207" t="s">
        <v>371</v>
      </c>
      <c r="I133" s="207" t="s">
        <v>365</v>
      </c>
      <c r="J133" s="207"/>
      <c r="K133" s="40" t="s">
        <v>641</v>
      </c>
      <c r="L133" s="97"/>
    </row>
    <row r="134" spans="2:12" ht="29" x14ac:dyDescent="0.35">
      <c r="B134" s="207" t="s">
        <v>559</v>
      </c>
      <c r="C134" s="207" t="s">
        <v>555</v>
      </c>
      <c r="D134" s="207" t="s">
        <v>342</v>
      </c>
      <c r="E134" s="207" t="s">
        <v>642</v>
      </c>
      <c r="F134" s="207" t="s">
        <v>643</v>
      </c>
      <c r="G134" s="208"/>
      <c r="H134" s="207" t="s">
        <v>364</v>
      </c>
      <c r="I134" s="207" t="s">
        <v>365</v>
      </c>
      <c r="J134" s="207"/>
      <c r="K134" s="40" t="s">
        <v>644</v>
      </c>
      <c r="L134" s="40" t="s">
        <v>645</v>
      </c>
    </row>
    <row r="135" spans="2:12" ht="29" x14ac:dyDescent="0.35">
      <c r="B135" s="207" t="s">
        <v>559</v>
      </c>
      <c r="C135" s="207" t="s">
        <v>555</v>
      </c>
      <c r="D135" s="207" t="s">
        <v>342</v>
      </c>
      <c r="E135" s="207" t="s">
        <v>646</v>
      </c>
      <c r="F135" s="207" t="s">
        <v>647</v>
      </c>
      <c r="G135" s="208"/>
      <c r="H135" s="207" t="s">
        <v>364</v>
      </c>
      <c r="I135" s="207" t="s">
        <v>365</v>
      </c>
      <c r="J135" s="207"/>
      <c r="K135" s="40" t="s">
        <v>648</v>
      </c>
      <c r="L135" s="97"/>
    </row>
    <row r="136" spans="2:12" ht="29" x14ac:dyDescent="0.35">
      <c r="B136" s="207" t="s">
        <v>559</v>
      </c>
      <c r="C136" s="207" t="s">
        <v>555</v>
      </c>
      <c r="D136" s="207" t="s">
        <v>342</v>
      </c>
      <c r="E136" s="207" t="s">
        <v>649</v>
      </c>
      <c r="F136" s="100" t="s">
        <v>1479</v>
      </c>
      <c r="G136" s="208"/>
      <c r="H136" s="207" t="s">
        <v>364</v>
      </c>
      <c r="I136" s="207" t="s">
        <v>365</v>
      </c>
      <c r="J136" s="207"/>
      <c r="K136" s="40" t="s">
        <v>650</v>
      </c>
      <c r="L136" s="97"/>
    </row>
    <row r="137" spans="2:12" ht="29" x14ac:dyDescent="0.35">
      <c r="B137" s="207" t="s">
        <v>559</v>
      </c>
      <c r="C137" s="207" t="s">
        <v>555</v>
      </c>
      <c r="D137" s="207" t="s">
        <v>342</v>
      </c>
      <c r="E137" s="207" t="s">
        <v>1448</v>
      </c>
      <c r="F137" s="207"/>
      <c r="G137" s="208"/>
      <c r="H137" s="207" t="s">
        <v>364</v>
      </c>
      <c r="I137" s="207" t="s">
        <v>365</v>
      </c>
      <c r="J137" s="207"/>
      <c r="K137" s="40" t="s">
        <v>651</v>
      </c>
      <c r="L137" s="97"/>
    </row>
    <row r="138" spans="2:12" x14ac:dyDescent="0.35">
      <c r="B138" s="207" t="s">
        <v>652</v>
      </c>
      <c r="C138" s="207" t="s">
        <v>367</v>
      </c>
      <c r="D138" s="207" t="s">
        <v>362</v>
      </c>
      <c r="E138" s="207" t="s">
        <v>653</v>
      </c>
      <c r="F138" s="207"/>
      <c r="G138" s="208"/>
      <c r="H138" s="207" t="s">
        <v>388</v>
      </c>
      <c r="I138" s="207" t="s">
        <v>365</v>
      </c>
      <c r="J138" s="207"/>
      <c r="K138" s="97"/>
      <c r="L138" s="97"/>
    </row>
    <row r="139" spans="2:12" ht="29" x14ac:dyDescent="0.35">
      <c r="B139" s="207" t="s">
        <v>652</v>
      </c>
      <c r="C139" s="207" t="s">
        <v>367</v>
      </c>
      <c r="D139" s="207" t="s">
        <v>362</v>
      </c>
      <c r="E139" s="207" t="s">
        <v>654</v>
      </c>
      <c r="F139" s="207" t="s">
        <v>655</v>
      </c>
      <c r="G139" s="208"/>
      <c r="H139" s="207" t="s">
        <v>364</v>
      </c>
      <c r="I139" s="207" t="s">
        <v>365</v>
      </c>
      <c r="J139" s="207"/>
      <c r="K139" s="97"/>
      <c r="L139" s="97"/>
    </row>
    <row r="140" spans="2:12" ht="43.5" x14ac:dyDescent="0.35">
      <c r="B140" s="207" t="s">
        <v>652</v>
      </c>
      <c r="C140" s="207" t="s">
        <v>656</v>
      </c>
      <c r="D140" s="207" t="s">
        <v>342</v>
      </c>
      <c r="E140" s="165" t="s">
        <v>657</v>
      </c>
      <c r="F140" s="207"/>
      <c r="G140" s="208">
        <v>1</v>
      </c>
      <c r="H140" s="207" t="s">
        <v>371</v>
      </c>
      <c r="I140" s="207" t="s">
        <v>365</v>
      </c>
      <c r="J140" s="207"/>
      <c r="K140" s="101" t="s">
        <v>658</v>
      </c>
      <c r="L140" s="97" t="s">
        <v>659</v>
      </c>
    </row>
    <row r="141" spans="2:12" ht="29" x14ac:dyDescent="0.35">
      <c r="B141" s="207" t="s">
        <v>652</v>
      </c>
      <c r="C141" s="207" t="s">
        <v>656</v>
      </c>
      <c r="D141" s="207" t="s">
        <v>342</v>
      </c>
      <c r="E141" s="207" t="s">
        <v>660</v>
      </c>
      <c r="F141" s="207"/>
      <c r="G141" s="208">
        <v>1</v>
      </c>
      <c r="H141" s="207" t="s">
        <v>371</v>
      </c>
      <c r="I141" s="207" t="s">
        <v>365</v>
      </c>
      <c r="J141" s="207"/>
      <c r="K141" s="101" t="s">
        <v>658</v>
      </c>
      <c r="L141" s="97" t="s">
        <v>659</v>
      </c>
    </row>
    <row r="142" spans="2:12" ht="58" x14ac:dyDescent="0.35">
      <c r="B142" s="207" t="s">
        <v>652</v>
      </c>
      <c r="C142" s="207" t="s">
        <v>661</v>
      </c>
      <c r="D142" s="207" t="s">
        <v>333</v>
      </c>
      <c r="E142" s="207" t="s">
        <v>1488</v>
      </c>
      <c r="F142" s="207" t="s">
        <v>1492</v>
      </c>
      <c r="G142" s="208">
        <v>1</v>
      </c>
      <c r="H142" s="207" t="s">
        <v>364</v>
      </c>
      <c r="I142" s="207" t="s">
        <v>365</v>
      </c>
      <c r="J142" s="207"/>
      <c r="K142" s="40" t="s">
        <v>1489</v>
      </c>
      <c r="L142" s="97"/>
    </row>
    <row r="143" spans="2:12" ht="58" x14ac:dyDescent="0.35">
      <c r="B143" s="207" t="s">
        <v>652</v>
      </c>
      <c r="C143" s="207" t="s">
        <v>661</v>
      </c>
      <c r="D143" s="207" t="s">
        <v>337</v>
      </c>
      <c r="E143" s="207" t="s">
        <v>1488</v>
      </c>
      <c r="F143" s="207" t="s">
        <v>1492</v>
      </c>
      <c r="G143" s="208">
        <v>1</v>
      </c>
      <c r="H143" s="207" t="s">
        <v>371</v>
      </c>
      <c r="I143" s="207" t="s">
        <v>365</v>
      </c>
      <c r="J143" s="207"/>
      <c r="K143" s="97"/>
      <c r="L143" s="97"/>
    </row>
    <row r="144" spans="2:12" ht="159.5" x14ac:dyDescent="0.35">
      <c r="B144" s="207" t="s">
        <v>652</v>
      </c>
      <c r="C144" s="207" t="s">
        <v>661</v>
      </c>
      <c r="D144" s="207" t="s">
        <v>325</v>
      </c>
      <c r="E144" s="207" t="s">
        <v>662</v>
      </c>
      <c r="F144" s="207" t="s">
        <v>663</v>
      </c>
      <c r="G144" s="208">
        <v>1</v>
      </c>
      <c r="H144" s="207" t="s">
        <v>371</v>
      </c>
      <c r="I144" s="207" t="s">
        <v>365</v>
      </c>
      <c r="J144" s="207"/>
      <c r="K144" s="97"/>
      <c r="L144" s="97"/>
    </row>
    <row r="145" spans="2:12" ht="159.5" x14ac:dyDescent="0.35">
      <c r="B145" s="207" t="s">
        <v>652</v>
      </c>
      <c r="C145" s="207" t="s">
        <v>661</v>
      </c>
      <c r="D145" s="207" t="s">
        <v>448</v>
      </c>
      <c r="E145" s="207" t="s">
        <v>662</v>
      </c>
      <c r="F145" s="207" t="s">
        <v>664</v>
      </c>
      <c r="G145" s="208">
        <v>1</v>
      </c>
      <c r="H145" s="207" t="s">
        <v>371</v>
      </c>
      <c r="I145" s="207" t="s">
        <v>365</v>
      </c>
      <c r="J145" s="207"/>
      <c r="K145" s="101" t="s">
        <v>665</v>
      </c>
      <c r="L145" s="97"/>
    </row>
    <row r="146" spans="2:12" ht="159.5" x14ac:dyDescent="0.35">
      <c r="B146" s="207" t="s">
        <v>652</v>
      </c>
      <c r="C146" s="207" t="s">
        <v>661</v>
      </c>
      <c r="D146" s="207" t="s">
        <v>321</v>
      </c>
      <c r="E146" s="207" t="s">
        <v>662</v>
      </c>
      <c r="F146" s="207" t="s">
        <v>666</v>
      </c>
      <c r="G146" s="208">
        <v>1</v>
      </c>
      <c r="H146" s="207" t="s">
        <v>371</v>
      </c>
      <c r="I146" s="207" t="s">
        <v>365</v>
      </c>
      <c r="J146" s="207"/>
      <c r="K146" s="101" t="s">
        <v>665</v>
      </c>
      <c r="L146" s="97"/>
    </row>
    <row r="147" spans="2:12" ht="43.5" x14ac:dyDescent="0.35">
      <c r="B147" s="207" t="s">
        <v>652</v>
      </c>
      <c r="C147" s="207" t="s">
        <v>661</v>
      </c>
      <c r="D147" s="207" t="s">
        <v>426</v>
      </c>
      <c r="E147" s="207" t="s">
        <v>667</v>
      </c>
      <c r="F147" s="207" t="s">
        <v>668</v>
      </c>
      <c r="G147" s="208"/>
      <c r="H147" s="207" t="s">
        <v>364</v>
      </c>
      <c r="I147" s="207" t="s">
        <v>365</v>
      </c>
      <c r="J147" s="207"/>
      <c r="K147" s="101" t="s">
        <v>669</v>
      </c>
      <c r="L147" s="101" t="s">
        <v>670</v>
      </c>
    </row>
    <row r="148" spans="2:12" ht="43.5" x14ac:dyDescent="0.35">
      <c r="B148" s="207" t="s">
        <v>652</v>
      </c>
      <c r="C148" s="207" t="s">
        <v>661</v>
      </c>
      <c r="D148" s="207" t="s">
        <v>426</v>
      </c>
      <c r="E148" s="207" t="s">
        <v>671</v>
      </c>
      <c r="F148" s="207" t="s">
        <v>1449</v>
      </c>
      <c r="G148" s="208">
        <v>1</v>
      </c>
      <c r="H148" s="207" t="s">
        <v>388</v>
      </c>
      <c r="I148" s="207" t="s">
        <v>365</v>
      </c>
      <c r="J148" s="207"/>
      <c r="K148" s="101" t="s">
        <v>672</v>
      </c>
      <c r="L148" s="97"/>
    </row>
    <row r="149" spans="2:12" ht="58" x14ac:dyDescent="0.35">
      <c r="B149" s="207" t="s">
        <v>652</v>
      </c>
      <c r="C149" s="207" t="s">
        <v>391</v>
      </c>
      <c r="D149" s="207" t="s">
        <v>342</v>
      </c>
      <c r="E149" s="207" t="s">
        <v>673</v>
      </c>
      <c r="F149" s="207" t="s">
        <v>674</v>
      </c>
      <c r="G149" s="208"/>
      <c r="H149" s="207" t="s">
        <v>364</v>
      </c>
      <c r="I149" s="207" t="s">
        <v>365</v>
      </c>
      <c r="J149" s="207"/>
      <c r="K149" s="82" t="s">
        <v>345</v>
      </c>
      <c r="L149" s="40" t="s">
        <v>346</v>
      </c>
    </row>
    <row r="150" spans="2:12" ht="58" x14ac:dyDescent="0.35">
      <c r="B150" s="207" t="s">
        <v>652</v>
      </c>
      <c r="C150" s="207" t="s">
        <v>393</v>
      </c>
      <c r="D150" s="207" t="s">
        <v>342</v>
      </c>
      <c r="E150" s="207" t="s">
        <v>675</v>
      </c>
      <c r="F150" s="207" t="s">
        <v>676</v>
      </c>
      <c r="G150" s="208"/>
      <c r="H150" s="207" t="s">
        <v>364</v>
      </c>
      <c r="I150" s="207" t="s">
        <v>365</v>
      </c>
      <c r="J150" s="207"/>
      <c r="K150" s="82" t="s">
        <v>345</v>
      </c>
      <c r="L150" s="40" t="s">
        <v>346</v>
      </c>
    </row>
    <row r="151" spans="2:12" ht="101.5" x14ac:dyDescent="0.35">
      <c r="B151" s="207" t="s">
        <v>652</v>
      </c>
      <c r="C151" s="207" t="s">
        <v>395</v>
      </c>
      <c r="D151" s="207" t="s">
        <v>342</v>
      </c>
      <c r="E151" s="207" t="s">
        <v>677</v>
      </c>
      <c r="F151" s="207" t="s">
        <v>678</v>
      </c>
      <c r="G151" s="208"/>
      <c r="H151" s="207" t="s">
        <v>364</v>
      </c>
      <c r="I151" s="207" t="s">
        <v>365</v>
      </c>
      <c r="J151" s="207"/>
      <c r="K151" s="82" t="s">
        <v>345</v>
      </c>
      <c r="L151" s="40" t="s">
        <v>346</v>
      </c>
    </row>
    <row r="152" spans="2:12" x14ac:dyDescent="0.35">
      <c r="B152" s="207" t="s">
        <v>652</v>
      </c>
      <c r="C152" s="207" t="s">
        <v>679</v>
      </c>
      <c r="D152" s="207" t="s">
        <v>362</v>
      </c>
      <c r="E152" s="207" t="s">
        <v>680</v>
      </c>
      <c r="F152" s="207" t="s">
        <v>681</v>
      </c>
      <c r="G152" s="208"/>
      <c r="H152" s="207" t="s">
        <v>371</v>
      </c>
      <c r="I152" s="207" t="s">
        <v>365</v>
      </c>
      <c r="J152" s="207"/>
      <c r="K152" s="97" t="s">
        <v>682</v>
      </c>
      <c r="L152" s="97" t="s">
        <v>598</v>
      </c>
    </row>
    <row r="153" spans="2:12" ht="58" x14ac:dyDescent="0.35">
      <c r="B153" s="207" t="s">
        <v>652</v>
      </c>
      <c r="C153" s="207" t="s">
        <v>415</v>
      </c>
      <c r="D153" s="207" t="s">
        <v>368</v>
      </c>
      <c r="E153" s="207" t="s">
        <v>683</v>
      </c>
      <c r="F153" s="207" t="s">
        <v>684</v>
      </c>
      <c r="G153" s="208"/>
      <c r="H153" s="207" t="s">
        <v>371</v>
      </c>
      <c r="I153" s="207" t="s">
        <v>365</v>
      </c>
      <c r="J153" s="207"/>
      <c r="K153" s="97" t="s">
        <v>685</v>
      </c>
      <c r="L153" s="97" t="s">
        <v>686</v>
      </c>
    </row>
    <row r="154" spans="2:12" ht="43.5" x14ac:dyDescent="0.35">
      <c r="B154" s="207" t="s">
        <v>652</v>
      </c>
      <c r="C154" s="207" t="s">
        <v>415</v>
      </c>
      <c r="D154" s="207" t="s">
        <v>448</v>
      </c>
      <c r="E154" s="207" t="s">
        <v>687</v>
      </c>
      <c r="F154" s="207" t="s">
        <v>684</v>
      </c>
      <c r="G154" s="208"/>
      <c r="H154" s="207" t="s">
        <v>371</v>
      </c>
      <c r="I154" s="207" t="s">
        <v>365</v>
      </c>
      <c r="J154" s="207"/>
      <c r="K154" s="97" t="s">
        <v>688</v>
      </c>
      <c r="L154" s="97" t="s">
        <v>686</v>
      </c>
    </row>
    <row r="155" spans="2:12" ht="58" x14ac:dyDescent="0.35">
      <c r="B155" s="207" t="s">
        <v>652</v>
      </c>
      <c r="C155" s="207" t="s">
        <v>415</v>
      </c>
      <c r="D155" s="207" t="s">
        <v>321</v>
      </c>
      <c r="E155" s="207" t="s">
        <v>689</v>
      </c>
      <c r="F155" s="207" t="s">
        <v>684</v>
      </c>
      <c r="G155" s="208"/>
      <c r="H155" s="207" t="s">
        <v>371</v>
      </c>
      <c r="I155" s="207" t="s">
        <v>365</v>
      </c>
      <c r="J155" s="207"/>
      <c r="K155" s="97" t="s">
        <v>690</v>
      </c>
      <c r="L155" s="97" t="s">
        <v>686</v>
      </c>
    </row>
    <row r="156" spans="2:12" ht="58" x14ac:dyDescent="0.35">
      <c r="B156" s="207" t="s">
        <v>652</v>
      </c>
      <c r="C156" s="207" t="s">
        <v>415</v>
      </c>
      <c r="D156" s="207" t="s">
        <v>375</v>
      </c>
      <c r="E156" s="207" t="s">
        <v>691</v>
      </c>
      <c r="F156" s="207" t="s">
        <v>684</v>
      </c>
      <c r="G156" s="208"/>
      <c r="H156" s="207" t="s">
        <v>371</v>
      </c>
      <c r="I156" s="207" t="s">
        <v>365</v>
      </c>
      <c r="J156" s="207"/>
      <c r="K156" s="97" t="s">
        <v>692</v>
      </c>
      <c r="L156" s="97"/>
    </row>
    <row r="157" spans="2:12" ht="29" x14ac:dyDescent="0.35">
      <c r="B157" s="207" t="s">
        <v>693</v>
      </c>
      <c r="C157" s="207" t="s">
        <v>694</v>
      </c>
      <c r="D157" s="207" t="s">
        <v>362</v>
      </c>
      <c r="E157" s="207" t="s">
        <v>695</v>
      </c>
      <c r="F157" s="207"/>
      <c r="G157" s="208"/>
      <c r="H157" s="207" t="s">
        <v>371</v>
      </c>
      <c r="I157" s="207" t="s">
        <v>365</v>
      </c>
      <c r="J157" s="207"/>
      <c r="K157" s="97"/>
      <c r="L157" s="97"/>
    </row>
    <row r="158" spans="2:12" ht="29" x14ac:dyDescent="0.35">
      <c r="B158" s="207" t="s">
        <v>693</v>
      </c>
      <c r="C158" s="207" t="s">
        <v>694</v>
      </c>
      <c r="D158" s="207" t="s">
        <v>362</v>
      </c>
      <c r="E158" s="207" t="s">
        <v>696</v>
      </c>
      <c r="F158" s="207"/>
      <c r="G158" s="208"/>
      <c r="H158" s="207" t="s">
        <v>388</v>
      </c>
      <c r="I158" s="207" t="s">
        <v>365</v>
      </c>
      <c r="J158" s="207"/>
      <c r="K158" s="97"/>
      <c r="L158" s="97"/>
    </row>
    <row r="159" spans="2:12" ht="29" x14ac:dyDescent="0.35">
      <c r="B159" s="207" t="s">
        <v>693</v>
      </c>
      <c r="C159" s="207" t="s">
        <v>694</v>
      </c>
      <c r="D159" s="207" t="s">
        <v>362</v>
      </c>
      <c r="E159" s="207" t="s">
        <v>697</v>
      </c>
      <c r="F159" s="207" t="s">
        <v>698</v>
      </c>
      <c r="G159" s="208"/>
      <c r="H159" s="207" t="s">
        <v>388</v>
      </c>
      <c r="I159" s="207" t="s">
        <v>365</v>
      </c>
      <c r="J159" s="207"/>
      <c r="K159" s="97"/>
      <c r="L159" s="97"/>
    </row>
    <row r="160" spans="2:12" ht="29" x14ac:dyDescent="0.35">
      <c r="B160" s="207" t="s">
        <v>693</v>
      </c>
      <c r="C160" s="207" t="s">
        <v>694</v>
      </c>
      <c r="D160" s="207" t="s">
        <v>321</v>
      </c>
      <c r="E160" s="207" t="s">
        <v>699</v>
      </c>
      <c r="F160" s="207"/>
      <c r="G160" s="208"/>
      <c r="H160" s="207" t="s">
        <v>364</v>
      </c>
      <c r="I160" s="207" t="s">
        <v>365</v>
      </c>
      <c r="J160" s="207"/>
      <c r="K160" s="97"/>
      <c r="L160" s="97"/>
    </row>
    <row r="161" spans="2:12" ht="29" x14ac:dyDescent="0.35">
      <c r="B161" s="207" t="s">
        <v>693</v>
      </c>
      <c r="C161" s="207" t="s">
        <v>694</v>
      </c>
      <c r="D161" s="207" t="s">
        <v>375</v>
      </c>
      <c r="E161" s="207" t="s">
        <v>700</v>
      </c>
      <c r="F161" s="207"/>
      <c r="G161" s="208"/>
      <c r="H161" s="207" t="s">
        <v>364</v>
      </c>
      <c r="I161" s="207" t="s">
        <v>365</v>
      </c>
      <c r="J161" s="207"/>
      <c r="K161" s="97"/>
      <c r="L161" s="97"/>
    </row>
    <row r="162" spans="2:12" ht="29" x14ac:dyDescent="0.35">
      <c r="B162" s="207" t="s">
        <v>693</v>
      </c>
      <c r="C162" s="207" t="s">
        <v>701</v>
      </c>
      <c r="D162" s="207" t="s">
        <v>362</v>
      </c>
      <c r="E162" s="207" t="s">
        <v>702</v>
      </c>
      <c r="F162" s="207"/>
      <c r="G162" s="208"/>
      <c r="H162" s="207" t="s">
        <v>371</v>
      </c>
      <c r="I162" s="207" t="s">
        <v>365</v>
      </c>
      <c r="J162" s="207"/>
      <c r="K162" s="97" t="s">
        <v>703</v>
      </c>
      <c r="L162" s="97"/>
    </row>
    <row r="163" spans="2:12" ht="58" x14ac:dyDescent="0.35">
      <c r="B163" s="207" t="s">
        <v>693</v>
      </c>
      <c r="C163" s="207" t="s">
        <v>704</v>
      </c>
      <c r="D163" s="207" t="s">
        <v>375</v>
      </c>
      <c r="E163" s="207" t="s">
        <v>705</v>
      </c>
      <c r="F163" s="207" t="s">
        <v>1450</v>
      </c>
      <c r="G163" s="208"/>
      <c r="H163" s="207" t="s">
        <v>364</v>
      </c>
      <c r="I163" s="207" t="s">
        <v>365</v>
      </c>
      <c r="J163" s="207"/>
      <c r="K163" s="97" t="s">
        <v>706</v>
      </c>
      <c r="L163" s="97"/>
    </row>
    <row r="164" spans="2:12" ht="87" x14ac:dyDescent="0.35">
      <c r="B164" s="207" t="s">
        <v>693</v>
      </c>
      <c r="C164" s="207" t="s">
        <v>661</v>
      </c>
      <c r="D164" s="207" t="s">
        <v>362</v>
      </c>
      <c r="E164" s="207" t="s">
        <v>707</v>
      </c>
      <c r="F164" s="207" t="s">
        <v>708</v>
      </c>
      <c r="G164" s="208">
        <v>1</v>
      </c>
      <c r="H164" s="207" t="s">
        <v>371</v>
      </c>
      <c r="I164" s="207" t="s">
        <v>365</v>
      </c>
      <c r="J164" s="207"/>
      <c r="K164" s="97"/>
      <c r="L164" s="97"/>
    </row>
    <row r="165" spans="2:12" ht="58" x14ac:dyDescent="0.35">
      <c r="B165" s="207" t="s">
        <v>693</v>
      </c>
      <c r="C165" s="207" t="s">
        <v>391</v>
      </c>
      <c r="D165" s="207" t="s">
        <v>342</v>
      </c>
      <c r="E165" s="207" t="s">
        <v>709</v>
      </c>
      <c r="F165" s="207"/>
      <c r="G165" s="208"/>
      <c r="H165" s="207" t="s">
        <v>364</v>
      </c>
      <c r="I165" s="207" t="s">
        <v>365</v>
      </c>
      <c r="J165" s="207"/>
      <c r="K165" s="40" t="s">
        <v>710</v>
      </c>
      <c r="L165" s="97"/>
    </row>
    <row r="166" spans="2:12" ht="58" x14ac:dyDescent="0.35">
      <c r="B166" s="207" t="s">
        <v>693</v>
      </c>
      <c r="C166" s="207" t="s">
        <v>391</v>
      </c>
      <c r="D166" s="207" t="s">
        <v>342</v>
      </c>
      <c r="E166" s="207" t="s">
        <v>711</v>
      </c>
      <c r="F166" s="207"/>
      <c r="G166" s="208"/>
      <c r="H166" s="207" t="s">
        <v>364</v>
      </c>
      <c r="I166" s="207" t="s">
        <v>365</v>
      </c>
      <c r="J166" s="207"/>
      <c r="K166" s="40" t="s">
        <v>710</v>
      </c>
      <c r="L166" s="97"/>
    </row>
    <row r="167" spans="2:12" ht="58" x14ac:dyDescent="0.35">
      <c r="B167" s="207" t="s">
        <v>693</v>
      </c>
      <c r="C167" s="207" t="s">
        <v>712</v>
      </c>
      <c r="D167" s="207" t="s">
        <v>362</v>
      </c>
      <c r="E167" s="207" t="s">
        <v>713</v>
      </c>
      <c r="F167" s="207" t="s">
        <v>714</v>
      </c>
      <c r="G167" s="208"/>
      <c r="H167" s="207" t="s">
        <v>388</v>
      </c>
      <c r="I167" s="207" t="s">
        <v>365</v>
      </c>
      <c r="J167" s="207"/>
      <c r="K167" s="97"/>
      <c r="L167" s="97"/>
    </row>
    <row r="168" spans="2:12" ht="29" x14ac:dyDescent="0.35">
      <c r="B168" s="207" t="s">
        <v>693</v>
      </c>
      <c r="C168" s="207" t="s">
        <v>712</v>
      </c>
      <c r="D168" s="207" t="s">
        <v>362</v>
      </c>
      <c r="E168" s="207" t="s">
        <v>715</v>
      </c>
      <c r="F168" s="207"/>
      <c r="G168" s="208"/>
      <c r="H168" s="207" t="s">
        <v>371</v>
      </c>
      <c r="I168" s="207" t="s">
        <v>365</v>
      </c>
      <c r="J168" s="207"/>
      <c r="K168" s="96" t="s">
        <v>716</v>
      </c>
      <c r="L168" s="97" t="s">
        <v>717</v>
      </c>
    </row>
    <row r="169" spans="2:12" ht="29" x14ac:dyDescent="0.35">
      <c r="B169" s="207" t="s">
        <v>693</v>
      </c>
      <c r="C169" s="207" t="s">
        <v>718</v>
      </c>
      <c r="D169" s="207" t="s">
        <v>362</v>
      </c>
      <c r="E169" s="207" t="s">
        <v>719</v>
      </c>
      <c r="F169" s="207"/>
      <c r="G169" s="208"/>
      <c r="H169" s="207" t="s">
        <v>371</v>
      </c>
      <c r="I169" s="207" t="s">
        <v>365</v>
      </c>
      <c r="J169" s="207"/>
      <c r="K169" s="97" t="s">
        <v>720</v>
      </c>
      <c r="L169" s="97"/>
    </row>
    <row r="170" spans="2:12" ht="29" x14ac:dyDescent="0.35">
      <c r="B170" s="207" t="s">
        <v>693</v>
      </c>
      <c r="C170" s="207" t="s">
        <v>572</v>
      </c>
      <c r="D170" s="207" t="s">
        <v>362</v>
      </c>
      <c r="E170" s="207" t="s">
        <v>1451</v>
      </c>
      <c r="F170" s="207"/>
      <c r="G170" s="208"/>
      <c r="H170" s="207" t="s">
        <v>371</v>
      </c>
      <c r="I170" s="207" t="s">
        <v>365</v>
      </c>
      <c r="J170" s="207"/>
      <c r="K170" s="97" t="s">
        <v>720</v>
      </c>
      <c r="L170" s="97"/>
    </row>
    <row r="171" spans="2:12" ht="116" x14ac:dyDescent="0.35">
      <c r="B171" s="207" t="s">
        <v>693</v>
      </c>
      <c r="C171" s="207" t="s">
        <v>572</v>
      </c>
      <c r="D171" s="207" t="s">
        <v>362</v>
      </c>
      <c r="E171" s="207" t="s">
        <v>721</v>
      </c>
      <c r="F171" s="207" t="s">
        <v>722</v>
      </c>
      <c r="G171" s="208"/>
      <c r="H171" s="207" t="s">
        <v>371</v>
      </c>
      <c r="I171" s="207" t="s">
        <v>365</v>
      </c>
      <c r="J171" s="207"/>
      <c r="K171" s="97" t="s">
        <v>723</v>
      </c>
      <c r="L171" s="96" t="s">
        <v>724</v>
      </c>
    </row>
    <row r="172" spans="2:12" ht="29" x14ac:dyDescent="0.35">
      <c r="B172" s="207" t="s">
        <v>693</v>
      </c>
      <c r="C172" s="207" t="s">
        <v>572</v>
      </c>
      <c r="D172" s="207" t="s">
        <v>362</v>
      </c>
      <c r="E172" s="207" t="s">
        <v>725</v>
      </c>
      <c r="F172" s="207"/>
      <c r="G172" s="208"/>
      <c r="H172" s="207" t="s">
        <v>371</v>
      </c>
      <c r="I172" s="207" t="s">
        <v>365</v>
      </c>
      <c r="J172" s="207"/>
      <c r="K172" s="97"/>
      <c r="L172" s="97"/>
    </row>
    <row r="173" spans="2:12" ht="29" x14ac:dyDescent="0.35">
      <c r="B173" s="207" t="s">
        <v>693</v>
      </c>
      <c r="C173" s="207" t="s">
        <v>572</v>
      </c>
      <c r="D173" s="207" t="s">
        <v>362</v>
      </c>
      <c r="E173" s="207" t="s">
        <v>726</v>
      </c>
      <c r="F173" s="207" t="s">
        <v>727</v>
      </c>
      <c r="G173" s="208"/>
      <c r="H173" s="207" t="s">
        <v>371</v>
      </c>
      <c r="I173" s="207" t="s">
        <v>365</v>
      </c>
      <c r="J173" s="207"/>
      <c r="K173" s="96" t="s">
        <v>728</v>
      </c>
      <c r="L173" s="96" t="s">
        <v>729</v>
      </c>
    </row>
    <row r="174" spans="2:12" ht="29" x14ac:dyDescent="0.35">
      <c r="B174" s="207" t="s">
        <v>693</v>
      </c>
      <c r="C174" s="207" t="s">
        <v>572</v>
      </c>
      <c r="D174" s="207" t="s">
        <v>362</v>
      </c>
      <c r="E174" s="207" t="s">
        <v>730</v>
      </c>
      <c r="F174" s="207"/>
      <c r="G174" s="208"/>
      <c r="H174" s="207" t="s">
        <v>371</v>
      </c>
      <c r="I174" s="207" t="s">
        <v>365</v>
      </c>
      <c r="J174" s="207"/>
      <c r="K174" s="96" t="s">
        <v>731</v>
      </c>
      <c r="L174" s="97"/>
    </row>
    <row r="175" spans="2:12" ht="29" x14ac:dyDescent="0.35">
      <c r="B175" s="207" t="s">
        <v>693</v>
      </c>
      <c r="C175" s="207" t="s">
        <v>572</v>
      </c>
      <c r="D175" s="207" t="s">
        <v>362</v>
      </c>
      <c r="E175" s="207" t="s">
        <v>732</v>
      </c>
      <c r="F175" s="207"/>
      <c r="G175" s="208"/>
      <c r="H175" s="207" t="s">
        <v>371</v>
      </c>
      <c r="I175" s="207" t="s">
        <v>365</v>
      </c>
      <c r="J175" s="207"/>
      <c r="K175" s="97" t="s">
        <v>733</v>
      </c>
      <c r="L175" s="97"/>
    </row>
    <row r="176" spans="2:12" ht="29" x14ac:dyDescent="0.35">
      <c r="B176" s="207" t="s">
        <v>693</v>
      </c>
      <c r="C176" s="207" t="s">
        <v>572</v>
      </c>
      <c r="D176" s="207" t="s">
        <v>362</v>
      </c>
      <c r="E176" s="207" t="s">
        <v>734</v>
      </c>
      <c r="F176" s="207"/>
      <c r="G176" s="208"/>
      <c r="H176" s="207" t="s">
        <v>371</v>
      </c>
      <c r="I176" s="207" t="s">
        <v>365</v>
      </c>
      <c r="J176" s="207"/>
      <c r="K176" s="96" t="s">
        <v>608</v>
      </c>
      <c r="L176" s="97"/>
    </row>
    <row r="177" spans="2:12" ht="29" x14ac:dyDescent="0.35">
      <c r="B177" s="207" t="s">
        <v>693</v>
      </c>
      <c r="C177" s="207" t="s">
        <v>572</v>
      </c>
      <c r="D177" s="207" t="s">
        <v>362</v>
      </c>
      <c r="E177" s="207" t="s">
        <v>735</v>
      </c>
      <c r="F177" s="207" t="s">
        <v>736</v>
      </c>
      <c r="G177" s="208"/>
      <c r="H177" s="207" t="s">
        <v>371</v>
      </c>
      <c r="I177" s="207" t="s">
        <v>365</v>
      </c>
      <c r="J177" s="207"/>
      <c r="K177" s="99" t="s">
        <v>402</v>
      </c>
      <c r="L177" s="97"/>
    </row>
    <row r="178" spans="2:12" ht="29" x14ac:dyDescent="0.35">
      <c r="B178" s="207" t="s">
        <v>693</v>
      </c>
      <c r="C178" s="207" t="s">
        <v>572</v>
      </c>
      <c r="D178" s="207" t="s">
        <v>362</v>
      </c>
      <c r="E178" s="207" t="s">
        <v>737</v>
      </c>
      <c r="F178" s="207" t="s">
        <v>738</v>
      </c>
      <c r="G178" s="208"/>
      <c r="H178" s="207" t="s">
        <v>371</v>
      </c>
      <c r="I178" s="207" t="s">
        <v>365</v>
      </c>
      <c r="J178" s="207"/>
      <c r="K178" s="209" t="s">
        <v>739</v>
      </c>
      <c r="L178" s="97"/>
    </row>
    <row r="179" spans="2:12" ht="29" x14ac:dyDescent="0.35">
      <c r="B179" s="207" t="s">
        <v>693</v>
      </c>
      <c r="C179" s="207" t="s">
        <v>572</v>
      </c>
      <c r="D179" s="207" t="s">
        <v>362</v>
      </c>
      <c r="E179" s="207" t="s">
        <v>740</v>
      </c>
      <c r="F179" s="207"/>
      <c r="G179" s="208"/>
      <c r="H179" s="207" t="s">
        <v>371</v>
      </c>
      <c r="I179" s="207" t="s">
        <v>365</v>
      </c>
      <c r="J179" s="207"/>
      <c r="K179" s="209" t="s">
        <v>741</v>
      </c>
      <c r="L179" s="97"/>
    </row>
    <row r="180" spans="2:12" ht="43.5" x14ac:dyDescent="0.35">
      <c r="B180" s="207" t="s">
        <v>693</v>
      </c>
      <c r="C180" s="207" t="s">
        <v>572</v>
      </c>
      <c r="D180" s="207" t="s">
        <v>342</v>
      </c>
      <c r="E180" s="207" t="s">
        <v>742</v>
      </c>
      <c r="F180" s="207" t="s">
        <v>1478</v>
      </c>
      <c r="G180" s="208"/>
      <c r="H180" s="207" t="s">
        <v>364</v>
      </c>
      <c r="I180" s="207" t="s">
        <v>365</v>
      </c>
      <c r="J180" s="207"/>
      <c r="K180" s="40" t="s">
        <v>743</v>
      </c>
      <c r="L180" s="97"/>
    </row>
    <row r="181" spans="2:12" ht="43.5" x14ac:dyDescent="0.35">
      <c r="B181" s="207" t="s">
        <v>693</v>
      </c>
      <c r="C181" s="207" t="s">
        <v>555</v>
      </c>
      <c r="D181" s="207" t="s">
        <v>342</v>
      </c>
      <c r="E181" s="207" t="s">
        <v>744</v>
      </c>
      <c r="F181" s="207" t="s">
        <v>1477</v>
      </c>
      <c r="G181" s="208"/>
      <c r="H181" s="207" t="s">
        <v>364</v>
      </c>
      <c r="I181" s="207" t="s">
        <v>365</v>
      </c>
      <c r="J181" s="207"/>
      <c r="K181" s="40" t="s">
        <v>628</v>
      </c>
      <c r="L181" s="97"/>
    </row>
    <row r="182" spans="2:12" ht="58" x14ac:dyDescent="0.35">
      <c r="B182" s="207" t="s">
        <v>693</v>
      </c>
      <c r="C182" s="207" t="s">
        <v>555</v>
      </c>
      <c r="D182" s="207" t="s">
        <v>342</v>
      </c>
      <c r="E182" s="207" t="s">
        <v>745</v>
      </c>
      <c r="F182" s="207" t="s">
        <v>1476</v>
      </c>
      <c r="G182" s="208"/>
      <c r="H182" s="207" t="s">
        <v>364</v>
      </c>
      <c r="I182" s="207" t="s">
        <v>365</v>
      </c>
      <c r="J182" s="207"/>
      <c r="K182" s="40" t="s">
        <v>746</v>
      </c>
      <c r="L182" s="97"/>
    </row>
    <row r="183" spans="2:12" ht="72.5" x14ac:dyDescent="0.35">
      <c r="B183" s="207" t="s">
        <v>693</v>
      </c>
      <c r="C183" s="207" t="s">
        <v>555</v>
      </c>
      <c r="D183" s="207" t="s">
        <v>342</v>
      </c>
      <c r="E183" s="207" t="s">
        <v>747</v>
      </c>
      <c r="F183" s="207" t="s">
        <v>1475</v>
      </c>
      <c r="G183" s="208"/>
      <c r="H183" s="207" t="s">
        <v>388</v>
      </c>
      <c r="I183" s="207" t="s">
        <v>365</v>
      </c>
      <c r="J183" s="207"/>
      <c r="K183" s="40" t="s">
        <v>748</v>
      </c>
      <c r="L183" s="97"/>
    </row>
    <row r="184" spans="2:12" ht="43.5" x14ac:dyDescent="0.35">
      <c r="B184" s="207" t="s">
        <v>693</v>
      </c>
      <c r="C184" s="207" t="s">
        <v>555</v>
      </c>
      <c r="D184" s="207" t="s">
        <v>342</v>
      </c>
      <c r="E184" s="207" t="s">
        <v>1473</v>
      </c>
      <c r="F184" s="100" t="s">
        <v>1474</v>
      </c>
      <c r="G184" s="208"/>
      <c r="H184" s="207" t="s">
        <v>371</v>
      </c>
      <c r="I184" s="207" t="s">
        <v>365</v>
      </c>
      <c r="J184" s="207"/>
      <c r="K184" s="40" t="s">
        <v>749</v>
      </c>
      <c r="L184" s="97"/>
    </row>
    <row r="185" spans="2:12" ht="43.5" x14ac:dyDescent="0.35">
      <c r="B185" s="207" t="s">
        <v>693</v>
      </c>
      <c r="C185" s="207" t="s">
        <v>555</v>
      </c>
      <c r="D185" s="207" t="s">
        <v>342</v>
      </c>
      <c r="E185" s="207" t="s">
        <v>1471</v>
      </c>
      <c r="F185" s="207" t="s">
        <v>1472</v>
      </c>
      <c r="G185" s="208"/>
      <c r="H185" s="207" t="s">
        <v>371</v>
      </c>
      <c r="I185" s="207" t="s">
        <v>365</v>
      </c>
      <c r="J185" s="207"/>
      <c r="K185" s="40" t="s">
        <v>750</v>
      </c>
      <c r="L185" s="97"/>
    </row>
    <row r="186" spans="2:12" ht="29" x14ac:dyDescent="0.35">
      <c r="B186" s="207" t="s">
        <v>693</v>
      </c>
      <c r="C186" s="207" t="s">
        <v>555</v>
      </c>
      <c r="D186" s="207" t="s">
        <v>342</v>
      </c>
      <c r="E186" s="207" t="s">
        <v>751</v>
      </c>
      <c r="F186" s="100" t="s">
        <v>1470</v>
      </c>
      <c r="G186" s="208"/>
      <c r="H186" s="207" t="s">
        <v>364</v>
      </c>
      <c r="I186" s="207" t="s">
        <v>365</v>
      </c>
      <c r="J186" s="207"/>
      <c r="K186" s="40" t="s">
        <v>752</v>
      </c>
      <c r="L186" s="97"/>
    </row>
    <row r="187" spans="2:12" ht="72.5" x14ac:dyDescent="0.35">
      <c r="B187" s="207" t="s">
        <v>693</v>
      </c>
      <c r="C187" s="207" t="s">
        <v>555</v>
      </c>
      <c r="D187" s="207" t="s">
        <v>342</v>
      </c>
      <c r="E187" s="207" t="s">
        <v>753</v>
      </c>
      <c r="F187" s="207" t="s">
        <v>1469</v>
      </c>
      <c r="G187" s="208"/>
      <c r="H187" s="207" t="s">
        <v>364</v>
      </c>
      <c r="I187" s="207" t="s">
        <v>365</v>
      </c>
      <c r="J187" s="207"/>
      <c r="K187" s="97"/>
      <c r="L187" s="97"/>
    </row>
    <row r="188" spans="2:12" ht="72.5" x14ac:dyDescent="0.35">
      <c r="B188" s="207" t="s">
        <v>693</v>
      </c>
      <c r="C188" s="207" t="s">
        <v>555</v>
      </c>
      <c r="D188" s="207" t="s">
        <v>342</v>
      </c>
      <c r="E188" s="207" t="s">
        <v>754</v>
      </c>
      <c r="F188" s="207" t="s">
        <v>1468</v>
      </c>
      <c r="G188" s="208"/>
      <c r="H188" s="207" t="s">
        <v>388</v>
      </c>
      <c r="I188" s="207" t="s">
        <v>365</v>
      </c>
      <c r="J188" s="207"/>
      <c r="K188" s="40" t="s">
        <v>755</v>
      </c>
      <c r="L188" s="97"/>
    </row>
    <row r="189" spans="2:12" ht="43.5" x14ac:dyDescent="0.35">
      <c r="B189" s="207" t="s">
        <v>693</v>
      </c>
      <c r="C189" s="207" t="s">
        <v>555</v>
      </c>
      <c r="D189" s="207" t="s">
        <v>342</v>
      </c>
      <c r="E189" s="207" t="s">
        <v>756</v>
      </c>
      <c r="F189" s="207" t="s">
        <v>1467</v>
      </c>
      <c r="G189" s="208"/>
      <c r="H189" s="207" t="s">
        <v>364</v>
      </c>
      <c r="I189" s="207" t="s">
        <v>365</v>
      </c>
      <c r="J189" s="207"/>
      <c r="K189" s="40" t="s">
        <v>757</v>
      </c>
      <c r="L189" s="40" t="s">
        <v>758</v>
      </c>
    </row>
  </sheetData>
  <phoneticPr fontId="4" type="noConversion"/>
  <conditionalFormatting sqref="G16:G189">
    <cfRule type="iconSet" priority="302">
      <iconSet iconSet="3Flags" showValue="0">
        <cfvo type="percent" val="0"/>
        <cfvo type="num" val="2"/>
        <cfvo type="num" val="3"/>
      </iconSet>
    </cfRule>
  </conditionalFormatting>
  <hyperlinks>
    <hyperlink ref="K70" location="'7. Digital Estate'!A1" display="Digital Estate Discovery Template" xr:uid="{8F9CA301-3167-4790-A235-524F421E2EC1}"/>
    <hyperlink ref="K73" location="'7. Workload Template'!A1" display="Workload Template" xr:uid="{47FEFB32-A309-4826-B070-471D43F50A29}"/>
    <hyperlink ref="K96" location="'7. Wave Template'!A1" display="Migration Wave Template" xr:uid="{86DD11D4-C55C-4901-82F9-C7F3F04AD309}"/>
    <hyperlink ref="K24" r:id="rId1" xr:uid="{4E1775D1-48AB-4700-9191-153C314792D1}"/>
    <hyperlink ref="K104" r:id="rId2" location="what-are-extended-security-updates" xr:uid="{741DBD49-37C0-49C9-82E2-6B57980EBDD8}"/>
    <hyperlink ref="K20" location="'7. Project Plan'!A1" display="Project Plan Template" xr:uid="{6D98E287-760C-4630-A29B-5F3D1E7DB5AB}"/>
    <hyperlink ref="L24" r:id="rId3" location="migrate" xr:uid="{C87D5558-67BD-47CE-A71B-2C0E9CBB2690}"/>
    <hyperlink ref="K103" r:id="rId4" location="before-migration" display="https://docs.microsoft.com/en-us/azure/cloud-adoption-framework/migrate/azure-best-practices/migrate-best-practices-costs?view=azuresql - before-migration" xr:uid="{49F06D1C-DF55-4EE5-9EEE-8F73A0EDB1AE}"/>
    <hyperlink ref="K171" r:id="rId5" location="after-migration" display="https://docs.microsoft.com/en-us/azure/cloud-adoption-framework/migrate/azure-best-practices/migrate-best-practices-costs?view=azuresql - after-migration" xr:uid="{28EEDE57-A4FD-4F52-8AD2-3BB4E8A488FA}"/>
    <hyperlink ref="K97" r:id="rId6" location="common-network-evaluation-activities" display="https://docs.microsoft.com/en-us/azure/cloud-adoption-framework/migrate/migration-considerations/assess/evaluate?view=azuresql - common-network-evaluation-activities" xr:uid="{BE11910F-AB6C-4D4B-9F7F-8FA8CE7649F3}"/>
    <hyperlink ref="K107" r:id="rId7" display="https://docs.microsoft.com/en-us/azure/cloud-adoption-framework/migrate/migration-considerations/assess/architect?view=azuresql" xr:uid="{CFDFF798-A114-42A8-A9AE-05C8C6A0D937}"/>
    <hyperlink ref="K106" r:id="rId8" display="https://docs.microsoft.com/en-us/azure/cloud-adoption-framework/migrate/migration-considerations/migrate/promotion-models?view=azuresql" xr:uid="{BFBBF80F-4D08-4F17-B035-85250F09E9AE}"/>
    <hyperlink ref="K98" r:id="rId9" display="https://docs.microsoft.com/en-us/azure/cloud-adoption-framework/migrate/migration-considerations/migrate/remediate?view=azuresql" xr:uid="{FA2B9A3B-28BD-43F8-9771-84B142152094}"/>
    <hyperlink ref="L97" r:id="rId10" display="https://docs.microsoft.com/en-us/azure/cloud-adoption-framework/migrate/migration-considerations/migrate/replicate?view=azuresql" xr:uid="{C67D0488-2004-4D9F-BFE9-30638F89337B}"/>
    <hyperlink ref="K152" r:id="rId11" display="https://docs.microsoft.com/en-us/azure/cloud-adoption-framework/migrate/migration-considerations/optimize/business-test?view=azuresql" xr:uid="{C0FBC8A8-B871-4EA0-9237-3ECE2B045FFB}"/>
    <hyperlink ref="L171" r:id="rId12" display="https://docs.microsoft.com/en-us/azure/cloud-adoption-framework/migrate/migration-considerations/optimize/optimize?view=azuresql" xr:uid="{6A07C250-0CB3-4A12-B80F-4C255C96B8CD}"/>
    <hyperlink ref="K170" r:id="rId13" display="https://docs.microsoft.com/en-us/azure/cloud-adoption-framework/migrate/migration-considerations/optimize/decommission?view=azuresql" xr:uid="{AE57BD17-2140-4870-A341-699872909B42}"/>
    <hyperlink ref="L70" r:id="rId14" xr:uid="{EC289F19-A86B-46EC-8DAC-8F539CF21DCC}"/>
    <hyperlink ref="K44" r:id="rId15" xr:uid="{4F641C0B-EE68-411B-BEDD-5032C3FE9D59}"/>
    <hyperlink ref="K45" r:id="rId16" xr:uid="{F4134AA7-863C-4614-B2AC-16593B0D0B93}"/>
    <hyperlink ref="K66" r:id="rId17" location="how-does-the-appliance-connect-to-azure" xr:uid="{D4CCB7B1-5749-4D34-8829-015C451322B6}"/>
    <hyperlink ref="K28" r:id="rId18" location="whats-the-difference-between-azure-migrate-and-azure-site-recovery" xr:uid="{C8224E55-B071-41AA-9834-BC64A64E8F3F}"/>
    <hyperlink ref="K47" r:id="rId19" location="turn-on-auto-update" xr:uid="{672C707E-7FFD-45D9-9082-662F2686ED0E}"/>
    <hyperlink ref="K48" r:id="rId20" location="check-the-appliance-services-version" xr:uid="{00A98985-302C-4767-9208-CA649CE3C5F6}"/>
    <hyperlink ref="K49" r:id="rId21" location="can-i-harden-the-appliance" xr:uid="{BA259C61-9FBB-4E8D-BC9E-118E21F55337}"/>
    <hyperlink ref="K86" r:id="rId22" xr:uid="{2BD12461-19EB-4650-A9AF-357445E4D1BE}"/>
    <hyperlink ref="K155" r:id="rId23" xr:uid="{14664B64-0035-481D-A1B7-472EF5E2959A}"/>
    <hyperlink ref="K156" r:id="rId24" xr:uid="{3D23E835-6762-42A8-8B1F-42C968A0CF60}"/>
    <hyperlink ref="K153" r:id="rId25" xr:uid="{D5DC49F7-E1CD-45D2-B895-3FCBF8B6BC65}"/>
    <hyperlink ref="K154" r:id="rId26" xr:uid="{28DAC1E0-E4CE-4631-BA91-DE64D2DAA3AD}"/>
    <hyperlink ref="K75" r:id="rId27" xr:uid="{42228C69-6846-4C28-B679-C530E4DAF420}"/>
    <hyperlink ref="K46" r:id="rId28" xr:uid="{CB3F575B-4C48-4FCE-92B3-56E1A73DF053}"/>
    <hyperlink ref="K55" r:id="rId29" xr:uid="{CD65C09F-27F3-4238-81E1-30DBDAB9D562}"/>
    <hyperlink ref="K53" r:id="rId30" xr:uid="{8AE3D63B-E176-4F17-9B4A-526111CB2850}"/>
    <hyperlink ref="K76" r:id="rId31" xr:uid="{58E91DD0-8906-40B0-AD6F-46EC0C8FA6FA}"/>
    <hyperlink ref="K62" r:id="rId32" xr:uid="{E84FEA4A-A3B3-49FB-A822-AC7DADF58C0B}"/>
    <hyperlink ref="K74" r:id="rId33" display="Hyper-v discovery support" xr:uid="{4FE7C550-F0D5-4270-8F90-DA98D77C31E7}"/>
    <hyperlink ref="K50" r:id="rId34" xr:uid="{72D31646-B79F-41DA-A690-C530385F9A84}"/>
    <hyperlink ref="K51" r:id="rId35" location="appliance---physical" xr:uid="{0270E09A-97C8-44B6-BF0A-F387F53C2B7B}"/>
    <hyperlink ref="K64" r:id="rId36" xr:uid="{6CA74274-0D7D-4871-8A1F-45603FF70FB7}"/>
    <hyperlink ref="K54" r:id="rId37" display="Azure Migrate appliance - Scale out Vmware" xr:uid="{2A8D9DC0-EF76-48C1-A9CD-A932056FA3C2}"/>
    <hyperlink ref="K63" r:id="rId38" xr:uid="{495E2F0A-5F5D-4F13-951D-925C3438EAEA}"/>
    <hyperlink ref="K56" r:id="rId39" display="Use Azure Migrate with private endpoints" xr:uid="{01694E7E-4B4D-4378-84FF-9A99980F6D96}"/>
    <hyperlink ref="K58" r:id="rId40" location="appliance-requirements" display="https://docs.microsoft.com/en-us/azure/migrate/migrate-replication-appliance - appliance-requirements" xr:uid="{0F171277-F944-457C-B970-599EED102059}"/>
    <hyperlink ref="K57" r:id="rId41" location="appliance-requirements" display="https://docs.microsoft.com/en-us/azure/migrate/migrate-replication-appliance - appliance-requirements" xr:uid="{E32A6FEE-750B-44C4-8FAD-EDD28D4D1F30}"/>
    <hyperlink ref="K17" r:id="rId42" location="hyper-v-host-requirements" display="https://docs.microsoft.com/en-us/azure/migrate/migrate-support-matrix-hyper-v-migration - hyper-v-host-requirements" xr:uid="{755DC452-0E82-453D-BD0A-22DE0E08A111}"/>
    <hyperlink ref="K52" r:id="rId43" location="physical-server-requirements" display="https://docs.microsoft.com/en-us/azure/migrate/migrate-support-matrix-physical-migration - physical-server-requirements" xr:uid="{7346578C-2C53-4F5F-B2DB-40BCB87332DB}"/>
    <hyperlink ref="K42" r:id="rId44" location="agentless-migration" display="https://docs.microsoft.com/en-us/azure/migrate/migrate-support-matrix-vmware-migration - agentless-migration" xr:uid="{2BDD29CA-86BD-4537-B62E-F2F149CD8E46}"/>
    <hyperlink ref="K19" r:id="rId45" location="vmware-requirements-agent-based" display="https://docs.microsoft.com/en-us/azure/migrate/migrate-support-matrix-vmware-migration - vmware-requirements-agent-based" xr:uid="{3AFBA856-3992-49D8-8C0D-567805CCA534}"/>
    <hyperlink ref="K105" r:id="rId46" display="https://docs.microsoft.com/en-US/troubleshoot/azure/virtual-machines/server-software-support" xr:uid="{5E5DBD51-FEEC-408A-A94D-1210741F5F84}"/>
    <hyperlink ref="K59" r:id="rId47" location="compare-agentless-and-agent-based" display="https://learn.microsoft.com/en-us/azure/migrate/concepts-dependency-visualization - compare-agentless-and-agent-based" xr:uid="{EC7D692B-39CC-4F1B-AC14-9020E7F5B75D}"/>
    <hyperlink ref="K61" r:id="rId48" display="https://learn.microsoft.com/en-us/azure/migrate/tutorial-discover-import" xr:uid="{A1BE3166-1871-4A03-8878-8D7463FF4783}"/>
    <hyperlink ref="K18" r:id="rId49" location="compare-migration-methods" display="https://learn.microsoft.com/en-us/azure/migrate/server-migrate-overview - compare-migration-methods" xr:uid="{1FCBC0D6-818B-4375-975D-2DB1CDE78D88}"/>
    <hyperlink ref="K21" location="'2. Roles'!A1" display="DACI matrix" xr:uid="{607D6DCA-19DA-41C7-A707-617503609B31}"/>
    <hyperlink ref="L21" location="'3. Team'!A1" display="Resource Assignment" xr:uid="{6BD3D2D2-0FA4-49AB-A023-8834A8E3911F}"/>
    <hyperlink ref="K16" r:id="rId50" display="https://learn.microsoft.com/en-us/azure/cloud-adoption-framework/plan/" xr:uid="{B9E81611-08C9-41B8-A79E-1A3F5A967530}"/>
    <hyperlink ref="K23" location="'7. Risk Register'!A1" display="Risk Register" xr:uid="{81C49427-0DB0-4F68-9333-C6D8F7D79144}"/>
    <hyperlink ref="K72" r:id="rId51" display="https://learn.microsoft.com/en-us/azure/cloud-adoption-framework/strategy/motivations" xr:uid="{8DE650FC-4E3F-49DC-897B-1067F0DA93B5}"/>
    <hyperlink ref="K169" r:id="rId52" display="https://docs.microsoft.com/en-us/azure/cloud-adoption-framework/migrate/migration-considerations/optimize/decommission?view=azuresql" xr:uid="{B2053A99-928A-473C-A20F-EB6010B0D9F7}"/>
    <hyperlink ref="K108" r:id="rId53" location="prioritize-workloads" display="https://learn.microsoft.com/en-us/azure/migrate/concepts-migration-planning - prioritize-workloads" xr:uid="{ADD8CCD5-241D-4F74-8407-4631DBBC4C4E}"/>
    <hyperlink ref="L152" r:id="rId54" location="migrate" display="https://learn.microsoft.com/en-us/azure/migrate/concepts-migration-planning - migrate" xr:uid="{3BA4CD4A-BEE2-4CBD-83C1-3F609F8222C0}"/>
    <hyperlink ref="L153" r:id="rId55" display="https://learn.microsoft.com/en-us/azure/migrate/how-to-test-replicating-virtual-machines" xr:uid="{04FED14E-AB6E-4D40-B0A3-668B5B3132AE}"/>
    <hyperlink ref="L85:L86" r:id="rId56" display="https://learn.microsoft.com/en-us/azure/migrate/how-to-test-replicating-virtual-machines" xr:uid="{67AC640F-6741-4491-8939-99621A89D259}"/>
    <hyperlink ref="K78" r:id="rId57" location="sizing-criteria" display="https://learn.microsoft.com/en-us/azure/migrate/best-practices-assessment - sizing-criteria" xr:uid="{09247DE8-AA16-4D9E-B34B-5CAF22376386}"/>
    <hyperlink ref="K79" r:id="rId58" location="best-practices-for-creating-assessments-1" display="https://learn.microsoft.com/en-us/azure/migrate/best-practices-assessment - best-practices-for-creating-assessments-1" xr:uid="{A86E4188-4476-4031-9772-F4DF88D2BD9D}"/>
    <hyperlink ref="K80" r:id="rId59" location="best-practices-for-confidence-ratings" display="https://learn.microsoft.com/en-us/azure/migrate/best-practices-assessment - best-practices-for-confidence-ratings" xr:uid="{81218B57-A9D6-4D2F-BEE5-8E5F1508AFB3}"/>
    <hyperlink ref="K71" r:id="rId60" display="https://learn.microsoft.com/en-us/azure/cloud-adoption-framework/digital-estate/approach" xr:uid="{8B0E8F33-D4AA-488D-968B-96CBB6B9AEA6}"/>
    <hyperlink ref="K60" r:id="rId61" display="https://learn.microsoft.com/en-us/azure/migrate/add-server-credentials" xr:uid="{C7C16F7E-4763-4557-9B74-0B887AF09B76}"/>
    <hyperlink ref="K67" r:id="rId62" location="grant-access-permissions-to-the-recovery-services-vault" display="https://learn.microsoft.com/en-us/azure/migrate/migrate-servers-to-azure-using-private-link?pivots=agentlessvmware - grant-access-permissions-to-the-recovery-services-vault" xr:uid="{036160B3-1629-4895-911E-60E9A486459F}"/>
    <hyperlink ref="K68" r:id="rId63" location="create-a-private-endpoint-for-the-storage-account-1" display="https://learn.microsoft.com/en-us/azure/migrate/migrate-servers-to-azure-using-private-link?pivots=agentlessvmware - create-a-private-endpoint-for-the-storage-account-1" xr:uid="{8A2D78D6-91EC-47D8-9B6D-929C978392CF}"/>
    <hyperlink ref="K109" r:id="rId64" location="set-up-your-disk-encryption-set" display="https://learn.microsoft.com/en-us/azure/virtual-machines/disks-enable-customer-managed-keys-portal - set-up-your-disk-encryption-set" xr:uid="{96B33F57-2DE0-4E32-916B-AB22200FC14C}"/>
    <hyperlink ref="K110" r:id="rId65" display="https://learn.microsoft.com/en-us/azure/virtual-machines/disk-encryption-overview" xr:uid="{B9F3E1B8-D4EC-4393-B99C-E417901A8C13}"/>
    <hyperlink ref="K111" r:id="rId66" display="https://learn.microsoft.com/en-us/azure/virtual-machines/availability" xr:uid="{15EA71CA-E7DB-4086-B3A8-2EBD16BD8B02}"/>
    <hyperlink ref="K162" r:id="rId67" display="https://learn.microsoft.com/en-us/troubleshoot/azure/virtual-machines/troubleshoot-activation-problems" xr:uid="{5FCB242A-6C42-4E5B-9392-676768CFA20B}"/>
    <hyperlink ref="K163" r:id="rId68" location="post-migration-best-practices" display="https://learn.microsoft.com/en-us/azure/migrate/tutorial-migrate-vmware-agent - post-migration-best-practices" xr:uid="{F2DE19CF-0DE0-4410-BA81-3C3FCEA60DEB}"/>
    <hyperlink ref="K173" r:id="rId69" display="https://learn.microsoft.com/en-us/azure/backup/quick-backup-vm-portal" xr:uid="{308E6A7C-975D-448A-A796-689A69A65DE8}"/>
    <hyperlink ref="L173" r:id="rId70" display="https://learn.microsoft.com/en-us/azure/site-recovery/azure-to-azure-tutorial-enable-replication" xr:uid="{25C1F0F3-769C-4942-A06A-1E2DBE3D5421}"/>
    <hyperlink ref="K174" r:id="rId71" display="https://learn.microsoft.com/en-us/azure/defender-for-cloud/defender-for-cloud-introduction" xr:uid="{3CA8B58C-A216-4A83-A873-FB04CE06CD35}"/>
    <hyperlink ref="K175" r:id="rId72" display="https://learn.microsoft.com/en-us/azure/virtual-network/network-security-groups-overview" xr:uid="{B66081E4-80A4-4665-8492-9009C06D3084}"/>
    <hyperlink ref="K168" r:id="rId73" display="https://learn.microsoft.com/en-us/azure/bastion/bastion-overview" xr:uid="{4919B863-4107-4A9B-8240-73E236827ECD}"/>
    <hyperlink ref="L168" r:id="rId74" display="https://learn.microsoft.com/en-us/azure/virtual-machines/windows/connect-rdp" xr:uid="{FF362709-AC05-4D44-B591-3277BB52958B}"/>
    <hyperlink ref="K112" r:id="rId75" location="windows-machines" display="https://learn.microsoft.com/en-us/azure/migrate/prepare-for-migration - windows-machines" xr:uid="{EFE05178-2D38-4219-B1D6-74646CBCA3A6}"/>
    <hyperlink ref="K113" r:id="rId76" location="windows-machines" display="https://learn.microsoft.com/en-us/azure/migrate/prepare-for-migration - windows-machines" xr:uid="{9B5E18F0-4BB7-4505-B7EB-C1026F306AEC}"/>
    <hyperlink ref="K113:K114" r:id="rId77" location="windows-machines" display="https://learn.microsoft.com/en-us/azure/migrate/prepare-for-migration - windows-machines" xr:uid="{3C1DDC85-0F1F-4EC4-865B-AB22EDB89F13}"/>
    <hyperlink ref="K95" r:id="rId78" display="https://learn.microsoft.com/en-us/azure/cloud-adoption-framework/ready/landing-zone/" xr:uid="{29244F53-6307-41E4-8398-26477E4AF187}"/>
    <hyperlink ref="L102" r:id="rId79" location="create-load-balancer" display="https://learn.microsoft.com/en-us/azure/azure-sql/migration-guides/virtual-machines/sql-server-failover-cluster-instance-to-sql-on-azure-vm?view=azuresql - create-load-balancer" xr:uid="{1637B949-C23C-4BE3-8357-F0DA8AD96640}"/>
    <hyperlink ref="K102" r:id="rId80" location="intra-subnet-traffic" display="https://learn.microsoft.com/en-us/azure/virtual-network/network-security-group-how-it-works - intra-subnet-traffic" xr:uid="{AAD1A11B-1D19-4A21-A32D-F66A14B61E24}"/>
    <hyperlink ref="K115" r:id="rId81" location="can-i-migrate-active-directory-domain-controllers-using-azure-migrate" display="https://learn.microsoft.com/en-us/azure/migrate/common-questions-server-migration - can-i-migrate-active-directory-domain-controllers-using-azure-migrate" xr:uid="{F987BE57-AA44-4DCE-924C-EA428595DD32}"/>
    <hyperlink ref="K36" r:id="rId82" location="download-the-provider" display="https://learn.microsoft.com/en-us/azure/migrate/tutorial-migrate-hyper-v?tabs=commands - download-the-provider" xr:uid="{B869940B-71C7-4490-AA4D-509B96A2CA92}"/>
    <hyperlink ref="K37" r:id="rId83" location="download-the-provider" display="https://learn.microsoft.com/en-us/azure/migrate/tutorial-migrate-hyper-v?tabs=commands - download-the-provider" xr:uid="{91F71B57-B845-40BB-8F5D-532599641063}"/>
    <hyperlink ref="K100" r:id="rId84" location="azure-vm-requirements" display="https://learn.microsoft.com/en-us/azure/migrate/migrate-support-matrix-physical-migration - azure-vm-requirements" xr:uid="{D8EBD3D1-7239-41E0-8C60-3BB4FF6E6BDC}"/>
    <hyperlink ref="K99" r:id="rId85" location="azure-vm-requirements" display="https://learn.microsoft.com/en-us/azure/migrate/migrate-support-matrix-hyper-v-migration - azure-vm-requirements" xr:uid="{48FA52BF-18F6-42F8-8041-DD2114C30706}"/>
    <hyperlink ref="K101" r:id="rId86" location="azure-vm-requirements" display="https://learn.microsoft.com/en-us/azure/migrate/migrate-support-matrix-vmware-migration - azure-vm-requirements" xr:uid="{5BC88CBC-B5BF-4685-8C04-8572D322137E}"/>
    <hyperlink ref="K65" r:id="rId87" xr:uid="{1AD7C404-AB3C-4A88-BA62-66FC3A20C6B5}"/>
    <hyperlink ref="K69" r:id="rId88" location="verify-dns-resolution" display="https://learn.microsoft.com/en-us/azure/migrate/troubleshoot-network-connectivity - verify-dns-resolution" xr:uid="{C533FFBD-1B6C-4B16-A23B-58FBA32613ED}"/>
    <hyperlink ref="L69" r:id="rId89" location="on-premises-workloads-using-a-dns-forwarder" display="https://learn.microsoft.com/en-us/azure/private-link/private-endpoint-dns - on-premises-workloads-using-a-dns-forwarder" xr:uid="{38ECCC62-8B1F-4B95-90BF-F410E0FF5EE5}"/>
    <hyperlink ref="K146" r:id="rId90" display="https://learn.microsoft.com/en-us/azure/storage/common/storage-ref-azcopy-bench" xr:uid="{AD193F09-E8F4-4977-BB2E-A46C44643551}"/>
    <hyperlink ref="K145" r:id="rId91" display="https://learn.microsoft.com/en-us/azure/storage/common/storage-ref-azcopy-bench" xr:uid="{12F2BDFB-DB14-46D1-8CD0-32217DD4BF0B}"/>
    <hyperlink ref="K147" r:id="rId92" location="throttling" display="https://learn.microsoft.com/en-us/azure/migrate/concepts-vmware-agentless-migration - throttling" xr:uid="{3156CA63-8AE6-4279-A9DF-13F7F502B5D0}"/>
    <hyperlink ref="L147" r:id="rId93" location="how-do-i-throttle-replication-in-using-azure-migrate-appliance-for-agentless-vmware-replication" xr:uid="{A6CE0E54-BE57-472F-95A5-E03113528580}"/>
    <hyperlink ref="K148" r:id="rId94" location="blackout-window" display="https://learn.microsoft.com/en-us/azure/migrate/concepts-vmware-agentless-migration - blackout-window" xr:uid="{C542FE05-8019-4ADD-A317-5D90844B3835}"/>
    <hyperlink ref="K39" r:id="rId95" location="can-i-use-the-same-azure-migrate-project-to-migrate-to-multiple-regions" xr:uid="{D3C39960-4409-44AD-B8A8-7BECE9993DDE}"/>
    <hyperlink ref="K40" r:id="rId96" location="can-i-use-the-same-azure-migrate-project-to-migrate-to-multiple-subscriptions" xr:uid="{AA38C0BE-D3E7-4A4B-9ED9-AC7E3D7D1BF8}"/>
    <hyperlink ref="K22" location="'2. Roles'!A1" display="DACI matrix" xr:uid="{F316F144-FA38-43E6-9668-0DD1CC17B30B}"/>
    <hyperlink ref="L22" location="'3. Team'!A1" display="Resource Assignment" xr:uid="{412BA2A1-40C4-4B99-8416-C320AD6E7681}"/>
    <hyperlink ref="L95" r:id="rId97" display="https://github.com/Azure/review-checklists" xr:uid="{77CA1FB5-DD1B-4EE7-9D54-502BB6935E19}"/>
    <hyperlink ref="K177" location="'8. Workload'!A1" display="'8. Workload'!A1" xr:uid="{45AA00DE-8519-4701-B4BE-E51E7D6DD4E7}"/>
    <hyperlink ref="K77" r:id="rId98" display="https://learn.microsoft.com/en-us/azure/migrate/how-to-discover-sql-existing-project" xr:uid="{157D5297-18E5-49A1-82D9-9974C02AD915}"/>
    <hyperlink ref="K83" r:id="rId99" location="azure-migrate" display="https://learn.microsoft.com/en-us/sql/sql-server/migrate/dma-azure-migrate-compare-migration-tools?view=sql-server-ver16 - azure-migrate" xr:uid="{4E581911-BFB8-45DF-ADC5-3437B2E5E913}"/>
    <hyperlink ref="K85" r:id="rId100" display="https://learn.microsoft.com/en-us/azure/migrate/how-to-create-azure-sql-assessment" xr:uid="{AA7D5742-BF44-4435-9CF7-1CA84072D127}"/>
    <hyperlink ref="L85" r:id="rId101" location="azure-migrate" display="https://learn.microsoft.com/en-us/sql/sql-server/migrate/dma-azure-migrate-compare-migration-tools?view=sql-server-ver16 - azure-migrate" xr:uid="{A5C5C98D-1CD6-4646-8701-10AD02BA7333}"/>
    <hyperlink ref="K82" r:id="rId102" display="https://learn.microsoft.com/en-us/data-migration/" xr:uid="{3607522D-3DB5-407B-9E6A-0ECB584F8F7F}"/>
    <hyperlink ref="L82" r:id="rId103" location="step-4-migration-planning" display="https://learn.microsoft.com/en-us/azure/cloud-adoption-framework/migrate/azure-best-practices/contoso-migration-sql-server-db-to-azure - step-4-migration-planning" xr:uid="{B2313E82-07F4-42E0-AF7E-24A563D2A3E4}"/>
    <hyperlink ref="K81" r:id="rId104" display="Download SQL Server Data Tools (SSDT) - SQL Server Data Tools (SSDT) | Microsoft Learn" xr:uid="{28B991AE-95B1-48BE-AFD9-1BA1A496F1F7}"/>
    <hyperlink ref="K140" r:id="rId105" display="https://learn.microsoft.com/en-us/azure/azure-sql/virtual-machines/windows/availability-group-load-balancer-portal-configure?view=azuresql" xr:uid="{F074CA36-CEF9-4DA5-BA86-BD9B1787E210}"/>
    <hyperlink ref="K141" r:id="rId106" display="https://learn.microsoft.com/en-us/azure/azure-sql/virtual-machines/windows/availability-group-load-balancer-portal-configure?view=azuresql" xr:uid="{6805051C-0CEE-46D0-910A-398EA4B3E458}"/>
    <hyperlink ref="K84" r:id="rId107" location="business-justification-phase" display="https://learn.microsoft.com/en-us/azure/dms/dms-tools-matrix - business-justification-phase" xr:uid="{DFC00A8F-7790-400B-ACF4-DBFB4BF29D99}"/>
    <hyperlink ref="L77" r:id="rId108" location="business-justification-phase" display="https://learn.microsoft.com/en-us/azure/dms/dms-tools-matrix - business-justification-phase" xr:uid="{E3B7BFD2-F3A1-4F93-9EC1-8B8F972ADA53}"/>
    <hyperlink ref="K32:K36" location="'8. Workload'!A1" display="'8. Workload'!A1" xr:uid="{A4F76D24-2106-4364-BC37-B8E015361536}"/>
    <hyperlink ref="K41" r:id="rId109" location="unregister-a-hyper-v-host-in-a-hyper-v-site" display="https://learn.microsoft.com/en-us/azure/site-recovery/site-recovery-manage-registration-and-protection - unregister-a-hyper-v-host-in-a-hyper-v-site" xr:uid="{9842796C-E432-4EC7-96A3-CBF751EF317F}"/>
    <hyperlink ref="L81" r:id="rId110" location="bkmk_proj_settings" xr:uid="{735DD9EC-9AE4-4FA5-A82D-512259DB6D26}"/>
    <hyperlink ref="L84" r:id="rId111" location="pre-migration-phase" display="https://learn.microsoft.com/en-us/azure/dms/dms-tools-matrix - pre-migration-phase" xr:uid="{D0D87366-63CA-4F96-B2BB-7552C1EBE67B}"/>
    <hyperlink ref="L140" r:id="rId112" location="cluster-service" xr:uid="{C0CBC93B-1EA9-4B65-B3D1-78F1A4EE87C3}"/>
    <hyperlink ref="L141" r:id="rId113" location="cluster-service" xr:uid="{28CE04E5-DD84-44B9-8B8D-2E14333C309C}"/>
    <hyperlink ref="K124" r:id="rId114" display="https://learn.microsoft.com/en-us/sql/tools/configuration-manager/viewing-the-sql-server-error-log?view=sql-server-ver16" xr:uid="{0F9056F5-AAB3-43E6-B39E-CFE336D412EB}"/>
    <hyperlink ref="K125" r:id="rId115" display="https://learn.microsoft.com/en-us/sql/tools/configuration-manager/viewing-the-sql-server-error-log?view=sql-server-ver16" xr:uid="{AF5CCFB8-797B-4657-8D3E-025A8478C763}"/>
    <hyperlink ref="K126" r:id="rId116" display="https://learn.microsoft.com/en-us/sql/ssms/agent/sql-server-agent?view=sql-server-ver16" xr:uid="{0534E872-E8AA-4EC9-B36A-0519BA355549}"/>
    <hyperlink ref="K127" r:id="rId117" display="https://learn.microsoft.com/en-us/sql/ssms/agent/sql-server-agent?view=sql-server-ver16" xr:uid="{618E8F99-7D09-4DC8-8D6D-EE6B4E59490B}"/>
    <hyperlink ref="K128" r:id="rId118" display="https://learn.microsoft.com/en-us/sql/relational-databases/system-tables/backupset-transact-sql?view=sql-server-ver16" xr:uid="{5DEB25E6-D07C-4502-8A52-9E9DB5885DB4}"/>
    <hyperlink ref="K129" r:id="rId119" display="https://learn.microsoft.com/en-us/sql/relational-databases/indexes/indexes?view=sql-server-ver16" xr:uid="{CCCFE605-20AF-4F81-A364-32DB5548F7FE}"/>
    <hyperlink ref="K130" r:id="rId120" display="https://learn.microsoft.com/en-us/sql/t-sql/database-console-commands/dbcc-checkdb-transact-sql?view=sql-server-ver16" xr:uid="{3A266696-0873-4C2B-BA9A-B384FDE94878}"/>
    <hyperlink ref="K131" r:id="rId121" display="https://learn.microsoft.com/en-us/sql/t-sql/database-console-commands/dbcc-checkdb-transact-sql?view=sql-server-ver16" xr:uid="{BDA4CCC5-0264-430B-A5DA-153404FDA85A}"/>
    <hyperlink ref="K132" r:id="rId122" display="https://learn.microsoft.com/en-us/sql/ssms/agent/sql-server-agent?view=sql-server-ver16" xr:uid="{B98C5EA3-3DB6-4FA7-B33D-00548E56F036}"/>
    <hyperlink ref="K181" r:id="rId123" display="https://learn.microsoft.com/en-us/sql/ssms/agent/sql-server-agent?view=sql-server-ver16" xr:uid="{0EC53FBA-DD8C-4346-B75D-9E48AFFB54CC}"/>
    <hyperlink ref="L132" r:id="rId124" display="https://learn.microsoft.com/en-us/sql/relational-databases/security/authentication-access/create-a-login?view=sql-server-ver16" xr:uid="{63CB8F28-F086-47E3-802D-62CF3D69F44D}"/>
    <hyperlink ref="K178" r:id="rId125" display="https://learn.microsoft.com/en-us/azure/virtual-machines/monitor-vm" xr:uid="{D879ECCA-43D6-4A9C-A9DC-B55E60D9A323}"/>
    <hyperlink ref="K179" r:id="rId126" display="https://learn.microsoft.com/en-us/azure/automation/update-management/overview" xr:uid="{B1C2630D-9F07-41FB-BADB-FBB7E75ACA19}"/>
    <hyperlink ref="K120" r:id="rId127" location="is-there-a-rollback-option-for-azure-migrate" display="https://learn.microsoft.com/en-us/azure/migrate/common-questions-server-migration - is-there-a-rollback-option-for-azure-migrate" xr:uid="{8F45D0B3-7A2D-4D34-978E-2EBE1720429D}"/>
    <hyperlink ref="K94" r:id="rId128" display="https://learn.microsoft.com/en-us/azure/azure-sql/migration-guides/managed-instance/sql-server-to-managed-instance-performance-baseline?view=azuresql" xr:uid="{190C6430-7D59-43C4-9549-734FB69BBC17}"/>
    <hyperlink ref="L94" r:id="rId129" display="https://learn.microsoft.com/en-us/azure/azure-sql/virtual-machines/windows/performance-guidelines-best-practices-collect-baseline?view=azuresql" xr:uid="{BFA24212-667D-4107-9DF8-EEF57727C0FF}"/>
    <hyperlink ref="K180" r:id="rId130" display="https://learn.microsoft.com/en-us/sql/t-sql/statements/alter-database-transact-sql-compatibility-level?view=sql-server-ver16" xr:uid="{EB58D1EB-2F02-4802-A1D2-5C26BA7BA19F}"/>
    <hyperlink ref="K133" r:id="rId131" display="https://learn.microsoft.com/en-us/sql/relational-databases/policy-based-management/set-the-page-verify-database-option-to-checksum?view=sql-server-ver16" xr:uid="{A3F49E44-3111-40B3-9EEA-BC1BBC6A28F5}"/>
    <hyperlink ref="K134" r:id="rId132" display="https://learn.microsoft.com/en-us/sql/relational-databases/databases/display-data-and-log-space-information-for-a-database?view=sql-server-ver16" xr:uid="{33A6B98F-5984-4CEA-B768-40431E2D66AD}"/>
    <hyperlink ref="L134" r:id="rId133" display="https://learn.microsoft.com/en-us/sql/relational-databases/databases/shrink-a-database?view=sql-server-ver16" xr:uid="{2D128BF8-0F8F-43A5-B2B3-D5A9791B4FE8}"/>
    <hyperlink ref="K135" r:id="rId134" display="https://learn.microsoft.com/en-us/troubleshoot/sql/admin/considerations-autogrow-autoshrink" xr:uid="{DA3795FE-5CAD-4743-B25C-F79ED9DB0310}"/>
    <hyperlink ref="K136" r:id="rId135" location="virtual-log-files-vlfs" display="https://learn.microsoft.com/en-us/sql/relational-databases/sql-server-transaction-log-architecture-and-management-guide?view=sql-server-ver16 - virtual-log-files-vlfs" xr:uid="{20B50692-5949-4F55-AE68-C8AD773BAB25}"/>
    <hyperlink ref="K182" r:id="rId136" display="https://learn.microsoft.com/en-us/sql/relational-databases/security/authentication-access/create-a-database-user?view=sql-server-ver16" xr:uid="{DD922A16-1B70-4BD0-8455-B439DB62B03B}"/>
    <hyperlink ref="K183" r:id="rId137" display="https://learn.microsoft.com/en-us/sql/relational-databases/statistics/statistics?view=sql-server-ver16" xr:uid="{0DEA5706-DA52-46B9-9F22-67F046A3BFC6}"/>
    <hyperlink ref="K184" r:id="rId138" display="https://learn.microsoft.com/en-us/sql/database-engine/configure-windows/sql-server-service-broker?view=sql-server-ver16" xr:uid="{92E6D712-6F76-4E70-959B-9A04A23855ED}"/>
    <hyperlink ref="K185" r:id="rId139" display="https://learn.microsoft.com/en-us/sql/relational-databases/security/trustworthy-database-property?view=sql-server-ver16" xr:uid="{6FE18786-5556-4F8E-8653-92EA30D0F23C}"/>
    <hyperlink ref="K25" r:id="rId140" display="https://learn.microsoft.com/en-us/azure/azure-sql/migration-guides/database/sql-server-to-sql-database-guide?view=azuresql" xr:uid="{B7363F4D-5DA2-4233-8246-5DA121C8DD9B}"/>
    <hyperlink ref="K26" r:id="rId141" display="https://learn.microsoft.com/en-us/azure/azure-sql/migration-guides/managed-instance/sql-server-to-managed-instance-guide?view=azuresql" xr:uid="{4098582C-69BF-4CE9-B223-1A27D8737CB6}"/>
    <hyperlink ref="K27" r:id="rId142" display="https://learn.microsoft.com/en-us/azure/azure-sql/migration-guides/virtual-machines/sql-server-to-sql-on-azure-vm-individual-databases-guide?view=azuresql" xr:uid="{20C8A60F-7C13-43D8-B4BB-1376A03F012B}"/>
    <hyperlink ref="K137" r:id="rId143" display="https://learn.microsoft.com/en-us/sql/relational-databases/maintenance-plans/maintenance-plans?view=sql-server-ver16" xr:uid="{79F55AF1-8E50-4744-9461-4A839C7F6BA0}"/>
    <hyperlink ref="K165" r:id="rId144" display="https://learn.microsoft.com/en-us/azure/azure-sql/database/maintenance-window-configure?view=azuresql&amp;tabs=azure-portal" xr:uid="{C28FA5CA-AB27-4F55-A1FF-F79DC2623821}"/>
    <hyperlink ref="K166" r:id="rId145" display="https://learn.microsoft.com/en-us/azure/azure-sql/database/maintenance-window-configure?view=azuresql&amp;tabs=azure-portal" xr:uid="{9C52BCA9-AC05-4561-A153-39CA34D6525E}"/>
    <hyperlink ref="K186" r:id="rId146" display="https://learn.microsoft.com/en-us/azure/azure-sql/database/sql-insights-overview?view=azuresql" xr:uid="{AED7F792-575D-47AA-B270-713F202944A2}"/>
    <hyperlink ref="K188" r:id="rId147" display="https://learn.microsoft.com/en-us/azure/azure-sql/database/scale-resources?view=azuresql" xr:uid="{B583C647-97E8-4348-BDAD-64D5112BAF97}"/>
    <hyperlink ref="K189" r:id="rId148" display="https://learn.microsoft.com/en-us/azure/azure-sql/database/reserved-capacity-overview?view=azuresql" xr:uid="{4B0D8FF1-B4F5-47A6-9EC8-50C5F87754D5}"/>
    <hyperlink ref="L189" r:id="rId149" display="https://azure.microsoft.com/en-gb/pricing/reserved-vm-instances/" xr:uid="{04DEA6A9-835D-466F-ABA7-24254AE0E0EE}"/>
    <hyperlink ref="K149" r:id="rId150" display="https://learn.microsoft.com/en-us/azure/dms/migration-using-azure-data-studio?tabs=azure-sql-vm" xr:uid="{9782633D-9713-4012-9F28-36447BD0BA7A}"/>
    <hyperlink ref="L149" r:id="rId151" location="migration-phase" display="https://learn.microsoft.com/en-us/azure/dms/dms-tools-matrix - migration-phase" xr:uid="{6BDC8232-8CCA-440A-B909-002CE24237C3}"/>
    <hyperlink ref="K142:K143" r:id="rId152" display="https://learn.microsoft.com/en-us/azure/dms/migration-using-azure-data-studio?tabs=azure-sql-vm" xr:uid="{FC16528D-EFA5-4AA0-9FB3-73464705A68F}"/>
    <hyperlink ref="L142:L143" r:id="rId153" location="migration-phase" display="https://learn.microsoft.com/en-us/azure/dms/dms-tools-matrix - migration-phase" xr:uid="{AFE4E8FF-CC44-4162-B813-C70F7EF62043}"/>
    <hyperlink ref="F186" r:id="rId154" xr:uid="{6A6E6C5B-F4FA-4709-96D6-808C67ECAFA9}"/>
    <hyperlink ref="F184" r:id="rId155" xr:uid="{4828C90D-B82A-4EF2-BE2B-E80521138117}"/>
    <hyperlink ref="K142" r:id="rId156" display="https://docs.aws.amazon.com/vpc/latest/userguide/vpc-nat-gateway.html" xr:uid="{0BA53CB2-63CF-443F-BED6-E8ED8BFEF1CF}"/>
    <hyperlink ref="K123" r:id="rId157" display="https://learn.microsoft.com/en-us/sql/relational-databases/security/encryption/move-a-tde-protected-database-to-another-sql-server?view=sql-server-ver16" xr:uid="{7CB6ECFB-89DB-4CA2-BEFC-991AFC78CE1A}"/>
    <hyperlink ref="L123" r:id="rId158" display="https://learn.microsoft.com/en-us/azure/azure-sql/managed-instance/tde-certificate-migrate?view=azuresql&amp;tabs=azure-powershell" xr:uid="{F75C40AC-4F41-4666-933C-912D9D84DB10}"/>
    <hyperlink ref="F128" r:id="rId159" xr:uid="{CF74D0BC-244D-40D5-B195-DB4EE6B1554D}"/>
    <hyperlink ref="F136" r:id="rId160" xr:uid="{BB44BB76-B703-4C31-A666-60A9553C24A0}"/>
    <hyperlink ref="K88" r:id="rId161" location="prerequisites" display="https://learn.microsoft.com/en-us/azure/migrate/tutorial-migrate-aws-virtual-machines - prerequisites" xr:uid="{9A677C96-C8C7-4559-AA50-DD5776D3377F}"/>
    <hyperlink ref="K89" r:id="rId162" location="prerequisites" display="https://learn.microsoft.com/en-us/azure/migrate/tutorial-migrate-aws-virtual-machines - prerequisites" xr:uid="{44C9D23F-4A25-4398-BBF6-87410D86A57D}"/>
    <hyperlink ref="L88" r:id="rId163" location="replicated-machines" display="https://learn.microsoft.com/en-us/azure/site-recovery/vmware-physical-azure-support-matrix - replicated-machines" xr:uid="{A6C5D958-3D6E-45FC-BDFE-C3A036A8A79A}"/>
    <hyperlink ref="L89" r:id="rId164" location="physical-server-requirements" display="https://learn.microsoft.com/en-us/azure/migrate/migrate-support-matrix-physical-migration - physical-server-requirements" xr:uid="{BA1C1D73-DA02-4238-91F5-876CCB317DA3}"/>
    <hyperlink ref="L91" r:id="rId165" location="replicated-machines" display="https://learn.microsoft.com/en-us/azure/site-recovery/vmware-physical-azure-support-matrix - replicated-machines" xr:uid="{830BF613-71E1-457A-930D-B95B2CD0DEF0}"/>
    <hyperlink ref="L92" r:id="rId166" location="physical-server-requirements" display="https://learn.microsoft.com/en-us/azure/migrate/migrate-support-matrix-physical-migration - physical-server-requirements" xr:uid="{722B59EC-BCC9-4AF0-AF3A-293631B1F536}"/>
    <hyperlink ref="L93" r:id="rId167" location="azure-vm-requirements" display="https://learn.microsoft.com/en-us/azure/migrate/migrate-support-matrix-physical-migration - azure-vm-requirements" xr:uid="{645D7A9C-DFF3-457F-ABF0-71A4BBA7451F}"/>
    <hyperlink ref="K91" r:id="rId168" display="https://learn.microsoft.com/en-us/azure/migrate/tutorial-migrate-gcp-virtual-machines" xr:uid="{90F1DCDF-7397-4E8C-8FF9-09F272252F68}"/>
    <hyperlink ref="K92" r:id="rId169" display="https://learn.microsoft.com/en-us/azure/migrate/tutorial-migrate-gcp-virtual-machines" xr:uid="{86A90771-1527-4F0A-A906-CFC6AC1D5C54}"/>
    <hyperlink ref="K93" r:id="rId170" display="https://learn.microsoft.com/en-us/azure/migrate/tutorial-migrate-gcp-virtual-machines" xr:uid="{4BBE1626-7631-4CD4-9FFE-3CDB007F8A0A}"/>
    <hyperlink ref="L90" r:id="rId171" location="azure-vm-requirements" display="https://learn.microsoft.com/en-us/azure/migrate/migrate-support-matrix-physical-migration - azure-vm-requirements" xr:uid="{12755107-353A-4012-B88F-6C9D2B39AC4B}"/>
    <hyperlink ref="K90" r:id="rId172" location="prerequisites" display="https://learn.microsoft.com/en-us/azure/migrate/tutorial-migrate-aws-virtual-machines - prerequisites" xr:uid="{EB1754D3-E0DA-4CCF-A2A5-F9F14B6EC25C}"/>
    <hyperlink ref="K29" location="'8. Workload'!A1" display="8. Workload'!A1" xr:uid="{77E42F1D-BC78-469D-B650-EE00C2C6C576}"/>
    <hyperlink ref="K30:K35" location="'8. Workload'!A1" display="8. Workload'!A1" xr:uid="{DF7EA8E4-3022-4CC6-8255-916CD871D651}"/>
  </hyperlinks>
  <pageMargins left="0.7" right="0.7" top="0.75" bottom="0.75" header="0.3" footer="0.3"/>
  <pageSetup paperSize="9" orientation="portrait" horizontalDpi="360" verticalDpi="360" r:id="rId173"/>
  <drawing r:id="rId174"/>
  <legacyDrawing r:id="rId175"/>
  <tableParts count="1">
    <tablePart r:id="rId176"/>
  </tableParts>
  <extLst>
    <ext xmlns:x14="http://schemas.microsoft.com/office/spreadsheetml/2009/9/main" uri="{78C0D931-6437-407d-A8EE-F0AAD7539E65}">
      <x14:conditionalFormattings>
        <x14:conditionalFormatting xmlns:xm="http://schemas.microsoft.com/office/excel/2006/main">
          <x14:cfRule type="cellIs" priority="34" operator="equal" id="{050B80C5-A7AF-4544-9DF3-346911E303E7}">
            <xm:f>Data!$H$3</xm:f>
            <x14:dxf>
              <font>
                <color auto="1"/>
              </font>
              <fill>
                <patternFill>
                  <bgColor rgb="FF00A4EF"/>
                </patternFill>
              </fill>
            </x14:dxf>
          </x14:cfRule>
          <x14:cfRule type="cellIs" priority="35" operator="equal" id="{20442D3A-B957-4B8F-A153-18C335D83227}">
            <xm:f>Data!$H$2</xm:f>
            <x14:dxf>
              <font>
                <color auto="1"/>
              </font>
              <fill>
                <patternFill>
                  <bgColor rgb="FF7FBA00"/>
                </patternFill>
              </fill>
            </x14:dxf>
          </x14:cfRule>
          <x14:cfRule type="cellIs" priority="36" operator="equal" id="{E8DB4886-D83B-4CA8-9402-D5C678EBACBA}">
            <xm:f>Data!$H$4</xm:f>
            <x14:dxf>
              <font>
                <color auto="1"/>
              </font>
              <fill>
                <patternFill>
                  <bgColor rgb="FF7FBA00"/>
                </patternFill>
              </fill>
            </x14:dxf>
          </x14:cfRule>
          <x14:cfRule type="cellIs" priority="37" operator="equal" id="{B3CA7FDD-EEF3-456E-922D-A4015DA80DC8}">
            <xm:f>Data!$H$6</xm:f>
            <x14:dxf>
              <font>
                <color theme="0"/>
              </font>
              <fill>
                <patternFill>
                  <bgColor rgb="FFF25022"/>
                </patternFill>
              </fill>
            </x14:dxf>
          </x14:cfRule>
          <x14:cfRule type="cellIs" priority="38" operator="equal" id="{4FC9B672-0BC0-4FC0-A1D5-7116A1F8A490}">
            <xm:f>Data!$H$5</xm:f>
            <x14:dxf>
              <font>
                <color auto="1"/>
              </font>
              <fill>
                <patternFill>
                  <bgColor rgb="FFFFB900"/>
                </patternFill>
              </fill>
            </x14:dxf>
          </x14:cfRule>
          <xm:sqref>G115:G1048576 H111:H112 H113:I114 I16:I112</xm:sqref>
        </x14:conditionalFormatting>
        <x14:conditionalFormatting xmlns:xm="http://schemas.microsoft.com/office/excel/2006/main">
          <x14:cfRule type="cellIs" priority="273" operator="equal" id="{DCF11641-AD94-4025-A405-1D9727228E2A}">
            <xm:f>Data!$E$34</xm:f>
            <x14:dxf>
              <font>
                <color theme="0"/>
              </font>
              <fill>
                <patternFill>
                  <bgColor rgb="FFF25022"/>
                </patternFill>
              </fill>
            </x14:dxf>
          </x14:cfRule>
          <x14:cfRule type="cellIs" priority="274" operator="equal" id="{7B1B4416-921C-494A-8CC0-DB395DB6DEF3}">
            <xm:f>Data!$E$35</xm:f>
            <x14:dxf>
              <font>
                <color auto="1"/>
              </font>
              <fill>
                <patternFill>
                  <fgColor auto="1"/>
                  <bgColor rgb="FFFFB900"/>
                </patternFill>
              </fill>
            </x14:dxf>
          </x14:cfRule>
          <x14:cfRule type="cellIs" priority="275" operator="equal" id="{C8D8702F-030C-4104-8215-49972FA0E2DA}">
            <xm:f>Data!$E$36</xm:f>
            <x14:dxf>
              <font>
                <color auto="1"/>
              </font>
              <fill>
                <patternFill>
                  <bgColor rgb="FF7FBA00"/>
                </patternFill>
              </fill>
            </x14:dxf>
          </x14:cfRule>
          <xm:sqref>H16:H189</xm:sqref>
        </x14:conditionalFormatting>
        <x14:conditionalFormatting xmlns:xm="http://schemas.microsoft.com/office/excel/2006/main">
          <x14:cfRule type="cellIs" priority="25" operator="equal" id="{62F700EC-6CD2-4C50-8ACB-A411FE2D2411}">
            <xm:f>Data!$H$3</xm:f>
            <x14:dxf>
              <font>
                <color auto="1"/>
              </font>
              <fill>
                <patternFill>
                  <bgColor rgb="FF00A4EF"/>
                </patternFill>
              </fill>
            </x14:dxf>
          </x14:cfRule>
          <x14:cfRule type="cellIs" priority="26" operator="equal" id="{75C75A3E-530D-4704-ABE2-8FC162C27246}">
            <xm:f>Data!$H$2</xm:f>
            <x14:dxf>
              <font>
                <color auto="1"/>
              </font>
              <fill>
                <patternFill>
                  <bgColor rgb="FF7FBA00"/>
                </patternFill>
              </fill>
            </x14:dxf>
          </x14:cfRule>
          <x14:cfRule type="cellIs" priority="27" operator="equal" id="{E610A4BC-7EFC-4303-92C6-30297CD1F90B}">
            <xm:f>Data!$H$4</xm:f>
            <x14:dxf>
              <font>
                <color auto="1"/>
              </font>
              <fill>
                <patternFill>
                  <bgColor rgb="FF7FBA00"/>
                </patternFill>
              </fill>
            </x14:dxf>
          </x14:cfRule>
          <x14:cfRule type="cellIs" priority="28" operator="equal" id="{5BBF8479-1C03-4B70-BCE2-702BE31481B1}">
            <xm:f>Data!$H$6</xm:f>
            <x14:dxf>
              <font>
                <color theme="0"/>
              </font>
              <fill>
                <patternFill>
                  <bgColor rgb="FFF25022"/>
                </patternFill>
              </fill>
            </x14:dxf>
          </x14:cfRule>
          <x14:cfRule type="cellIs" priority="29" operator="equal" id="{7C6E9EB0-069C-4C9D-B5C6-631697AFAFF3}">
            <xm:f>Data!$H$5</xm:f>
            <x14:dxf>
              <font>
                <color auto="1"/>
              </font>
              <fill>
                <patternFill>
                  <bgColor rgb="FFFFB900"/>
                </patternFill>
              </fill>
            </x14:dxf>
          </x14:cfRule>
          <xm:sqref>H121</xm:sqref>
        </x14:conditionalFormatting>
        <x14:conditionalFormatting xmlns:xm="http://schemas.microsoft.com/office/excel/2006/main">
          <x14:cfRule type="cellIs" priority="1" operator="equal" id="{CA28F35E-D2C7-48A8-A1EC-91FA3CB8FDC9}">
            <xm:f>Data!$H$3</xm:f>
            <x14:dxf>
              <font>
                <color auto="1"/>
              </font>
              <fill>
                <patternFill>
                  <bgColor rgb="FF00A4EF"/>
                </patternFill>
              </fill>
            </x14:dxf>
          </x14:cfRule>
          <x14:cfRule type="cellIs" priority="2" operator="equal" id="{875A78C0-53A3-4058-875C-34A749FDDCCA}">
            <xm:f>Data!$H$2</xm:f>
            <x14:dxf>
              <font>
                <color auto="1"/>
              </font>
              <fill>
                <patternFill>
                  <bgColor rgb="FF7FBA00"/>
                </patternFill>
              </fill>
            </x14:dxf>
          </x14:cfRule>
          <x14:cfRule type="cellIs" priority="3" operator="equal" id="{824B47DE-5BAF-40E0-971A-353B125D10A7}">
            <xm:f>Data!$H$4</xm:f>
            <x14:dxf>
              <font>
                <color auto="1"/>
              </font>
              <fill>
                <patternFill>
                  <bgColor rgb="FF7FBA00"/>
                </patternFill>
              </fill>
            </x14:dxf>
          </x14:cfRule>
          <x14:cfRule type="cellIs" priority="4" operator="equal" id="{3A33CDBC-2FB6-48AF-ACA1-A063F5C11DCF}">
            <xm:f>Data!$H$6</xm:f>
            <x14:dxf>
              <font>
                <color theme="0"/>
              </font>
              <fill>
                <patternFill>
                  <bgColor rgb="FFF25022"/>
                </patternFill>
              </fill>
            </x14:dxf>
          </x14:cfRule>
          <x14:cfRule type="cellIs" priority="5" operator="equal" id="{E7AAE326-144A-42C3-A037-6C49F0FCCA7A}">
            <xm:f>Data!$H$5</xm:f>
            <x14:dxf>
              <font>
                <color auto="1"/>
              </font>
              <fill>
                <patternFill>
                  <bgColor rgb="FFFFB900"/>
                </patternFill>
              </fill>
            </x14:dxf>
          </x14:cfRule>
          <xm:sqref>I115:I189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5AF698-305D-4BC1-A589-F9FE9EFF680E}">
          <x14:formula1>
            <xm:f>Data!$E$2:$E$14</xm:f>
          </x14:formula1>
          <xm:sqref>D837:D1048576 D16:D132 D135:D189</xm:sqref>
        </x14:dataValidation>
        <x14:dataValidation type="list" allowBlank="1" showInputMessage="1" showErrorMessage="1" xr:uid="{D2DBF46C-6B29-468B-B9EE-D141E4DC72AC}">
          <x14:formula1>
            <xm:f>Data!$E$34:$E$36</xm:f>
          </x14:formula1>
          <xm:sqref>F837:G1048576 G109 H16:H189</xm:sqref>
        </x14:dataValidation>
        <x14:dataValidation type="list" allowBlank="1" showInputMessage="1" showErrorMessage="1" xr:uid="{2749413B-2289-41D2-BCAE-F37129F45179}">
          <x14:formula1>
            <xm:f>Data!$E$19:$E$25</xm:f>
          </x14:formula1>
          <xm:sqref>B837:B1048576 B16:B132 B135:B189</xm:sqref>
        </x14:dataValidation>
        <x14:dataValidation type="list" allowBlank="1" showInputMessage="1" showErrorMessage="1" xr:uid="{B4A9E780-C3E5-4D76-8461-493D846F8252}">
          <x14:formula1>
            <xm:f>Data!$H$2:$H$6</xm:f>
          </x14:formula1>
          <xm:sqref>I16:I189</xm:sqref>
        </x14:dataValidation>
        <x14:dataValidation type="list" allowBlank="1" showInputMessage="1" showErrorMessage="1" xr:uid="{8ADA50AB-F397-42FE-A370-FB09CA09AFB0}">
          <x14:formula1>
            <xm:f>Data!$B$2:$B$26</xm:f>
          </x14:formula1>
          <xm:sqref>C837:C1048576</xm:sqref>
        </x14:dataValidation>
        <x14:dataValidation type="list" allowBlank="1" showInputMessage="1" showErrorMessage="1" xr:uid="{4F9846C7-ACAD-4CEA-A34E-F2EDF5F82DB6}">
          <x14:formula1>
            <xm:f>Data!$B$2:$B$52</xm:f>
          </x14:formula1>
          <xm:sqref>C16:C189</xm:sqref>
        </x14:dataValidation>
      </x14:dataValidations>
    </ext>
    <ext xmlns:x15="http://schemas.microsoft.com/office/spreadsheetml/2010/11/main" uri="{3A4CF648-6AED-40f4-86FF-DC5316D8AED3}">
      <x14:slicerList xmlns:x14="http://schemas.microsoft.com/office/spreadsheetml/2009/9/main">
        <x14:slicer r:id="rId177"/>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20" activePane="bottomLeft" state="frozen"/>
      <selection pane="bottomLeft" activeCell="BH12" sqref="BH12"/>
    </sheetView>
  </sheetViews>
  <sheetFormatPr defaultColWidth="8.90625" defaultRowHeight="30" customHeight="1" x14ac:dyDescent="0.35"/>
  <cols>
    <col min="1" max="1" width="4.6328125" style="7" customWidth="1"/>
    <col min="2" max="2" width="58.6328125" customWidth="1"/>
    <col min="3" max="3" width="13.36328125" bestFit="1" customWidth="1"/>
    <col min="4" max="4" width="3.08984375" customWidth="1"/>
    <col min="5" max="5" width="20.54296875" customWidth="1"/>
    <col min="6" max="6" width="4" bestFit="1" customWidth="1"/>
    <col min="7" max="9" width="3.6328125" bestFit="1" customWidth="1"/>
    <col min="10" max="10" width="44.08984375" customWidth="1"/>
    <col min="11" max="12" width="10.6328125" customWidth="1"/>
    <col min="13" max="13" width="6.36328125" bestFit="1" customWidth="1"/>
    <col min="14" max="14" width="11.1796875" bestFit="1" customWidth="1"/>
    <col min="15" max="15" width="11.1796875" style="6" bestFit="1" customWidth="1"/>
    <col min="16" max="16" width="11.1796875" bestFit="1" customWidth="1"/>
    <col min="17" max="17" width="2.6328125" customWidth="1"/>
    <col min="18" max="108" width="3.54296875" customWidth="1"/>
  </cols>
  <sheetData>
    <row r="1" spans="1:108" ht="14.75" customHeight="1" x14ac:dyDescent="0.35">
      <c r="F1" s="6"/>
      <c r="O1"/>
    </row>
    <row r="2" spans="1:108" ht="21" x14ac:dyDescent="0.5">
      <c r="B2" s="147" t="s">
        <v>759</v>
      </c>
      <c r="C2" s="147"/>
      <c r="D2" s="147"/>
      <c r="E2" s="147"/>
      <c r="F2" s="147"/>
      <c r="G2" s="147"/>
      <c r="H2" s="147"/>
      <c r="I2" s="147"/>
      <c r="J2" s="147"/>
      <c r="K2" s="147"/>
      <c r="L2" s="147"/>
      <c r="M2" s="147"/>
      <c r="N2" s="147"/>
      <c r="O2" s="147"/>
      <c r="P2" s="147"/>
      <c r="Q2" s="147"/>
      <c r="R2" s="147"/>
      <c r="S2" s="147"/>
      <c r="T2" s="147"/>
      <c r="U2" s="147"/>
      <c r="V2" s="147"/>
      <c r="W2" s="147"/>
      <c r="X2" s="147"/>
      <c r="Y2" s="147"/>
      <c r="Z2" s="147"/>
      <c r="AA2" s="147"/>
      <c r="AB2" s="147"/>
      <c r="AC2" s="147"/>
      <c r="AD2" s="147"/>
      <c r="AE2" s="147"/>
      <c r="AF2" s="147"/>
      <c r="AG2" s="147"/>
      <c r="AH2" s="147"/>
      <c r="AI2" s="147"/>
      <c r="AJ2" s="147"/>
      <c r="AK2" s="147"/>
      <c r="AL2" s="147"/>
      <c r="AM2" s="147"/>
      <c r="AN2" s="147"/>
      <c r="AO2" s="147"/>
      <c r="AP2" s="147"/>
      <c r="AQ2" s="147"/>
      <c r="AR2" s="147"/>
      <c r="AS2" s="147"/>
      <c r="AT2" s="147"/>
      <c r="AU2" s="147"/>
      <c r="AV2" s="147"/>
      <c r="AW2" s="147"/>
      <c r="AX2" s="147"/>
      <c r="AY2" s="147"/>
      <c r="AZ2" s="147"/>
      <c r="BA2" s="147"/>
      <c r="BB2" s="147"/>
      <c r="BC2" s="147"/>
      <c r="BD2" s="147"/>
      <c r="BE2" s="147"/>
      <c r="BF2" s="147"/>
      <c r="BG2" s="147"/>
      <c r="BH2" s="147"/>
      <c r="BI2" s="147"/>
      <c r="BJ2" s="147"/>
      <c r="BK2" s="147"/>
      <c r="BL2" s="147"/>
    </row>
    <row r="3" spans="1:108" ht="14.75" customHeight="1" x14ac:dyDescent="0.35">
      <c r="F3" s="6"/>
      <c r="O3"/>
    </row>
    <row r="4" spans="1:108" ht="14.75" customHeight="1" x14ac:dyDescent="0.35">
      <c r="F4" s="6"/>
      <c r="O4"/>
    </row>
    <row r="5" spans="1:108" ht="14.75" customHeight="1" x14ac:dyDescent="0.35">
      <c r="F5" s="6"/>
      <c r="O5"/>
    </row>
    <row r="6" spans="1:108" ht="14.75" customHeight="1" x14ac:dyDescent="0.35">
      <c r="F6" s="6"/>
      <c r="O6"/>
    </row>
    <row r="7" spans="1:108" ht="11.75" customHeight="1" x14ac:dyDescent="0.35">
      <c r="F7" s="6"/>
      <c r="O7"/>
    </row>
    <row r="8" spans="1:108" ht="5.25" customHeight="1" x14ac:dyDescent="0.35">
      <c r="A8" s="15"/>
      <c r="B8" s="35"/>
      <c r="C8" s="34"/>
      <c r="D8" s="32"/>
      <c r="E8" s="32"/>
      <c r="F8" s="33"/>
      <c r="G8" s="32"/>
      <c r="H8" s="32"/>
      <c r="I8" s="31"/>
      <c r="J8" s="12"/>
      <c r="K8" s="12"/>
      <c r="L8" s="12"/>
      <c r="O8"/>
    </row>
    <row r="9" spans="1:108" ht="25.25" customHeight="1" x14ac:dyDescent="0.35"/>
    <row r="10" spans="1:108" ht="50" customHeight="1" x14ac:dyDescent="0.35">
      <c r="A10" s="15"/>
      <c r="B10" s="153" t="s">
        <v>760</v>
      </c>
      <c r="C10" s="153"/>
      <c r="D10" s="153"/>
      <c r="E10" s="153"/>
      <c r="F10" s="153"/>
      <c r="G10" s="153"/>
      <c r="H10" s="153"/>
      <c r="I10" s="153"/>
      <c r="J10" s="153"/>
      <c r="K10" s="153"/>
      <c r="L10" s="153"/>
      <c r="M10" s="153"/>
      <c r="N10" s="153"/>
      <c r="O10" s="153"/>
      <c r="P10" s="153"/>
      <c r="Q10" s="153"/>
      <c r="R10" s="154"/>
      <c r="S10" s="154"/>
      <c r="T10" s="154"/>
      <c r="U10" s="154"/>
      <c r="V10" s="154"/>
      <c r="W10" s="154"/>
      <c r="X10" s="155"/>
      <c r="Y10" s="155"/>
      <c r="Z10" s="155"/>
      <c r="AA10" s="155"/>
      <c r="AB10" s="155"/>
      <c r="AC10" s="155"/>
      <c r="AD10" s="109"/>
      <c r="AE10" s="109"/>
      <c r="AF10" s="109"/>
      <c r="AG10" s="109"/>
      <c r="AH10" s="109"/>
      <c r="AI10" s="109"/>
      <c r="AJ10" s="109"/>
      <c r="AK10" s="109"/>
      <c r="AL10" s="109"/>
      <c r="AM10" s="109"/>
      <c r="AN10" s="109"/>
      <c r="AO10" s="109"/>
      <c r="AP10" s="109"/>
      <c r="AQ10" s="109"/>
      <c r="AR10" s="109"/>
      <c r="AS10" s="109"/>
      <c r="AT10" s="109"/>
      <c r="AU10" s="109"/>
      <c r="AV10" s="109"/>
      <c r="AW10" s="109"/>
      <c r="AX10" s="109"/>
      <c r="AY10" s="109"/>
      <c r="AZ10" s="109"/>
      <c r="BA10" s="109"/>
      <c r="BB10" s="109"/>
      <c r="BC10" s="109"/>
      <c r="BD10" s="109"/>
      <c r="BE10" s="109"/>
      <c r="BF10" s="109"/>
      <c r="BG10" s="109"/>
      <c r="BH10" s="109"/>
      <c r="BI10" s="109"/>
      <c r="BJ10" s="109"/>
      <c r="BK10" s="109"/>
      <c r="BL10" s="109"/>
      <c r="BM10" s="109"/>
      <c r="BN10" s="109"/>
      <c r="BO10" s="109"/>
      <c r="BP10" s="109"/>
      <c r="BQ10" s="109"/>
      <c r="BR10" s="109"/>
      <c r="BS10" s="109"/>
      <c r="BT10" s="109"/>
      <c r="BU10" s="109"/>
      <c r="BV10" s="109"/>
      <c r="BW10" s="109"/>
      <c r="BX10" s="109"/>
      <c r="BY10" s="109"/>
      <c r="BZ10" s="109"/>
      <c r="CA10" s="109"/>
      <c r="CB10" s="109"/>
      <c r="CC10" s="109"/>
      <c r="CD10" s="109"/>
      <c r="CE10" s="109"/>
      <c r="CF10" s="109"/>
      <c r="CG10" s="109"/>
      <c r="CH10" s="109"/>
      <c r="CI10" s="109"/>
      <c r="CJ10" s="109"/>
      <c r="CK10" s="109"/>
      <c r="CL10" s="109"/>
      <c r="CM10" s="109"/>
      <c r="CN10" s="109"/>
      <c r="CO10" s="109"/>
      <c r="CP10" s="109"/>
      <c r="CQ10" s="109"/>
      <c r="CR10" s="109"/>
      <c r="CS10" s="109"/>
      <c r="CT10" s="109"/>
      <c r="CU10" s="109"/>
      <c r="CV10" s="109"/>
      <c r="CW10" s="109"/>
      <c r="CX10" s="109"/>
      <c r="CY10" s="109"/>
      <c r="CZ10" s="109"/>
      <c r="DA10" s="109"/>
      <c r="DB10" s="109"/>
      <c r="DC10" s="109"/>
      <c r="DD10" s="109"/>
    </row>
    <row r="11" spans="1:108" ht="20" customHeight="1" x14ac:dyDescent="0.35">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5">
      <c r="A12" s="15"/>
      <c r="B12" s="110" t="s">
        <v>761</v>
      </c>
      <c r="C12" s="30" t="s">
        <v>762</v>
      </c>
      <c r="D12" s="30"/>
      <c r="E12" s="24"/>
      <c r="F12" s="24"/>
      <c r="G12" s="24"/>
      <c r="H12" s="24"/>
      <c r="I12" s="24"/>
      <c r="J12" s="111" t="s">
        <v>763</v>
      </c>
      <c r="K12" s="24">
        <f>SUM(Milestones435217[[Days of Work]:[Days Delayed]])-2</f>
        <v>114</v>
      </c>
      <c r="L12" s="14"/>
      <c r="M12" s="14"/>
      <c r="N12" s="29"/>
      <c r="O12" s="29"/>
      <c r="P12" s="29" t="s">
        <v>764</v>
      </c>
      <c r="Q12" s="14"/>
      <c r="R12" s="181" t="s">
        <v>765</v>
      </c>
      <c r="S12" s="181"/>
      <c r="T12" s="181"/>
      <c r="U12" s="181"/>
      <c r="V12" s="156"/>
      <c r="W12" s="182" t="s">
        <v>766</v>
      </c>
      <c r="X12" s="182"/>
      <c r="Y12" s="182"/>
      <c r="Z12" s="182"/>
      <c r="AA12" s="156"/>
      <c r="AB12" s="183" t="s">
        <v>767</v>
      </c>
      <c r="AC12" s="183"/>
      <c r="AD12" s="183"/>
      <c r="AE12" s="183"/>
      <c r="AF12" s="156"/>
      <c r="AG12" s="184" t="s">
        <v>768</v>
      </c>
      <c r="AH12" s="184"/>
      <c r="AI12" s="184"/>
      <c r="AJ12" s="184"/>
      <c r="AK12" s="156"/>
      <c r="AL12" s="185" t="s">
        <v>769</v>
      </c>
      <c r="AM12" s="185"/>
      <c r="AN12" s="185"/>
      <c r="AO12" s="185"/>
      <c r="AP12" s="156"/>
      <c r="AQ12" s="186" t="s">
        <v>770</v>
      </c>
      <c r="AR12" s="186"/>
      <c r="AS12" s="186"/>
      <c r="AT12" s="186"/>
      <c r="AU12" s="156"/>
      <c r="AV12" s="187" t="s">
        <v>10</v>
      </c>
      <c r="AW12" s="187"/>
      <c r="AX12" s="187"/>
      <c r="AY12" s="187"/>
    </row>
    <row r="13" spans="1:108" ht="27" customHeight="1" x14ac:dyDescent="0.35">
      <c r="A13" s="15"/>
      <c r="B13" s="112" t="s">
        <v>44</v>
      </c>
      <c r="C13" s="24" t="s">
        <v>251</v>
      </c>
      <c r="D13" s="24"/>
      <c r="E13" s="24"/>
      <c r="F13" s="24"/>
      <c r="G13" s="24"/>
      <c r="H13" s="24"/>
      <c r="I13" s="24"/>
      <c r="J13" s="111" t="s">
        <v>771</v>
      </c>
      <c r="K13" s="113">
        <f ca="1">SUM(Milestones435217[Days Complete])-2</f>
        <v>22</v>
      </c>
      <c r="L13" s="14"/>
      <c r="M13" s="14"/>
      <c r="N13" s="14"/>
      <c r="O13" s="26"/>
      <c r="P13" s="14"/>
      <c r="Q13" s="14"/>
    </row>
    <row r="14" spans="1:108" ht="30" customHeight="1" x14ac:dyDescent="0.35">
      <c r="A14" s="15"/>
      <c r="B14" s="114" t="s">
        <v>772</v>
      </c>
      <c r="C14" s="28">
        <f ca="1">TODAY()-30</f>
        <v>44852</v>
      </c>
      <c r="D14" s="28"/>
      <c r="E14" s="27"/>
      <c r="F14" s="27"/>
      <c r="G14" s="27"/>
      <c r="H14" s="27"/>
      <c r="I14" s="27"/>
      <c r="J14" s="115" t="s">
        <v>773</v>
      </c>
      <c r="K14" s="116">
        <f ca="1">K13/K12</f>
        <v>0.19298245614035087</v>
      </c>
      <c r="L14" s="14"/>
      <c r="M14" s="14"/>
      <c r="N14" s="14"/>
      <c r="O14" s="26"/>
      <c r="P14" s="14"/>
      <c r="Q14" s="14"/>
      <c r="R14" s="222" t="str">
        <f ca="1">TEXT(R15,"mmmm")</f>
        <v>October</v>
      </c>
      <c r="S14" s="223"/>
      <c r="T14" s="223"/>
      <c r="U14" s="223"/>
      <c r="V14" s="223"/>
      <c r="W14" s="223"/>
      <c r="X14" s="223"/>
      <c r="Y14" s="223" t="str">
        <f ca="1">IF(TEXT(Y15,"mmmm")=R14,"",TEXT(Y15,"mmmm"))</f>
        <v>November</v>
      </c>
      <c r="Z14" s="223"/>
      <c r="AA14" s="223"/>
      <c r="AB14" s="223"/>
      <c r="AC14" s="223"/>
      <c r="AD14" s="223"/>
      <c r="AE14" s="223"/>
      <c r="AF14" s="223" t="str">
        <f ca="1">IF(OR(TEXT(AF15,"mmmm")=Y14,TEXT(AF15,"mmmm")=R14),"",TEXT(AF15,"mmmm"))</f>
        <v/>
      </c>
      <c r="AG14" s="223"/>
      <c r="AH14" s="223"/>
      <c r="AI14" s="223"/>
      <c r="AJ14" s="223"/>
      <c r="AK14" s="223"/>
      <c r="AL14" s="223"/>
      <c r="AM14" s="223" t="str">
        <f ca="1">IF(OR(TEXT(AM15,"mmmm")=AF14,TEXT(AM15,"mmmm")=Y14,TEXT(AM15,"mmmm")=R14),"",TEXT(AM15,"mmmm"))</f>
        <v/>
      </c>
      <c r="AN14" s="223"/>
      <c r="AO14" s="223"/>
      <c r="AP14" s="223"/>
      <c r="AQ14" s="223"/>
      <c r="AR14" s="223"/>
      <c r="AS14" s="223"/>
      <c r="AT14" s="223" t="str">
        <f ca="1">IF(OR(TEXT(AT15,"mmmm")=AM14,TEXT(AT15,"mmmm")=AF14,TEXT(AT15,"mmmm")=Y14,TEXT(AT15,"mmmm")=R14),"",TEXT(AT15,"mmmm"))</f>
        <v/>
      </c>
      <c r="AU14" s="223"/>
      <c r="AV14" s="223"/>
      <c r="AW14" s="223"/>
      <c r="AX14" s="223"/>
      <c r="AY14" s="223"/>
      <c r="AZ14" s="223"/>
      <c r="BA14" s="223" t="str">
        <f ca="1">IF(OR(TEXT(BA15,"mmmm")=AT14,TEXT(BA15,"mmmm")=AM14,TEXT(BA15,"mmmm")=AF14,TEXT(BA15,"mmmm")=Y14),"",TEXT(BA15,"mmmm"))</f>
        <v>December</v>
      </c>
      <c r="BB14" s="223"/>
      <c r="BC14" s="223"/>
      <c r="BD14" s="223"/>
      <c r="BE14" s="223"/>
      <c r="BF14" s="223"/>
      <c r="BG14" s="223"/>
      <c r="BH14" s="223" t="str">
        <f ca="1">IF(OR(TEXT(BH15,"mmmm")=BA14,TEXT(BH15,"mmmm")=AT14,TEXT(BH15,"mmmm")=AM14,TEXT(BH15,"mmmm")=AF14),"",TEXT(BH15,"mmmm"))</f>
        <v/>
      </c>
      <c r="BI14" s="223"/>
      <c r="BJ14" s="223"/>
      <c r="BK14" s="223"/>
      <c r="BL14" s="223"/>
      <c r="BM14" s="223"/>
      <c r="BN14" s="223"/>
      <c r="BO14" s="223" t="str">
        <f ca="1">IF(OR(TEXT(BO15,"mmmm")=BH14,TEXT(BO15,"mmmm")=BA14,TEXT(BO15,"mmmm")=AT14,TEXT(BO15,"mmmm")=AM14),"",TEXT(BO15,"mmmm"))</f>
        <v/>
      </c>
      <c r="BP14" s="223"/>
      <c r="BQ14" s="223"/>
      <c r="BR14" s="223"/>
      <c r="BS14" s="223"/>
      <c r="BT14" s="223"/>
      <c r="BU14" s="223"/>
      <c r="BV14" s="223" t="str">
        <f ca="1">IF(OR(TEXT(BV15,"mmmm")=BO14,TEXT(BV15,"mmmm")=BH14,TEXT(BV15,"mmmm")=BA14,TEXT(BV15,"mmmm")=AT14),"",TEXT(BV15,"mmmm"))</f>
        <v/>
      </c>
      <c r="BW14" s="223"/>
      <c r="BX14" s="223"/>
      <c r="BY14" s="223"/>
      <c r="BZ14" s="223"/>
      <c r="CA14" s="223"/>
      <c r="CB14" s="223"/>
      <c r="CC14" s="223" t="str">
        <f ca="1">IF(OR(TEXT(CC15,"mmmm")=BV14,TEXT(CC15,"mmmm")=BO14,TEXT(CC15,"mmmm")=BH14,TEXT(CC15,"mmmm")=BA14),"",TEXT(CC15,"mmmm"))</f>
        <v/>
      </c>
      <c r="CD14" s="223"/>
      <c r="CE14" s="223"/>
      <c r="CF14" s="223"/>
      <c r="CG14" s="223"/>
      <c r="CH14" s="223"/>
      <c r="CI14" s="223"/>
      <c r="CJ14" s="223" t="str">
        <f ca="1">IF(OR(TEXT(CJ15,"mmmm")=CC14,TEXT(CJ15,"mmmm")=BV14,TEXT(CJ15,"mmmm")=BO14,TEXT(CJ15,"mmmm")=BH14),"",TEXT(CJ15,"mmmm"))</f>
        <v>January</v>
      </c>
      <c r="CK14" s="223"/>
      <c r="CL14" s="223"/>
      <c r="CM14" s="223"/>
      <c r="CN14" s="223"/>
      <c r="CO14" s="223"/>
      <c r="CP14" s="223"/>
      <c r="CQ14" s="223" t="str">
        <f ca="1">IF(OR(TEXT(CQ15,"mmmm")=CJ14,TEXT(CQ15,"mmmm")=CC14,TEXT(CQ15,"mmmm")=BV14,TEXT(CQ15,"mmmm")=BO14),"",TEXT(CQ15,"mmmm"))</f>
        <v/>
      </c>
      <c r="CR14" s="223"/>
      <c r="CS14" s="223"/>
      <c r="CT14" s="223"/>
      <c r="CU14" s="223"/>
      <c r="CV14" s="223"/>
      <c r="CW14" s="223"/>
      <c r="CX14" s="223" t="str">
        <f ca="1">IF(OR(TEXT(CX15,"mmmm")=CQ14,TEXT(CX15,"mmmm")=CJ14,TEXT(CX15,"mmmm")=CC14,TEXT(CX15,"mmmm")=BV14),"",TEXT(CX15,"mmmm"))</f>
        <v/>
      </c>
      <c r="CY14" s="223"/>
      <c r="CZ14" s="223"/>
      <c r="DA14" s="223"/>
      <c r="DB14" s="223"/>
      <c r="DC14" s="223"/>
      <c r="DD14" s="224"/>
    </row>
    <row r="15" spans="1:108" ht="30" customHeight="1" x14ac:dyDescent="0.35">
      <c r="A15" s="15"/>
      <c r="B15" s="114" t="s">
        <v>774</v>
      </c>
      <c r="C15" s="25">
        <v>11</v>
      </c>
      <c r="D15" s="25"/>
      <c r="E15" s="24"/>
      <c r="F15" s="24"/>
      <c r="G15" s="24"/>
      <c r="H15" s="24"/>
      <c r="I15" s="24"/>
      <c r="J15" s="24"/>
      <c r="K15" s="24"/>
      <c r="L15" s="14"/>
      <c r="M15" s="14"/>
      <c r="N15" s="14"/>
      <c r="O15" s="14"/>
      <c r="P15" s="14"/>
      <c r="Q15" s="221"/>
      <c r="R15" s="225">
        <f ca="1">IFERROR(Project_Start+Scrolling_Increment,TODAY())</f>
        <v>44863</v>
      </c>
      <c r="S15" s="226">
        <f ca="1">R15+1</f>
        <v>44864</v>
      </c>
      <c r="T15" s="226">
        <f t="shared" ref="T15:CE15" ca="1" si="0">S15+1</f>
        <v>44865</v>
      </c>
      <c r="U15" s="226">
        <f t="shared" ca="1" si="0"/>
        <v>44866</v>
      </c>
      <c r="V15" s="226">
        <f t="shared" ca="1" si="0"/>
        <v>44867</v>
      </c>
      <c r="W15" s="226">
        <f t="shared" ca="1" si="0"/>
        <v>44868</v>
      </c>
      <c r="X15" s="227">
        <f t="shared" ca="1" si="0"/>
        <v>44869</v>
      </c>
      <c r="Y15" s="226">
        <f ca="1">X15+1</f>
        <v>44870</v>
      </c>
      <c r="Z15" s="226">
        <f ca="1">Y15+1</f>
        <v>44871</v>
      </c>
      <c r="AA15" s="226">
        <f t="shared" ca="1" si="0"/>
        <v>44872</v>
      </c>
      <c r="AB15" s="226">
        <f t="shared" ca="1" si="0"/>
        <v>44873</v>
      </c>
      <c r="AC15" s="226">
        <f t="shared" ca="1" si="0"/>
        <v>44874</v>
      </c>
      <c r="AD15" s="226">
        <f t="shared" ca="1" si="0"/>
        <v>44875</v>
      </c>
      <c r="AE15" s="227">
        <f t="shared" ca="1" si="0"/>
        <v>44876</v>
      </c>
      <c r="AF15" s="226">
        <f ca="1">AE15+1</f>
        <v>44877</v>
      </c>
      <c r="AG15" s="226">
        <f ca="1">AF15+1</f>
        <v>44878</v>
      </c>
      <c r="AH15" s="226">
        <f t="shared" ca="1" si="0"/>
        <v>44879</v>
      </c>
      <c r="AI15" s="226">
        <f t="shared" ca="1" si="0"/>
        <v>44880</v>
      </c>
      <c r="AJ15" s="226">
        <f t="shared" ca="1" si="0"/>
        <v>44881</v>
      </c>
      <c r="AK15" s="226">
        <f t="shared" ca="1" si="0"/>
        <v>44882</v>
      </c>
      <c r="AL15" s="227">
        <f t="shared" ca="1" si="0"/>
        <v>44883</v>
      </c>
      <c r="AM15" s="226">
        <f ca="1">AL15+1</f>
        <v>44884</v>
      </c>
      <c r="AN15" s="226">
        <f ca="1">AM15+1</f>
        <v>44885</v>
      </c>
      <c r="AO15" s="226">
        <f t="shared" ca="1" si="0"/>
        <v>44886</v>
      </c>
      <c r="AP15" s="226">
        <f t="shared" ca="1" si="0"/>
        <v>44887</v>
      </c>
      <c r="AQ15" s="226">
        <f t="shared" ca="1" si="0"/>
        <v>44888</v>
      </c>
      <c r="AR15" s="226">
        <f t="shared" ca="1" si="0"/>
        <v>44889</v>
      </c>
      <c r="AS15" s="227">
        <f t="shared" ca="1" si="0"/>
        <v>44890</v>
      </c>
      <c r="AT15" s="226">
        <f ca="1">AS15+1</f>
        <v>44891</v>
      </c>
      <c r="AU15" s="226">
        <f ca="1">AT15+1</f>
        <v>44892</v>
      </c>
      <c r="AV15" s="226">
        <f t="shared" ca="1" si="0"/>
        <v>44893</v>
      </c>
      <c r="AW15" s="226">
        <f t="shared" ca="1" si="0"/>
        <v>44894</v>
      </c>
      <c r="AX15" s="226">
        <f t="shared" ca="1" si="0"/>
        <v>44895</v>
      </c>
      <c r="AY15" s="226">
        <f t="shared" ca="1" si="0"/>
        <v>44896</v>
      </c>
      <c r="AZ15" s="227">
        <f t="shared" ca="1" si="0"/>
        <v>44897</v>
      </c>
      <c r="BA15" s="226">
        <f ca="1">AZ15+1</f>
        <v>44898</v>
      </c>
      <c r="BB15" s="226">
        <f ca="1">BA15+1</f>
        <v>44899</v>
      </c>
      <c r="BC15" s="226">
        <f t="shared" ca="1" si="0"/>
        <v>44900</v>
      </c>
      <c r="BD15" s="226">
        <f t="shared" ca="1" si="0"/>
        <v>44901</v>
      </c>
      <c r="BE15" s="226">
        <f t="shared" ca="1" si="0"/>
        <v>44902</v>
      </c>
      <c r="BF15" s="226">
        <f t="shared" ca="1" si="0"/>
        <v>44903</v>
      </c>
      <c r="BG15" s="227">
        <f t="shared" ca="1" si="0"/>
        <v>44904</v>
      </c>
      <c r="BH15" s="226">
        <f t="shared" ca="1" si="0"/>
        <v>44905</v>
      </c>
      <c r="BI15" s="226">
        <f t="shared" ca="1" si="0"/>
        <v>44906</v>
      </c>
      <c r="BJ15" s="226">
        <f t="shared" ca="1" si="0"/>
        <v>44907</v>
      </c>
      <c r="BK15" s="226">
        <f t="shared" ca="1" si="0"/>
        <v>44908</v>
      </c>
      <c r="BL15" s="226">
        <f t="shared" ca="1" si="0"/>
        <v>44909</v>
      </c>
      <c r="BM15" s="226">
        <f t="shared" ca="1" si="0"/>
        <v>44910</v>
      </c>
      <c r="BN15" s="227">
        <f t="shared" ca="1" si="0"/>
        <v>44911</v>
      </c>
      <c r="BO15" s="226">
        <f t="shared" ca="1" si="0"/>
        <v>44912</v>
      </c>
      <c r="BP15" s="226">
        <f t="shared" ca="1" si="0"/>
        <v>44913</v>
      </c>
      <c r="BQ15" s="226">
        <f t="shared" ca="1" si="0"/>
        <v>44914</v>
      </c>
      <c r="BR15" s="226">
        <f t="shared" ca="1" si="0"/>
        <v>44915</v>
      </c>
      <c r="BS15" s="226">
        <f t="shared" ca="1" si="0"/>
        <v>44916</v>
      </c>
      <c r="BT15" s="226">
        <f t="shared" ca="1" si="0"/>
        <v>44917</v>
      </c>
      <c r="BU15" s="227">
        <f t="shared" ca="1" si="0"/>
        <v>44918</v>
      </c>
      <c r="BV15" s="226">
        <f t="shared" ca="1" si="0"/>
        <v>44919</v>
      </c>
      <c r="BW15" s="226">
        <f t="shared" ca="1" si="0"/>
        <v>44920</v>
      </c>
      <c r="BX15" s="226">
        <f t="shared" ca="1" si="0"/>
        <v>44921</v>
      </c>
      <c r="BY15" s="226">
        <f t="shared" ca="1" si="0"/>
        <v>44922</v>
      </c>
      <c r="BZ15" s="226">
        <f t="shared" ca="1" si="0"/>
        <v>44923</v>
      </c>
      <c r="CA15" s="226">
        <f t="shared" ca="1" si="0"/>
        <v>44924</v>
      </c>
      <c r="CB15" s="227">
        <f t="shared" ca="1" si="0"/>
        <v>44925</v>
      </c>
      <c r="CC15" s="226">
        <f t="shared" ca="1" si="0"/>
        <v>44926</v>
      </c>
      <c r="CD15" s="226">
        <f t="shared" ca="1" si="0"/>
        <v>44927</v>
      </c>
      <c r="CE15" s="226">
        <f t="shared" ca="1" si="0"/>
        <v>44928</v>
      </c>
      <c r="CF15" s="226">
        <f t="shared" ref="CF15:DD15" ca="1" si="1">CE15+1</f>
        <v>44929</v>
      </c>
      <c r="CG15" s="226">
        <f t="shared" ca="1" si="1"/>
        <v>44930</v>
      </c>
      <c r="CH15" s="226">
        <f t="shared" ca="1" si="1"/>
        <v>44931</v>
      </c>
      <c r="CI15" s="227">
        <f t="shared" ca="1" si="1"/>
        <v>44932</v>
      </c>
      <c r="CJ15" s="226">
        <f t="shared" ca="1" si="1"/>
        <v>44933</v>
      </c>
      <c r="CK15" s="226">
        <f t="shared" ca="1" si="1"/>
        <v>44934</v>
      </c>
      <c r="CL15" s="226">
        <f t="shared" ca="1" si="1"/>
        <v>44935</v>
      </c>
      <c r="CM15" s="226">
        <f t="shared" ca="1" si="1"/>
        <v>44936</v>
      </c>
      <c r="CN15" s="226">
        <f t="shared" ca="1" si="1"/>
        <v>44937</v>
      </c>
      <c r="CO15" s="226">
        <f t="shared" ca="1" si="1"/>
        <v>44938</v>
      </c>
      <c r="CP15" s="227">
        <f t="shared" ca="1" si="1"/>
        <v>44939</v>
      </c>
      <c r="CQ15" s="227">
        <f t="shared" ca="1" si="1"/>
        <v>44940</v>
      </c>
      <c r="CR15" s="227">
        <f t="shared" ca="1" si="1"/>
        <v>44941</v>
      </c>
      <c r="CS15" s="227">
        <f t="shared" ca="1" si="1"/>
        <v>44942</v>
      </c>
      <c r="CT15" s="227">
        <f t="shared" ca="1" si="1"/>
        <v>44943</v>
      </c>
      <c r="CU15" s="227">
        <f t="shared" ca="1" si="1"/>
        <v>44944</v>
      </c>
      <c r="CV15" s="227">
        <f t="shared" ca="1" si="1"/>
        <v>44945</v>
      </c>
      <c r="CW15" s="227">
        <f t="shared" ca="1" si="1"/>
        <v>44946</v>
      </c>
      <c r="CX15" s="227">
        <f t="shared" ca="1" si="1"/>
        <v>44947</v>
      </c>
      <c r="CY15" s="227">
        <f t="shared" ca="1" si="1"/>
        <v>44948</v>
      </c>
      <c r="CZ15" s="227">
        <f t="shared" ca="1" si="1"/>
        <v>44949</v>
      </c>
      <c r="DA15" s="227">
        <f t="shared" ca="1" si="1"/>
        <v>44950</v>
      </c>
      <c r="DB15" s="227">
        <f t="shared" ca="1" si="1"/>
        <v>44951</v>
      </c>
      <c r="DC15" s="227">
        <f t="shared" ca="1" si="1"/>
        <v>44952</v>
      </c>
      <c r="DD15" s="228">
        <f t="shared" ca="1" si="1"/>
        <v>44953</v>
      </c>
    </row>
    <row r="16" spans="1:108" ht="20" customHeight="1" x14ac:dyDescent="0.35">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5">
      <c r="A17" s="15"/>
      <c r="B17" s="210" t="s">
        <v>775</v>
      </c>
      <c r="C17" s="211" t="s">
        <v>776</v>
      </c>
      <c r="D17" s="211" t="s">
        <v>34</v>
      </c>
      <c r="E17" s="211" t="s">
        <v>777</v>
      </c>
      <c r="F17" s="212" t="s">
        <v>778</v>
      </c>
      <c r="G17" s="212" t="s">
        <v>779</v>
      </c>
      <c r="H17" s="212" t="s">
        <v>1452</v>
      </c>
      <c r="I17" s="212" t="s">
        <v>780</v>
      </c>
      <c r="J17" s="211" t="s">
        <v>781</v>
      </c>
      <c r="K17" s="211" t="s">
        <v>782</v>
      </c>
      <c r="L17" s="211" t="s">
        <v>783</v>
      </c>
      <c r="M17" s="212" t="s">
        <v>784</v>
      </c>
      <c r="N17" s="211" t="s">
        <v>785</v>
      </c>
      <c r="O17" s="211" t="s">
        <v>786</v>
      </c>
      <c r="P17" s="211" t="s">
        <v>787</v>
      </c>
      <c r="Q17" s="229"/>
      <c r="R17" s="230" t="str">
        <f t="shared" ref="R17:CC17" ca="1" si="2">TEXT(R15,"ddd")</f>
        <v>Sat</v>
      </c>
      <c r="S17" s="231" t="str">
        <f t="shared" ca="1" si="2"/>
        <v>Sun</v>
      </c>
      <c r="T17" s="231" t="str">
        <f t="shared" ca="1" si="2"/>
        <v>Mon</v>
      </c>
      <c r="U17" s="231" t="str">
        <f t="shared" ca="1" si="2"/>
        <v>Tue</v>
      </c>
      <c r="V17" s="231" t="str">
        <f t="shared" ca="1" si="2"/>
        <v>Wed</v>
      </c>
      <c r="W17" s="231" t="str">
        <f t="shared" ca="1" si="2"/>
        <v>Thu</v>
      </c>
      <c r="X17" s="231" t="str">
        <f t="shared" ca="1" si="2"/>
        <v>Fri</v>
      </c>
      <c r="Y17" s="231" t="str">
        <f t="shared" ca="1" si="2"/>
        <v>Sat</v>
      </c>
      <c r="Z17" s="231" t="str">
        <f t="shared" ca="1" si="2"/>
        <v>Sun</v>
      </c>
      <c r="AA17" s="231" t="str">
        <f t="shared" ca="1" si="2"/>
        <v>Mon</v>
      </c>
      <c r="AB17" s="231" t="str">
        <f t="shared" ca="1" si="2"/>
        <v>Tue</v>
      </c>
      <c r="AC17" s="231" t="str">
        <f t="shared" ca="1" si="2"/>
        <v>Wed</v>
      </c>
      <c r="AD17" s="231" t="str">
        <f t="shared" ca="1" si="2"/>
        <v>Thu</v>
      </c>
      <c r="AE17" s="231" t="str">
        <f t="shared" ca="1" si="2"/>
        <v>Fri</v>
      </c>
      <c r="AF17" s="231" t="str">
        <f t="shared" ca="1" si="2"/>
        <v>Sat</v>
      </c>
      <c r="AG17" s="231" t="str">
        <f t="shared" ca="1" si="2"/>
        <v>Sun</v>
      </c>
      <c r="AH17" s="231" t="str">
        <f t="shared" ca="1" si="2"/>
        <v>Mon</v>
      </c>
      <c r="AI17" s="231" t="str">
        <f t="shared" ca="1" si="2"/>
        <v>Tue</v>
      </c>
      <c r="AJ17" s="231" t="str">
        <f t="shared" ca="1" si="2"/>
        <v>Wed</v>
      </c>
      <c r="AK17" s="231" t="str">
        <f t="shared" ca="1" si="2"/>
        <v>Thu</v>
      </c>
      <c r="AL17" s="231" t="str">
        <f t="shared" ca="1" si="2"/>
        <v>Fri</v>
      </c>
      <c r="AM17" s="231" t="str">
        <f t="shared" ca="1" si="2"/>
        <v>Sat</v>
      </c>
      <c r="AN17" s="231" t="str">
        <f t="shared" ca="1" si="2"/>
        <v>Sun</v>
      </c>
      <c r="AO17" s="231" t="str">
        <f t="shared" ca="1" si="2"/>
        <v>Mon</v>
      </c>
      <c r="AP17" s="231" t="str">
        <f t="shared" ca="1" si="2"/>
        <v>Tue</v>
      </c>
      <c r="AQ17" s="231" t="str">
        <f t="shared" ca="1" si="2"/>
        <v>Wed</v>
      </c>
      <c r="AR17" s="231" t="str">
        <f t="shared" ca="1" si="2"/>
        <v>Thu</v>
      </c>
      <c r="AS17" s="231" t="str">
        <f t="shared" ca="1" si="2"/>
        <v>Fri</v>
      </c>
      <c r="AT17" s="231" t="str">
        <f t="shared" ca="1" si="2"/>
        <v>Sat</v>
      </c>
      <c r="AU17" s="231" t="str">
        <f t="shared" ca="1" si="2"/>
        <v>Sun</v>
      </c>
      <c r="AV17" s="231" t="str">
        <f t="shared" ca="1" si="2"/>
        <v>Mon</v>
      </c>
      <c r="AW17" s="231" t="str">
        <f t="shared" ca="1" si="2"/>
        <v>Tue</v>
      </c>
      <c r="AX17" s="231" t="str">
        <f t="shared" ca="1" si="2"/>
        <v>Wed</v>
      </c>
      <c r="AY17" s="231" t="str">
        <f t="shared" ca="1" si="2"/>
        <v>Thu</v>
      </c>
      <c r="AZ17" s="231" t="str">
        <f t="shared" ca="1" si="2"/>
        <v>Fri</v>
      </c>
      <c r="BA17" s="231" t="str">
        <f t="shared" ca="1" si="2"/>
        <v>Sat</v>
      </c>
      <c r="BB17" s="231" t="str">
        <f t="shared" ca="1" si="2"/>
        <v>Sun</v>
      </c>
      <c r="BC17" s="231" t="str">
        <f t="shared" ca="1" si="2"/>
        <v>Mon</v>
      </c>
      <c r="BD17" s="231" t="str">
        <f t="shared" ca="1" si="2"/>
        <v>Tue</v>
      </c>
      <c r="BE17" s="231" t="str">
        <f t="shared" ca="1" si="2"/>
        <v>Wed</v>
      </c>
      <c r="BF17" s="231" t="str">
        <f t="shared" ca="1" si="2"/>
        <v>Thu</v>
      </c>
      <c r="BG17" s="231" t="str">
        <f t="shared" ca="1" si="2"/>
        <v>Fri</v>
      </c>
      <c r="BH17" s="231" t="str">
        <f t="shared" ca="1" si="2"/>
        <v>Sat</v>
      </c>
      <c r="BI17" s="231" t="str">
        <f t="shared" ca="1" si="2"/>
        <v>Sun</v>
      </c>
      <c r="BJ17" s="231" t="str">
        <f t="shared" ca="1" si="2"/>
        <v>Mon</v>
      </c>
      <c r="BK17" s="231" t="str">
        <f t="shared" ca="1" si="2"/>
        <v>Tue</v>
      </c>
      <c r="BL17" s="231" t="str">
        <f t="shared" ca="1" si="2"/>
        <v>Wed</v>
      </c>
      <c r="BM17" s="231" t="str">
        <f t="shared" ca="1" si="2"/>
        <v>Thu</v>
      </c>
      <c r="BN17" s="231" t="str">
        <f t="shared" ca="1" si="2"/>
        <v>Fri</v>
      </c>
      <c r="BO17" s="231" t="str">
        <f t="shared" ca="1" si="2"/>
        <v>Sat</v>
      </c>
      <c r="BP17" s="231" t="str">
        <f t="shared" ca="1" si="2"/>
        <v>Sun</v>
      </c>
      <c r="BQ17" s="231" t="str">
        <f t="shared" ca="1" si="2"/>
        <v>Mon</v>
      </c>
      <c r="BR17" s="231" t="str">
        <f t="shared" ca="1" si="2"/>
        <v>Tue</v>
      </c>
      <c r="BS17" s="231" t="str">
        <f t="shared" ca="1" si="2"/>
        <v>Wed</v>
      </c>
      <c r="BT17" s="231" t="str">
        <f t="shared" ca="1" si="2"/>
        <v>Thu</v>
      </c>
      <c r="BU17" s="231" t="str">
        <f t="shared" ca="1" si="2"/>
        <v>Fri</v>
      </c>
      <c r="BV17" s="231" t="str">
        <f t="shared" ca="1" si="2"/>
        <v>Sat</v>
      </c>
      <c r="BW17" s="231" t="str">
        <f t="shared" ca="1" si="2"/>
        <v>Sun</v>
      </c>
      <c r="BX17" s="231" t="str">
        <f t="shared" ca="1" si="2"/>
        <v>Mon</v>
      </c>
      <c r="BY17" s="231" t="str">
        <f t="shared" ca="1" si="2"/>
        <v>Tue</v>
      </c>
      <c r="BZ17" s="231" t="str">
        <f t="shared" ca="1" si="2"/>
        <v>Wed</v>
      </c>
      <c r="CA17" s="231" t="str">
        <f t="shared" ca="1" si="2"/>
        <v>Thu</v>
      </c>
      <c r="CB17" s="231" t="str">
        <f t="shared" ca="1" si="2"/>
        <v>Fri</v>
      </c>
      <c r="CC17" s="231" t="str">
        <f t="shared" ca="1" si="2"/>
        <v>Sat</v>
      </c>
      <c r="CD17" s="231" t="str">
        <f t="shared" ref="CD17:DD17" ca="1" si="3">TEXT(CD15,"ddd")</f>
        <v>Sun</v>
      </c>
      <c r="CE17" s="231" t="str">
        <f t="shared" ca="1" si="3"/>
        <v>Mon</v>
      </c>
      <c r="CF17" s="231" t="str">
        <f t="shared" ca="1" si="3"/>
        <v>Tue</v>
      </c>
      <c r="CG17" s="231" t="str">
        <f t="shared" ca="1" si="3"/>
        <v>Wed</v>
      </c>
      <c r="CH17" s="231" t="str">
        <f t="shared" ca="1" si="3"/>
        <v>Thu</v>
      </c>
      <c r="CI17" s="231" t="str">
        <f t="shared" ca="1" si="3"/>
        <v>Fri</v>
      </c>
      <c r="CJ17" s="231" t="str">
        <f t="shared" ca="1" si="3"/>
        <v>Sat</v>
      </c>
      <c r="CK17" s="231" t="str">
        <f t="shared" ca="1" si="3"/>
        <v>Sun</v>
      </c>
      <c r="CL17" s="231" t="str">
        <f t="shared" ca="1" si="3"/>
        <v>Mon</v>
      </c>
      <c r="CM17" s="231" t="str">
        <f t="shared" ca="1" si="3"/>
        <v>Tue</v>
      </c>
      <c r="CN17" s="231" t="str">
        <f t="shared" ca="1" si="3"/>
        <v>Wed</v>
      </c>
      <c r="CO17" s="231" t="str">
        <f t="shared" ca="1" si="3"/>
        <v>Thu</v>
      </c>
      <c r="CP17" s="231" t="str">
        <f t="shared" ca="1" si="3"/>
        <v>Fri</v>
      </c>
      <c r="CQ17" s="231" t="str">
        <f t="shared" ca="1" si="3"/>
        <v>Sat</v>
      </c>
      <c r="CR17" s="231" t="str">
        <f t="shared" ca="1" si="3"/>
        <v>Sun</v>
      </c>
      <c r="CS17" s="231" t="str">
        <f t="shared" ca="1" si="3"/>
        <v>Mon</v>
      </c>
      <c r="CT17" s="231" t="str">
        <f t="shared" ca="1" si="3"/>
        <v>Tue</v>
      </c>
      <c r="CU17" s="231" t="str">
        <f t="shared" ca="1" si="3"/>
        <v>Wed</v>
      </c>
      <c r="CV17" s="231" t="str">
        <f t="shared" ca="1" si="3"/>
        <v>Thu</v>
      </c>
      <c r="CW17" s="231" t="str">
        <f t="shared" ca="1" si="3"/>
        <v>Fri</v>
      </c>
      <c r="CX17" s="231" t="str">
        <f t="shared" ca="1" si="3"/>
        <v>Sat</v>
      </c>
      <c r="CY17" s="231" t="str">
        <f t="shared" ca="1" si="3"/>
        <v>Sun</v>
      </c>
      <c r="CZ17" s="231" t="str">
        <f t="shared" ca="1" si="3"/>
        <v>Mon</v>
      </c>
      <c r="DA17" s="231" t="str">
        <f t="shared" ca="1" si="3"/>
        <v>Tue</v>
      </c>
      <c r="DB17" s="231" t="str">
        <f t="shared" ca="1" si="3"/>
        <v>Wed</v>
      </c>
      <c r="DC17" s="231" t="str">
        <f t="shared" ca="1" si="3"/>
        <v>Thu</v>
      </c>
      <c r="DD17" s="232" t="str">
        <f t="shared" ca="1" si="3"/>
        <v>Fri</v>
      </c>
    </row>
    <row r="18" spans="1:108" ht="36" customHeight="1" x14ac:dyDescent="0.35">
      <c r="B18" s="164" t="s">
        <v>788</v>
      </c>
      <c r="C18" s="18" t="s">
        <v>10</v>
      </c>
      <c r="D18" s="117">
        <f>ROW()</f>
        <v>18</v>
      </c>
      <c r="E18" s="213"/>
      <c r="F18" s="118"/>
      <c r="G18" s="118"/>
      <c r="H18" s="118"/>
      <c r="I18" s="118"/>
      <c r="J18" s="214"/>
      <c r="K18" s="167"/>
      <c r="L18" s="119">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44852</v>
      </c>
      <c r="O18" s="121"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8" s="122"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8" s="233"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234" t="str">
        <f t="shared" ca="1" si="5"/>
        <v/>
      </c>
    </row>
    <row r="19" spans="1:108" ht="36" customHeight="1" x14ac:dyDescent="0.35">
      <c r="B19" s="164" t="s">
        <v>789</v>
      </c>
      <c r="C19" s="18" t="s">
        <v>790</v>
      </c>
      <c r="D19" s="117">
        <f>ROW()</f>
        <v>19</v>
      </c>
      <c r="E19" s="213"/>
      <c r="F19" s="118">
        <v>1</v>
      </c>
      <c r="G19" s="118"/>
      <c r="H19" s="118"/>
      <c r="I19" s="118"/>
      <c r="J19" s="214" t="s">
        <v>788</v>
      </c>
      <c r="K19" s="167" t="s">
        <v>786</v>
      </c>
      <c r="L19" s="119">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21"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9" s="122"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9" s="233" t="str">
        <f t="shared" ref="R19:AG37" ca="1" si="6">IF(AND($C19="Goal",R$15&gt;=$O19,R$15&lt;=$P19),2,IF(AND($C19="Milestone",R$15&gt;=$O19,R$15&lt;=$P19),1,""))</f>
        <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234" t="str">
        <f t="shared" ca="1" si="5"/>
        <v/>
      </c>
    </row>
    <row r="20" spans="1:108" s="12" customFormat="1" ht="36" customHeight="1" x14ac:dyDescent="0.35">
      <c r="A20" s="7"/>
      <c r="B20" s="164" t="s">
        <v>791</v>
      </c>
      <c r="C20" s="215" t="s">
        <v>10</v>
      </c>
      <c r="D20" s="117">
        <f>ROW()</f>
        <v>20</v>
      </c>
      <c r="E20" s="216"/>
      <c r="F20" s="123"/>
      <c r="G20" s="123"/>
      <c r="H20" s="123"/>
      <c r="I20" s="123"/>
      <c r="J20" s="214" t="s">
        <v>789</v>
      </c>
      <c r="K20" s="167" t="s">
        <v>787</v>
      </c>
      <c r="L20" s="119">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21"/>
      <c r="O20" s="121"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0" s="122"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0" s="13"/>
      <c r="R20" s="233"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234" t="str">
        <f t="shared" ca="1" si="5"/>
        <v/>
      </c>
    </row>
    <row r="21" spans="1:108" s="12" customFormat="1" ht="36" customHeight="1" x14ac:dyDescent="0.35">
      <c r="A21" s="7"/>
      <c r="B21" s="164" t="s">
        <v>792</v>
      </c>
      <c r="C21" s="215" t="s">
        <v>766</v>
      </c>
      <c r="D21" s="117">
        <f>ROW()</f>
        <v>21</v>
      </c>
      <c r="E21" s="217" t="s">
        <v>251</v>
      </c>
      <c r="F21" s="123">
        <v>1</v>
      </c>
      <c r="G21" s="123"/>
      <c r="H21" s="123"/>
      <c r="I21" s="123"/>
      <c r="J21" s="214" t="s">
        <v>791</v>
      </c>
      <c r="K21" s="167" t="str">
        <f t="shared" ref="K21" si="7">IF(C20="Step","Start Date","End Date")</f>
        <v>Start Date</v>
      </c>
      <c r="L21" s="119">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21"/>
      <c r="O21" s="121"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1" s="122"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44853</v>
      </c>
      <c r="Q21" s="13"/>
      <c r="R21" s="233"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234" t="str">
        <f t="shared" ca="1" si="5"/>
        <v/>
      </c>
    </row>
    <row r="22" spans="1:108" s="12" customFormat="1" ht="36" customHeight="1" x14ac:dyDescent="0.35">
      <c r="A22" s="7"/>
      <c r="B22" s="164" t="s">
        <v>793</v>
      </c>
      <c r="C22" s="215" t="s">
        <v>765</v>
      </c>
      <c r="D22" s="117">
        <f>ROW()</f>
        <v>22</v>
      </c>
      <c r="E22" s="217" t="s">
        <v>248</v>
      </c>
      <c r="F22" s="123">
        <v>1</v>
      </c>
      <c r="G22" s="123">
        <v>2</v>
      </c>
      <c r="H22" s="123"/>
      <c r="I22" s="123"/>
      <c r="J22" s="214" t="s">
        <v>792</v>
      </c>
      <c r="K22" s="167" t="s">
        <v>787</v>
      </c>
      <c r="L22" s="119">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21"/>
      <c r="O22" s="121"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44854</v>
      </c>
      <c r="P22" s="122"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44858</v>
      </c>
      <c r="Q22" s="13"/>
      <c r="R22" s="233"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234" t="str">
        <f t="shared" ca="1" si="5"/>
        <v/>
      </c>
    </row>
    <row r="23" spans="1:108" s="12" customFormat="1" ht="36" customHeight="1" x14ac:dyDescent="0.35">
      <c r="A23" s="7"/>
      <c r="B23" s="164" t="s">
        <v>794</v>
      </c>
      <c r="C23" s="215" t="s">
        <v>767</v>
      </c>
      <c r="D23" s="117">
        <f>ROW()</f>
        <v>23</v>
      </c>
      <c r="E23" s="217" t="s">
        <v>248</v>
      </c>
      <c r="F23" s="123">
        <v>3</v>
      </c>
      <c r="G23" s="123"/>
      <c r="H23" s="123">
        <v>2</v>
      </c>
      <c r="I23" s="123"/>
      <c r="J23" s="214" t="s">
        <v>793</v>
      </c>
      <c r="K23" s="167" t="s">
        <v>787</v>
      </c>
      <c r="L23" s="119">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21"/>
      <c r="O23" s="121"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44855</v>
      </c>
      <c r="P23" s="122"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44859</v>
      </c>
      <c r="Q23" s="13"/>
      <c r="R23" s="233"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234" t="str">
        <f t="shared" ca="1" si="5"/>
        <v/>
      </c>
    </row>
    <row r="24" spans="1:108" s="12" customFormat="1" ht="36" customHeight="1" x14ac:dyDescent="0.35">
      <c r="A24" s="7"/>
      <c r="B24" s="164" t="s">
        <v>795</v>
      </c>
      <c r="C24" s="215" t="s">
        <v>767</v>
      </c>
      <c r="D24" s="117">
        <f>ROW()</f>
        <v>24</v>
      </c>
      <c r="E24" s="217" t="s">
        <v>248</v>
      </c>
      <c r="F24" s="123">
        <v>1</v>
      </c>
      <c r="G24" s="123"/>
      <c r="H24" s="123"/>
      <c r="I24" s="123">
        <v>6</v>
      </c>
      <c r="J24" s="214" t="s">
        <v>791</v>
      </c>
      <c r="K24" s="167" t="s">
        <v>786</v>
      </c>
      <c r="L24" s="119">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21"/>
      <c r="O24" s="121"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4" s="122"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4" s="13"/>
      <c r="R24" s="233"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234" t="str">
        <f t="shared" ca="1" si="5"/>
        <v/>
      </c>
    </row>
    <row r="25" spans="1:108" s="12" customFormat="1" ht="36" customHeight="1" x14ac:dyDescent="0.35">
      <c r="A25" s="7"/>
      <c r="B25" s="164" t="s">
        <v>796</v>
      </c>
      <c r="C25" s="215" t="s">
        <v>767</v>
      </c>
      <c r="D25" s="117">
        <f>ROW()</f>
        <v>25</v>
      </c>
      <c r="E25" s="217" t="s">
        <v>248</v>
      </c>
      <c r="F25" s="123">
        <v>1</v>
      </c>
      <c r="G25" s="123"/>
      <c r="H25" s="123"/>
      <c r="I25" s="123">
        <v>6</v>
      </c>
      <c r="J25" s="214" t="s">
        <v>791</v>
      </c>
      <c r="K25" s="167" t="s">
        <v>786</v>
      </c>
      <c r="L25" s="119">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21"/>
      <c r="O25" s="121"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5" s="122"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5" s="13"/>
      <c r="R25" s="233"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234" t="str">
        <f t="shared" ca="1" si="5"/>
        <v/>
      </c>
    </row>
    <row r="26" spans="1:108" s="12" customFormat="1" ht="36" customHeight="1" x14ac:dyDescent="0.35">
      <c r="A26" s="7"/>
      <c r="B26" s="164" t="s">
        <v>797</v>
      </c>
      <c r="C26" s="215" t="s">
        <v>767</v>
      </c>
      <c r="D26" s="117">
        <f>ROW()</f>
        <v>26</v>
      </c>
      <c r="E26" s="217" t="s">
        <v>251</v>
      </c>
      <c r="F26" s="123">
        <v>2</v>
      </c>
      <c r="G26" s="123"/>
      <c r="H26" s="123"/>
      <c r="I26" s="123"/>
      <c r="J26" s="214" t="s">
        <v>793</v>
      </c>
      <c r="K26" s="167" t="str">
        <f t="shared" ref="K26:K27" si="11">IF(C25="Step","Start Date","End Date")</f>
        <v>End Date</v>
      </c>
      <c r="L26" s="119">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21"/>
      <c r="O26" s="121"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44859</v>
      </c>
      <c r="P26" s="122"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44860</v>
      </c>
      <c r="Q26" s="13"/>
      <c r="R26" s="233"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234" t="str">
        <f t="shared" ca="1" si="5"/>
        <v/>
      </c>
    </row>
    <row r="27" spans="1:108" s="12" customFormat="1" ht="36" customHeight="1" x14ac:dyDescent="0.35">
      <c r="A27" s="7"/>
      <c r="B27" s="164" t="s">
        <v>798</v>
      </c>
      <c r="C27" s="215" t="s">
        <v>767</v>
      </c>
      <c r="D27" s="117">
        <f>ROW()</f>
        <v>27</v>
      </c>
      <c r="E27" s="217" t="s">
        <v>251</v>
      </c>
      <c r="F27" s="123">
        <v>3</v>
      </c>
      <c r="G27" s="123"/>
      <c r="H27" s="123"/>
      <c r="I27" s="123"/>
      <c r="J27" s="214" t="s">
        <v>795</v>
      </c>
      <c r="K27" s="167" t="str">
        <f t="shared" si="11"/>
        <v>End Date</v>
      </c>
      <c r="L27" s="119">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21"/>
      <c r="O27" s="121"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44862</v>
      </c>
      <c r="P27" s="122"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7" s="13"/>
      <c r="R27" s="233"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234" t="str">
        <f t="shared" ca="1" si="12"/>
        <v/>
      </c>
    </row>
    <row r="28" spans="1:108" s="12" customFormat="1" ht="36" customHeight="1" x14ac:dyDescent="0.35">
      <c r="A28" s="7"/>
      <c r="B28" s="164" t="s">
        <v>799</v>
      </c>
      <c r="C28" s="215" t="s">
        <v>10</v>
      </c>
      <c r="D28" s="117">
        <f>ROW()</f>
        <v>28</v>
      </c>
      <c r="E28" s="218"/>
      <c r="F28" s="123"/>
      <c r="G28" s="123"/>
      <c r="H28" s="123"/>
      <c r="I28" s="123"/>
      <c r="J28" s="214" t="s">
        <v>791</v>
      </c>
      <c r="K28" s="167" t="s">
        <v>787</v>
      </c>
      <c r="L28" s="119">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21"/>
      <c r="O28" s="121"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44867</v>
      </c>
      <c r="P28" s="122"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28" s="13"/>
      <c r="R28" s="233"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234" t="str">
        <f t="shared" ca="1" si="12"/>
        <v/>
      </c>
    </row>
    <row r="29" spans="1:108" s="12" customFormat="1" ht="36" customHeight="1" x14ac:dyDescent="0.35">
      <c r="A29" s="7"/>
      <c r="B29" s="164" t="s">
        <v>800</v>
      </c>
      <c r="C29" s="215" t="s">
        <v>766</v>
      </c>
      <c r="D29" s="117">
        <f>ROW()</f>
        <v>29</v>
      </c>
      <c r="E29" s="217" t="s">
        <v>251</v>
      </c>
      <c r="F29" s="123">
        <v>5</v>
      </c>
      <c r="G29" s="123"/>
      <c r="H29" s="123"/>
      <c r="I29" s="123">
        <v>2</v>
      </c>
      <c r="J29" s="214" t="s">
        <v>799</v>
      </c>
      <c r="K29" s="167" t="s">
        <v>786</v>
      </c>
      <c r="L29" s="119">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21"/>
      <c r="O29" s="121"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44869</v>
      </c>
      <c r="P29" s="122"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44875</v>
      </c>
      <c r="Q29" s="13"/>
      <c r="R29" s="233"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234" t="str">
        <f t="shared" ca="1" si="16"/>
        <v/>
      </c>
    </row>
    <row r="30" spans="1:108" s="12" customFormat="1" ht="36" customHeight="1" x14ac:dyDescent="0.35">
      <c r="A30" s="7"/>
      <c r="B30" s="164" t="s">
        <v>801</v>
      </c>
      <c r="C30" s="215" t="s">
        <v>802</v>
      </c>
      <c r="D30" s="117">
        <f>ROW()</f>
        <v>30</v>
      </c>
      <c r="E30" s="217" t="s">
        <v>251</v>
      </c>
      <c r="F30" s="123">
        <v>2</v>
      </c>
      <c r="G30" s="123"/>
      <c r="H30" s="123"/>
      <c r="I30" s="123"/>
      <c r="J30" s="214" t="str">
        <f t="shared" ref="J30:J31" si="17">B29</f>
        <v>Perform a digital estate discovery and populate template</v>
      </c>
      <c r="K30" s="167" t="str">
        <f t="shared" ref="K30:K31" si="18">IF(C29="Step","Start Date","End Date")</f>
        <v>End Date</v>
      </c>
      <c r="L30" s="119">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21"/>
      <c r="O30" s="121"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44876</v>
      </c>
      <c r="P30" s="122"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44879</v>
      </c>
      <c r="Q30" s="13"/>
      <c r="R30" s="233"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f t="shared" ca="1" si="6"/>
        <v>1</v>
      </c>
      <c r="AF30" s="16">
        <f t="shared" ca="1" si="6"/>
        <v>1</v>
      </c>
      <c r="AG30" s="16">
        <f t="shared" ca="1" si="6"/>
        <v>1</v>
      </c>
      <c r="AH30" s="16">
        <f t="shared" ca="1" si="9"/>
        <v>1</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t="str">
        <f t="shared" ca="1" si="9"/>
        <v/>
      </c>
      <c r="AS30" s="16" t="str">
        <f t="shared" ca="1" si="9"/>
        <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234" t="str">
        <f t="shared" ca="1" si="16"/>
        <v/>
      </c>
    </row>
    <row r="31" spans="1:108" s="12" customFormat="1" ht="36" customHeight="1" x14ac:dyDescent="0.35">
      <c r="A31" s="7"/>
      <c r="B31" s="164" t="s">
        <v>6</v>
      </c>
      <c r="C31" s="215" t="s">
        <v>767</v>
      </c>
      <c r="D31" s="117">
        <f>ROW()</f>
        <v>31</v>
      </c>
      <c r="E31" s="217"/>
      <c r="F31" s="123">
        <v>1</v>
      </c>
      <c r="G31" s="123"/>
      <c r="H31" s="123"/>
      <c r="I31" s="123"/>
      <c r="J31" s="214" t="str">
        <f t="shared" si="17"/>
        <v>Liaise with business to complete digital discovery and migration scope</v>
      </c>
      <c r="K31" s="167" t="str">
        <f t="shared" si="18"/>
        <v>End Date</v>
      </c>
      <c r="L31" s="119">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21"/>
      <c r="O31" s="121"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1" s="122"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1" s="13"/>
      <c r="R31" s="233"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234" t="str">
        <f t="shared" ca="1" si="16"/>
        <v/>
      </c>
    </row>
    <row r="32" spans="1:108" s="12" customFormat="1" ht="36" customHeight="1" x14ac:dyDescent="0.35">
      <c r="A32" s="7"/>
      <c r="B32" s="164" t="s">
        <v>803</v>
      </c>
      <c r="C32" s="215" t="s">
        <v>10</v>
      </c>
      <c r="D32" s="117">
        <f>ROW()</f>
        <v>32</v>
      </c>
      <c r="E32" s="218"/>
      <c r="F32" s="123"/>
      <c r="G32" s="123"/>
      <c r="H32" s="123"/>
      <c r="I32" s="123"/>
      <c r="J32" s="214" t="s">
        <v>799</v>
      </c>
      <c r="K32" s="167" t="s">
        <v>787</v>
      </c>
      <c r="L32" s="119">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21"/>
      <c r="O32" s="121"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44881</v>
      </c>
      <c r="P32" s="122"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2" s="13"/>
      <c r="R32" s="233"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234" t="str">
        <f t="shared" ca="1" si="16"/>
        <v/>
      </c>
    </row>
    <row r="33" spans="1:108" s="12" customFormat="1" ht="36" customHeight="1" x14ac:dyDescent="0.35">
      <c r="A33" s="7"/>
      <c r="B33" s="164" t="s">
        <v>804</v>
      </c>
      <c r="C33" s="215" t="s">
        <v>766</v>
      </c>
      <c r="D33" s="117">
        <f>ROW()</f>
        <v>33</v>
      </c>
      <c r="E33" s="217" t="s">
        <v>251</v>
      </c>
      <c r="F33" s="123">
        <v>1</v>
      </c>
      <c r="G33" s="123"/>
      <c r="H33" s="123">
        <v>1</v>
      </c>
      <c r="I33" s="123"/>
      <c r="J33" s="214" t="s">
        <v>803</v>
      </c>
      <c r="K33" s="167" t="s">
        <v>786</v>
      </c>
      <c r="L33" s="119">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21"/>
      <c r="O33" s="121"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3" s="122"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3" s="13"/>
      <c r="R33" s="233"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234" t="str">
        <f t="shared" ca="1" si="16"/>
        <v/>
      </c>
    </row>
    <row r="34" spans="1:108" s="12" customFormat="1" ht="36" customHeight="1" x14ac:dyDescent="0.35">
      <c r="A34" s="7"/>
      <c r="B34" s="164" t="s">
        <v>805</v>
      </c>
      <c r="C34" s="215" t="s">
        <v>768</v>
      </c>
      <c r="D34" s="117">
        <f>ROW()</f>
        <v>34</v>
      </c>
      <c r="E34" s="217" t="s">
        <v>254</v>
      </c>
      <c r="F34" s="123">
        <v>2</v>
      </c>
      <c r="G34" s="123"/>
      <c r="H34" s="123"/>
      <c r="I34" s="123">
        <v>3</v>
      </c>
      <c r="J34" s="214" t="str">
        <f t="shared" ref="J34:J36" si="19">B33</f>
        <v>Define migration tooling and get business signoff on approach</v>
      </c>
      <c r="K34" s="167" t="s">
        <v>787</v>
      </c>
      <c r="L34" s="119">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21"/>
      <c r="O34" s="121"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44886</v>
      </c>
      <c r="P34" s="122"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44887</v>
      </c>
      <c r="Q34" s="13"/>
      <c r="R34" s="233"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234" t="str">
        <f t="shared" ca="1" si="16"/>
        <v/>
      </c>
    </row>
    <row r="35" spans="1:108" s="12" customFormat="1" ht="36" customHeight="1" x14ac:dyDescent="0.35">
      <c r="A35" s="7"/>
      <c r="B35" s="164" t="s">
        <v>806</v>
      </c>
      <c r="C35" s="215" t="s">
        <v>769</v>
      </c>
      <c r="D35" s="117">
        <f>ROW()</f>
        <v>35</v>
      </c>
      <c r="E35" s="217" t="s">
        <v>254</v>
      </c>
      <c r="F35" s="123">
        <v>2</v>
      </c>
      <c r="G35" s="123"/>
      <c r="H35" s="123"/>
      <c r="I35" s="123"/>
      <c r="J35" s="214" t="str">
        <f t="shared" si="19"/>
        <v>Create Azure Migrate project in Contoso production subscription</v>
      </c>
      <c r="K35" s="167" t="s">
        <v>787</v>
      </c>
      <c r="L35" s="119">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21"/>
      <c r="O35" s="121"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44888</v>
      </c>
      <c r="P35" s="122"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44889</v>
      </c>
      <c r="Q35" s="13"/>
      <c r="R35" s="233"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234" t="str">
        <f t="shared" ca="1" si="16"/>
        <v/>
      </c>
    </row>
    <row r="36" spans="1:108" s="12" customFormat="1" ht="36" customHeight="1" x14ac:dyDescent="0.35">
      <c r="A36" s="7"/>
      <c r="B36" s="164" t="s">
        <v>6</v>
      </c>
      <c r="C36" s="215" t="s">
        <v>790</v>
      </c>
      <c r="D36" s="117">
        <f>ROW()</f>
        <v>36</v>
      </c>
      <c r="E36" s="217"/>
      <c r="F36" s="123">
        <v>2</v>
      </c>
      <c r="G36" s="123"/>
      <c r="H36" s="123"/>
      <c r="I36" s="123"/>
      <c r="J36" s="214" t="str">
        <f t="shared" si="19"/>
        <v>Install Azure Migrate appliance in Apollo data centre</v>
      </c>
      <c r="K36" s="167" t="s">
        <v>787</v>
      </c>
      <c r="L36" s="119">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21"/>
      <c r="O36" s="121"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44890</v>
      </c>
      <c r="P36" s="122"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6" s="13"/>
      <c r="R36" s="233"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f t="shared" ca="1" si="9"/>
        <v>2</v>
      </c>
      <c r="AT36" s="16">
        <f t="shared" ca="1" si="9"/>
        <v>2</v>
      </c>
      <c r="AU36" s="16">
        <f t="shared" ca="1" si="9"/>
        <v>2</v>
      </c>
      <c r="AV36" s="16">
        <f t="shared" ca="1" si="9"/>
        <v>2</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t="str">
        <f t="shared" ca="1" si="13"/>
        <v/>
      </c>
      <c r="BG36" s="16" t="str">
        <f t="shared" ca="1" si="13"/>
        <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234" t="str">
        <f t="shared" ca="1" si="16"/>
        <v/>
      </c>
    </row>
    <row r="37" spans="1:108" s="12" customFormat="1" ht="36" customHeight="1" x14ac:dyDescent="0.35">
      <c r="A37" s="7"/>
      <c r="B37" s="164" t="s">
        <v>316</v>
      </c>
      <c r="C37" s="215" t="s">
        <v>10</v>
      </c>
      <c r="D37" s="117">
        <f>ROW()</f>
        <v>37</v>
      </c>
      <c r="E37" s="218"/>
      <c r="F37" s="123"/>
      <c r="G37" s="123"/>
      <c r="H37" s="123"/>
      <c r="I37" s="123"/>
      <c r="J37" s="214" t="s">
        <v>803</v>
      </c>
      <c r="K37" s="167" t="s">
        <v>787</v>
      </c>
      <c r="L37" s="119">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21"/>
      <c r="O37" s="121"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7" s="122"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37" s="13"/>
      <c r="R37" s="233"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234" t="str">
        <f t="shared" ca="1" si="16"/>
        <v/>
      </c>
    </row>
    <row r="38" spans="1:108" s="12" customFormat="1" ht="36" customHeight="1" x14ac:dyDescent="0.35">
      <c r="A38" s="7"/>
      <c r="B38" s="164" t="s">
        <v>807</v>
      </c>
      <c r="C38" s="215" t="s">
        <v>767</v>
      </c>
      <c r="D38" s="117">
        <f>ROW()</f>
        <v>38</v>
      </c>
      <c r="E38" s="217" t="s">
        <v>254</v>
      </c>
      <c r="F38" s="123">
        <v>1</v>
      </c>
      <c r="G38" s="123"/>
      <c r="H38" s="123"/>
      <c r="I38" s="123"/>
      <c r="J38" s="214" t="str">
        <f t="shared" ref="J38:J40" si="22">B37</f>
        <v>DISCOVERY</v>
      </c>
      <c r="K38" s="167" t="s">
        <v>786</v>
      </c>
      <c r="L38" s="119">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21"/>
      <c r="O38" s="121"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8" s="122"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44894</v>
      </c>
      <c r="Q38" s="13"/>
      <c r="R38" s="233"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234" t="str">
        <f t="shared" ca="1" si="16"/>
        <v/>
      </c>
    </row>
    <row r="39" spans="1:108" s="12" customFormat="1" ht="36" customHeight="1" x14ac:dyDescent="0.35">
      <c r="A39" s="7"/>
      <c r="B39" s="164" t="s">
        <v>808</v>
      </c>
      <c r="C39" s="215" t="s">
        <v>767</v>
      </c>
      <c r="D39" s="117">
        <f>ROW()</f>
        <v>39</v>
      </c>
      <c r="E39" s="217" t="s">
        <v>254</v>
      </c>
      <c r="F39" s="123">
        <v>1</v>
      </c>
      <c r="G39" s="123">
        <v>1</v>
      </c>
      <c r="H39" s="123"/>
      <c r="I39" s="123"/>
      <c r="J39" s="214" t="str">
        <f t="shared" si="22"/>
        <v>Confirm discovery support compatibility in a VMware environment for the digital estate</v>
      </c>
      <c r="K39" s="167" t="s">
        <v>787</v>
      </c>
      <c r="L39" s="119">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21"/>
      <c r="O39" s="121"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44895</v>
      </c>
      <c r="P39" s="122"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44896</v>
      </c>
      <c r="Q39" s="13"/>
      <c r="R39" s="233"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234" t="str">
        <f t="shared" ca="1" si="16"/>
        <v/>
      </c>
    </row>
    <row r="40" spans="1:108" s="12" customFormat="1" ht="36" customHeight="1" x14ac:dyDescent="0.35">
      <c r="A40" s="7"/>
      <c r="B40" s="164" t="s">
        <v>6</v>
      </c>
      <c r="C40" s="215" t="s">
        <v>790</v>
      </c>
      <c r="D40" s="117">
        <f>ROW()</f>
        <v>40</v>
      </c>
      <c r="E40" s="217"/>
      <c r="F40" s="123">
        <v>1</v>
      </c>
      <c r="G40" s="123">
        <v>1</v>
      </c>
      <c r="H40" s="123"/>
      <c r="I40" s="123"/>
      <c r="J40" s="214" t="str">
        <f t="shared" si="22"/>
        <v>Discover servers in Apollo datacentre using Azure Migrate</v>
      </c>
      <c r="K40" s="167" t="s">
        <v>787</v>
      </c>
      <c r="L40" s="119">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21"/>
      <c r="O40" s="121"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44897</v>
      </c>
      <c r="P40" s="122"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40" s="13"/>
      <c r="R40" s="233"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f t="shared" ca="1" si="21"/>
        <v>2</v>
      </c>
      <c r="BA40" s="16">
        <f t="shared" ca="1" si="21"/>
        <v>2</v>
      </c>
      <c r="BB40" s="16">
        <f t="shared" ca="1" si="21"/>
        <v>2</v>
      </c>
      <c r="BC40" s="16">
        <f t="shared" ca="1" si="21"/>
        <v>2</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t="str">
        <f t="shared" ca="1" si="13"/>
        <v/>
      </c>
      <c r="BN40" s="16" t="str">
        <f t="shared" ca="1" si="14"/>
        <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234" t="str">
        <f t="shared" ca="1" si="16"/>
        <v/>
      </c>
    </row>
    <row r="41" spans="1:108" s="12" customFormat="1" ht="36" customHeight="1" x14ac:dyDescent="0.35">
      <c r="A41" s="7"/>
      <c r="B41" s="164" t="s">
        <v>317</v>
      </c>
      <c r="C41" s="215" t="s">
        <v>10</v>
      </c>
      <c r="D41" s="117">
        <f>ROW()</f>
        <v>41</v>
      </c>
      <c r="E41" s="218"/>
      <c r="F41" s="123"/>
      <c r="G41" s="123"/>
      <c r="H41" s="123"/>
      <c r="I41" s="123"/>
      <c r="J41" s="214" t="s">
        <v>316</v>
      </c>
      <c r="K41" s="167" t="s">
        <v>787</v>
      </c>
      <c r="L41" s="119">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21"/>
      <c r="O41" s="121"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1" s="122"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1" s="13"/>
      <c r="R41" s="233"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234" t="str">
        <f t="shared" ca="1" si="16"/>
        <v/>
      </c>
    </row>
    <row r="42" spans="1:108" s="12" customFormat="1" ht="36" customHeight="1" x14ac:dyDescent="0.35">
      <c r="A42" s="7"/>
      <c r="B42" s="164" t="s">
        <v>809</v>
      </c>
      <c r="C42" s="215" t="s">
        <v>768</v>
      </c>
      <c r="D42" s="117">
        <f>ROW()</f>
        <v>42</v>
      </c>
      <c r="E42" s="217" t="s">
        <v>254</v>
      </c>
      <c r="F42" s="123">
        <v>15</v>
      </c>
      <c r="G42" s="123"/>
      <c r="H42" s="123"/>
      <c r="I42" s="123"/>
      <c r="J42" s="214" t="s">
        <v>317</v>
      </c>
      <c r="K42" s="167" t="s">
        <v>786</v>
      </c>
      <c r="L42" s="119">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21"/>
      <c r="O42" s="121"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2" s="122"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2" s="13"/>
      <c r="R42" s="233"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234" t="str">
        <f t="shared" ca="1" si="16"/>
        <v/>
      </c>
    </row>
    <row r="43" spans="1:108" s="12" customFormat="1" ht="36" customHeight="1" x14ac:dyDescent="0.35">
      <c r="A43" s="7"/>
      <c r="B43" s="164" t="s">
        <v>810</v>
      </c>
      <c r="C43" s="215" t="s">
        <v>768</v>
      </c>
      <c r="D43" s="117">
        <f>ROW()</f>
        <v>43</v>
      </c>
      <c r="E43" s="217" t="s">
        <v>254</v>
      </c>
      <c r="F43" s="123">
        <v>5</v>
      </c>
      <c r="G43" s="123"/>
      <c r="H43" s="123"/>
      <c r="I43" s="123">
        <v>10</v>
      </c>
      <c r="J43" s="214" t="s">
        <v>317</v>
      </c>
      <c r="K43" s="167" t="s">
        <v>786</v>
      </c>
      <c r="L43" s="119">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21"/>
      <c r="O43" s="121"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44915</v>
      </c>
      <c r="P43" s="122"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3" s="13"/>
      <c r="R43" s="233"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234" t="str">
        <f t="shared" ca="1" si="16"/>
        <v/>
      </c>
    </row>
    <row r="44" spans="1:108" s="12" customFormat="1" ht="36" customHeight="1" x14ac:dyDescent="0.35">
      <c r="A44" s="7"/>
      <c r="B44" s="164" t="s">
        <v>6</v>
      </c>
      <c r="C44" s="215" t="s">
        <v>802</v>
      </c>
      <c r="D44" s="117">
        <f>ROW()</f>
        <v>44</v>
      </c>
      <c r="E44" s="217"/>
      <c r="F44" s="123">
        <v>1</v>
      </c>
      <c r="G44" s="123"/>
      <c r="H44" s="123"/>
      <c r="I44" s="123"/>
      <c r="J44" s="214" t="s">
        <v>810</v>
      </c>
      <c r="K44" s="167" t="s">
        <v>787</v>
      </c>
      <c r="L44" s="119">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21"/>
      <c r="O44" s="121"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44922</v>
      </c>
      <c r="P44" s="122"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4" s="13"/>
      <c r="R44" s="233"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f t="shared" ca="1" si="14"/>
        <v>1</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t="str">
        <f t="shared" ca="1" si="25"/>
        <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234" t="str">
        <f t="shared" ca="1" si="16"/>
        <v/>
      </c>
    </row>
    <row r="45" spans="1:108" s="12" customFormat="1" ht="36" customHeight="1" x14ac:dyDescent="0.35">
      <c r="A45" s="7"/>
      <c r="B45" s="164" t="s">
        <v>811</v>
      </c>
      <c r="C45" s="215" t="s">
        <v>10</v>
      </c>
      <c r="D45" s="117">
        <f>ROW()</f>
        <v>45</v>
      </c>
      <c r="E45" s="218"/>
      <c r="F45" s="123"/>
      <c r="G45" s="123"/>
      <c r="H45" s="123"/>
      <c r="I45" s="123"/>
      <c r="J45" s="214" t="s">
        <v>317</v>
      </c>
      <c r="K45" s="167" t="s">
        <v>787</v>
      </c>
      <c r="L45" s="119">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21"/>
      <c r="O45" s="121"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5" s="122"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5" s="13"/>
      <c r="R45" s="233"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234" t="str">
        <f t="shared" ca="1" si="27"/>
        <v/>
      </c>
    </row>
    <row r="46" spans="1:108" s="12" customFormat="1" ht="36" customHeight="1" x14ac:dyDescent="0.35">
      <c r="A46" s="7"/>
      <c r="B46" s="164" t="s">
        <v>812</v>
      </c>
      <c r="C46" s="215" t="s">
        <v>767</v>
      </c>
      <c r="D46" s="117">
        <f>ROW()</f>
        <v>46</v>
      </c>
      <c r="E46" s="217" t="s">
        <v>251</v>
      </c>
      <c r="F46" s="123">
        <v>15</v>
      </c>
      <c r="G46" s="123"/>
      <c r="H46" s="123"/>
      <c r="I46" s="123"/>
      <c r="J46" s="214" t="s">
        <v>811</v>
      </c>
      <c r="K46" s="167" t="s">
        <v>786</v>
      </c>
      <c r="L46" s="119">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21"/>
      <c r="O46" s="121"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6" s="122"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44943</v>
      </c>
      <c r="Q46" s="13"/>
      <c r="R46" s="233"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234" t="str">
        <f t="shared" ca="1" si="27"/>
        <v/>
      </c>
    </row>
    <row r="47" spans="1:108" s="12" customFormat="1" ht="36" customHeight="1" x14ac:dyDescent="0.35">
      <c r="A47" s="7"/>
      <c r="B47" s="164" t="s">
        <v>568</v>
      </c>
      <c r="C47" s="215" t="s">
        <v>769</v>
      </c>
      <c r="D47" s="117">
        <f>ROW()</f>
        <v>47</v>
      </c>
      <c r="E47" s="217" t="s">
        <v>254</v>
      </c>
      <c r="F47" s="123">
        <v>5</v>
      </c>
      <c r="G47" s="123"/>
      <c r="H47" s="123"/>
      <c r="I47" s="123"/>
      <c r="J47" s="214" t="s">
        <v>812</v>
      </c>
      <c r="K47" s="167" t="s">
        <v>787</v>
      </c>
      <c r="L47" s="119">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21"/>
      <c r="O47" s="121"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44944</v>
      </c>
      <c r="P47" s="122"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44950</v>
      </c>
      <c r="Q47" s="13"/>
      <c r="R47" s="233"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234" t="str">
        <f t="shared" ca="1" si="27"/>
        <v/>
      </c>
    </row>
    <row r="48" spans="1:108" s="12" customFormat="1" ht="36" customHeight="1" x14ac:dyDescent="0.35">
      <c r="A48" s="7"/>
      <c r="B48" s="164" t="s">
        <v>6</v>
      </c>
      <c r="C48" s="215" t="s">
        <v>802</v>
      </c>
      <c r="D48" s="117">
        <f>ROW()</f>
        <v>48</v>
      </c>
      <c r="E48" s="217"/>
      <c r="F48" s="123">
        <v>1</v>
      </c>
      <c r="G48" s="123"/>
      <c r="H48" s="123"/>
      <c r="I48" s="123"/>
      <c r="J48" s="214" t="s">
        <v>568</v>
      </c>
      <c r="K48" s="167" t="s">
        <v>787</v>
      </c>
      <c r="L48" s="119">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21"/>
      <c r="O48" s="121"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44951</v>
      </c>
      <c r="P48" s="122"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8" s="13"/>
      <c r="R48" s="233"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f t="shared" ca="1" si="27"/>
        <v>1</v>
      </c>
      <c r="DC48" s="16" t="str">
        <f t="shared" ca="1" si="27"/>
        <v/>
      </c>
      <c r="DD48" s="234" t="str">
        <f t="shared" ca="1" si="27"/>
        <v/>
      </c>
    </row>
    <row r="49" spans="1:108" s="12" customFormat="1" ht="36" customHeight="1" x14ac:dyDescent="0.35">
      <c r="A49" s="7"/>
      <c r="B49" s="164" t="s">
        <v>813</v>
      </c>
      <c r="C49" s="215" t="s">
        <v>10</v>
      </c>
      <c r="D49" s="117">
        <f>ROW()</f>
        <v>49</v>
      </c>
      <c r="E49" s="218"/>
      <c r="F49" s="123"/>
      <c r="G49" s="123"/>
      <c r="H49" s="123"/>
      <c r="I49" s="123"/>
      <c r="J49" s="214" t="s">
        <v>811</v>
      </c>
      <c r="K49" s="167" t="s">
        <v>787</v>
      </c>
      <c r="L49" s="119">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21"/>
      <c r="O49" s="121"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49" s="122"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49" s="13"/>
      <c r="R49" s="233"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234" t="str">
        <f t="shared" ca="1" si="27"/>
        <v/>
      </c>
    </row>
    <row r="50" spans="1:108" s="12" customFormat="1" ht="36" customHeight="1" x14ac:dyDescent="0.35">
      <c r="A50" s="7"/>
      <c r="B50" s="164" t="s">
        <v>814</v>
      </c>
      <c r="C50" s="215" t="s">
        <v>768</v>
      </c>
      <c r="D50" s="117">
        <f>ROW()</f>
        <v>50</v>
      </c>
      <c r="E50" s="217" t="s">
        <v>254</v>
      </c>
      <c r="F50" s="123">
        <v>15</v>
      </c>
      <c r="G50" s="123"/>
      <c r="H50" s="123"/>
      <c r="I50" s="123"/>
      <c r="J50" s="214" t="s">
        <v>813</v>
      </c>
      <c r="K50" s="167" t="s">
        <v>786</v>
      </c>
      <c r="L50" s="119">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21"/>
      <c r="O50" s="121"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50" s="122"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44972</v>
      </c>
      <c r="Q50" s="13"/>
      <c r="R50" s="233"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234" t="str">
        <f t="shared" ca="1" si="27"/>
        <v/>
      </c>
    </row>
    <row r="51" spans="1:108" s="12" customFormat="1" ht="36" customHeight="1" x14ac:dyDescent="0.35">
      <c r="A51" s="7"/>
      <c r="B51" s="164" t="s">
        <v>815</v>
      </c>
      <c r="C51" s="215" t="s">
        <v>802</v>
      </c>
      <c r="D51" s="117">
        <f>ROW()</f>
        <v>51</v>
      </c>
      <c r="E51" s="217" t="s">
        <v>254</v>
      </c>
      <c r="F51" s="123">
        <v>1</v>
      </c>
      <c r="G51" s="123"/>
      <c r="H51" s="123"/>
      <c r="I51" s="123"/>
      <c r="J51" s="214" t="s">
        <v>814</v>
      </c>
      <c r="K51" s="167" t="s">
        <v>787</v>
      </c>
      <c r="L51" s="119">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21"/>
      <c r="O51" s="121"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44973</v>
      </c>
      <c r="P51" s="122"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44973</v>
      </c>
      <c r="Q51" s="13"/>
      <c r="R51" s="233"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234" t="str">
        <f t="shared" ca="1" si="27"/>
        <v/>
      </c>
    </row>
    <row r="52" spans="1:108" s="12" customFormat="1" ht="36" customHeight="1" x14ac:dyDescent="0.35">
      <c r="A52" s="7"/>
      <c r="B52" s="164" t="s">
        <v>816</v>
      </c>
      <c r="C52" s="215" t="s">
        <v>768</v>
      </c>
      <c r="D52" s="117">
        <f>ROW()</f>
        <v>52</v>
      </c>
      <c r="E52" s="217" t="s">
        <v>254</v>
      </c>
      <c r="F52" s="123">
        <v>1</v>
      </c>
      <c r="G52" s="123"/>
      <c r="H52" s="123"/>
      <c r="I52" s="123"/>
      <c r="J52" s="214" t="s">
        <v>815</v>
      </c>
      <c r="K52" s="167" t="s">
        <v>787</v>
      </c>
      <c r="L52" s="119">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21"/>
      <c r="O52" s="121"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44974</v>
      </c>
      <c r="P52" s="122"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44974</v>
      </c>
      <c r="Q52" s="13"/>
      <c r="R52" s="233"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234" t="str">
        <f t="shared" ca="1" si="27"/>
        <v/>
      </c>
    </row>
    <row r="53" spans="1:108" s="12" customFormat="1" ht="36" customHeight="1" x14ac:dyDescent="0.35">
      <c r="A53" s="7"/>
      <c r="B53" s="164" t="s">
        <v>6</v>
      </c>
      <c r="C53" s="215"/>
      <c r="D53" s="117">
        <f>ROW()</f>
        <v>53</v>
      </c>
      <c r="E53" s="217"/>
      <c r="F53" s="123">
        <v>1</v>
      </c>
      <c r="G53" s="123"/>
      <c r="H53" s="123"/>
      <c r="I53" s="123"/>
      <c r="J53" s="214" t="s">
        <v>816</v>
      </c>
      <c r="K53" s="167" t="s">
        <v>787</v>
      </c>
      <c r="L53" s="119">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21"/>
      <c r="O53" s="121"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44977</v>
      </c>
      <c r="P53" s="122"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53" s="13"/>
      <c r="R53" s="233"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234" t="str">
        <f t="shared" ca="1" si="27"/>
        <v/>
      </c>
    </row>
    <row r="54" spans="1:108" s="12" customFormat="1" ht="36" customHeight="1" x14ac:dyDescent="0.35">
      <c r="A54" s="7"/>
      <c r="B54" s="164" t="s">
        <v>817</v>
      </c>
      <c r="C54" s="215" t="s">
        <v>10</v>
      </c>
      <c r="D54" s="117">
        <f>ROW()</f>
        <v>54</v>
      </c>
      <c r="E54" s="218"/>
      <c r="F54" s="123"/>
      <c r="G54" s="123"/>
      <c r="H54" s="123"/>
      <c r="I54" s="123"/>
      <c r="J54" s="214" t="s">
        <v>813</v>
      </c>
      <c r="K54" s="167" t="s">
        <v>787</v>
      </c>
      <c r="L54" s="119">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21"/>
      <c r="O54" s="121"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4" s="122"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4" s="13"/>
      <c r="R54" s="233"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234" t="str">
        <f t="shared" ca="1" si="27"/>
        <v/>
      </c>
    </row>
    <row r="55" spans="1:108" s="12" customFormat="1" ht="36" customHeight="1" x14ac:dyDescent="0.35">
      <c r="A55" s="7"/>
      <c r="B55" s="164" t="s">
        <v>695</v>
      </c>
      <c r="C55" s="215" t="s">
        <v>769</v>
      </c>
      <c r="D55" s="117">
        <f>ROW()</f>
        <v>55</v>
      </c>
      <c r="E55" s="217" t="s">
        <v>254</v>
      </c>
      <c r="F55" s="123">
        <v>15</v>
      </c>
      <c r="G55" s="123"/>
      <c r="H55" s="123"/>
      <c r="I55" s="123"/>
      <c r="J55" s="214" t="s">
        <v>817</v>
      </c>
      <c r="K55" s="167" t="s">
        <v>786</v>
      </c>
      <c r="L55" s="119">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21"/>
      <c r="O55" s="121"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5" s="122"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44998</v>
      </c>
      <c r="Q55" s="13"/>
      <c r="R55" s="233"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234" t="str">
        <f t="shared" ca="1" si="27"/>
        <v/>
      </c>
    </row>
    <row r="56" spans="1:108" s="12" customFormat="1" ht="36" customHeight="1" x14ac:dyDescent="0.35">
      <c r="A56" s="7"/>
      <c r="B56" s="164" t="s">
        <v>6</v>
      </c>
      <c r="C56" s="215"/>
      <c r="D56" s="117">
        <f>ROW()</f>
        <v>56</v>
      </c>
      <c r="E56" s="216"/>
      <c r="F56" s="123">
        <v>5</v>
      </c>
      <c r="G56" s="123"/>
      <c r="H56" s="123"/>
      <c r="I56" s="123"/>
      <c r="J56" s="214" t="s">
        <v>695</v>
      </c>
      <c r="K56" s="167" t="s">
        <v>787</v>
      </c>
      <c r="L56" s="119">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21"/>
      <c r="O56" s="121"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44999</v>
      </c>
      <c r="P56" s="122"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6" s="13"/>
      <c r="R56" s="233"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234" t="str">
        <f t="shared" ca="1" si="27"/>
        <v/>
      </c>
    </row>
    <row r="57" spans="1:108" s="12" customFormat="1" ht="29" x14ac:dyDescent="0.35">
      <c r="A57" s="7"/>
      <c r="B57" s="219" t="s">
        <v>818</v>
      </c>
      <c r="C57" s="215" t="s">
        <v>10</v>
      </c>
      <c r="D57" s="117">
        <f>ROW()</f>
        <v>57</v>
      </c>
      <c r="E57" s="216"/>
      <c r="F57" s="123"/>
      <c r="G57" s="123"/>
      <c r="H57" s="123"/>
      <c r="I57" s="123"/>
      <c r="J57" s="214" t="s">
        <v>817</v>
      </c>
      <c r="K57" s="167" t="s">
        <v>787</v>
      </c>
      <c r="L57" s="119">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21"/>
      <c r="O57" s="121"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45006</v>
      </c>
      <c r="P57" s="122"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7" s="13"/>
      <c r="R57" s="233"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234" t="str">
        <f t="shared" ca="1" si="27"/>
        <v/>
      </c>
    </row>
    <row r="58" spans="1:108" s="12" customFormat="1" ht="29" x14ac:dyDescent="0.35">
      <c r="A58" s="7"/>
      <c r="B58" s="220" t="s">
        <v>819</v>
      </c>
      <c r="C58" s="215" t="s">
        <v>790</v>
      </c>
      <c r="D58" s="117">
        <f>ROW()</f>
        <v>58</v>
      </c>
      <c r="E58" s="216"/>
      <c r="F58" s="123">
        <v>1</v>
      </c>
      <c r="G58" s="123"/>
      <c r="H58" s="123"/>
      <c r="I58" s="123"/>
      <c r="J58" s="214" t="str">
        <f t="shared" ref="J58" si="32">B57</f>
        <v>Project Duration Step - DO NOT TOUCH
INSERT TASKS/ROWS ABOVE THIS</v>
      </c>
      <c r="K58" s="167" t="s">
        <v>786</v>
      </c>
      <c r="L58" s="119">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21">
        <f ca="1">MAX($P$18:INDIRECT(_xlfn.CONCAT(SUBSTITUTE(ADDRESS(1,COLUMN(),4),"1",""),(ROW()-2))))</f>
        <v>45005</v>
      </c>
      <c r="O58" s="121"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45005</v>
      </c>
      <c r="P58" s="122"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8" s="13"/>
      <c r="R58" s="235" t="str">
        <f t="shared" ca="1" si="30"/>
        <v/>
      </c>
      <c r="S58" s="236" t="str">
        <f t="shared" ca="1" si="30"/>
        <v/>
      </c>
      <c r="T58" s="236" t="str">
        <f t="shared" ca="1" si="30"/>
        <v/>
      </c>
      <c r="U58" s="236" t="str">
        <f t="shared" ca="1" si="30"/>
        <v/>
      </c>
      <c r="V58" s="236" t="str">
        <f t="shared" ca="1" si="30"/>
        <v/>
      </c>
      <c r="W58" s="236" t="str">
        <f t="shared" ca="1" si="30"/>
        <v/>
      </c>
      <c r="X58" s="236" t="str">
        <f t="shared" ca="1" si="30"/>
        <v/>
      </c>
      <c r="Y58" s="236" t="str">
        <f t="shared" ca="1" si="30"/>
        <v/>
      </c>
      <c r="Z58" s="236" t="str">
        <f t="shared" ca="1" si="30"/>
        <v/>
      </c>
      <c r="AA58" s="236" t="str">
        <f t="shared" ca="1" si="30"/>
        <v/>
      </c>
      <c r="AB58" s="236" t="str">
        <f t="shared" ca="1" si="30"/>
        <v/>
      </c>
      <c r="AC58" s="236" t="str">
        <f t="shared" ca="1" si="30"/>
        <v/>
      </c>
      <c r="AD58" s="236" t="str">
        <f t="shared" ca="1" si="30"/>
        <v/>
      </c>
      <c r="AE58" s="236" t="str">
        <f t="shared" ca="1" si="30"/>
        <v/>
      </c>
      <c r="AF58" s="236" t="str">
        <f t="shared" ca="1" si="30"/>
        <v/>
      </c>
      <c r="AG58" s="236" t="str">
        <f t="shared" ca="1" si="30"/>
        <v/>
      </c>
      <c r="AH58" s="236" t="str">
        <f t="shared" ca="1" si="31"/>
        <v/>
      </c>
      <c r="AI58" s="236" t="str">
        <f t="shared" ca="1" si="31"/>
        <v/>
      </c>
      <c r="AJ58" s="236" t="str">
        <f t="shared" ca="1" si="31"/>
        <v/>
      </c>
      <c r="AK58" s="236" t="str">
        <f t="shared" ca="1" si="31"/>
        <v/>
      </c>
      <c r="AL58" s="236" t="str">
        <f t="shared" ca="1" si="31"/>
        <v/>
      </c>
      <c r="AM58" s="236" t="str">
        <f t="shared" ca="1" si="31"/>
        <v/>
      </c>
      <c r="AN58" s="236" t="str">
        <f t="shared" ca="1" si="31"/>
        <v/>
      </c>
      <c r="AO58" s="236" t="str">
        <f t="shared" ca="1" si="31"/>
        <v/>
      </c>
      <c r="AP58" s="236" t="str">
        <f t="shared" ca="1" si="31"/>
        <v/>
      </c>
      <c r="AQ58" s="236" t="str">
        <f t="shared" ca="1" si="31"/>
        <v/>
      </c>
      <c r="AR58" s="236" t="str">
        <f t="shared" ca="1" si="31"/>
        <v/>
      </c>
      <c r="AS58" s="236" t="str">
        <f t="shared" ca="1" si="31"/>
        <v/>
      </c>
      <c r="AT58" s="236" t="str">
        <f t="shared" ca="1" si="31"/>
        <v/>
      </c>
      <c r="AU58" s="236" t="str">
        <f t="shared" ca="1" si="31"/>
        <v/>
      </c>
      <c r="AV58" s="236" t="str">
        <f t="shared" ca="1" si="31"/>
        <v/>
      </c>
      <c r="AW58" s="236" t="str">
        <f t="shared" ca="1" si="31"/>
        <v/>
      </c>
      <c r="AX58" s="236" t="str">
        <f t="shared" ca="1" si="29"/>
        <v/>
      </c>
      <c r="AY58" s="236" t="str">
        <f t="shared" ca="1" si="29"/>
        <v/>
      </c>
      <c r="AZ58" s="236" t="str">
        <f t="shared" ca="1" si="29"/>
        <v/>
      </c>
      <c r="BA58" s="236" t="str">
        <f t="shared" ca="1" si="29"/>
        <v/>
      </c>
      <c r="BB58" s="236" t="str">
        <f t="shared" ca="1" si="29"/>
        <v/>
      </c>
      <c r="BC58" s="236" t="str">
        <f t="shared" ca="1" si="29"/>
        <v/>
      </c>
      <c r="BD58" s="236" t="str">
        <f t="shared" ca="1" si="29"/>
        <v/>
      </c>
      <c r="BE58" s="236" t="str">
        <f t="shared" ca="1" si="29"/>
        <v/>
      </c>
      <c r="BF58" s="236" t="str">
        <f t="shared" ca="1" si="29"/>
        <v/>
      </c>
      <c r="BG58" s="236" t="str">
        <f t="shared" ca="1" si="29"/>
        <v/>
      </c>
      <c r="BH58" s="236" t="str">
        <f t="shared" ca="1" si="29"/>
        <v/>
      </c>
      <c r="BI58" s="236" t="str">
        <f t="shared" ca="1" si="29"/>
        <v/>
      </c>
      <c r="BJ58" s="236" t="str">
        <f t="shared" ca="1" si="29"/>
        <v/>
      </c>
      <c r="BK58" s="236" t="str">
        <f t="shared" ca="1" si="29"/>
        <v/>
      </c>
      <c r="BL58" s="236" t="str">
        <f t="shared" ca="1" si="29"/>
        <v/>
      </c>
      <c r="BM58" s="236" t="str">
        <f t="shared" ca="1" si="26"/>
        <v/>
      </c>
      <c r="BN58" s="236" t="str">
        <f t="shared" ca="1" si="26"/>
        <v/>
      </c>
      <c r="BO58" s="236" t="str">
        <f t="shared" ca="1" si="26"/>
        <v/>
      </c>
      <c r="BP58" s="236" t="str">
        <f t="shared" ca="1" si="26"/>
        <v/>
      </c>
      <c r="BQ58" s="236" t="str">
        <f t="shared" ca="1" si="26"/>
        <v/>
      </c>
      <c r="BR58" s="236" t="str">
        <f t="shared" ca="1" si="26"/>
        <v/>
      </c>
      <c r="BS58" s="236" t="str">
        <f t="shared" ca="1" si="26"/>
        <v/>
      </c>
      <c r="BT58" s="236" t="str">
        <f t="shared" ca="1" si="26"/>
        <v/>
      </c>
      <c r="BU58" s="236" t="str">
        <f t="shared" ca="1" si="26"/>
        <v/>
      </c>
      <c r="BV58" s="236" t="str">
        <f t="shared" ca="1" si="26"/>
        <v/>
      </c>
      <c r="BW58" s="236" t="str">
        <f t="shared" ca="1" si="26"/>
        <v/>
      </c>
      <c r="BX58" s="236" t="str">
        <f t="shared" ca="1" si="26"/>
        <v/>
      </c>
      <c r="BY58" s="236" t="str">
        <f t="shared" ca="1" si="26"/>
        <v/>
      </c>
      <c r="BZ58" s="236" t="str">
        <f t="shared" ca="1" si="26"/>
        <v/>
      </c>
      <c r="CA58" s="236" t="str">
        <f t="shared" ca="1" si="26"/>
        <v/>
      </c>
      <c r="CB58" s="236" t="str">
        <f t="shared" ca="1" si="26"/>
        <v/>
      </c>
      <c r="CC58" s="236" t="str">
        <f t="shared" ca="1" si="25"/>
        <v/>
      </c>
      <c r="CD58" s="236" t="str">
        <f t="shared" ca="1" si="25"/>
        <v/>
      </c>
      <c r="CE58" s="236" t="str">
        <f t="shared" ca="1" si="25"/>
        <v/>
      </c>
      <c r="CF58" s="236" t="str">
        <f t="shared" ca="1" si="25"/>
        <v/>
      </c>
      <c r="CG58" s="236" t="str">
        <f t="shared" ca="1" si="25"/>
        <v/>
      </c>
      <c r="CH58" s="236" t="str">
        <f t="shared" ca="1" si="25"/>
        <v/>
      </c>
      <c r="CI58" s="236" t="str">
        <f t="shared" ca="1" si="25"/>
        <v/>
      </c>
      <c r="CJ58" s="236" t="str">
        <f t="shared" ca="1" si="25"/>
        <v/>
      </c>
      <c r="CK58" s="236" t="str">
        <f t="shared" ca="1" si="25"/>
        <v/>
      </c>
      <c r="CL58" s="236" t="str">
        <f t="shared" ca="1" si="25"/>
        <v/>
      </c>
      <c r="CM58" s="236" t="str">
        <f t="shared" ca="1" si="25"/>
        <v/>
      </c>
      <c r="CN58" s="236" t="str">
        <f t="shared" ca="1" si="25"/>
        <v/>
      </c>
      <c r="CO58" s="236" t="str">
        <f t="shared" ca="1" si="25"/>
        <v/>
      </c>
      <c r="CP58" s="236" t="str">
        <f t="shared" ca="1" si="25"/>
        <v/>
      </c>
      <c r="CQ58" s="236" t="str">
        <f t="shared" ca="1" si="25"/>
        <v/>
      </c>
      <c r="CR58" s="236" t="str">
        <f t="shared" ca="1" si="25"/>
        <v/>
      </c>
      <c r="CS58" s="236" t="str">
        <f t="shared" ca="1" si="27"/>
        <v/>
      </c>
      <c r="CT58" s="236" t="str">
        <f t="shared" ca="1" si="27"/>
        <v/>
      </c>
      <c r="CU58" s="236" t="str">
        <f t="shared" ca="1" si="27"/>
        <v/>
      </c>
      <c r="CV58" s="236" t="str">
        <f t="shared" ca="1" si="27"/>
        <v/>
      </c>
      <c r="CW58" s="236" t="str">
        <f t="shared" ca="1" si="27"/>
        <v/>
      </c>
      <c r="CX58" s="236" t="str">
        <f t="shared" ca="1" si="27"/>
        <v/>
      </c>
      <c r="CY58" s="236" t="str">
        <f t="shared" ca="1" si="27"/>
        <v/>
      </c>
      <c r="CZ58" s="236" t="str">
        <f t="shared" ca="1" si="27"/>
        <v/>
      </c>
      <c r="DA58" s="236" t="str">
        <f t="shared" ca="1" si="27"/>
        <v/>
      </c>
      <c r="DB58" s="236" t="str">
        <f t="shared" ca="1" si="27"/>
        <v/>
      </c>
      <c r="DC58" s="236" t="str">
        <f t="shared" ca="1" si="27"/>
        <v/>
      </c>
      <c r="DD58" s="237" t="str">
        <f t="shared" ca="1" si="27"/>
        <v/>
      </c>
    </row>
    <row r="59" spans="1:108" ht="30" customHeight="1" x14ac:dyDescent="0.35">
      <c r="E59" s="11"/>
      <c r="F59" s="11"/>
      <c r="G59" s="11"/>
      <c r="H59" s="11"/>
      <c r="I59" s="11"/>
      <c r="J59" s="11"/>
      <c r="K59" s="11"/>
      <c r="P59" s="10"/>
      <c r="Q59" s="9"/>
    </row>
    <row r="60" spans="1:108" ht="30" customHeight="1" x14ac:dyDescent="0.35">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55" priority="14">
      <formula>R$15&lt;=EOMONTH($R$15,0)</formula>
    </cfRule>
  </conditionalFormatting>
  <conditionalFormatting sqref="S14:DD14">
    <cfRule type="expression" dxfId="54" priority="13">
      <formula>AND(S$15&lt;=EOMONTH($R$15,2),S$15&gt;EOMONTH($R$15,0),S$15&gt;EOMONTH($R$15,1))</formula>
    </cfRule>
  </conditionalFormatting>
  <conditionalFormatting sqref="R14:DD14">
    <cfRule type="expression" dxfId="53" priority="12">
      <formula>AND(R$15&lt;=EOMONTH($R$15,1),R$15&gt;EOMONTH($R$15,0))</formula>
    </cfRule>
  </conditionalFormatting>
  <conditionalFormatting sqref="R15:DD58">
    <cfRule type="expression" dxfId="52" priority="1">
      <formula>AND(TODAY()&gt;=R$15,TODAY()&lt;S$15)</formula>
    </cfRule>
  </conditionalFormatting>
  <conditionalFormatting sqref="N20:N58">
    <cfRule type="expression" dxfId="51" priority="3" stopIfTrue="1">
      <formula>AND($J20="",$N20="")</formula>
    </cfRule>
    <cfRule type="expression" dxfId="50" priority="5" stopIfTrue="1">
      <formula>AND($N20&lt;&gt;"",(WEEKDAY($N20,2)&gt;5))</formula>
    </cfRule>
  </conditionalFormatting>
  <conditionalFormatting sqref="O18:O58">
    <cfRule type="expression" dxfId="49" priority="6" stopIfTrue="1">
      <formula>AND($O18&lt;&gt;"",(WEEKDAY($O18,2)&gt;5))</formula>
    </cfRule>
  </conditionalFormatting>
  <conditionalFormatting sqref="R18:DD58">
    <cfRule type="expression" dxfId="48" priority="11" stopIfTrue="1">
      <formula>AND($C18="Step",R$15&gt;=$O18,R$15&lt;=$P18)</formula>
    </cfRule>
    <cfRule type="expression" dxfId="47" priority="16" stopIfTrue="1">
      <formula>AND(LEN($C18)=0,R$15&gt;=$O18,R$15&lt;=$P18)</formula>
    </cfRule>
    <cfRule type="expression" dxfId="46" priority="17" stopIfTrue="1">
      <formula>AND($C18="Complete",R$15&gt;=$O18,R$15&lt;=$P18)</formula>
    </cfRule>
    <cfRule type="expression" dxfId="45" priority="18" stopIfTrue="1">
      <formula>AND($C18="On Track",R$15&gt;=$O18,R$15&lt;=$P18)</formula>
    </cfRule>
    <cfRule type="expression" dxfId="44" priority="19" stopIfTrue="1">
      <formula>AND($C18="Low Risk",R$15&gt;=$O18,R$15&lt;=$P18)</formula>
    </cfRule>
    <cfRule type="expression" dxfId="43" priority="20" stopIfTrue="1">
      <formula>AND($C18="Med Risk",R$15&gt;=$O18,R$15&lt;=$P18)</formula>
    </cfRule>
    <cfRule type="expression" dxfId="42" priority="21" stopIfTrue="1">
      <formula>AND($C18="High Risk",R$15&gt;=$O18,R$15&lt;=$P18)</formula>
    </cfRule>
    <cfRule type="expression" dxfId="41" priority="23">
      <formula>AND(LEFT(TEXT(R$15,"ddd"),1)="S")</formula>
    </cfRule>
  </conditionalFormatting>
  <conditionalFormatting sqref="K18:K58">
    <cfRule type="expression" dxfId="40" priority="4" stopIfTrue="1">
      <formula>AND($C17="Step",$C18&lt;&gt;"Step",$K18&lt;&gt;"Start Date",$N18="")</formula>
    </cfRule>
  </conditionalFormatting>
  <conditionalFormatting sqref="G18:G58 P18:P58">
    <cfRule type="expression" dxfId="39" priority="15">
      <formula>AND($G18&lt;&gt;"",$C18&lt;&gt;"Step")</formula>
    </cfRule>
  </conditionalFormatting>
  <conditionalFormatting sqref="F18:F58">
    <cfRule type="expression" dxfId="38" priority="7" stopIfTrue="1">
      <formula>AND($C18&lt;&gt;"Step",$F18="")</formula>
    </cfRule>
    <cfRule type="expression" dxfId="37" priority="8" stopIfTrue="1">
      <formula>AND($C18="Step",$F18&lt;&gt;"")</formula>
    </cfRule>
  </conditionalFormatting>
  <conditionalFormatting sqref="B18:K20 B56:K58 B21:D55 F21:K55">
    <cfRule type="expression" dxfId="36" priority="22">
      <formula>AND($C18="Step")</formula>
    </cfRule>
  </conditionalFormatting>
  <conditionalFormatting sqref="G18:G58">
    <cfRule type="expression" dxfId="35" priority="9" stopIfTrue="1">
      <formula>AND($C18="Step",$G18&lt;&gt;"")</formula>
    </cfRule>
  </conditionalFormatting>
  <conditionalFormatting sqref="H18:I58">
    <cfRule type="expression" dxfId="34" priority="10" stopIfTrue="1">
      <formula>AND($H18&lt;&gt;"",$I18&lt;&gt;"")</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45" fitToHeight="0" orientation="landscape" r:id="rId1"/>
  <headerFooter differentFirst="1" scaleWithDoc="0">
    <oddFooter>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Normal="100" workbookViewId="0">
      <pane xSplit="6" ySplit="16" topLeftCell="G17" activePane="bottomRight" state="frozen"/>
      <selection pane="topRight" activeCell="G1" sqref="G1"/>
      <selection pane="bottomLeft" activeCell="A17" sqref="A17"/>
      <selection pane="bottomRight"/>
    </sheetView>
  </sheetViews>
  <sheetFormatPr defaultColWidth="8.6328125" defaultRowHeight="14.5" x14ac:dyDescent="0.35"/>
  <cols>
    <col min="1" max="1" width="3.90625" style="2" customWidth="1"/>
    <col min="2" max="2" width="21.54296875" style="2" bestFit="1" customWidth="1"/>
    <col min="3" max="3" width="13.1796875" style="2" bestFit="1" customWidth="1"/>
    <col min="4" max="4" width="12.54296875" style="2" bestFit="1" customWidth="1"/>
    <col min="5" max="5" width="6.81640625" style="2" bestFit="1" customWidth="1"/>
    <col min="6" max="6" width="12.6328125" style="2" bestFit="1" customWidth="1"/>
    <col min="7" max="8" width="13.36328125" style="2" bestFit="1" customWidth="1"/>
    <col min="9" max="9" width="11.36328125" style="2" bestFit="1" customWidth="1"/>
    <col min="10" max="10" width="7.7265625" style="2" bestFit="1" customWidth="1"/>
    <col min="11" max="11" width="14.90625" style="2" bestFit="1" customWidth="1"/>
    <col min="12" max="12" width="10.26953125" style="2" bestFit="1" customWidth="1"/>
    <col min="13" max="13" width="10.81640625" style="2" bestFit="1" customWidth="1"/>
    <col min="14" max="14" width="13.90625" style="2" bestFit="1" customWidth="1"/>
    <col min="15" max="15" width="9.1796875" style="2" bestFit="1" customWidth="1"/>
    <col min="16" max="16" width="11.90625" style="2" bestFit="1" customWidth="1"/>
    <col min="17" max="17" width="10.26953125" style="2" bestFit="1" customWidth="1"/>
    <col min="18" max="18" width="10.6328125" style="2" bestFit="1" customWidth="1"/>
    <col min="19" max="19" width="26.54296875" style="2" bestFit="1" customWidth="1"/>
    <col min="20" max="20" width="16.6328125" style="2" bestFit="1" customWidth="1"/>
    <col min="21" max="21" width="20.36328125" style="2" bestFit="1" customWidth="1"/>
    <col min="22" max="22" width="11.26953125" style="2" bestFit="1" customWidth="1"/>
    <col min="23" max="23" width="13.453125" style="2" bestFit="1" customWidth="1"/>
    <col min="24" max="24" width="13.6328125" style="2" bestFit="1" customWidth="1"/>
    <col min="25" max="25" width="12.08984375" style="2" bestFit="1" customWidth="1"/>
    <col min="26" max="26" width="13.7265625" style="2" bestFit="1" customWidth="1"/>
    <col min="27" max="27" width="7.90625" style="2" bestFit="1" customWidth="1"/>
    <col min="28" max="28" width="11.26953125" style="2" bestFit="1" customWidth="1"/>
    <col min="29" max="29" width="10.26953125" style="2" bestFit="1" customWidth="1"/>
    <col min="30" max="30" width="10.81640625" style="2" bestFit="1" customWidth="1"/>
    <col min="31" max="31" width="11.26953125" style="2" bestFit="1" customWidth="1"/>
    <col min="32" max="32" width="10.6328125" style="2" bestFit="1" customWidth="1"/>
    <col min="33" max="33" width="21.26953125" style="2" bestFit="1" customWidth="1"/>
    <col min="34" max="16384" width="8.6328125" style="2"/>
  </cols>
  <sheetData>
    <row r="15" spans="2:33" x14ac:dyDescent="0.35">
      <c r="V15" s="195" t="s">
        <v>1525</v>
      </c>
      <c r="W15" s="196"/>
      <c r="X15" s="196"/>
      <c r="Y15" s="197"/>
      <c r="Z15" s="198" t="s">
        <v>1529</v>
      </c>
      <c r="AA15" s="198"/>
      <c r="AB15" s="198"/>
      <c r="AC15" s="199" t="s">
        <v>820</v>
      </c>
      <c r="AD15" s="204"/>
      <c r="AE15" s="204"/>
      <c r="AF15" s="200"/>
    </row>
    <row r="16" spans="2:33" ht="29" x14ac:dyDescent="0.35">
      <c r="B16" s="2" t="s">
        <v>1523</v>
      </c>
      <c r="C16" s="2" t="s">
        <v>1533</v>
      </c>
      <c r="D16" s="2" t="s">
        <v>102</v>
      </c>
      <c r="E16" s="2" t="s">
        <v>821</v>
      </c>
      <c r="F16" s="2" t="s">
        <v>1</v>
      </c>
      <c r="G16" s="2" t="s">
        <v>822</v>
      </c>
      <c r="H16" s="2" t="s">
        <v>1520</v>
      </c>
      <c r="I16" s="2" t="s">
        <v>823</v>
      </c>
      <c r="J16" s="2" t="s">
        <v>824</v>
      </c>
      <c r="K16" s="2" t="s">
        <v>825</v>
      </c>
      <c r="L16" s="2" t="s">
        <v>826</v>
      </c>
      <c r="M16" s="2" t="s">
        <v>827</v>
      </c>
      <c r="N16" s="2" t="s">
        <v>319</v>
      </c>
      <c r="O16" s="2" t="s">
        <v>828</v>
      </c>
      <c r="P16" s="2" t="s">
        <v>829</v>
      </c>
      <c r="Q16" s="2" t="s">
        <v>830</v>
      </c>
      <c r="R16" s="2" t="s">
        <v>831</v>
      </c>
      <c r="S16" s="2" t="s">
        <v>1527</v>
      </c>
      <c r="T16" s="2" t="s">
        <v>832</v>
      </c>
      <c r="U16" s="2" t="s">
        <v>1524</v>
      </c>
      <c r="V16" s="139" t="s">
        <v>1526</v>
      </c>
      <c r="W16" s="140" t="s">
        <v>1521</v>
      </c>
      <c r="X16" s="140" t="s">
        <v>19</v>
      </c>
      <c r="Y16" s="201" t="s">
        <v>1522</v>
      </c>
      <c r="Z16" s="139" t="s">
        <v>833</v>
      </c>
      <c r="AA16" s="140" t="s">
        <v>1528</v>
      </c>
      <c r="AB16" s="201" t="s">
        <v>834</v>
      </c>
      <c r="AC16" s="141" t="s">
        <v>1531</v>
      </c>
      <c r="AD16" s="165" t="s">
        <v>1532</v>
      </c>
      <c r="AE16" s="165" t="s">
        <v>44</v>
      </c>
      <c r="AF16" s="202" t="s">
        <v>1530</v>
      </c>
      <c r="AG16" s="2" t="s">
        <v>835</v>
      </c>
    </row>
    <row r="17" spans="2:33" ht="43.5" x14ac:dyDescent="0.35">
      <c r="B17" s="103">
        <v>45261</v>
      </c>
      <c r="C17" s="2" t="s">
        <v>836</v>
      </c>
      <c r="D17" s="2" t="s">
        <v>837</v>
      </c>
      <c r="E17" s="105">
        <v>0.99990000000000001</v>
      </c>
      <c r="F17" s="2" t="s">
        <v>6</v>
      </c>
      <c r="G17" s="2" t="s">
        <v>838</v>
      </c>
      <c r="H17" s="2" t="s">
        <v>839</v>
      </c>
      <c r="I17" s="2" t="s">
        <v>840</v>
      </c>
      <c r="J17" s="102">
        <v>100</v>
      </c>
      <c r="K17" s="2" t="s">
        <v>841</v>
      </c>
      <c r="L17" s="2" t="s">
        <v>6</v>
      </c>
      <c r="M17" s="2" t="s">
        <v>6</v>
      </c>
      <c r="N17" s="2" t="s">
        <v>842</v>
      </c>
      <c r="O17" s="102">
        <v>5</v>
      </c>
      <c r="P17" s="2" t="s">
        <v>843</v>
      </c>
      <c r="Q17" s="2" t="s">
        <v>844</v>
      </c>
      <c r="R17" s="2" t="s">
        <v>845</v>
      </c>
      <c r="S17" s="103" t="s">
        <v>845</v>
      </c>
      <c r="T17" s="2" t="s">
        <v>1453</v>
      </c>
      <c r="U17" s="103">
        <v>45366</v>
      </c>
      <c r="V17" s="141" t="s">
        <v>371</v>
      </c>
      <c r="W17" s="165" t="s">
        <v>846</v>
      </c>
      <c r="X17" s="165" t="s">
        <v>847</v>
      </c>
      <c r="Y17" s="202" t="s">
        <v>848</v>
      </c>
      <c r="Z17" s="141" t="s">
        <v>6</v>
      </c>
      <c r="AA17" s="165" t="s">
        <v>6</v>
      </c>
      <c r="AB17" s="202" t="s">
        <v>6</v>
      </c>
      <c r="AC17" s="141" t="s">
        <v>6</v>
      </c>
      <c r="AD17" s="165" t="s">
        <v>6</v>
      </c>
      <c r="AE17" s="165" t="s">
        <v>6</v>
      </c>
      <c r="AF17" s="202" t="s">
        <v>6</v>
      </c>
      <c r="AG17" s="103">
        <v>45292</v>
      </c>
    </row>
    <row r="18" spans="2:33" ht="43.5" x14ac:dyDescent="0.35">
      <c r="B18" s="103">
        <v>45261</v>
      </c>
      <c r="C18" s="2" t="s">
        <v>849</v>
      </c>
      <c r="D18" s="2" t="s">
        <v>1454</v>
      </c>
      <c r="E18" s="105">
        <v>0.99950000000000006</v>
      </c>
      <c r="F18" s="2" t="s">
        <v>6</v>
      </c>
      <c r="G18" s="2" t="s">
        <v>850</v>
      </c>
      <c r="H18" s="2" t="s">
        <v>851</v>
      </c>
      <c r="I18" s="2" t="s">
        <v>852</v>
      </c>
      <c r="J18" s="102">
        <v>10</v>
      </c>
      <c r="K18" s="2" t="s">
        <v>853</v>
      </c>
      <c r="L18" s="2" t="s">
        <v>6</v>
      </c>
      <c r="M18" s="2" t="s">
        <v>6</v>
      </c>
      <c r="N18" s="2" t="s">
        <v>842</v>
      </c>
      <c r="O18" s="102">
        <v>2</v>
      </c>
      <c r="P18" s="2" t="s">
        <v>854</v>
      </c>
      <c r="Q18" s="2" t="s">
        <v>388</v>
      </c>
      <c r="R18" s="2" t="s">
        <v>855</v>
      </c>
      <c r="S18" s="103">
        <v>46023</v>
      </c>
      <c r="T18" s="2" t="s">
        <v>856</v>
      </c>
      <c r="U18" s="103">
        <v>45366</v>
      </c>
      <c r="V18" s="141" t="s">
        <v>371</v>
      </c>
      <c r="W18" s="165" t="s">
        <v>846</v>
      </c>
      <c r="X18" s="165" t="s">
        <v>847</v>
      </c>
      <c r="Y18" s="202" t="s">
        <v>857</v>
      </c>
      <c r="Z18" s="141" t="s">
        <v>6</v>
      </c>
      <c r="AA18" s="165" t="s">
        <v>6</v>
      </c>
      <c r="AB18" s="202" t="s">
        <v>6</v>
      </c>
      <c r="AC18" s="141" t="s">
        <v>6</v>
      </c>
      <c r="AD18" s="165" t="s">
        <v>6</v>
      </c>
      <c r="AE18" s="165" t="s">
        <v>6</v>
      </c>
      <c r="AF18" s="202" t="s">
        <v>6</v>
      </c>
      <c r="AG18" s="103">
        <v>45292</v>
      </c>
    </row>
    <row r="19" spans="2:33" ht="43.5" x14ac:dyDescent="0.35">
      <c r="B19" s="103">
        <v>45261</v>
      </c>
      <c r="C19" s="2" t="s">
        <v>836</v>
      </c>
      <c r="D19" s="2" t="s">
        <v>858</v>
      </c>
      <c r="E19" s="105">
        <v>0.999</v>
      </c>
      <c r="F19" s="2" t="s">
        <v>6</v>
      </c>
      <c r="G19" s="2" t="s">
        <v>859</v>
      </c>
      <c r="H19" s="2" t="s">
        <v>860</v>
      </c>
      <c r="I19" s="2" t="s">
        <v>840</v>
      </c>
      <c r="J19" s="102">
        <v>500</v>
      </c>
      <c r="K19" s="2" t="s">
        <v>861</v>
      </c>
      <c r="L19" s="2" t="s">
        <v>6</v>
      </c>
      <c r="M19" s="2" t="s">
        <v>6</v>
      </c>
      <c r="N19" s="2" t="s">
        <v>842</v>
      </c>
      <c r="O19" s="102">
        <v>5</v>
      </c>
      <c r="P19" s="2" t="s">
        <v>843</v>
      </c>
      <c r="Q19" s="2" t="s">
        <v>844</v>
      </c>
      <c r="R19" s="2" t="s">
        <v>862</v>
      </c>
      <c r="S19" s="103">
        <v>54789</v>
      </c>
      <c r="T19" s="2" t="s">
        <v>863</v>
      </c>
      <c r="U19" s="103">
        <v>45366</v>
      </c>
      <c r="V19" s="141" t="s">
        <v>371</v>
      </c>
      <c r="W19" s="165" t="s">
        <v>846</v>
      </c>
      <c r="X19" s="165" t="s">
        <v>847</v>
      </c>
      <c r="Y19" s="202" t="s">
        <v>864</v>
      </c>
      <c r="Z19" s="141" t="s">
        <v>6</v>
      </c>
      <c r="AA19" s="165" t="s">
        <v>6</v>
      </c>
      <c r="AB19" s="202" t="s">
        <v>6</v>
      </c>
      <c r="AC19" s="141" t="s">
        <v>6</v>
      </c>
      <c r="AD19" s="165" t="s">
        <v>6</v>
      </c>
      <c r="AE19" s="165" t="s">
        <v>6</v>
      </c>
      <c r="AF19" s="202" t="s">
        <v>6</v>
      </c>
      <c r="AG19" s="103">
        <v>45292</v>
      </c>
    </row>
    <row r="20" spans="2:33" ht="43.5" x14ac:dyDescent="0.35">
      <c r="B20" s="103">
        <v>45261</v>
      </c>
      <c r="C20" s="2" t="s">
        <v>849</v>
      </c>
      <c r="D20" s="2" t="s">
        <v>1455</v>
      </c>
      <c r="E20" s="105">
        <v>0.995</v>
      </c>
      <c r="F20" s="2" t="s">
        <v>6</v>
      </c>
      <c r="G20" s="2" t="s">
        <v>865</v>
      </c>
      <c r="H20" s="2" t="s">
        <v>866</v>
      </c>
      <c r="I20" s="2" t="s">
        <v>840</v>
      </c>
      <c r="J20" s="102">
        <v>10</v>
      </c>
      <c r="K20" s="2" t="s">
        <v>861</v>
      </c>
      <c r="L20" s="2" t="s">
        <v>6</v>
      </c>
      <c r="M20" s="2" t="s">
        <v>6</v>
      </c>
      <c r="N20" s="2" t="s">
        <v>842</v>
      </c>
      <c r="O20" s="102">
        <v>4</v>
      </c>
      <c r="P20" s="2" t="s">
        <v>854</v>
      </c>
      <c r="Q20" s="2" t="s">
        <v>371</v>
      </c>
      <c r="R20" s="2" t="s">
        <v>867</v>
      </c>
      <c r="S20" s="103">
        <v>45231</v>
      </c>
      <c r="T20" s="2" t="s">
        <v>868</v>
      </c>
      <c r="U20" s="103">
        <v>45366</v>
      </c>
      <c r="V20" s="141" t="s">
        <v>371</v>
      </c>
      <c r="W20" s="165" t="s">
        <v>869</v>
      </c>
      <c r="X20" s="165" t="s">
        <v>6</v>
      </c>
      <c r="Y20" s="202" t="s">
        <v>848</v>
      </c>
      <c r="Z20" s="141" t="s">
        <v>6</v>
      </c>
      <c r="AA20" s="165" t="s">
        <v>6</v>
      </c>
      <c r="AB20" s="202" t="s">
        <v>6</v>
      </c>
      <c r="AC20" s="141" t="s">
        <v>6</v>
      </c>
      <c r="AD20" s="165" t="s">
        <v>6</v>
      </c>
      <c r="AE20" s="165" t="s">
        <v>6</v>
      </c>
      <c r="AF20" s="202" t="s">
        <v>6</v>
      </c>
      <c r="AG20" s="103">
        <v>45292</v>
      </c>
    </row>
    <row r="21" spans="2:33" ht="43.5" x14ac:dyDescent="0.35">
      <c r="B21" s="103">
        <v>45261</v>
      </c>
      <c r="C21" s="2" t="s">
        <v>836</v>
      </c>
      <c r="D21" s="2" t="s">
        <v>870</v>
      </c>
      <c r="E21" s="105">
        <v>0.95</v>
      </c>
      <c r="F21" s="2" t="s">
        <v>6</v>
      </c>
      <c r="G21" s="2" t="s">
        <v>838</v>
      </c>
      <c r="H21" s="2" t="s">
        <v>871</v>
      </c>
      <c r="I21" s="2" t="s">
        <v>840</v>
      </c>
      <c r="J21" s="102">
        <v>10</v>
      </c>
      <c r="K21" s="2" t="s">
        <v>872</v>
      </c>
      <c r="L21" s="2" t="s">
        <v>6</v>
      </c>
      <c r="M21" s="2" t="s">
        <v>6</v>
      </c>
      <c r="N21" s="2" t="s">
        <v>842</v>
      </c>
      <c r="O21" s="102">
        <v>10</v>
      </c>
      <c r="P21" s="2" t="s">
        <v>843</v>
      </c>
      <c r="Q21" s="2" t="s">
        <v>844</v>
      </c>
      <c r="R21" s="2" t="s">
        <v>862</v>
      </c>
      <c r="S21" s="103">
        <v>54789</v>
      </c>
      <c r="T21" s="2" t="s">
        <v>873</v>
      </c>
      <c r="U21" s="103">
        <v>45366</v>
      </c>
      <c r="V21" s="141" t="s">
        <v>364</v>
      </c>
      <c r="W21" s="165" t="s">
        <v>874</v>
      </c>
      <c r="X21" s="165" t="s">
        <v>6</v>
      </c>
      <c r="Y21" s="202" t="s">
        <v>857</v>
      </c>
      <c r="Z21" s="141" t="s">
        <v>6</v>
      </c>
      <c r="AA21" s="165" t="s">
        <v>6</v>
      </c>
      <c r="AB21" s="202" t="s">
        <v>6</v>
      </c>
      <c r="AC21" s="141" t="s">
        <v>6</v>
      </c>
      <c r="AD21" s="165" t="s">
        <v>6</v>
      </c>
      <c r="AE21" s="165" t="s">
        <v>6</v>
      </c>
      <c r="AF21" s="202" t="s">
        <v>6</v>
      </c>
      <c r="AG21" s="103">
        <v>45292</v>
      </c>
    </row>
    <row r="22" spans="2:33" ht="29" x14ac:dyDescent="0.35">
      <c r="B22" s="103">
        <v>45261</v>
      </c>
      <c r="C22" s="2" t="s">
        <v>849</v>
      </c>
      <c r="D22" s="2" t="s">
        <v>837</v>
      </c>
      <c r="E22" s="105">
        <v>0.999</v>
      </c>
      <c r="F22" s="2" t="s">
        <v>6</v>
      </c>
      <c r="G22" s="2" t="s">
        <v>850</v>
      </c>
      <c r="H22" s="2" t="s">
        <v>875</v>
      </c>
      <c r="I22" s="2" t="s">
        <v>840</v>
      </c>
      <c r="J22" s="102">
        <v>10</v>
      </c>
      <c r="K22" s="2" t="s">
        <v>841</v>
      </c>
      <c r="L22" s="2" t="s">
        <v>6</v>
      </c>
      <c r="M22" s="2" t="s">
        <v>6</v>
      </c>
      <c r="N22" s="2" t="s">
        <v>842</v>
      </c>
      <c r="O22" s="102">
        <v>2</v>
      </c>
      <c r="P22" s="2" t="s">
        <v>854</v>
      </c>
      <c r="Q22" s="2" t="s">
        <v>364</v>
      </c>
      <c r="R22" s="2" t="s">
        <v>862</v>
      </c>
      <c r="S22" s="103">
        <v>54789</v>
      </c>
      <c r="T22" s="2" t="s">
        <v>876</v>
      </c>
      <c r="U22" s="103">
        <v>45366</v>
      </c>
      <c r="V22" s="141" t="s">
        <v>364</v>
      </c>
      <c r="W22" s="165" t="s">
        <v>877</v>
      </c>
      <c r="X22" s="165" t="s">
        <v>6</v>
      </c>
      <c r="Y22" s="202" t="s">
        <v>864</v>
      </c>
      <c r="Z22" s="141" t="s">
        <v>6</v>
      </c>
      <c r="AA22" s="165" t="s">
        <v>6</v>
      </c>
      <c r="AB22" s="202" t="s">
        <v>6</v>
      </c>
      <c r="AC22" s="141" t="s">
        <v>6</v>
      </c>
      <c r="AD22" s="165" t="s">
        <v>6</v>
      </c>
      <c r="AE22" s="165" t="s">
        <v>6</v>
      </c>
      <c r="AF22" s="202" t="s">
        <v>6</v>
      </c>
      <c r="AG22" s="103">
        <v>45292</v>
      </c>
    </row>
    <row r="23" spans="2:33" ht="43.5" x14ac:dyDescent="0.35">
      <c r="B23" s="103">
        <v>45261</v>
      </c>
      <c r="C23" s="2" t="s">
        <v>836</v>
      </c>
      <c r="D23" s="2" t="s">
        <v>878</v>
      </c>
      <c r="E23" s="105">
        <v>0.999</v>
      </c>
      <c r="F23" s="2" t="s">
        <v>6</v>
      </c>
      <c r="G23" s="2" t="s">
        <v>859</v>
      </c>
      <c r="H23" s="2" t="s">
        <v>875</v>
      </c>
      <c r="I23" s="2" t="s">
        <v>840</v>
      </c>
      <c r="J23" s="102">
        <v>10</v>
      </c>
      <c r="K23" s="2" t="s">
        <v>861</v>
      </c>
      <c r="L23" s="2" t="s">
        <v>6</v>
      </c>
      <c r="M23" s="2" t="s">
        <v>6</v>
      </c>
      <c r="N23" s="2" t="s">
        <v>842</v>
      </c>
      <c r="O23" s="102">
        <v>4</v>
      </c>
      <c r="P23" s="2" t="s">
        <v>843</v>
      </c>
      <c r="Q23" s="2" t="s">
        <v>844</v>
      </c>
      <c r="R23" s="2" t="s">
        <v>862</v>
      </c>
      <c r="S23" s="103">
        <v>54789</v>
      </c>
      <c r="T23" s="2" t="s">
        <v>879</v>
      </c>
      <c r="U23" s="103">
        <v>45366</v>
      </c>
      <c r="V23" s="141" t="s">
        <v>371</v>
      </c>
      <c r="W23" s="165" t="s">
        <v>874</v>
      </c>
      <c r="X23" s="165" t="s">
        <v>6</v>
      </c>
      <c r="Y23" s="202" t="s">
        <v>848</v>
      </c>
      <c r="Z23" s="141" t="s">
        <v>6</v>
      </c>
      <c r="AA23" s="165" t="s">
        <v>6</v>
      </c>
      <c r="AB23" s="202" t="s">
        <v>6</v>
      </c>
      <c r="AC23" s="141" t="s">
        <v>6</v>
      </c>
      <c r="AD23" s="165" t="s">
        <v>6</v>
      </c>
      <c r="AE23" s="165" t="s">
        <v>6</v>
      </c>
      <c r="AF23" s="202" t="s">
        <v>6</v>
      </c>
      <c r="AG23" s="103">
        <v>45292</v>
      </c>
    </row>
    <row r="24" spans="2:33" ht="43.5" x14ac:dyDescent="0.35">
      <c r="B24" s="103">
        <v>45261</v>
      </c>
      <c r="C24" s="2" t="s">
        <v>849</v>
      </c>
      <c r="D24" s="2" t="s">
        <v>880</v>
      </c>
      <c r="E24" s="105">
        <v>0.995</v>
      </c>
      <c r="F24" s="2" t="s">
        <v>6</v>
      </c>
      <c r="G24" s="2" t="s">
        <v>865</v>
      </c>
      <c r="H24" s="2" t="s">
        <v>875</v>
      </c>
      <c r="I24" s="2" t="s">
        <v>840</v>
      </c>
      <c r="J24" s="102">
        <v>10</v>
      </c>
      <c r="K24" s="2" t="s">
        <v>881</v>
      </c>
      <c r="L24" s="2" t="s">
        <v>6</v>
      </c>
      <c r="M24" s="2" t="s">
        <v>6</v>
      </c>
      <c r="N24" s="2" t="s">
        <v>842</v>
      </c>
      <c r="O24" s="102">
        <v>5</v>
      </c>
      <c r="P24" s="2" t="s">
        <v>854</v>
      </c>
      <c r="Q24" s="2" t="s">
        <v>388</v>
      </c>
      <c r="R24" s="2" t="s">
        <v>882</v>
      </c>
      <c r="S24" s="103">
        <v>46327</v>
      </c>
      <c r="T24" s="2" t="s">
        <v>883</v>
      </c>
      <c r="U24" s="103">
        <v>45366</v>
      </c>
      <c r="V24" s="141" t="s">
        <v>364</v>
      </c>
      <c r="W24" s="165" t="s">
        <v>884</v>
      </c>
      <c r="X24" s="165" t="s">
        <v>6</v>
      </c>
      <c r="Y24" s="202" t="s">
        <v>857</v>
      </c>
      <c r="Z24" s="141" t="s">
        <v>6</v>
      </c>
      <c r="AA24" s="165" t="s">
        <v>6</v>
      </c>
      <c r="AB24" s="202" t="s">
        <v>6</v>
      </c>
      <c r="AC24" s="141" t="s">
        <v>6</v>
      </c>
      <c r="AD24" s="165" t="s">
        <v>6</v>
      </c>
      <c r="AE24" s="165" t="s">
        <v>6</v>
      </c>
      <c r="AF24" s="202" t="s">
        <v>6</v>
      </c>
      <c r="AG24" s="103">
        <v>45292</v>
      </c>
    </row>
    <row r="25" spans="2:33" ht="43.5" x14ac:dyDescent="0.35">
      <c r="B25" s="103">
        <v>45261</v>
      </c>
      <c r="C25" s="2" t="s">
        <v>836</v>
      </c>
      <c r="D25" s="2" t="s">
        <v>1454</v>
      </c>
      <c r="E25" s="105">
        <v>0.999</v>
      </c>
      <c r="F25" s="2" t="s">
        <v>6</v>
      </c>
      <c r="G25" s="2" t="s">
        <v>838</v>
      </c>
      <c r="H25" s="2" t="s">
        <v>875</v>
      </c>
      <c r="I25" s="2" t="s">
        <v>852</v>
      </c>
      <c r="J25" s="102">
        <v>10</v>
      </c>
      <c r="K25" s="2" t="s">
        <v>853</v>
      </c>
      <c r="L25" s="2" t="s">
        <v>6</v>
      </c>
      <c r="M25" s="2" t="s">
        <v>6</v>
      </c>
      <c r="N25" s="2" t="s">
        <v>885</v>
      </c>
      <c r="O25" s="102">
        <v>2</v>
      </c>
      <c r="P25" s="2" t="s">
        <v>843</v>
      </c>
      <c r="Q25" s="2" t="s">
        <v>844</v>
      </c>
      <c r="R25" s="2" t="s">
        <v>862</v>
      </c>
      <c r="S25" s="103">
        <v>54789</v>
      </c>
      <c r="T25" s="2" t="s">
        <v>886</v>
      </c>
      <c r="U25" s="103">
        <v>45366</v>
      </c>
      <c r="V25" s="141" t="s">
        <v>364</v>
      </c>
      <c r="W25" s="165" t="s">
        <v>869</v>
      </c>
      <c r="X25" s="165" t="s">
        <v>6</v>
      </c>
      <c r="Y25" s="202" t="s">
        <v>864</v>
      </c>
      <c r="Z25" s="141" t="s">
        <v>6</v>
      </c>
      <c r="AA25" s="165" t="s">
        <v>6</v>
      </c>
      <c r="AB25" s="202" t="s">
        <v>6</v>
      </c>
      <c r="AC25" s="141" t="s">
        <v>6</v>
      </c>
      <c r="AD25" s="165" t="s">
        <v>6</v>
      </c>
      <c r="AE25" s="165" t="s">
        <v>6</v>
      </c>
      <c r="AF25" s="202" t="s">
        <v>6</v>
      </c>
      <c r="AG25" s="103">
        <v>45292</v>
      </c>
    </row>
    <row r="26" spans="2:33" ht="43.5" x14ac:dyDescent="0.35">
      <c r="B26" s="103">
        <v>45261</v>
      </c>
      <c r="C26" s="2" t="s">
        <v>849</v>
      </c>
      <c r="D26" s="2" t="s">
        <v>887</v>
      </c>
      <c r="E26" s="105">
        <v>0.995</v>
      </c>
      <c r="F26" s="2" t="s">
        <v>6</v>
      </c>
      <c r="G26" s="2" t="s">
        <v>850</v>
      </c>
      <c r="H26" s="2" t="s">
        <v>875</v>
      </c>
      <c r="I26" s="2" t="s">
        <v>840</v>
      </c>
      <c r="J26" s="102">
        <v>10</v>
      </c>
      <c r="K26" s="2" t="s">
        <v>853</v>
      </c>
      <c r="L26" s="2" t="s">
        <v>6</v>
      </c>
      <c r="M26" s="2" t="s">
        <v>6</v>
      </c>
      <c r="N26" s="2" t="s">
        <v>842</v>
      </c>
      <c r="O26" s="102">
        <v>5</v>
      </c>
      <c r="P26" s="2" t="s">
        <v>854</v>
      </c>
      <c r="Q26" s="2" t="s">
        <v>371</v>
      </c>
      <c r="R26" s="2" t="s">
        <v>855</v>
      </c>
      <c r="S26" s="103">
        <v>46023</v>
      </c>
      <c r="T26" s="2" t="s">
        <v>888</v>
      </c>
      <c r="U26" s="103">
        <v>45366</v>
      </c>
      <c r="V26" s="141" t="s">
        <v>388</v>
      </c>
      <c r="W26" s="165" t="s">
        <v>846</v>
      </c>
      <c r="X26" s="165" t="s">
        <v>6</v>
      </c>
      <c r="Y26" s="202" t="s">
        <v>848</v>
      </c>
      <c r="Z26" s="141" t="s">
        <v>6</v>
      </c>
      <c r="AA26" s="165" t="s">
        <v>6</v>
      </c>
      <c r="AB26" s="202" t="s">
        <v>6</v>
      </c>
      <c r="AC26" s="141" t="s">
        <v>6</v>
      </c>
      <c r="AD26" s="165" t="s">
        <v>6</v>
      </c>
      <c r="AE26" s="165" t="s">
        <v>6</v>
      </c>
      <c r="AF26" s="202" t="s">
        <v>6</v>
      </c>
      <c r="AG26" s="103">
        <v>45292</v>
      </c>
    </row>
    <row r="27" spans="2:33" ht="43.5" x14ac:dyDescent="0.35">
      <c r="B27" s="103">
        <v>45261</v>
      </c>
      <c r="C27" s="2" t="s">
        <v>836</v>
      </c>
      <c r="D27" s="2" t="s">
        <v>889</v>
      </c>
      <c r="E27" s="105">
        <v>0.999</v>
      </c>
      <c r="F27" s="2" t="s">
        <v>6</v>
      </c>
      <c r="G27" s="2" t="s">
        <v>859</v>
      </c>
      <c r="H27" s="2" t="s">
        <v>875</v>
      </c>
      <c r="I27" s="2" t="s">
        <v>840</v>
      </c>
      <c r="J27" s="102">
        <v>10</v>
      </c>
      <c r="K27" s="2" t="s">
        <v>890</v>
      </c>
      <c r="L27" s="2" t="s">
        <v>6</v>
      </c>
      <c r="M27" s="2" t="s">
        <v>6</v>
      </c>
      <c r="N27" s="2" t="s">
        <v>842</v>
      </c>
      <c r="O27" s="102">
        <v>4</v>
      </c>
      <c r="P27" s="2" t="s">
        <v>843</v>
      </c>
      <c r="Q27" s="2" t="s">
        <v>844</v>
      </c>
      <c r="R27" s="2" t="s">
        <v>862</v>
      </c>
      <c r="S27" s="103">
        <v>54789</v>
      </c>
      <c r="T27" s="2" t="s">
        <v>891</v>
      </c>
      <c r="U27" s="103">
        <v>45366</v>
      </c>
      <c r="V27" s="141" t="s">
        <v>388</v>
      </c>
      <c r="W27" s="165" t="s">
        <v>846</v>
      </c>
      <c r="X27" s="165" t="s">
        <v>847</v>
      </c>
      <c r="Y27" s="202" t="s">
        <v>857</v>
      </c>
      <c r="Z27" s="141" t="s">
        <v>6</v>
      </c>
      <c r="AA27" s="165" t="s">
        <v>6</v>
      </c>
      <c r="AB27" s="202" t="s">
        <v>6</v>
      </c>
      <c r="AC27" s="141" t="s">
        <v>6</v>
      </c>
      <c r="AD27" s="165" t="s">
        <v>6</v>
      </c>
      <c r="AE27" s="165" t="s">
        <v>6</v>
      </c>
      <c r="AF27" s="202" t="s">
        <v>6</v>
      </c>
      <c r="AG27" s="103">
        <v>45292</v>
      </c>
    </row>
    <row r="28" spans="2:33" ht="29" x14ac:dyDescent="0.35">
      <c r="B28" s="103">
        <v>45261</v>
      </c>
      <c r="C28" s="2" t="s">
        <v>849</v>
      </c>
      <c r="D28" s="2" t="s">
        <v>892</v>
      </c>
      <c r="E28" s="105">
        <v>0.995</v>
      </c>
      <c r="F28" s="2" t="s">
        <v>6</v>
      </c>
      <c r="G28" s="2" t="s">
        <v>865</v>
      </c>
      <c r="H28" s="2" t="s">
        <v>875</v>
      </c>
      <c r="I28" s="2" t="s">
        <v>840</v>
      </c>
      <c r="J28" s="102">
        <v>10</v>
      </c>
      <c r="K28" s="2" t="s">
        <v>890</v>
      </c>
      <c r="L28" s="2" t="s">
        <v>6</v>
      </c>
      <c r="M28" s="2" t="s">
        <v>6</v>
      </c>
      <c r="N28" s="2" t="s">
        <v>842</v>
      </c>
      <c r="O28" s="102">
        <v>10</v>
      </c>
      <c r="P28" s="2" t="s">
        <v>854</v>
      </c>
      <c r="Q28" s="2" t="s">
        <v>364</v>
      </c>
      <c r="R28" s="2" t="s">
        <v>867</v>
      </c>
      <c r="S28" s="103"/>
      <c r="T28" s="2" t="s">
        <v>893</v>
      </c>
      <c r="U28" s="103">
        <v>45366</v>
      </c>
      <c r="V28" s="141" t="s">
        <v>371</v>
      </c>
      <c r="W28" s="165" t="s">
        <v>874</v>
      </c>
      <c r="X28" s="165" t="s">
        <v>6</v>
      </c>
      <c r="Y28" s="202" t="s">
        <v>864</v>
      </c>
      <c r="Z28" s="141" t="s">
        <v>6</v>
      </c>
      <c r="AA28" s="165" t="s">
        <v>6</v>
      </c>
      <c r="AB28" s="202" t="s">
        <v>6</v>
      </c>
      <c r="AC28" s="141" t="s">
        <v>6</v>
      </c>
      <c r="AD28" s="165" t="s">
        <v>6</v>
      </c>
      <c r="AE28" s="165" t="s">
        <v>6</v>
      </c>
      <c r="AF28" s="202" t="s">
        <v>6</v>
      </c>
      <c r="AG28" s="103">
        <v>45292</v>
      </c>
    </row>
    <row r="29" spans="2:33" ht="43.5" x14ac:dyDescent="0.35">
      <c r="B29" s="103">
        <v>45261</v>
      </c>
      <c r="C29" s="2" t="s">
        <v>836</v>
      </c>
      <c r="D29" s="2" t="s">
        <v>894</v>
      </c>
      <c r="E29" s="105">
        <v>0.999</v>
      </c>
      <c r="F29" s="2" t="s">
        <v>6</v>
      </c>
      <c r="G29" s="2" t="s">
        <v>838</v>
      </c>
      <c r="H29" s="2" t="s">
        <v>875</v>
      </c>
      <c r="I29" s="2" t="s">
        <v>840</v>
      </c>
      <c r="J29" s="102">
        <v>10</v>
      </c>
      <c r="K29" s="2" t="s">
        <v>890</v>
      </c>
      <c r="L29" s="2" t="s">
        <v>6</v>
      </c>
      <c r="M29" s="2" t="s">
        <v>6</v>
      </c>
      <c r="N29" s="2" t="s">
        <v>842</v>
      </c>
      <c r="O29" s="102">
        <v>2</v>
      </c>
      <c r="P29" s="2" t="s">
        <v>843</v>
      </c>
      <c r="Q29" s="2" t="s">
        <v>844</v>
      </c>
      <c r="R29" s="2" t="s">
        <v>862</v>
      </c>
      <c r="S29" s="103">
        <v>54789</v>
      </c>
      <c r="T29" s="2" t="s">
        <v>895</v>
      </c>
      <c r="U29" s="103">
        <v>45366</v>
      </c>
      <c r="V29" s="141" t="s">
        <v>371</v>
      </c>
      <c r="W29" s="165" t="s">
        <v>877</v>
      </c>
      <c r="X29" s="165" t="s">
        <v>6</v>
      </c>
      <c r="Y29" s="202" t="s">
        <v>848</v>
      </c>
      <c r="Z29" s="141" t="s">
        <v>6</v>
      </c>
      <c r="AA29" s="165" t="s">
        <v>6</v>
      </c>
      <c r="AB29" s="202" t="s">
        <v>6</v>
      </c>
      <c r="AC29" s="141" t="s">
        <v>6</v>
      </c>
      <c r="AD29" s="165" t="s">
        <v>6</v>
      </c>
      <c r="AE29" s="165" t="s">
        <v>6</v>
      </c>
      <c r="AF29" s="202" t="s">
        <v>6</v>
      </c>
      <c r="AG29" s="103">
        <v>45292</v>
      </c>
    </row>
    <row r="30" spans="2:33" ht="43.5" x14ac:dyDescent="0.35">
      <c r="B30" s="103">
        <v>45261</v>
      </c>
      <c r="C30" s="2" t="s">
        <v>849</v>
      </c>
      <c r="D30" s="2" t="s">
        <v>896</v>
      </c>
      <c r="E30" s="105">
        <v>0.995</v>
      </c>
      <c r="F30" s="2" t="s">
        <v>6</v>
      </c>
      <c r="G30" s="2" t="s">
        <v>838</v>
      </c>
      <c r="H30" s="2" t="s">
        <v>875</v>
      </c>
      <c r="I30" s="2" t="s">
        <v>840</v>
      </c>
      <c r="J30" s="102">
        <v>10</v>
      </c>
      <c r="K30" s="2" t="s">
        <v>897</v>
      </c>
      <c r="L30" s="2" t="s">
        <v>6</v>
      </c>
      <c r="M30" s="2" t="s">
        <v>6</v>
      </c>
      <c r="N30" s="2" t="s">
        <v>842</v>
      </c>
      <c r="O30" s="102">
        <v>4</v>
      </c>
      <c r="P30" s="2" t="s">
        <v>854</v>
      </c>
      <c r="Q30" s="2" t="s">
        <v>388</v>
      </c>
      <c r="R30" s="2" t="s">
        <v>855</v>
      </c>
      <c r="S30" s="103">
        <v>46023</v>
      </c>
      <c r="T30" s="2" t="s">
        <v>898</v>
      </c>
      <c r="U30" s="103">
        <v>45366</v>
      </c>
      <c r="V30" s="141" t="s">
        <v>371</v>
      </c>
      <c r="W30" s="165" t="s">
        <v>869</v>
      </c>
      <c r="X30" s="165" t="s">
        <v>6</v>
      </c>
      <c r="Y30" s="202" t="s">
        <v>857</v>
      </c>
      <c r="Z30" s="141" t="s">
        <v>6</v>
      </c>
      <c r="AA30" s="165" t="s">
        <v>6</v>
      </c>
      <c r="AB30" s="202" t="s">
        <v>6</v>
      </c>
      <c r="AC30" s="141" t="s">
        <v>6</v>
      </c>
      <c r="AD30" s="165" t="s">
        <v>6</v>
      </c>
      <c r="AE30" s="165" t="s">
        <v>6</v>
      </c>
      <c r="AF30" s="202" t="s">
        <v>6</v>
      </c>
      <c r="AG30" s="103">
        <v>45292</v>
      </c>
    </row>
    <row r="31" spans="2:33" ht="58" x14ac:dyDescent="0.35">
      <c r="B31" s="103">
        <v>45261</v>
      </c>
      <c r="C31" s="2" t="s">
        <v>836</v>
      </c>
      <c r="D31" s="2" t="s">
        <v>899</v>
      </c>
      <c r="E31" s="105">
        <v>0.99950000000000006</v>
      </c>
      <c r="F31" s="2" t="s">
        <v>6</v>
      </c>
      <c r="G31" s="2" t="s">
        <v>838</v>
      </c>
      <c r="H31" s="2" t="s">
        <v>875</v>
      </c>
      <c r="I31" s="2" t="s">
        <v>852</v>
      </c>
      <c r="J31" s="102">
        <v>1</v>
      </c>
      <c r="K31" s="2" t="s">
        <v>900</v>
      </c>
      <c r="L31" s="2" t="s">
        <v>6</v>
      </c>
      <c r="M31" s="2" t="s">
        <v>6</v>
      </c>
      <c r="N31" s="2" t="s">
        <v>842</v>
      </c>
      <c r="O31" s="102">
        <v>2</v>
      </c>
      <c r="P31" s="2" t="s">
        <v>854</v>
      </c>
      <c r="Q31" s="2" t="s">
        <v>371</v>
      </c>
      <c r="R31" s="2" t="s">
        <v>845</v>
      </c>
      <c r="S31" s="103" t="s">
        <v>845</v>
      </c>
      <c r="T31" s="2" t="s">
        <v>901</v>
      </c>
      <c r="U31" s="103">
        <v>45366</v>
      </c>
      <c r="V31" s="142" t="s">
        <v>371</v>
      </c>
      <c r="W31" s="143" t="s">
        <v>846</v>
      </c>
      <c r="X31" s="143" t="s">
        <v>847</v>
      </c>
      <c r="Y31" s="203" t="s">
        <v>857</v>
      </c>
      <c r="Z31" s="142" t="s">
        <v>6</v>
      </c>
      <c r="AA31" s="143" t="s">
        <v>6</v>
      </c>
      <c r="AB31" s="203" t="s">
        <v>6</v>
      </c>
      <c r="AC31" s="142" t="s">
        <v>6</v>
      </c>
      <c r="AD31" s="143" t="s">
        <v>6</v>
      </c>
      <c r="AE31" s="143" t="s">
        <v>6</v>
      </c>
      <c r="AF31" s="203"/>
      <c r="AG31" s="103">
        <v>45292</v>
      </c>
    </row>
    <row r="34" spans="10:71" ht="21" x14ac:dyDescent="0.5">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Data!$H$39</xm:f>
            <x14:dxf>
              <font>
                <color theme="0"/>
              </font>
              <fill>
                <patternFill>
                  <bgColor rgb="FFF25022"/>
                </patternFill>
              </fill>
            </x14:dxf>
          </x14:cfRule>
          <x14:cfRule type="cellIs" priority="210" operator="equal" id="{FFCD15B1-863B-4351-B814-2BEC36CB31ED}">
            <xm:f>Data!$H$40</xm:f>
            <x14:dxf>
              <font>
                <color auto="1"/>
              </font>
              <fill>
                <patternFill>
                  <fgColor auto="1"/>
                  <bgColor rgb="FFFFB900"/>
                </patternFill>
              </fill>
            </x14:dxf>
          </x14:cfRule>
          <x14:cfRule type="cellIs" priority="211" operator="equal" id="{CD7E34DE-9037-4628-B175-45D6FE567DD1}">
            <xm:f>Data!$H$41</xm:f>
            <x14:dxf>
              <font>
                <color auto="1"/>
              </font>
              <fill>
                <patternFill>
                  <bgColor rgb="FF00A4EF"/>
                </patternFill>
              </fill>
            </x14:dxf>
          </x14:cfRule>
          <x14:cfRule type="cellIs" priority="212" operator="equal" id="{2CD8C8C5-CC3B-43C2-8D58-74B2DDE6222C}">
            <xm:f>Data!$H$42</xm:f>
            <x14:dxf>
              <font>
                <color auto="1"/>
              </font>
              <fill>
                <patternFill>
                  <bgColor rgb="FF7FBA00"/>
                </patternFill>
              </fill>
            </x14:dxf>
          </x14:cfRule>
          <xm:sqref>G34:I34 G31:K33 G35:K45 V17:V31 AC17:AD31 Q17:S31</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Data!$H$39:$H$42</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Normal="100" workbookViewId="0">
      <pane xSplit="4" ySplit="15" topLeftCell="E18" activePane="bottomRight" state="frozen"/>
      <selection pane="topRight" activeCell="E1" sqref="E1"/>
      <selection pane="bottomLeft" activeCell="A16" sqref="A16"/>
      <selection pane="bottomRight" activeCell="H18" sqref="H18"/>
    </sheetView>
  </sheetViews>
  <sheetFormatPr defaultColWidth="13.90625" defaultRowHeight="14.5" x14ac:dyDescent="0.35"/>
  <cols>
    <col min="1" max="1" width="3.90625" style="2" customWidth="1"/>
    <col min="2" max="2" width="21.54296875" style="2" bestFit="1" customWidth="1"/>
    <col min="3" max="3" width="21.26953125" style="2" bestFit="1" customWidth="1"/>
    <col min="4" max="4" width="13.90625" style="2"/>
    <col min="5" max="5" width="11.36328125" style="2" bestFit="1" customWidth="1"/>
    <col min="6" max="6" width="13.54296875" style="2" bestFit="1" customWidth="1"/>
    <col min="7" max="7" width="13.90625" style="2"/>
    <col min="8" max="8" width="13.54296875" style="2" bestFit="1" customWidth="1"/>
    <col min="9" max="9" width="24.1796875" style="2" bestFit="1" customWidth="1"/>
    <col min="10" max="10" width="7.08984375" style="2" bestFit="1" customWidth="1"/>
    <col min="11" max="11" width="10.453125" style="2" bestFit="1" customWidth="1"/>
    <col min="12" max="12" width="11" style="2" bestFit="1" customWidth="1"/>
    <col min="13" max="13" width="11.453125" style="2" bestFit="1" customWidth="1"/>
    <col min="14" max="14" width="15.1796875" style="2" bestFit="1" customWidth="1"/>
    <col min="15" max="15" width="13.26953125" style="2" bestFit="1" customWidth="1"/>
    <col min="16" max="16" width="15.26953125" style="2" bestFit="1" customWidth="1"/>
    <col min="18" max="18" width="11.08984375" style="2" bestFit="1" customWidth="1"/>
    <col min="19" max="19" width="13.08984375" style="2" bestFit="1" customWidth="1"/>
    <col min="20" max="20" width="13.54296875" style="2" bestFit="1" customWidth="1"/>
    <col min="21" max="21" width="13.54296875" style="2" customWidth="1"/>
    <col min="22" max="22" width="13.90625" style="2"/>
    <col min="23" max="23" width="15.6328125" style="2" bestFit="1" customWidth="1"/>
    <col min="24" max="24" width="13.90625" style="2"/>
    <col min="25" max="25" width="12.7265625" style="2" bestFit="1" customWidth="1"/>
    <col min="26" max="26" width="13.90625" style="2"/>
    <col min="27" max="27" width="10.6328125" style="2" bestFit="1" customWidth="1"/>
    <col min="28" max="28" width="13.90625" style="2"/>
    <col min="29" max="29" width="15.54296875" style="2" bestFit="1" customWidth="1"/>
    <col min="30" max="30" width="11.453125" style="2" bestFit="1" customWidth="1"/>
    <col min="31" max="33" width="10.7265625" style="2" bestFit="1" customWidth="1"/>
    <col min="34" max="34" width="13.7265625" style="2" bestFit="1" customWidth="1"/>
    <col min="35" max="35" width="13.54296875" style="2" bestFit="1" customWidth="1"/>
    <col min="36" max="36" width="12.6328125" style="2" bestFit="1" customWidth="1"/>
    <col min="37" max="37" width="10.453125" style="2" bestFit="1" customWidth="1"/>
    <col min="38" max="38" width="16.1796875" style="2" bestFit="1" customWidth="1"/>
    <col min="39" max="39" width="13" style="2" bestFit="1" customWidth="1"/>
    <col min="40" max="40" width="10.08984375" style="2" bestFit="1" customWidth="1"/>
    <col min="41" max="41" width="13.90625" style="2"/>
    <col min="42" max="42" width="15" style="2" bestFit="1" customWidth="1"/>
    <col min="43" max="43" width="12.90625" style="2" bestFit="1" customWidth="1"/>
    <col min="44" max="44" width="13.7265625" style="2" bestFit="1" customWidth="1"/>
    <col min="45" max="47" width="13.90625" style="2"/>
    <col min="48" max="48" width="10.54296875" style="2" bestFit="1" customWidth="1"/>
    <col min="49" max="51" width="13.90625" style="2"/>
    <col min="52" max="52" width="11.6328125" style="2" bestFit="1" customWidth="1"/>
    <col min="53" max="53" width="9.1796875" style="2" bestFit="1" customWidth="1"/>
    <col min="54" max="16384" width="13.90625" style="2"/>
  </cols>
  <sheetData>
    <row r="14" spans="2:86" ht="19.5" customHeight="1" x14ac:dyDescent="0.35">
      <c r="AE14" s="238" t="s">
        <v>902</v>
      </c>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40"/>
      <c r="BD14" s="241" t="s">
        <v>903</v>
      </c>
      <c r="BE14" s="241"/>
      <c r="BF14" s="241"/>
      <c r="BG14" s="241"/>
      <c r="BH14" s="241"/>
      <c r="BI14" s="241"/>
      <c r="BJ14" s="241"/>
      <c r="BK14" s="241"/>
      <c r="BL14" s="241"/>
      <c r="BM14" s="241"/>
      <c r="BN14" s="241"/>
      <c r="BO14" s="241"/>
      <c r="BP14" s="241"/>
      <c r="BQ14" s="241"/>
      <c r="BR14" s="241"/>
      <c r="BS14" s="241"/>
      <c r="BT14" s="241"/>
      <c r="BU14" s="241"/>
      <c r="BV14" s="241"/>
      <c r="BW14" s="241"/>
      <c r="BX14" s="241"/>
      <c r="BY14" s="241"/>
      <c r="BZ14" s="241"/>
      <c r="CA14" s="241"/>
      <c r="CB14" s="241"/>
      <c r="CC14" s="241"/>
      <c r="CD14" s="241"/>
      <c r="CE14" s="241"/>
      <c r="CF14" s="241"/>
      <c r="CG14" s="241"/>
      <c r="CH14" s="242"/>
    </row>
    <row r="15" spans="2:86" ht="58" x14ac:dyDescent="0.35">
      <c r="B15" s="165" t="s">
        <v>1534</v>
      </c>
      <c r="C15" s="165" t="s">
        <v>1535</v>
      </c>
      <c r="D15" s="165" t="s">
        <v>102</v>
      </c>
      <c r="E15" s="165" t="s">
        <v>904</v>
      </c>
      <c r="F15" s="165" t="s">
        <v>1536</v>
      </c>
      <c r="G15" s="165" t="s">
        <v>319</v>
      </c>
      <c r="H15" s="165" t="s">
        <v>1537</v>
      </c>
      <c r="I15" s="165" t="s">
        <v>1538</v>
      </c>
      <c r="J15" s="165" t="s">
        <v>906</v>
      </c>
      <c r="K15" s="165" t="s">
        <v>907</v>
      </c>
      <c r="L15" s="165" t="s">
        <v>908</v>
      </c>
      <c r="M15" s="165" t="s">
        <v>909</v>
      </c>
      <c r="N15" s="165" t="s">
        <v>206</v>
      </c>
      <c r="O15" s="165" t="s">
        <v>1539</v>
      </c>
      <c r="P15" s="165" t="s">
        <v>910</v>
      </c>
      <c r="Q15" s="165" t="s">
        <v>911</v>
      </c>
      <c r="R15" s="165" t="s">
        <v>240</v>
      </c>
      <c r="S15" s="165" t="s">
        <v>1254</v>
      </c>
      <c r="T15" s="165" t="s">
        <v>912</v>
      </c>
      <c r="U15" s="165" t="s">
        <v>1540</v>
      </c>
      <c r="V15" s="165" t="s">
        <v>913</v>
      </c>
      <c r="W15" s="165" t="s">
        <v>914</v>
      </c>
      <c r="X15" s="165" t="s">
        <v>915</v>
      </c>
      <c r="Y15" s="165" t="s">
        <v>1542</v>
      </c>
      <c r="Z15" s="165" t="s">
        <v>916</v>
      </c>
      <c r="AA15" s="165" t="s">
        <v>1543</v>
      </c>
      <c r="AB15" s="165" t="s">
        <v>917</v>
      </c>
      <c r="AC15" s="165" t="s">
        <v>918</v>
      </c>
      <c r="AD15" s="165" t="s">
        <v>1544</v>
      </c>
      <c r="AE15" s="136" t="s">
        <v>1545</v>
      </c>
      <c r="AF15" s="165" t="s">
        <v>919</v>
      </c>
      <c r="AG15" s="165" t="s">
        <v>1546</v>
      </c>
      <c r="AH15" s="165" t="s">
        <v>1547</v>
      </c>
      <c r="AI15" s="165" t="s">
        <v>1548</v>
      </c>
      <c r="AJ15" s="165" t="s">
        <v>1549</v>
      </c>
      <c r="AK15" s="165" t="s">
        <v>920</v>
      </c>
      <c r="AL15" s="165" t="s">
        <v>1550</v>
      </c>
      <c r="AM15" s="165" t="s">
        <v>1551</v>
      </c>
      <c r="AN15" s="165" t="s">
        <v>1552</v>
      </c>
      <c r="AO15" s="165" t="s">
        <v>1553</v>
      </c>
      <c r="AP15" s="165" t="s">
        <v>1554</v>
      </c>
      <c r="AQ15" s="165" t="s">
        <v>1555</v>
      </c>
      <c r="AR15" s="165" t="s">
        <v>1556</v>
      </c>
      <c r="AS15" s="165" t="s">
        <v>921</v>
      </c>
      <c r="AT15" s="165" t="s">
        <v>1557</v>
      </c>
      <c r="AU15" s="165" t="s">
        <v>1558</v>
      </c>
      <c r="AV15" s="165" t="s">
        <v>1559</v>
      </c>
      <c r="AW15" s="165" t="s">
        <v>922</v>
      </c>
      <c r="AX15" s="165" t="s">
        <v>923</v>
      </c>
      <c r="AY15" s="165" t="s">
        <v>924</v>
      </c>
      <c r="AZ15" s="165" t="s">
        <v>925</v>
      </c>
      <c r="BA15" s="165" t="s">
        <v>1560</v>
      </c>
      <c r="BB15" s="165" t="s">
        <v>926</v>
      </c>
      <c r="BC15" s="137" t="s">
        <v>1458</v>
      </c>
      <c r="BD15" s="165" t="s">
        <v>927</v>
      </c>
      <c r="BE15" s="165" t="s">
        <v>928</v>
      </c>
      <c r="BF15" s="165" t="s">
        <v>1561</v>
      </c>
      <c r="BG15" s="165" t="s">
        <v>929</v>
      </c>
      <c r="BH15" s="165" t="s">
        <v>930</v>
      </c>
      <c r="BI15" s="165" t="s">
        <v>931</v>
      </c>
      <c r="BJ15" s="165" t="s">
        <v>1562</v>
      </c>
      <c r="BK15" s="165" t="s">
        <v>932</v>
      </c>
      <c r="BL15" s="165" t="s">
        <v>933</v>
      </c>
      <c r="BM15" s="165" t="s">
        <v>934</v>
      </c>
      <c r="BN15" s="165" t="s">
        <v>935</v>
      </c>
      <c r="BO15" s="165" t="s">
        <v>936</v>
      </c>
      <c r="BP15" s="165" t="s">
        <v>937</v>
      </c>
      <c r="BQ15" s="165" t="s">
        <v>1563</v>
      </c>
      <c r="BR15" s="165" t="s">
        <v>938</v>
      </c>
      <c r="BS15" s="165" t="s">
        <v>939</v>
      </c>
      <c r="BT15" s="165" t="s">
        <v>940</v>
      </c>
      <c r="BU15" s="165" t="s">
        <v>941</v>
      </c>
      <c r="BV15" s="165" t="s">
        <v>942</v>
      </c>
      <c r="BW15" s="165" t="s">
        <v>943</v>
      </c>
      <c r="BX15" s="165" t="s">
        <v>944</v>
      </c>
      <c r="BY15" s="165" t="s">
        <v>945</v>
      </c>
      <c r="BZ15" s="165" t="s">
        <v>946</v>
      </c>
      <c r="CA15" s="165" t="s">
        <v>947</v>
      </c>
      <c r="CB15" s="165" t="s">
        <v>948</v>
      </c>
      <c r="CC15" s="165" t="s">
        <v>949</v>
      </c>
      <c r="CD15" s="165" t="s">
        <v>950</v>
      </c>
      <c r="CE15" s="165" t="s">
        <v>951</v>
      </c>
      <c r="CF15" s="165" t="s">
        <v>1456</v>
      </c>
      <c r="CG15" s="165" t="s">
        <v>952</v>
      </c>
      <c r="CH15" s="165" t="s">
        <v>953</v>
      </c>
    </row>
    <row r="16" spans="2:86" ht="130.5" x14ac:dyDescent="0.35">
      <c r="B16" s="243">
        <v>45261</v>
      </c>
      <c r="C16" s="243">
        <v>45292</v>
      </c>
      <c r="D16" s="165" t="s">
        <v>837</v>
      </c>
      <c r="E16" s="141" t="s">
        <v>371</v>
      </c>
      <c r="F16" s="165" t="s">
        <v>954</v>
      </c>
      <c r="G16" s="165" t="s">
        <v>842</v>
      </c>
      <c r="H16" s="165" t="s">
        <v>955</v>
      </c>
      <c r="I16" s="165" t="s">
        <v>875</v>
      </c>
      <c r="J16" s="165" t="s">
        <v>956</v>
      </c>
      <c r="K16" s="165" t="s">
        <v>321</v>
      </c>
      <c r="L16" s="165" t="s">
        <v>957</v>
      </c>
      <c r="M16" s="165" t="s">
        <v>958</v>
      </c>
      <c r="N16" s="165" t="s">
        <v>959</v>
      </c>
      <c r="O16" s="165" t="s">
        <v>960</v>
      </c>
      <c r="P16" s="165" t="s">
        <v>852</v>
      </c>
      <c r="Q16" s="165" t="s">
        <v>961</v>
      </c>
      <c r="R16" s="165" t="s">
        <v>962</v>
      </c>
      <c r="S16" s="165" t="s">
        <v>1512</v>
      </c>
      <c r="T16" s="165" t="s">
        <v>963</v>
      </c>
      <c r="U16" s="165" t="s">
        <v>1541</v>
      </c>
      <c r="V16" s="165" t="s">
        <v>964</v>
      </c>
      <c r="W16" s="165" t="s">
        <v>965</v>
      </c>
      <c r="X16" s="165" t="s">
        <v>966</v>
      </c>
      <c r="Y16" s="165" t="s">
        <v>967</v>
      </c>
      <c r="Z16" s="165" t="s">
        <v>968</v>
      </c>
      <c r="AA16" s="165" t="s">
        <v>6</v>
      </c>
      <c r="AB16" s="165" t="s">
        <v>6</v>
      </c>
      <c r="AC16" s="165" t="s">
        <v>969</v>
      </c>
      <c r="AD16" s="165" t="s">
        <v>970</v>
      </c>
      <c r="AE16" s="136" t="s">
        <v>6</v>
      </c>
      <c r="AF16" s="165" t="s">
        <v>6</v>
      </c>
      <c r="AG16" s="165" t="s">
        <v>6</v>
      </c>
      <c r="AH16" s="165" t="s">
        <v>971</v>
      </c>
      <c r="AI16" s="165" t="s">
        <v>6</v>
      </c>
      <c r="AJ16" s="165" t="s">
        <v>875</v>
      </c>
      <c r="AK16" s="165" t="s">
        <v>972</v>
      </c>
      <c r="AL16" s="165" t="s">
        <v>973</v>
      </c>
      <c r="AM16" s="165" t="s">
        <v>974</v>
      </c>
      <c r="AN16" s="165" t="s">
        <v>975</v>
      </c>
      <c r="AO16" s="165" t="s">
        <v>875</v>
      </c>
      <c r="AP16" s="165" t="s">
        <v>875</v>
      </c>
      <c r="AQ16" s="165" t="s">
        <v>875</v>
      </c>
      <c r="AR16" s="165" t="s">
        <v>976</v>
      </c>
      <c r="AS16" s="165" t="s">
        <v>977</v>
      </c>
      <c r="AT16" s="165" t="s">
        <v>978</v>
      </c>
      <c r="AU16" s="165" t="s">
        <v>979</v>
      </c>
      <c r="AV16" s="165" t="s">
        <v>980</v>
      </c>
      <c r="AW16" s="165" t="s">
        <v>981</v>
      </c>
      <c r="AX16" s="165" t="s">
        <v>982</v>
      </c>
      <c r="AY16" s="165" t="s">
        <v>875</v>
      </c>
      <c r="AZ16" s="165" t="s">
        <v>983</v>
      </c>
      <c r="BA16" s="165" t="s">
        <v>875</v>
      </c>
      <c r="BB16" s="165" t="s">
        <v>984</v>
      </c>
      <c r="BC16" s="137" t="s">
        <v>1001</v>
      </c>
      <c r="BD16" s="165" t="s">
        <v>985</v>
      </c>
      <c r="BE16" s="165" t="s">
        <v>6</v>
      </c>
      <c r="BF16" s="165"/>
      <c r="BG16" s="165" t="s">
        <v>972</v>
      </c>
      <c r="BH16" s="165" t="s">
        <v>986</v>
      </c>
      <c r="BI16" s="165" t="s">
        <v>987</v>
      </c>
      <c r="BJ16" s="165" t="s">
        <v>988</v>
      </c>
      <c r="BK16" s="165" t="s">
        <v>875</v>
      </c>
      <c r="BL16" s="165" t="s">
        <v>875</v>
      </c>
      <c r="BM16" s="165" t="s">
        <v>875</v>
      </c>
      <c r="BN16" s="165" t="s">
        <v>989</v>
      </c>
      <c r="BO16" s="165" t="s">
        <v>990</v>
      </c>
      <c r="BP16" s="165" t="s">
        <v>986</v>
      </c>
      <c r="BQ16" s="165" t="s">
        <v>991</v>
      </c>
      <c r="BR16" s="165" t="s">
        <v>980</v>
      </c>
      <c r="BS16" s="165" t="s">
        <v>992</v>
      </c>
      <c r="BT16" s="165" t="s">
        <v>982</v>
      </c>
      <c r="BU16" s="165" t="s">
        <v>729</v>
      </c>
      <c r="BV16" s="165" t="s">
        <v>993</v>
      </c>
      <c r="BW16" s="165" t="s">
        <v>994</v>
      </c>
      <c r="BX16" s="165" t="s">
        <v>995</v>
      </c>
      <c r="BY16" s="165" t="s">
        <v>996</v>
      </c>
      <c r="BZ16" s="165" t="s">
        <v>997</v>
      </c>
      <c r="CA16" s="165" t="s">
        <v>998</v>
      </c>
      <c r="CB16" s="165" t="s">
        <v>852</v>
      </c>
      <c r="CC16" s="165" t="s">
        <v>840</v>
      </c>
      <c r="CD16" s="165" t="s">
        <v>6</v>
      </c>
      <c r="CE16" s="165" t="s">
        <v>999</v>
      </c>
      <c r="CF16" s="165" t="s">
        <v>245</v>
      </c>
      <c r="CG16" s="165" t="s">
        <v>1000</v>
      </c>
      <c r="CH16" s="165" t="s">
        <v>1001</v>
      </c>
    </row>
    <row r="17" spans="2:86" ht="130.5" x14ac:dyDescent="0.35">
      <c r="B17" s="243">
        <v>45261</v>
      </c>
      <c r="C17" s="243">
        <v>45292</v>
      </c>
      <c r="D17" s="165" t="s">
        <v>837</v>
      </c>
      <c r="E17" s="141" t="s">
        <v>371</v>
      </c>
      <c r="F17" s="165" t="s">
        <v>954</v>
      </c>
      <c r="G17" s="165" t="s">
        <v>842</v>
      </c>
      <c r="H17" s="165" t="s">
        <v>1002</v>
      </c>
      <c r="I17" s="165" t="s">
        <v>1003</v>
      </c>
      <c r="J17" s="165" t="s">
        <v>956</v>
      </c>
      <c r="K17" s="165" t="s">
        <v>321</v>
      </c>
      <c r="L17" s="165" t="s">
        <v>957</v>
      </c>
      <c r="M17" s="165" t="s">
        <v>958</v>
      </c>
      <c r="N17" s="165" t="s">
        <v>959</v>
      </c>
      <c r="O17" s="165" t="s">
        <v>960</v>
      </c>
      <c r="P17" s="165" t="s">
        <v>1004</v>
      </c>
      <c r="Q17" s="165" t="s">
        <v>1005</v>
      </c>
      <c r="R17" s="165" t="s">
        <v>962</v>
      </c>
      <c r="S17" s="165" t="s">
        <v>1513</v>
      </c>
      <c r="T17" s="165" t="s">
        <v>1006</v>
      </c>
      <c r="U17" s="165" t="s">
        <v>1541</v>
      </c>
      <c r="V17" s="165" t="s">
        <v>964</v>
      </c>
      <c r="W17" s="165" t="s">
        <v>965</v>
      </c>
      <c r="X17" s="165" t="s">
        <v>966</v>
      </c>
      <c r="Y17" s="165" t="s">
        <v>1007</v>
      </c>
      <c r="Z17" s="165" t="s">
        <v>968</v>
      </c>
      <c r="AA17" s="165" t="s">
        <v>6</v>
      </c>
      <c r="AB17" s="165" t="s">
        <v>6</v>
      </c>
      <c r="AC17" s="165" t="s">
        <v>1008</v>
      </c>
      <c r="AD17" s="165" t="s">
        <v>970</v>
      </c>
      <c r="AE17" s="136" t="s">
        <v>6</v>
      </c>
      <c r="AF17" s="165" t="s">
        <v>6</v>
      </c>
      <c r="AG17" s="165" t="s">
        <v>6</v>
      </c>
      <c r="AH17" s="165" t="s">
        <v>875</v>
      </c>
      <c r="AI17" s="165" t="s">
        <v>6</v>
      </c>
      <c r="AJ17" s="165" t="s">
        <v>875</v>
      </c>
      <c r="AK17" s="165" t="s">
        <v>875</v>
      </c>
      <c r="AL17" s="165" t="s">
        <v>850</v>
      </c>
      <c r="AM17" s="165" t="s">
        <v>974</v>
      </c>
      <c r="AN17" s="165" t="s">
        <v>1009</v>
      </c>
      <c r="AO17" s="165" t="s">
        <v>1010</v>
      </c>
      <c r="AP17" s="165" t="s">
        <v>1011</v>
      </c>
      <c r="AQ17" s="165" t="s">
        <v>1012</v>
      </c>
      <c r="AR17" s="165" t="s">
        <v>976</v>
      </c>
      <c r="AS17" s="165" t="s">
        <v>977</v>
      </c>
      <c r="AT17" s="165" t="s">
        <v>978</v>
      </c>
      <c r="AU17" s="165" t="s">
        <v>979</v>
      </c>
      <c r="AV17" s="165" t="s">
        <v>980</v>
      </c>
      <c r="AW17" s="165" t="s">
        <v>981</v>
      </c>
      <c r="AX17" s="165" t="s">
        <v>982</v>
      </c>
      <c r="AY17" s="165" t="s">
        <v>875</v>
      </c>
      <c r="AZ17" s="165" t="s">
        <v>1013</v>
      </c>
      <c r="BA17" s="165" t="s">
        <v>875</v>
      </c>
      <c r="BB17" s="165" t="s">
        <v>1014</v>
      </c>
      <c r="BC17" s="137" t="s">
        <v>1001</v>
      </c>
      <c r="BD17" s="165" t="s">
        <v>875</v>
      </c>
      <c r="BE17" s="165" t="s">
        <v>6</v>
      </c>
      <c r="BF17" s="165"/>
      <c r="BG17" s="165" t="s">
        <v>875</v>
      </c>
      <c r="BH17" s="165" t="s">
        <v>986</v>
      </c>
      <c r="BI17" s="165" t="s">
        <v>987</v>
      </c>
      <c r="BJ17" s="165" t="s">
        <v>1015</v>
      </c>
      <c r="BK17" s="165" t="s">
        <v>986</v>
      </c>
      <c r="BL17" s="165" t="s">
        <v>1457</v>
      </c>
      <c r="BM17" s="165" t="s">
        <v>1016</v>
      </c>
      <c r="BN17" s="165" t="s">
        <v>989</v>
      </c>
      <c r="BO17" s="165" t="s">
        <v>990</v>
      </c>
      <c r="BP17" s="165" t="s">
        <v>986</v>
      </c>
      <c r="BQ17" s="165" t="s">
        <v>991</v>
      </c>
      <c r="BR17" s="165" t="s">
        <v>980</v>
      </c>
      <c r="BS17" s="165" t="s">
        <v>992</v>
      </c>
      <c r="BT17" s="165" t="s">
        <v>982</v>
      </c>
      <c r="BU17" s="165" t="s">
        <v>729</v>
      </c>
      <c r="BV17" s="165" t="s">
        <v>993</v>
      </c>
      <c r="BW17" s="165" t="s">
        <v>994</v>
      </c>
      <c r="BX17" s="165" t="s">
        <v>995</v>
      </c>
      <c r="BY17" s="165" t="s">
        <v>996</v>
      </c>
      <c r="BZ17" s="165" t="s">
        <v>997</v>
      </c>
      <c r="CA17" s="165" t="s">
        <v>998</v>
      </c>
      <c r="CB17" s="165" t="s">
        <v>852</v>
      </c>
      <c r="CC17" s="165" t="s">
        <v>840</v>
      </c>
      <c r="CD17" s="165" t="s">
        <v>6</v>
      </c>
      <c r="CE17" s="165" t="s">
        <v>1017</v>
      </c>
      <c r="CF17" s="165" t="s">
        <v>245</v>
      </c>
      <c r="CG17" s="165" t="s">
        <v>1000</v>
      </c>
      <c r="CH17" s="165" t="s">
        <v>1001</v>
      </c>
    </row>
    <row r="18" spans="2:86" ht="130.5" x14ac:dyDescent="0.35">
      <c r="B18" s="243">
        <v>45261</v>
      </c>
      <c r="C18" s="243">
        <v>45292</v>
      </c>
      <c r="D18" s="165" t="s">
        <v>837</v>
      </c>
      <c r="E18" s="141" t="s">
        <v>371</v>
      </c>
      <c r="F18" s="165" t="s">
        <v>1018</v>
      </c>
      <c r="G18" s="165" t="s">
        <v>1019</v>
      </c>
      <c r="H18" s="165" t="s">
        <v>1020</v>
      </c>
      <c r="I18" s="165" t="s">
        <v>1021</v>
      </c>
      <c r="J18" s="165" t="s">
        <v>956</v>
      </c>
      <c r="K18" s="165" t="s">
        <v>321</v>
      </c>
      <c r="L18" s="165" t="s">
        <v>957</v>
      </c>
      <c r="M18" s="165" t="s">
        <v>958</v>
      </c>
      <c r="N18" s="165" t="s">
        <v>959</v>
      </c>
      <c r="O18" s="165" t="s">
        <v>1022</v>
      </c>
      <c r="P18" s="165" t="s">
        <v>852</v>
      </c>
      <c r="Q18" s="165" t="s">
        <v>1023</v>
      </c>
      <c r="R18" s="165" t="s">
        <v>849</v>
      </c>
      <c r="S18" s="165" t="s">
        <v>1514</v>
      </c>
      <c r="T18" s="165" t="s">
        <v>1024</v>
      </c>
      <c r="U18" s="165" t="s">
        <v>1541</v>
      </c>
      <c r="V18" s="165" t="s">
        <v>964</v>
      </c>
      <c r="W18" s="165" t="s">
        <v>965</v>
      </c>
      <c r="X18" s="165" t="s">
        <v>1018</v>
      </c>
      <c r="Y18" s="165" t="s">
        <v>1018</v>
      </c>
      <c r="Z18" s="165" t="s">
        <v>968</v>
      </c>
      <c r="AA18" s="165" t="s">
        <v>6</v>
      </c>
      <c r="AB18" s="165" t="s">
        <v>6</v>
      </c>
      <c r="AC18" s="165" t="s">
        <v>1025</v>
      </c>
      <c r="AD18" s="165" t="s">
        <v>1026</v>
      </c>
      <c r="AE18" s="136" t="s">
        <v>6</v>
      </c>
      <c r="AF18" s="165" t="s">
        <v>6</v>
      </c>
      <c r="AG18" s="165" t="s">
        <v>6</v>
      </c>
      <c r="AH18" s="165" t="s">
        <v>1027</v>
      </c>
      <c r="AI18" s="165" t="s">
        <v>1028</v>
      </c>
      <c r="AJ18" s="165" t="s">
        <v>875</v>
      </c>
      <c r="AK18" s="165" t="s">
        <v>1006</v>
      </c>
      <c r="AL18" s="165" t="s">
        <v>1029</v>
      </c>
      <c r="AM18" s="165" t="s">
        <v>974</v>
      </c>
      <c r="AN18" s="165" t="s">
        <v>1030</v>
      </c>
      <c r="AO18" s="165" t="s">
        <v>875</v>
      </c>
      <c r="AP18" s="165" t="s">
        <v>875</v>
      </c>
      <c r="AQ18" s="165" t="s">
        <v>875</v>
      </c>
      <c r="AR18" s="165" t="s">
        <v>1031</v>
      </c>
      <c r="AS18" s="165" t="s">
        <v>852</v>
      </c>
      <c r="AT18" s="165" t="s">
        <v>978</v>
      </c>
      <c r="AU18" s="165" t="s">
        <v>1032</v>
      </c>
      <c r="AV18" s="165" t="s">
        <v>1033</v>
      </c>
      <c r="AW18" s="165" t="s">
        <v>1034</v>
      </c>
      <c r="AX18" s="165" t="s">
        <v>1035</v>
      </c>
      <c r="AY18" s="165" t="s">
        <v>875</v>
      </c>
      <c r="AZ18" s="165" t="s">
        <v>1036</v>
      </c>
      <c r="BA18" s="165" t="s">
        <v>875</v>
      </c>
      <c r="BB18" s="165" t="s">
        <v>1037</v>
      </c>
      <c r="BC18" s="137" t="s">
        <v>1001</v>
      </c>
      <c r="BD18" s="165" t="s">
        <v>1038</v>
      </c>
      <c r="BE18" s="165" t="s">
        <v>1028</v>
      </c>
      <c r="BF18" s="165"/>
      <c r="BG18" s="165" t="s">
        <v>1006</v>
      </c>
      <c r="BH18" s="165" t="s">
        <v>1039</v>
      </c>
      <c r="BI18" s="165" t="s">
        <v>987</v>
      </c>
      <c r="BJ18" s="165" t="s">
        <v>988</v>
      </c>
      <c r="BK18" s="165" t="s">
        <v>875</v>
      </c>
      <c r="BL18" s="165" t="s">
        <v>875</v>
      </c>
      <c r="BM18" s="165" t="s">
        <v>875</v>
      </c>
      <c r="BN18" s="165" t="s">
        <v>989</v>
      </c>
      <c r="BO18" s="165" t="s">
        <v>875</v>
      </c>
      <c r="BP18" s="165" t="s">
        <v>986</v>
      </c>
      <c r="BQ18" s="165" t="s">
        <v>1040</v>
      </c>
      <c r="BR18" s="165" t="s">
        <v>1041</v>
      </c>
      <c r="BS18" s="165" t="s">
        <v>1042</v>
      </c>
      <c r="BT18" s="165" t="s">
        <v>982</v>
      </c>
      <c r="BU18" s="165" t="s">
        <v>729</v>
      </c>
      <c r="BV18" s="165" t="s">
        <v>1043</v>
      </c>
      <c r="BW18" s="165" t="s">
        <v>994</v>
      </c>
      <c r="BX18" s="165" t="s">
        <v>995</v>
      </c>
      <c r="BY18" s="165" t="s">
        <v>996</v>
      </c>
      <c r="BZ18" s="165" t="s">
        <v>997</v>
      </c>
      <c r="CA18" s="165" t="s">
        <v>1044</v>
      </c>
      <c r="CB18" s="165" t="s">
        <v>1045</v>
      </c>
      <c r="CC18" s="165" t="s">
        <v>852</v>
      </c>
      <c r="CD18" s="165" t="s">
        <v>6</v>
      </c>
      <c r="CE18" s="165" t="s">
        <v>1046</v>
      </c>
      <c r="CF18" s="165" t="s">
        <v>245</v>
      </c>
      <c r="CG18" s="165" t="s">
        <v>1000</v>
      </c>
      <c r="CH18" s="165" t="s">
        <v>1001</v>
      </c>
    </row>
    <row r="19" spans="2:86" ht="130.5" x14ac:dyDescent="0.35">
      <c r="B19" s="243">
        <v>45261</v>
      </c>
      <c r="C19" s="243">
        <v>45292</v>
      </c>
      <c r="D19" s="165" t="s">
        <v>837</v>
      </c>
      <c r="E19" s="141" t="s">
        <v>371</v>
      </c>
      <c r="F19" s="165" t="s">
        <v>1018</v>
      </c>
      <c r="G19" s="165" t="s">
        <v>1047</v>
      </c>
      <c r="H19" s="165" t="s">
        <v>1048</v>
      </c>
      <c r="I19" s="165" t="s">
        <v>1049</v>
      </c>
      <c r="J19" s="165" t="s">
        <v>956</v>
      </c>
      <c r="K19" s="165" t="s">
        <v>321</v>
      </c>
      <c r="L19" s="165" t="s">
        <v>957</v>
      </c>
      <c r="M19" s="165" t="s">
        <v>958</v>
      </c>
      <c r="N19" s="165" t="s">
        <v>959</v>
      </c>
      <c r="O19" s="165" t="s">
        <v>960</v>
      </c>
      <c r="P19" s="165" t="s">
        <v>852</v>
      </c>
      <c r="Q19" s="165" t="s">
        <v>1023</v>
      </c>
      <c r="R19" s="165" t="s">
        <v>849</v>
      </c>
      <c r="S19" s="165" t="s">
        <v>1514</v>
      </c>
      <c r="T19" s="165" t="s">
        <v>1050</v>
      </c>
      <c r="U19" s="165" t="s">
        <v>1541</v>
      </c>
      <c r="V19" s="165" t="s">
        <v>964</v>
      </c>
      <c r="W19" s="165" t="s">
        <v>965</v>
      </c>
      <c r="X19" s="165" t="s">
        <v>1018</v>
      </c>
      <c r="Y19" s="165" t="s">
        <v>1018</v>
      </c>
      <c r="Z19" s="165" t="s">
        <v>968</v>
      </c>
      <c r="AA19" s="165" t="s">
        <v>6</v>
      </c>
      <c r="AB19" s="165" t="s">
        <v>6</v>
      </c>
      <c r="AC19" s="165" t="s">
        <v>1051</v>
      </c>
      <c r="AD19" s="165" t="s">
        <v>1026</v>
      </c>
      <c r="AE19" s="136" t="s">
        <v>6</v>
      </c>
      <c r="AF19" s="165" t="s">
        <v>6</v>
      </c>
      <c r="AG19" s="165" t="s">
        <v>6</v>
      </c>
      <c r="AH19" s="165" t="s">
        <v>875</v>
      </c>
      <c r="AI19" s="165" t="s">
        <v>6</v>
      </c>
      <c r="AJ19" s="165" t="s">
        <v>875</v>
      </c>
      <c r="AK19" s="165" t="s">
        <v>875</v>
      </c>
      <c r="AL19" s="165" t="s">
        <v>973</v>
      </c>
      <c r="AM19" s="165" t="s">
        <v>974</v>
      </c>
      <c r="AN19" s="165" t="s">
        <v>1052</v>
      </c>
      <c r="AO19" s="165" t="s">
        <v>875</v>
      </c>
      <c r="AP19" s="165" t="s">
        <v>875</v>
      </c>
      <c r="AQ19" s="165" t="s">
        <v>875</v>
      </c>
      <c r="AR19" s="165" t="s">
        <v>1053</v>
      </c>
      <c r="AS19" s="165" t="s">
        <v>852</v>
      </c>
      <c r="AT19" s="165" t="s">
        <v>978</v>
      </c>
      <c r="AU19" s="165" t="s">
        <v>1032</v>
      </c>
      <c r="AV19" s="165" t="s">
        <v>980</v>
      </c>
      <c r="AW19" s="165" t="s">
        <v>1054</v>
      </c>
      <c r="AX19" s="165" t="s">
        <v>1055</v>
      </c>
      <c r="AY19" s="165" t="s">
        <v>875</v>
      </c>
      <c r="AZ19" s="165" t="s">
        <v>1056</v>
      </c>
      <c r="BA19" s="165" t="s">
        <v>875</v>
      </c>
      <c r="BB19" s="165" t="s">
        <v>1057</v>
      </c>
      <c r="BC19" s="137" t="s">
        <v>1001</v>
      </c>
      <c r="BD19" s="165" t="s">
        <v>875</v>
      </c>
      <c r="BE19" s="165" t="s">
        <v>6</v>
      </c>
      <c r="BF19" s="165"/>
      <c r="BG19" s="165" t="s">
        <v>875</v>
      </c>
      <c r="BH19" s="165" t="s">
        <v>986</v>
      </c>
      <c r="BI19" s="165" t="s">
        <v>987</v>
      </c>
      <c r="BJ19" s="165" t="s">
        <v>1058</v>
      </c>
      <c r="BK19" s="165" t="s">
        <v>875</v>
      </c>
      <c r="BL19" s="165" t="s">
        <v>875</v>
      </c>
      <c r="BM19" s="165" t="s">
        <v>875</v>
      </c>
      <c r="BN19" s="165" t="s">
        <v>989</v>
      </c>
      <c r="BO19" s="165" t="s">
        <v>875</v>
      </c>
      <c r="BP19" s="165" t="s">
        <v>986</v>
      </c>
      <c r="BQ19" s="165" t="s">
        <v>1040</v>
      </c>
      <c r="BR19" s="165" t="s">
        <v>980</v>
      </c>
      <c r="BS19" s="165" t="s">
        <v>1059</v>
      </c>
      <c r="BT19" s="165" t="s">
        <v>982</v>
      </c>
      <c r="BU19" s="165" t="s">
        <v>729</v>
      </c>
      <c r="BV19" s="165" t="s">
        <v>1043</v>
      </c>
      <c r="BW19" s="165" t="s">
        <v>994</v>
      </c>
      <c r="BX19" s="165" t="s">
        <v>995</v>
      </c>
      <c r="BY19" s="165" t="s">
        <v>1060</v>
      </c>
      <c r="BZ19" s="165" t="s">
        <v>1061</v>
      </c>
      <c r="CA19" s="165" t="s">
        <v>1044</v>
      </c>
      <c r="CB19" s="165" t="s">
        <v>1045</v>
      </c>
      <c r="CC19" s="165" t="s">
        <v>852</v>
      </c>
      <c r="CD19" s="165" t="s">
        <v>6</v>
      </c>
      <c r="CE19" s="165" t="s">
        <v>999</v>
      </c>
      <c r="CF19" s="165" t="s">
        <v>1062</v>
      </c>
      <c r="CG19" s="165" t="s">
        <v>1063</v>
      </c>
      <c r="CH19" s="165" t="s">
        <v>1001</v>
      </c>
    </row>
    <row r="20" spans="2:86" ht="130.5" x14ac:dyDescent="0.35">
      <c r="B20" s="243">
        <v>45261</v>
      </c>
      <c r="C20" s="243">
        <v>45292</v>
      </c>
      <c r="D20" s="165" t="s">
        <v>837</v>
      </c>
      <c r="E20" s="141" t="s">
        <v>364</v>
      </c>
      <c r="F20" s="165" t="s">
        <v>1018</v>
      </c>
      <c r="G20" s="165" t="s">
        <v>885</v>
      </c>
      <c r="H20" s="165" t="s">
        <v>1064</v>
      </c>
      <c r="I20" s="165" t="s">
        <v>1065</v>
      </c>
      <c r="J20" s="165" t="s">
        <v>956</v>
      </c>
      <c r="K20" s="165" t="s">
        <v>321</v>
      </c>
      <c r="L20" s="165" t="s">
        <v>957</v>
      </c>
      <c r="M20" s="165" t="s">
        <v>958</v>
      </c>
      <c r="N20" s="165" t="s">
        <v>959</v>
      </c>
      <c r="O20" s="165" t="s">
        <v>1022</v>
      </c>
      <c r="P20" s="165" t="s">
        <v>852</v>
      </c>
      <c r="Q20" s="165" t="s">
        <v>1023</v>
      </c>
      <c r="R20" s="165" t="s">
        <v>849</v>
      </c>
      <c r="S20" s="165" t="s">
        <v>1514</v>
      </c>
      <c r="T20" s="165" t="s">
        <v>1066</v>
      </c>
      <c r="U20" s="165" t="s">
        <v>1541</v>
      </c>
      <c r="V20" s="165" t="s">
        <v>964</v>
      </c>
      <c r="W20" s="165" t="s">
        <v>965</v>
      </c>
      <c r="X20" s="165" t="s">
        <v>1018</v>
      </c>
      <c r="Y20" s="165" t="s">
        <v>1018</v>
      </c>
      <c r="Z20" s="165" t="s">
        <v>968</v>
      </c>
      <c r="AA20" s="165" t="s">
        <v>6</v>
      </c>
      <c r="AB20" s="165" t="s">
        <v>6</v>
      </c>
      <c r="AC20" s="165" t="s">
        <v>1067</v>
      </c>
      <c r="AD20" s="165" t="s">
        <v>1026</v>
      </c>
      <c r="AE20" s="136" t="s">
        <v>6</v>
      </c>
      <c r="AF20" s="165" t="s">
        <v>6</v>
      </c>
      <c r="AG20" s="165" t="s">
        <v>6</v>
      </c>
      <c r="AH20" s="165" t="s">
        <v>1027</v>
      </c>
      <c r="AI20" s="165" t="s">
        <v>1028</v>
      </c>
      <c r="AJ20" s="165" t="s">
        <v>875</v>
      </c>
      <c r="AK20" s="165" t="s">
        <v>1006</v>
      </c>
      <c r="AL20" s="165" t="s">
        <v>1068</v>
      </c>
      <c r="AM20" s="165" t="s">
        <v>974</v>
      </c>
      <c r="AN20" s="165" t="s">
        <v>1052</v>
      </c>
      <c r="AO20" s="165" t="s">
        <v>875</v>
      </c>
      <c r="AP20" s="165" t="s">
        <v>875</v>
      </c>
      <c r="AQ20" s="165" t="s">
        <v>875</v>
      </c>
      <c r="AR20" s="165" t="s">
        <v>1069</v>
      </c>
      <c r="AS20" s="165" t="s">
        <v>852</v>
      </c>
      <c r="AT20" s="165" t="s">
        <v>978</v>
      </c>
      <c r="AU20" s="165" t="s">
        <v>1032</v>
      </c>
      <c r="AV20" s="165" t="s">
        <v>980</v>
      </c>
      <c r="AW20" s="165" t="s">
        <v>1070</v>
      </c>
      <c r="AX20" s="165" t="s">
        <v>1055</v>
      </c>
      <c r="AY20" s="165" t="s">
        <v>875</v>
      </c>
      <c r="AZ20" s="165" t="s">
        <v>1071</v>
      </c>
      <c r="BA20" s="165" t="s">
        <v>875</v>
      </c>
      <c r="BB20" s="165" t="s">
        <v>1072</v>
      </c>
      <c r="BC20" s="137" t="s">
        <v>1001</v>
      </c>
      <c r="BD20" s="165" t="s">
        <v>1073</v>
      </c>
      <c r="BE20" s="165" t="s">
        <v>1028</v>
      </c>
      <c r="BF20" s="165"/>
      <c r="BG20" s="165" t="s">
        <v>1006</v>
      </c>
      <c r="BH20" s="165" t="s">
        <v>986</v>
      </c>
      <c r="BI20" s="165" t="s">
        <v>987</v>
      </c>
      <c r="BJ20" s="165" t="s">
        <v>1058</v>
      </c>
      <c r="BK20" s="165" t="s">
        <v>875</v>
      </c>
      <c r="BL20" s="165" t="s">
        <v>875</v>
      </c>
      <c r="BM20" s="165" t="s">
        <v>875</v>
      </c>
      <c r="BN20" s="165" t="s">
        <v>989</v>
      </c>
      <c r="BO20" s="165" t="s">
        <v>875</v>
      </c>
      <c r="BP20" s="165" t="s">
        <v>986</v>
      </c>
      <c r="BQ20" s="165" t="s">
        <v>991</v>
      </c>
      <c r="BR20" s="165" t="s">
        <v>980</v>
      </c>
      <c r="BS20" s="165" t="s">
        <v>1074</v>
      </c>
      <c r="BT20" s="165" t="s">
        <v>982</v>
      </c>
      <c r="BU20" s="165" t="s">
        <v>729</v>
      </c>
      <c r="BV20" s="165" t="s">
        <v>1043</v>
      </c>
      <c r="BW20" s="165" t="s">
        <v>994</v>
      </c>
      <c r="BX20" s="165" t="s">
        <v>995</v>
      </c>
      <c r="BY20" s="165" t="s">
        <v>1060</v>
      </c>
      <c r="BZ20" s="165" t="s">
        <v>1061</v>
      </c>
      <c r="CA20" s="165" t="s">
        <v>1075</v>
      </c>
      <c r="CB20" s="165" t="s">
        <v>1045</v>
      </c>
      <c r="CC20" s="165" t="s">
        <v>840</v>
      </c>
      <c r="CD20" s="165" t="s">
        <v>6</v>
      </c>
      <c r="CE20" s="165" t="s">
        <v>1017</v>
      </c>
      <c r="CF20" s="165" t="s">
        <v>1062</v>
      </c>
      <c r="CG20" s="165" t="s">
        <v>1063</v>
      </c>
      <c r="CH20" s="165" t="s">
        <v>1001</v>
      </c>
    </row>
    <row r="21" spans="2:86" ht="130.5" x14ac:dyDescent="0.35">
      <c r="B21" s="243">
        <v>45261</v>
      </c>
      <c r="C21" s="243">
        <v>45292</v>
      </c>
      <c r="D21" s="165" t="s">
        <v>837</v>
      </c>
      <c r="E21" s="141" t="s">
        <v>364</v>
      </c>
      <c r="F21" s="165" t="s">
        <v>954</v>
      </c>
      <c r="G21" s="165" t="s">
        <v>842</v>
      </c>
      <c r="H21" s="165" t="s">
        <v>1076</v>
      </c>
      <c r="I21" s="165" t="s">
        <v>875</v>
      </c>
      <c r="J21" s="165" t="s">
        <v>956</v>
      </c>
      <c r="K21" s="165" t="s">
        <v>1077</v>
      </c>
      <c r="L21" s="165" t="s">
        <v>957</v>
      </c>
      <c r="M21" s="165" t="s">
        <v>958</v>
      </c>
      <c r="N21" s="165" t="s">
        <v>1078</v>
      </c>
      <c r="O21" s="165" t="s">
        <v>960</v>
      </c>
      <c r="P21" s="165" t="s">
        <v>852</v>
      </c>
      <c r="Q21" s="165" t="s">
        <v>1023</v>
      </c>
      <c r="R21" s="165" t="s">
        <v>962</v>
      </c>
      <c r="S21" s="165" t="s">
        <v>1514</v>
      </c>
      <c r="T21" s="165" t="s">
        <v>1066</v>
      </c>
      <c r="U21" s="165" t="s">
        <v>1541</v>
      </c>
      <c r="V21" s="165" t="s">
        <v>964</v>
      </c>
      <c r="W21" s="165" t="s">
        <v>965</v>
      </c>
      <c r="X21" s="165" t="s">
        <v>966</v>
      </c>
      <c r="Y21" s="165" t="s">
        <v>967</v>
      </c>
      <c r="Z21" s="165" t="s">
        <v>968</v>
      </c>
      <c r="AA21" s="165" t="s">
        <v>6</v>
      </c>
      <c r="AB21" s="165" t="s">
        <v>6</v>
      </c>
      <c r="AC21" s="165" t="s">
        <v>1079</v>
      </c>
      <c r="AD21" s="165" t="s">
        <v>970</v>
      </c>
      <c r="AE21" s="136" t="s">
        <v>6</v>
      </c>
      <c r="AF21" s="165" t="s">
        <v>6</v>
      </c>
      <c r="AG21" s="165" t="s">
        <v>6</v>
      </c>
      <c r="AH21" s="165" t="s">
        <v>1080</v>
      </c>
      <c r="AI21" s="165"/>
      <c r="AJ21" s="165" t="s">
        <v>875</v>
      </c>
      <c r="AK21" s="165" t="s">
        <v>875</v>
      </c>
      <c r="AL21" s="165" t="s">
        <v>973</v>
      </c>
      <c r="AM21" s="165" t="s">
        <v>974</v>
      </c>
      <c r="AN21" s="165" t="s">
        <v>1052</v>
      </c>
      <c r="AO21" s="165" t="s">
        <v>875</v>
      </c>
      <c r="AP21" s="165" t="s">
        <v>875</v>
      </c>
      <c r="AQ21" s="165" t="s">
        <v>875</v>
      </c>
      <c r="AR21" s="165" t="s">
        <v>1018</v>
      </c>
      <c r="AS21" s="165" t="s">
        <v>1018</v>
      </c>
      <c r="AT21" s="165" t="s">
        <v>978</v>
      </c>
      <c r="AU21" s="165" t="s">
        <v>1032</v>
      </c>
      <c r="AV21" s="165" t="s">
        <v>980</v>
      </c>
      <c r="AW21" s="165" t="s">
        <v>1081</v>
      </c>
      <c r="AX21" s="165" t="s">
        <v>1055</v>
      </c>
      <c r="AY21" s="165" t="s">
        <v>875</v>
      </c>
      <c r="AZ21" s="165" t="s">
        <v>1082</v>
      </c>
      <c r="BA21" s="165" t="s">
        <v>875</v>
      </c>
      <c r="BB21" s="165" t="s">
        <v>1083</v>
      </c>
      <c r="BC21" s="137" t="s">
        <v>1001</v>
      </c>
      <c r="BD21" s="165" t="s">
        <v>1080</v>
      </c>
      <c r="BE21" s="165" t="s">
        <v>1084</v>
      </c>
      <c r="BF21" s="165" t="s">
        <v>875</v>
      </c>
      <c r="BG21" s="165" t="s">
        <v>875</v>
      </c>
      <c r="BH21" s="165" t="s">
        <v>986</v>
      </c>
      <c r="BI21" s="165" t="s">
        <v>987</v>
      </c>
      <c r="BJ21" s="165" t="s">
        <v>1058</v>
      </c>
      <c r="BK21" s="165" t="s">
        <v>875</v>
      </c>
      <c r="BL21" s="165" t="s">
        <v>875</v>
      </c>
      <c r="BM21" s="165" t="s">
        <v>875</v>
      </c>
      <c r="BN21" s="165" t="s">
        <v>1018</v>
      </c>
      <c r="BO21" s="165" t="s">
        <v>1018</v>
      </c>
      <c r="BP21" s="165" t="s">
        <v>986</v>
      </c>
      <c r="BQ21" s="165" t="s">
        <v>991</v>
      </c>
      <c r="BR21" s="165" t="s">
        <v>980</v>
      </c>
      <c r="BS21" s="165" t="s">
        <v>1018</v>
      </c>
      <c r="BT21" s="165" t="s">
        <v>982</v>
      </c>
      <c r="BU21" s="165" t="s">
        <v>1085</v>
      </c>
      <c r="BV21" s="165" t="s">
        <v>1043</v>
      </c>
      <c r="BW21" s="165" t="s">
        <v>994</v>
      </c>
      <c r="BX21" s="165" t="s">
        <v>995</v>
      </c>
      <c r="BY21" s="165" t="s">
        <v>1060</v>
      </c>
      <c r="BZ21" s="165" t="s">
        <v>1086</v>
      </c>
      <c r="CA21" s="165" t="s">
        <v>1075</v>
      </c>
      <c r="CB21" s="165" t="s">
        <v>852</v>
      </c>
      <c r="CC21" s="165" t="s">
        <v>840</v>
      </c>
      <c r="CD21" s="165" t="s">
        <v>6</v>
      </c>
      <c r="CE21" s="165" t="s">
        <v>1017</v>
      </c>
      <c r="CF21" s="165" t="s">
        <v>1062</v>
      </c>
      <c r="CG21" s="165" t="s">
        <v>1000</v>
      </c>
      <c r="CH21" s="165" t="s">
        <v>1001</v>
      </c>
    </row>
    <row r="22" spans="2:86" ht="130.5" x14ac:dyDescent="0.35">
      <c r="B22" s="243">
        <v>45261</v>
      </c>
      <c r="C22" s="243">
        <v>45292</v>
      </c>
      <c r="D22" s="165" t="s">
        <v>837</v>
      </c>
      <c r="E22" s="141" t="s">
        <v>371</v>
      </c>
      <c r="F22" s="165" t="s">
        <v>954</v>
      </c>
      <c r="G22" s="165" t="s">
        <v>842</v>
      </c>
      <c r="H22" s="165" t="s">
        <v>1087</v>
      </c>
      <c r="I22" s="165" t="s">
        <v>875</v>
      </c>
      <c r="J22" s="165" t="s">
        <v>956</v>
      </c>
      <c r="K22" s="165" t="s">
        <v>1077</v>
      </c>
      <c r="L22" s="165" t="s">
        <v>957</v>
      </c>
      <c r="M22" s="165" t="s">
        <v>958</v>
      </c>
      <c r="N22" s="165" t="s">
        <v>1078</v>
      </c>
      <c r="O22" s="165" t="s">
        <v>960</v>
      </c>
      <c r="P22" s="165" t="s">
        <v>852</v>
      </c>
      <c r="Q22" s="165" t="s">
        <v>1023</v>
      </c>
      <c r="R22" s="165" t="s">
        <v>962</v>
      </c>
      <c r="S22" s="165" t="s">
        <v>1514</v>
      </c>
      <c r="T22" s="165" t="s">
        <v>1066</v>
      </c>
      <c r="U22" s="165" t="s">
        <v>1541</v>
      </c>
      <c r="V22" s="165" t="s">
        <v>964</v>
      </c>
      <c r="W22" s="165" t="s">
        <v>965</v>
      </c>
      <c r="X22" s="165" t="s">
        <v>966</v>
      </c>
      <c r="Y22" s="165" t="s">
        <v>967</v>
      </c>
      <c r="Z22" s="165" t="s">
        <v>968</v>
      </c>
      <c r="AA22" s="165" t="s">
        <v>6</v>
      </c>
      <c r="AB22" s="165" t="s">
        <v>6</v>
      </c>
      <c r="AC22" s="165" t="s">
        <v>1079</v>
      </c>
      <c r="AD22" s="165" t="s">
        <v>970</v>
      </c>
      <c r="AE22" s="136" t="s">
        <v>6</v>
      </c>
      <c r="AF22" s="165" t="s">
        <v>6</v>
      </c>
      <c r="AG22" s="165" t="s">
        <v>6</v>
      </c>
      <c r="AH22" s="165" t="s">
        <v>1080</v>
      </c>
      <c r="AI22" s="165"/>
      <c r="AJ22" s="165" t="s">
        <v>875</v>
      </c>
      <c r="AK22" s="165" t="s">
        <v>875</v>
      </c>
      <c r="AL22" s="165" t="s">
        <v>973</v>
      </c>
      <c r="AM22" s="165" t="s">
        <v>974</v>
      </c>
      <c r="AN22" s="165" t="s">
        <v>1052</v>
      </c>
      <c r="AO22" s="165" t="s">
        <v>875</v>
      </c>
      <c r="AP22" s="165" t="s">
        <v>875</v>
      </c>
      <c r="AQ22" s="165" t="s">
        <v>875</v>
      </c>
      <c r="AR22" s="165" t="s">
        <v>1018</v>
      </c>
      <c r="AS22" s="165" t="s">
        <v>1018</v>
      </c>
      <c r="AT22" s="165" t="s">
        <v>978</v>
      </c>
      <c r="AU22" s="165" t="s">
        <v>1032</v>
      </c>
      <c r="AV22" s="165" t="s">
        <v>980</v>
      </c>
      <c r="AW22" s="165" t="s">
        <v>1088</v>
      </c>
      <c r="AX22" s="165" t="s">
        <v>1055</v>
      </c>
      <c r="AY22" s="165" t="s">
        <v>875</v>
      </c>
      <c r="AZ22" s="165" t="s">
        <v>1089</v>
      </c>
      <c r="BA22" s="165" t="s">
        <v>875</v>
      </c>
      <c r="BB22" s="165" t="s">
        <v>1090</v>
      </c>
      <c r="BC22" s="137" t="s">
        <v>1001</v>
      </c>
      <c r="BD22" s="165" t="s">
        <v>1080</v>
      </c>
      <c r="BE22" s="165" t="s">
        <v>1084</v>
      </c>
      <c r="BF22" s="165"/>
      <c r="BG22" s="165"/>
      <c r="BH22" s="165"/>
      <c r="BI22" s="165"/>
      <c r="BJ22" s="165"/>
      <c r="BK22" s="165"/>
      <c r="BL22" s="165"/>
      <c r="BM22" s="165" t="s">
        <v>875</v>
      </c>
      <c r="BN22" s="165" t="s">
        <v>1018</v>
      </c>
      <c r="BO22" s="165" t="s">
        <v>1018</v>
      </c>
      <c r="BP22" s="165" t="s">
        <v>986</v>
      </c>
      <c r="BQ22" s="165" t="s">
        <v>991</v>
      </c>
      <c r="BR22" s="165" t="s">
        <v>980</v>
      </c>
      <c r="BS22" s="165" t="s">
        <v>1018</v>
      </c>
      <c r="BT22" s="165" t="s">
        <v>982</v>
      </c>
      <c r="BU22" s="165" t="s">
        <v>1085</v>
      </c>
      <c r="BV22" s="165" t="s">
        <v>1043</v>
      </c>
      <c r="BW22" s="165" t="s">
        <v>994</v>
      </c>
      <c r="BX22" s="165" t="s">
        <v>995</v>
      </c>
      <c r="BY22" s="165" t="s">
        <v>1060</v>
      </c>
      <c r="BZ22" s="165" t="s">
        <v>1091</v>
      </c>
      <c r="CA22" s="165" t="s">
        <v>1075</v>
      </c>
      <c r="CB22" s="165" t="s">
        <v>852</v>
      </c>
      <c r="CC22" s="165" t="s">
        <v>840</v>
      </c>
      <c r="CD22" s="165" t="s">
        <v>6</v>
      </c>
      <c r="CE22" s="165" t="s">
        <v>1017</v>
      </c>
      <c r="CF22" s="165" t="s">
        <v>1062</v>
      </c>
      <c r="CG22" s="165" t="s">
        <v>1000</v>
      </c>
      <c r="CH22" s="165" t="s">
        <v>1001</v>
      </c>
    </row>
    <row r="23" spans="2:86" ht="130.5" x14ac:dyDescent="0.35">
      <c r="B23" s="243">
        <v>45261</v>
      </c>
      <c r="C23" s="243">
        <v>45292</v>
      </c>
      <c r="D23" s="165" t="s">
        <v>837</v>
      </c>
      <c r="E23" s="141" t="s">
        <v>364</v>
      </c>
      <c r="F23" s="165" t="s">
        <v>1018</v>
      </c>
      <c r="G23" s="165" t="s">
        <v>1019</v>
      </c>
      <c r="H23" s="165" t="s">
        <v>1092</v>
      </c>
      <c r="I23" s="165" t="s">
        <v>875</v>
      </c>
      <c r="J23" s="165" t="s">
        <v>956</v>
      </c>
      <c r="K23" s="165" t="s">
        <v>1077</v>
      </c>
      <c r="L23" s="165" t="s">
        <v>957</v>
      </c>
      <c r="M23" s="165" t="s">
        <v>958</v>
      </c>
      <c r="N23" s="165" t="s">
        <v>1078</v>
      </c>
      <c r="O23" s="165" t="s">
        <v>960</v>
      </c>
      <c r="P23" s="165" t="s">
        <v>852</v>
      </c>
      <c r="Q23" s="165" t="s">
        <v>1023</v>
      </c>
      <c r="R23" s="165" t="s">
        <v>849</v>
      </c>
      <c r="S23" s="165" t="s">
        <v>1514</v>
      </c>
      <c r="T23" s="165" t="s">
        <v>1066</v>
      </c>
      <c r="U23" s="165" t="s">
        <v>1541</v>
      </c>
      <c r="V23" s="165" t="s">
        <v>964</v>
      </c>
      <c r="W23" s="165" t="s">
        <v>965</v>
      </c>
      <c r="X23" s="165" t="s">
        <v>1018</v>
      </c>
      <c r="Y23" s="165" t="s">
        <v>1018</v>
      </c>
      <c r="Z23" s="165" t="s">
        <v>968</v>
      </c>
      <c r="AA23" s="165" t="s">
        <v>6</v>
      </c>
      <c r="AB23" s="165" t="s">
        <v>6</v>
      </c>
      <c r="AC23" s="165" t="s">
        <v>1093</v>
      </c>
      <c r="AD23" s="165" t="s">
        <v>1026</v>
      </c>
      <c r="AE23" s="136" t="s">
        <v>6</v>
      </c>
      <c r="AF23" s="165" t="s">
        <v>6</v>
      </c>
      <c r="AG23" s="165" t="s">
        <v>6</v>
      </c>
      <c r="AH23" s="165" t="s">
        <v>1094</v>
      </c>
      <c r="AI23" s="165"/>
      <c r="AJ23" s="165" t="s">
        <v>875</v>
      </c>
      <c r="AK23" s="165" t="s">
        <v>875</v>
      </c>
      <c r="AL23" s="165" t="s">
        <v>973</v>
      </c>
      <c r="AM23" s="165" t="s">
        <v>974</v>
      </c>
      <c r="AN23" s="165" t="s">
        <v>1052</v>
      </c>
      <c r="AO23" s="165" t="s">
        <v>875</v>
      </c>
      <c r="AP23" s="165" t="s">
        <v>875</v>
      </c>
      <c r="AQ23" s="165" t="s">
        <v>875</v>
      </c>
      <c r="AR23" s="165" t="s">
        <v>1018</v>
      </c>
      <c r="AS23" s="165" t="s">
        <v>1018</v>
      </c>
      <c r="AT23" s="165" t="s">
        <v>978</v>
      </c>
      <c r="AU23" s="165" t="s">
        <v>1032</v>
      </c>
      <c r="AV23" s="165" t="s">
        <v>980</v>
      </c>
      <c r="AW23" s="165" t="s">
        <v>1095</v>
      </c>
      <c r="AX23" s="165" t="s">
        <v>1055</v>
      </c>
      <c r="AY23" s="165" t="s">
        <v>875</v>
      </c>
      <c r="AZ23" s="165" t="s">
        <v>1096</v>
      </c>
      <c r="BA23" s="165" t="s">
        <v>875</v>
      </c>
      <c r="BB23" s="165" t="s">
        <v>1097</v>
      </c>
      <c r="BC23" s="137" t="s">
        <v>1001</v>
      </c>
      <c r="BD23" s="165" t="s">
        <v>1080</v>
      </c>
      <c r="BE23" s="165" t="s">
        <v>1084</v>
      </c>
      <c r="BF23" s="165"/>
      <c r="BG23" s="165"/>
      <c r="BH23" s="165"/>
      <c r="BI23" s="165"/>
      <c r="BJ23" s="165"/>
      <c r="BK23" s="165"/>
      <c r="BL23" s="165"/>
      <c r="BM23" s="165" t="s">
        <v>875</v>
      </c>
      <c r="BN23" s="165" t="s">
        <v>1018</v>
      </c>
      <c r="BO23" s="165" t="s">
        <v>1018</v>
      </c>
      <c r="BP23" s="165" t="s">
        <v>986</v>
      </c>
      <c r="BQ23" s="165" t="s">
        <v>991</v>
      </c>
      <c r="BR23" s="165" t="s">
        <v>980</v>
      </c>
      <c r="BS23" s="165" t="s">
        <v>1018</v>
      </c>
      <c r="BT23" s="165" t="s">
        <v>982</v>
      </c>
      <c r="BU23" s="165" t="s">
        <v>1098</v>
      </c>
      <c r="BV23" s="165" t="s">
        <v>1043</v>
      </c>
      <c r="BW23" s="165" t="s">
        <v>994</v>
      </c>
      <c r="BX23" s="165" t="s">
        <v>995</v>
      </c>
      <c r="BY23" s="165" t="s">
        <v>1060</v>
      </c>
      <c r="BZ23" s="165" t="s">
        <v>1099</v>
      </c>
      <c r="CA23" s="165" t="s">
        <v>1075</v>
      </c>
      <c r="CB23" s="165" t="s">
        <v>1045</v>
      </c>
      <c r="CC23" s="165" t="s">
        <v>840</v>
      </c>
      <c r="CD23" s="165" t="s">
        <v>6</v>
      </c>
      <c r="CE23" s="165" t="s">
        <v>1017</v>
      </c>
      <c r="CF23" s="165" t="s">
        <v>1062</v>
      </c>
      <c r="CG23" s="165" t="s">
        <v>1000</v>
      </c>
      <c r="CH23" s="165" t="s">
        <v>1001</v>
      </c>
    </row>
    <row r="24" spans="2:86" ht="130.5" x14ac:dyDescent="0.35">
      <c r="B24" s="243">
        <v>45261</v>
      </c>
      <c r="C24" s="243">
        <v>45292</v>
      </c>
      <c r="D24" s="165" t="s">
        <v>837</v>
      </c>
      <c r="E24" s="141" t="s">
        <v>364</v>
      </c>
      <c r="F24" s="165" t="s">
        <v>1018</v>
      </c>
      <c r="G24" s="165" t="s">
        <v>1047</v>
      </c>
      <c r="H24" s="165" t="s">
        <v>1100</v>
      </c>
      <c r="I24" s="165" t="s">
        <v>875</v>
      </c>
      <c r="J24" s="165" t="s">
        <v>956</v>
      </c>
      <c r="K24" s="165" t="s">
        <v>1077</v>
      </c>
      <c r="L24" s="165" t="s">
        <v>957</v>
      </c>
      <c r="M24" s="165" t="s">
        <v>958</v>
      </c>
      <c r="N24" s="165" t="s">
        <v>1078</v>
      </c>
      <c r="O24" s="165" t="s">
        <v>960</v>
      </c>
      <c r="P24" s="165" t="s">
        <v>852</v>
      </c>
      <c r="Q24" s="165" t="s">
        <v>1023</v>
      </c>
      <c r="R24" s="165" t="s">
        <v>849</v>
      </c>
      <c r="S24" s="165" t="s">
        <v>1514</v>
      </c>
      <c r="T24" s="165" t="s">
        <v>1066</v>
      </c>
      <c r="U24" s="165" t="s">
        <v>1541</v>
      </c>
      <c r="V24" s="165" t="s">
        <v>964</v>
      </c>
      <c r="W24" s="165" t="s">
        <v>965</v>
      </c>
      <c r="X24" s="165" t="s">
        <v>1018</v>
      </c>
      <c r="Y24" s="165" t="s">
        <v>1018</v>
      </c>
      <c r="Z24" s="165" t="s">
        <v>968</v>
      </c>
      <c r="AA24" s="165" t="s">
        <v>6</v>
      </c>
      <c r="AB24" s="165" t="s">
        <v>6</v>
      </c>
      <c r="AC24" s="165" t="s">
        <v>1101</v>
      </c>
      <c r="AD24" s="165" t="s">
        <v>1026</v>
      </c>
      <c r="AE24" s="136" t="s">
        <v>6</v>
      </c>
      <c r="AF24" s="165" t="s">
        <v>6</v>
      </c>
      <c r="AG24" s="165" t="s">
        <v>6</v>
      </c>
      <c r="AH24" s="165" t="s">
        <v>1094</v>
      </c>
      <c r="AI24" s="165"/>
      <c r="AJ24" s="165" t="s">
        <v>875</v>
      </c>
      <c r="AK24" s="165" t="s">
        <v>875</v>
      </c>
      <c r="AL24" s="165" t="s">
        <v>973</v>
      </c>
      <c r="AM24" s="165" t="s">
        <v>974</v>
      </c>
      <c r="AN24" s="165" t="s">
        <v>1052</v>
      </c>
      <c r="AO24" s="165" t="s">
        <v>875</v>
      </c>
      <c r="AP24" s="165" t="s">
        <v>875</v>
      </c>
      <c r="AQ24" s="165" t="s">
        <v>875</v>
      </c>
      <c r="AR24" s="165" t="s">
        <v>1018</v>
      </c>
      <c r="AS24" s="165" t="s">
        <v>1018</v>
      </c>
      <c r="AT24" s="165" t="s">
        <v>978</v>
      </c>
      <c r="AU24" s="165" t="s">
        <v>1032</v>
      </c>
      <c r="AV24" s="165" t="s">
        <v>980</v>
      </c>
      <c r="AW24" s="165" t="s">
        <v>1102</v>
      </c>
      <c r="AX24" s="165" t="s">
        <v>1055</v>
      </c>
      <c r="AY24" s="165" t="s">
        <v>875</v>
      </c>
      <c r="AZ24" s="165" t="s">
        <v>1103</v>
      </c>
      <c r="BA24" s="165" t="s">
        <v>875</v>
      </c>
      <c r="BB24" s="165" t="s">
        <v>1104</v>
      </c>
      <c r="BC24" s="137" t="s">
        <v>1001</v>
      </c>
      <c r="BD24" s="165" t="s">
        <v>1080</v>
      </c>
      <c r="BE24" s="165" t="s">
        <v>1084</v>
      </c>
      <c r="BF24" s="165"/>
      <c r="BG24" s="165"/>
      <c r="BH24" s="165"/>
      <c r="BI24" s="165"/>
      <c r="BJ24" s="165"/>
      <c r="BK24" s="165"/>
      <c r="BL24" s="165"/>
      <c r="BM24" s="165" t="s">
        <v>875</v>
      </c>
      <c r="BN24" s="165" t="s">
        <v>1018</v>
      </c>
      <c r="BO24" s="165" t="s">
        <v>1018</v>
      </c>
      <c r="BP24" s="165" t="s">
        <v>986</v>
      </c>
      <c r="BQ24" s="165" t="s">
        <v>991</v>
      </c>
      <c r="BR24" s="165" t="s">
        <v>980</v>
      </c>
      <c r="BS24" s="165" t="s">
        <v>1018</v>
      </c>
      <c r="BT24" s="165" t="s">
        <v>982</v>
      </c>
      <c r="BU24" s="165" t="s">
        <v>1098</v>
      </c>
      <c r="BV24" s="165" t="s">
        <v>1043</v>
      </c>
      <c r="BW24" s="165" t="s">
        <v>994</v>
      </c>
      <c r="BX24" s="165" t="s">
        <v>995</v>
      </c>
      <c r="BY24" s="165" t="s">
        <v>1060</v>
      </c>
      <c r="BZ24" s="165" t="s">
        <v>1105</v>
      </c>
      <c r="CA24" s="165" t="s">
        <v>1075</v>
      </c>
      <c r="CB24" s="165" t="s">
        <v>1045</v>
      </c>
      <c r="CC24" s="165" t="s">
        <v>840</v>
      </c>
      <c r="CD24" s="165" t="s">
        <v>6</v>
      </c>
      <c r="CE24" s="165" t="s">
        <v>1017</v>
      </c>
      <c r="CF24" s="165" t="s">
        <v>245</v>
      </c>
      <c r="CG24" s="165" t="s">
        <v>1106</v>
      </c>
      <c r="CH24" s="165" t="s">
        <v>1001</v>
      </c>
    </row>
    <row r="25" spans="2:86" ht="130.5" x14ac:dyDescent="0.35">
      <c r="B25" s="243">
        <v>45261</v>
      </c>
      <c r="C25" s="243">
        <v>45292</v>
      </c>
      <c r="D25" s="165" t="s">
        <v>837</v>
      </c>
      <c r="E25" s="141" t="s">
        <v>388</v>
      </c>
      <c r="F25" s="165" t="s">
        <v>1018</v>
      </c>
      <c r="G25" s="165" t="s">
        <v>885</v>
      </c>
      <c r="H25" s="165" t="s">
        <v>1107</v>
      </c>
      <c r="I25" s="165" t="s">
        <v>875</v>
      </c>
      <c r="J25" s="165" t="s">
        <v>956</v>
      </c>
      <c r="K25" s="165" t="s">
        <v>1077</v>
      </c>
      <c r="L25" s="165" t="s">
        <v>957</v>
      </c>
      <c r="M25" s="165" t="s">
        <v>958</v>
      </c>
      <c r="N25" s="165" t="s">
        <v>1078</v>
      </c>
      <c r="O25" s="165" t="s">
        <v>960</v>
      </c>
      <c r="P25" s="165" t="s">
        <v>852</v>
      </c>
      <c r="Q25" s="165" t="s">
        <v>1023</v>
      </c>
      <c r="R25" s="165" t="s">
        <v>849</v>
      </c>
      <c r="S25" s="165" t="s">
        <v>1514</v>
      </c>
      <c r="T25" s="165" t="s">
        <v>1066</v>
      </c>
      <c r="U25" s="165" t="s">
        <v>1541</v>
      </c>
      <c r="V25" s="165" t="s">
        <v>964</v>
      </c>
      <c r="W25" s="165" t="s">
        <v>965</v>
      </c>
      <c r="X25" s="165" t="s">
        <v>1018</v>
      </c>
      <c r="Y25" s="165" t="s">
        <v>1018</v>
      </c>
      <c r="Z25" s="165" t="s">
        <v>968</v>
      </c>
      <c r="AA25" s="165" t="s">
        <v>6</v>
      </c>
      <c r="AB25" s="165" t="s">
        <v>6</v>
      </c>
      <c r="AC25" s="165" t="s">
        <v>1108</v>
      </c>
      <c r="AD25" s="165" t="s">
        <v>1026</v>
      </c>
      <c r="AE25" s="136" t="s">
        <v>6</v>
      </c>
      <c r="AF25" s="165" t="s">
        <v>6</v>
      </c>
      <c r="AG25" s="165" t="s">
        <v>6</v>
      </c>
      <c r="AH25" s="165" t="s">
        <v>1094</v>
      </c>
      <c r="AI25" s="165"/>
      <c r="AJ25" s="165" t="s">
        <v>875</v>
      </c>
      <c r="AK25" s="165" t="s">
        <v>875</v>
      </c>
      <c r="AL25" s="165" t="s">
        <v>973</v>
      </c>
      <c r="AM25" s="165" t="s">
        <v>974</v>
      </c>
      <c r="AN25" s="165" t="s">
        <v>1052</v>
      </c>
      <c r="AO25" s="165" t="s">
        <v>875</v>
      </c>
      <c r="AP25" s="165" t="s">
        <v>875</v>
      </c>
      <c r="AQ25" s="165" t="s">
        <v>875</v>
      </c>
      <c r="AR25" s="165" t="s">
        <v>1018</v>
      </c>
      <c r="AS25" s="165" t="s">
        <v>1018</v>
      </c>
      <c r="AT25" s="165" t="s">
        <v>978</v>
      </c>
      <c r="AU25" s="165" t="s">
        <v>1032</v>
      </c>
      <c r="AV25" s="165" t="s">
        <v>980</v>
      </c>
      <c r="AW25" s="165" t="s">
        <v>1109</v>
      </c>
      <c r="AX25" s="165" t="s">
        <v>1055</v>
      </c>
      <c r="AY25" s="165" t="s">
        <v>875</v>
      </c>
      <c r="AZ25" s="165" t="s">
        <v>1110</v>
      </c>
      <c r="BA25" s="165" t="s">
        <v>875</v>
      </c>
      <c r="BB25" s="165" t="s">
        <v>1111</v>
      </c>
      <c r="BC25" s="137" t="s">
        <v>1001</v>
      </c>
      <c r="BD25" s="165" t="s">
        <v>1080</v>
      </c>
      <c r="BE25" s="165" t="s">
        <v>1084</v>
      </c>
      <c r="BF25" s="165"/>
      <c r="BG25" s="165"/>
      <c r="BH25" s="165"/>
      <c r="BI25" s="165"/>
      <c r="BJ25" s="165"/>
      <c r="BK25" s="165"/>
      <c r="BL25" s="165"/>
      <c r="BM25" s="165" t="s">
        <v>875</v>
      </c>
      <c r="BN25" s="165" t="s">
        <v>1018</v>
      </c>
      <c r="BO25" s="165" t="s">
        <v>1018</v>
      </c>
      <c r="BP25" s="165" t="s">
        <v>986</v>
      </c>
      <c r="BQ25" s="165" t="s">
        <v>991</v>
      </c>
      <c r="BR25" s="165" t="s">
        <v>980</v>
      </c>
      <c r="BS25" s="165" t="s">
        <v>1018</v>
      </c>
      <c r="BT25" s="165" t="s">
        <v>982</v>
      </c>
      <c r="BU25" s="165" t="s">
        <v>1098</v>
      </c>
      <c r="BV25" s="165" t="s">
        <v>1043</v>
      </c>
      <c r="BW25" s="165" t="s">
        <v>994</v>
      </c>
      <c r="BX25" s="165" t="s">
        <v>995</v>
      </c>
      <c r="BY25" s="165" t="s">
        <v>1060</v>
      </c>
      <c r="BZ25" s="165" t="s">
        <v>1112</v>
      </c>
      <c r="CA25" s="165" t="s">
        <v>1075</v>
      </c>
      <c r="CB25" s="165" t="s">
        <v>1045</v>
      </c>
      <c r="CC25" s="165" t="s">
        <v>840</v>
      </c>
      <c r="CD25" s="165" t="s">
        <v>6</v>
      </c>
      <c r="CE25" s="165" t="s">
        <v>1017</v>
      </c>
      <c r="CF25" s="165" t="s">
        <v>245</v>
      </c>
      <c r="CG25" s="165" t="s">
        <v>1106</v>
      </c>
      <c r="CH25" s="165" t="s">
        <v>1001</v>
      </c>
    </row>
    <row r="26" spans="2:86" x14ac:dyDescent="0.35">
      <c r="B26" s="249"/>
      <c r="C26" s="249"/>
      <c r="D26" s="250"/>
      <c r="E26" s="141" t="s">
        <v>388</v>
      </c>
      <c r="F26" s="250"/>
      <c r="G26" s="250"/>
      <c r="H26" s="250"/>
      <c r="J26" s="250"/>
      <c r="K26" s="250"/>
      <c r="L26" s="250"/>
      <c r="M26" s="250"/>
      <c r="Q26" s="250"/>
      <c r="R26" s="250"/>
      <c r="S26" s="250"/>
      <c r="T26" s="53"/>
      <c r="AA26" s="250"/>
      <c r="AB26" s="250"/>
      <c r="AC26" s="250"/>
      <c r="AD26" s="250"/>
      <c r="AE26" s="251"/>
      <c r="AF26" s="250"/>
      <c r="AG26" s="250"/>
      <c r="AH26" s="250"/>
      <c r="AI26" s="250"/>
      <c r="AJ26" s="250"/>
      <c r="AK26" s="250"/>
      <c r="AL26" s="250"/>
      <c r="AM26" s="250"/>
      <c r="AN26" s="250"/>
      <c r="AO26" s="250"/>
      <c r="AP26" s="250"/>
      <c r="AQ26" s="250"/>
      <c r="AR26" s="250"/>
      <c r="AS26" s="250"/>
      <c r="AT26" s="250"/>
      <c r="AV26" s="250"/>
      <c r="AW26" s="250"/>
      <c r="AX26" s="250"/>
      <c r="AY26" s="250"/>
      <c r="AZ26" s="250"/>
      <c r="BA26" s="250"/>
      <c r="BB26" s="250"/>
      <c r="BC26" s="252"/>
      <c r="BD26" s="253"/>
      <c r="BE26" s="250"/>
      <c r="BF26" s="159"/>
      <c r="BG26" s="159"/>
      <c r="BH26" s="159"/>
      <c r="BI26" s="159"/>
      <c r="BJ26" s="159"/>
      <c r="BK26" s="159"/>
      <c r="BL26" s="159"/>
      <c r="BM26" s="159"/>
      <c r="BN26" s="159"/>
      <c r="BO26" s="159"/>
      <c r="BP26" s="159"/>
      <c r="BR26" s="159"/>
      <c r="BS26" s="159"/>
      <c r="BT26" s="159"/>
      <c r="BU26" s="250"/>
      <c r="BV26" s="250"/>
      <c r="BW26" s="250"/>
      <c r="BX26" s="159"/>
      <c r="BY26" s="159"/>
      <c r="BZ26" s="250"/>
      <c r="CA26" s="159"/>
      <c r="CB26" s="159"/>
      <c r="CC26" s="159"/>
      <c r="CD26" s="159"/>
      <c r="CE26" s="159"/>
      <c r="CF26" s="159"/>
      <c r="CG26" s="159"/>
      <c r="CH26" s="250"/>
    </row>
    <row r="27" spans="2:86" x14ac:dyDescent="0.35">
      <c r="B27" s="249"/>
      <c r="C27" s="249"/>
      <c r="D27" s="250"/>
      <c r="E27" s="141" t="s">
        <v>371</v>
      </c>
      <c r="F27" s="250"/>
      <c r="G27" s="250"/>
      <c r="H27" s="250"/>
      <c r="J27" s="250"/>
      <c r="K27" s="250"/>
      <c r="L27" s="250"/>
      <c r="M27" s="250"/>
      <c r="Q27" s="250"/>
      <c r="R27" s="250"/>
      <c r="S27" s="250"/>
      <c r="T27" s="53"/>
      <c r="AA27" s="250"/>
      <c r="AB27" s="250"/>
      <c r="AC27" s="250"/>
      <c r="AD27" s="250"/>
      <c r="AE27" s="251"/>
      <c r="AF27" s="250"/>
      <c r="AG27" s="250"/>
      <c r="AH27" s="250"/>
      <c r="AI27" s="250"/>
      <c r="AJ27" s="250"/>
      <c r="AK27" s="250"/>
      <c r="AL27" s="250"/>
      <c r="AM27" s="250"/>
      <c r="AN27" s="250"/>
      <c r="AO27" s="250"/>
      <c r="AP27" s="250"/>
      <c r="AQ27" s="250"/>
      <c r="AR27" s="250"/>
      <c r="AS27" s="250"/>
      <c r="AT27" s="250"/>
      <c r="AV27" s="250"/>
      <c r="AW27" s="250"/>
      <c r="AX27" s="250"/>
      <c r="AY27" s="250"/>
      <c r="AZ27" s="250"/>
      <c r="BA27" s="250"/>
      <c r="BB27" s="250"/>
      <c r="BC27" s="252"/>
      <c r="BD27" s="253"/>
      <c r="BE27" s="250"/>
      <c r="BF27" s="159"/>
      <c r="BG27" s="159"/>
      <c r="BH27" s="159"/>
      <c r="BI27" s="159"/>
      <c r="BJ27" s="159"/>
      <c r="BK27" s="159"/>
      <c r="BL27" s="159"/>
      <c r="BM27" s="159"/>
      <c r="BN27" s="159"/>
      <c r="BO27" s="159"/>
      <c r="BP27" s="159"/>
      <c r="BR27" s="159"/>
      <c r="BS27" s="159"/>
      <c r="BT27" s="159"/>
      <c r="BU27" s="250"/>
      <c r="BV27" s="250"/>
      <c r="BW27" s="250"/>
      <c r="BX27" s="159"/>
      <c r="BY27" s="159"/>
      <c r="BZ27" s="250"/>
      <c r="CA27" s="159"/>
      <c r="CB27" s="159"/>
      <c r="CC27" s="159"/>
      <c r="CD27" s="159"/>
      <c r="CE27" s="159"/>
      <c r="CF27" s="159"/>
      <c r="CG27" s="159"/>
      <c r="CH27" s="250"/>
    </row>
    <row r="28" spans="2:86" x14ac:dyDescent="0.35">
      <c r="B28" s="249"/>
      <c r="C28" s="249"/>
      <c r="D28" s="250"/>
      <c r="E28" s="141" t="s">
        <v>371</v>
      </c>
      <c r="F28" s="250"/>
      <c r="G28" s="250"/>
      <c r="H28" s="250"/>
      <c r="J28" s="250"/>
      <c r="K28" s="250"/>
      <c r="L28" s="250"/>
      <c r="M28" s="250"/>
      <c r="Q28" s="250"/>
      <c r="R28" s="250"/>
      <c r="S28" s="250"/>
      <c r="T28" s="53"/>
      <c r="AA28" s="250"/>
      <c r="AB28" s="250"/>
      <c r="AC28" s="250"/>
      <c r="AD28" s="250"/>
      <c r="AE28" s="251"/>
      <c r="AF28" s="250"/>
      <c r="AG28" s="250"/>
      <c r="AH28" s="250"/>
      <c r="AI28" s="250"/>
      <c r="AJ28" s="250"/>
      <c r="AK28" s="250"/>
      <c r="AL28" s="250"/>
      <c r="AM28" s="250"/>
      <c r="AN28" s="250"/>
      <c r="AO28" s="250"/>
      <c r="AP28" s="250"/>
      <c r="AQ28" s="250"/>
      <c r="AR28" s="250"/>
      <c r="AS28" s="250"/>
      <c r="AT28" s="250"/>
      <c r="AV28" s="250"/>
      <c r="AW28" s="250"/>
      <c r="AX28" s="250"/>
      <c r="AY28" s="250"/>
      <c r="AZ28" s="250"/>
      <c r="BA28" s="250"/>
      <c r="BB28" s="250"/>
      <c r="BC28" s="252"/>
      <c r="BD28" s="253"/>
      <c r="BE28" s="250"/>
      <c r="BF28" s="159"/>
      <c r="BG28" s="159"/>
      <c r="BH28" s="159"/>
      <c r="BI28" s="159"/>
      <c r="BJ28" s="159"/>
      <c r="BK28" s="159"/>
      <c r="BL28" s="159"/>
      <c r="BM28" s="159"/>
      <c r="BN28" s="159"/>
      <c r="BO28" s="159"/>
      <c r="BP28" s="159"/>
      <c r="BR28" s="159"/>
      <c r="BS28" s="159"/>
      <c r="BT28" s="159"/>
      <c r="BU28" s="250"/>
      <c r="BV28" s="250"/>
      <c r="BW28" s="250"/>
      <c r="BX28" s="159"/>
      <c r="BY28" s="159"/>
      <c r="BZ28" s="250"/>
      <c r="CA28" s="159"/>
      <c r="CB28" s="159"/>
      <c r="CC28" s="159"/>
      <c r="CD28" s="159"/>
      <c r="CE28" s="159"/>
      <c r="CF28" s="159"/>
      <c r="CG28" s="159"/>
      <c r="CH28" s="250"/>
    </row>
    <row r="29" spans="2:86" x14ac:dyDescent="0.35">
      <c r="B29" s="249"/>
      <c r="C29" s="249"/>
      <c r="D29" s="250"/>
      <c r="E29" s="141" t="s">
        <v>371</v>
      </c>
      <c r="F29" s="250"/>
      <c r="G29" s="250"/>
      <c r="H29" s="250"/>
      <c r="J29" s="250"/>
      <c r="K29" s="250"/>
      <c r="L29" s="250"/>
      <c r="M29" s="250"/>
      <c r="Q29" s="250"/>
      <c r="R29" s="250"/>
      <c r="S29" s="250"/>
      <c r="T29" s="53"/>
      <c r="AA29" s="250"/>
      <c r="AB29" s="250"/>
      <c r="AC29" s="250"/>
      <c r="AD29" s="250"/>
      <c r="AE29" s="251"/>
      <c r="AF29" s="250"/>
      <c r="AG29" s="250"/>
      <c r="AH29" s="250"/>
      <c r="AI29" s="250"/>
      <c r="AJ29" s="250"/>
      <c r="AK29" s="250"/>
      <c r="AL29" s="250"/>
      <c r="AM29" s="250"/>
      <c r="AN29" s="250"/>
      <c r="AO29" s="250"/>
      <c r="AP29" s="250"/>
      <c r="AQ29" s="250"/>
      <c r="AR29" s="250"/>
      <c r="AS29" s="250"/>
      <c r="AT29" s="250"/>
      <c r="AV29" s="250"/>
      <c r="AW29" s="250"/>
      <c r="AX29" s="250"/>
      <c r="AY29" s="250"/>
      <c r="AZ29" s="250"/>
      <c r="BA29" s="250"/>
      <c r="BB29" s="250"/>
      <c r="BC29" s="252"/>
      <c r="BD29" s="253"/>
      <c r="BE29" s="250"/>
      <c r="BF29" s="159"/>
      <c r="BG29" s="159"/>
      <c r="BH29" s="159"/>
      <c r="BI29" s="159"/>
      <c r="BJ29" s="159"/>
      <c r="BK29" s="159"/>
      <c r="BL29" s="159"/>
      <c r="BM29" s="159"/>
      <c r="BN29" s="159"/>
      <c r="BO29" s="159"/>
      <c r="BP29" s="159"/>
      <c r="BR29" s="159"/>
      <c r="BS29" s="159"/>
      <c r="BT29" s="159"/>
      <c r="BU29" s="250"/>
      <c r="BV29" s="250"/>
      <c r="BW29" s="250"/>
      <c r="BX29" s="159"/>
      <c r="BY29" s="159"/>
      <c r="BZ29" s="250"/>
      <c r="CA29" s="159"/>
      <c r="CB29" s="159"/>
      <c r="CC29" s="159"/>
      <c r="CD29" s="159"/>
      <c r="CE29" s="159"/>
      <c r="CF29" s="159"/>
      <c r="CG29" s="159"/>
      <c r="CH29" s="250"/>
    </row>
    <row r="30" spans="2:86" x14ac:dyDescent="0.35">
      <c r="B30" s="249"/>
      <c r="C30" s="249"/>
      <c r="D30" s="250"/>
      <c r="E30" s="142" t="s">
        <v>371</v>
      </c>
      <c r="F30" s="250"/>
      <c r="G30" s="250"/>
      <c r="H30" s="250"/>
      <c r="J30" s="250"/>
      <c r="K30" s="250"/>
      <c r="L30" s="250"/>
      <c r="M30" s="250"/>
      <c r="Q30" s="250"/>
      <c r="R30" s="250"/>
      <c r="S30" s="250"/>
      <c r="T30" s="53"/>
      <c r="AA30" s="250"/>
      <c r="AB30" s="250"/>
      <c r="AC30" s="250"/>
      <c r="AD30" s="250"/>
      <c r="AE30" s="251"/>
      <c r="AF30" s="250"/>
      <c r="AG30" s="250"/>
      <c r="AH30" s="250"/>
      <c r="AI30" s="250"/>
      <c r="AJ30" s="250"/>
      <c r="AK30" s="250"/>
      <c r="AL30" s="250"/>
      <c r="AM30" s="250"/>
      <c r="AN30" s="250"/>
      <c r="AO30" s="250"/>
      <c r="AP30" s="250"/>
      <c r="AQ30" s="250"/>
      <c r="AR30" s="250"/>
      <c r="AS30" s="250"/>
      <c r="AT30" s="250"/>
      <c r="AV30" s="250"/>
      <c r="AW30" s="250"/>
      <c r="AX30" s="250"/>
      <c r="AY30" s="250"/>
      <c r="AZ30" s="250"/>
      <c r="BA30" s="250"/>
      <c r="BB30" s="250"/>
      <c r="BC30" s="252"/>
      <c r="BD30" s="253"/>
      <c r="BE30" s="250"/>
      <c r="BF30" s="159"/>
      <c r="BG30" s="159"/>
      <c r="BH30" s="159"/>
      <c r="BI30" s="159"/>
      <c r="BJ30" s="159"/>
      <c r="BK30" s="159"/>
      <c r="BL30" s="159"/>
      <c r="BM30" s="159"/>
      <c r="BN30" s="159"/>
      <c r="BO30" s="159"/>
      <c r="BP30" s="159"/>
      <c r="BR30" s="159"/>
      <c r="BS30" s="159"/>
      <c r="BT30" s="159"/>
      <c r="BU30" s="250"/>
      <c r="BV30" s="250"/>
      <c r="BW30" s="250"/>
      <c r="BX30" s="159"/>
      <c r="BY30" s="159"/>
      <c r="BZ30" s="250"/>
      <c r="CA30" s="159"/>
      <c r="CB30" s="159"/>
      <c r="CC30" s="159"/>
      <c r="CD30" s="159"/>
      <c r="CE30" s="159"/>
      <c r="CF30" s="159"/>
      <c r="CG30" s="159"/>
      <c r="CH30" s="250"/>
    </row>
  </sheetData>
  <mergeCells count="2">
    <mergeCell ref="BD14:CH14"/>
    <mergeCell ref="AE14:BC14"/>
  </mergeCells>
  <phoneticPr fontId="4" type="noConversion"/>
  <pageMargins left="0.7" right="0.7" top="0.75" bottom="0.75" header="0.3" footer="0.3"/>
  <pageSetup paperSize="9" orientation="portrait" horizontalDpi="0" verticalDpi="0"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4" operator="equal" id="{C5A729C1-54C4-4AB3-8258-73196BE10FA3}">
            <xm:f>Data!$H$39</xm:f>
            <x14:dxf>
              <font>
                <color theme="0"/>
              </font>
              <fill>
                <patternFill>
                  <bgColor rgb="FFF25022"/>
                </patternFill>
              </fill>
            </x14:dxf>
          </x14:cfRule>
          <x14:cfRule type="cellIs" priority="245" operator="equal" id="{730DCF5B-164E-4369-92BB-13E9A41B24D8}">
            <xm:f>Data!$H$40</xm:f>
            <x14:dxf>
              <font>
                <color auto="1"/>
              </font>
              <fill>
                <patternFill>
                  <fgColor auto="1"/>
                  <bgColor rgb="FFFFB900"/>
                </patternFill>
              </fill>
            </x14:dxf>
          </x14:cfRule>
          <x14:cfRule type="cellIs" priority="246" operator="equal" id="{372153F0-93BF-4B78-977F-F3A2EE5F36A1}">
            <xm:f>Data!$H$41</xm:f>
            <x14:dxf>
              <font>
                <color auto="1"/>
              </font>
              <fill>
                <patternFill>
                  <bgColor rgb="FF00A4EF"/>
                </patternFill>
              </fill>
            </x14:dxf>
          </x14:cfRule>
          <x14:cfRule type="cellIs" priority="247" operator="equal" id="{0E3C9060-17CC-49A6-BA7C-59A918C5C227}">
            <xm:f>Data!$H$42</xm:f>
            <x14:dxf>
              <font>
                <color auto="1"/>
              </font>
              <fill>
                <patternFill>
                  <bgColor rgb="FF7FBA00"/>
                </patternFill>
              </fill>
            </x14:dxf>
          </x14:cfRule>
          <xm:sqref>R16:R30 W16:AD30 AR16:AX30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 xmlns:xm="http://schemas.microsoft.com/office/excel/2006/main">
          <x14:cfRule type="cellIs" priority="1" operator="equal" id="{CB466E2C-5521-4CF9-A009-6DDA2B7C55F0}">
            <xm:f>Data!$H$39</xm:f>
            <x14:dxf>
              <font>
                <color theme="0"/>
              </font>
              <fill>
                <patternFill>
                  <bgColor rgb="FFF25022"/>
                </patternFill>
              </fill>
            </x14:dxf>
          </x14:cfRule>
          <x14:cfRule type="cellIs" priority="2" operator="equal" id="{BA633F57-A744-4E82-AE4F-383EEFFF92A7}">
            <xm:f>Data!$H$40</xm:f>
            <x14:dxf>
              <font>
                <color auto="1"/>
              </font>
              <fill>
                <patternFill>
                  <fgColor auto="1"/>
                  <bgColor rgb="FFFFB900"/>
                </patternFill>
              </fill>
            </x14:dxf>
          </x14:cfRule>
          <x14:cfRule type="cellIs" priority="3" operator="equal" id="{A1FD57D0-4F74-4136-9EBB-0C994AF10F87}">
            <xm:f>Data!$H$41</xm:f>
            <x14:dxf>
              <font>
                <color auto="1"/>
              </font>
              <fill>
                <patternFill>
                  <bgColor rgb="FF00A4EF"/>
                </patternFill>
              </fill>
            </x14:dxf>
          </x14:cfRule>
          <x14:cfRule type="cellIs" priority="4" operator="equal" id="{9D9F9DE4-6FA7-477D-82E2-2FC95419AF67}">
            <xm:f>Data!$H$42</xm:f>
            <x14:dxf>
              <font>
                <color auto="1"/>
              </font>
              <fill>
                <patternFill>
                  <bgColor rgb="FF7FBA00"/>
                </patternFill>
              </fill>
            </x14:dxf>
          </x14:cfRule>
          <xm:sqref>E16:E30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Data!$H$30:$H$31</xm:f>
          </x14:formula1>
          <xm:sqref>BY16:BY30</xm:sqref>
        </x14:dataValidation>
        <x14:dataValidation type="list" allowBlank="1" showInputMessage="1" showErrorMessage="1" xr:uid="{1862D127-10AB-4EAF-804F-CD4D750CF71E}">
          <x14:formula1>
            <xm:f>Data!$H$34:$H$36</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F16" sqref="F16"/>
    </sheetView>
  </sheetViews>
  <sheetFormatPr defaultColWidth="9.08984375" defaultRowHeight="14.5" x14ac:dyDescent="0.35"/>
  <cols>
    <col min="1" max="1" width="3.90625" style="2" customWidth="1"/>
    <col min="2" max="2" width="22.36328125" style="2" bestFit="1" customWidth="1"/>
    <col min="3" max="3" width="23.1796875" style="2" bestFit="1" customWidth="1"/>
    <col min="4" max="4" width="11.54296875" style="2" bestFit="1" customWidth="1"/>
    <col min="5" max="5" width="17.08984375" style="2" bestFit="1" customWidth="1"/>
    <col min="6" max="6" width="11.54296875" style="2" bestFit="1" customWidth="1"/>
    <col min="7" max="7" width="19" style="2" bestFit="1" customWidth="1"/>
    <col min="8" max="8" width="19.08984375" style="2" bestFit="1" customWidth="1"/>
    <col min="9" max="9" width="13.90625" style="2" bestFit="1" customWidth="1"/>
    <col min="10" max="10" width="20.08984375" style="2" bestFit="1" customWidth="1"/>
    <col min="11" max="11" width="14.26953125" style="2" bestFit="1" customWidth="1"/>
    <col min="12" max="12" width="11.26953125" style="2" bestFit="1" customWidth="1"/>
    <col min="13" max="13" width="13.453125" style="2" bestFit="1" customWidth="1"/>
    <col min="14" max="14" width="8.7265625" style="2" bestFit="1" customWidth="1"/>
    <col min="15" max="15" width="8.453125" style="2" bestFit="1" customWidth="1"/>
    <col min="16" max="16" width="9" style="2" bestFit="1" customWidth="1"/>
    <col min="17" max="17" width="10.6328125" style="2" bestFit="1" customWidth="1"/>
    <col min="18" max="18" width="12.08984375" style="2" bestFit="1" customWidth="1"/>
    <col min="19" max="19" width="13.54296875" style="2" bestFit="1" customWidth="1"/>
    <col min="20" max="20" width="11.90625" style="2" bestFit="1" customWidth="1"/>
    <col min="21" max="21" width="22.36328125" style="2" bestFit="1" customWidth="1"/>
    <col min="22" max="22" width="14.54296875" style="2" bestFit="1" customWidth="1"/>
    <col min="23" max="23" width="22" style="2" bestFit="1" customWidth="1"/>
    <col min="24" max="24" width="7.54296875" style="2" bestFit="1" customWidth="1"/>
    <col min="25" max="25" width="9.90625" style="2" bestFit="1" customWidth="1"/>
    <col min="26" max="26" width="15.6328125" style="2" bestFit="1" customWidth="1"/>
    <col min="27" max="27" width="23.1796875" style="2" bestFit="1" customWidth="1"/>
    <col min="28" max="28" width="17" style="2" bestFit="1" customWidth="1"/>
    <col min="29" max="29" width="14.453125" style="2" bestFit="1" customWidth="1"/>
    <col min="30" max="30" width="24.36328125" style="2" bestFit="1" customWidth="1"/>
    <col min="31" max="31" width="14.90625" style="2" bestFit="1" customWidth="1"/>
    <col min="32" max="32" width="17" style="2" bestFit="1" customWidth="1"/>
    <col min="33" max="33" width="14.90625" style="2" bestFit="1" customWidth="1"/>
    <col min="34" max="34" width="17.36328125" style="2" bestFit="1" customWidth="1"/>
    <col min="35" max="35" width="18.6328125" style="2" bestFit="1" customWidth="1"/>
    <col min="36" max="36" width="16" style="2" bestFit="1" customWidth="1"/>
    <col min="37" max="16384" width="9.08984375" style="2"/>
  </cols>
  <sheetData>
    <row r="15" spans="2:36" ht="58" x14ac:dyDescent="0.35">
      <c r="B15" s="3" t="s">
        <v>1564</v>
      </c>
      <c r="C15" s="3" t="s">
        <v>1565</v>
      </c>
      <c r="D15" s="3" t="s">
        <v>1566</v>
      </c>
      <c r="E15" s="3" t="s">
        <v>102</v>
      </c>
      <c r="F15" s="3" t="s">
        <v>1537</v>
      </c>
      <c r="G15" s="3" t="s">
        <v>909</v>
      </c>
      <c r="H15" s="3" t="s">
        <v>224</v>
      </c>
      <c r="I15" s="3" t="s">
        <v>319</v>
      </c>
      <c r="J15" s="3" t="s">
        <v>1113</v>
      </c>
      <c r="K15" s="3" t="s">
        <v>1114</v>
      </c>
      <c r="L15" s="3" t="s">
        <v>1115</v>
      </c>
      <c r="M15" s="3" t="s">
        <v>1116</v>
      </c>
      <c r="N15" s="3" t="s">
        <v>1117</v>
      </c>
      <c r="O15" s="3" t="s">
        <v>1118</v>
      </c>
      <c r="P15" s="3" t="s">
        <v>1119</v>
      </c>
      <c r="Q15" s="3" t="s">
        <v>1120</v>
      </c>
      <c r="R15" s="3" t="s">
        <v>1121</v>
      </c>
      <c r="S15" s="3" t="s">
        <v>951</v>
      </c>
      <c r="T15" s="3" t="s">
        <v>1122</v>
      </c>
      <c r="U15" s="3" t="s">
        <v>1123</v>
      </c>
      <c r="V15" s="3" t="s">
        <v>1124</v>
      </c>
      <c r="W15" s="3" t="s">
        <v>1125</v>
      </c>
      <c r="X15" s="3" t="s">
        <v>1568</v>
      </c>
      <c r="Y15" s="3" t="s">
        <v>1126</v>
      </c>
      <c r="Z15" s="3" t="s">
        <v>1127</v>
      </c>
      <c r="AA15" s="3" t="s">
        <v>1128</v>
      </c>
      <c r="AB15" s="3" t="s">
        <v>1129</v>
      </c>
      <c r="AC15" s="3" t="s">
        <v>1130</v>
      </c>
      <c r="AD15" s="3" t="s">
        <v>1131</v>
      </c>
      <c r="AE15" s="3" t="s">
        <v>1132</v>
      </c>
      <c r="AF15" s="3" t="s">
        <v>1133</v>
      </c>
      <c r="AG15" s="3" t="s">
        <v>1134</v>
      </c>
      <c r="AH15" s="3" t="s">
        <v>1135</v>
      </c>
      <c r="AI15" s="3" t="s">
        <v>1136</v>
      </c>
      <c r="AJ15" s="3" t="s">
        <v>1137</v>
      </c>
    </row>
    <row r="16" spans="2:36" ht="58" x14ac:dyDescent="0.35">
      <c r="B16" s="103">
        <v>45261</v>
      </c>
      <c r="C16" s="103">
        <v>45292</v>
      </c>
      <c r="D16" s="19">
        <v>1</v>
      </c>
      <c r="E16" s="2" t="s">
        <v>837</v>
      </c>
      <c r="F16" s="2" t="s">
        <v>1064</v>
      </c>
      <c r="G16" s="2" t="s">
        <v>958</v>
      </c>
      <c r="H16" s="2" t="s">
        <v>254</v>
      </c>
      <c r="I16" s="2" t="s">
        <v>885</v>
      </c>
      <c r="J16" s="2" t="s">
        <v>325</v>
      </c>
      <c r="K16" s="2" t="s">
        <v>1138</v>
      </c>
      <c r="L16" s="102">
        <v>1</v>
      </c>
      <c r="M16" s="107" t="s">
        <v>1139</v>
      </c>
      <c r="N16" s="107" t="s">
        <v>1140</v>
      </c>
      <c r="O16" s="56" t="s">
        <v>1141</v>
      </c>
      <c r="P16" s="56" t="s">
        <v>1142</v>
      </c>
      <c r="Q16" s="2" t="s">
        <v>1143</v>
      </c>
      <c r="R16" s="2" t="s">
        <v>1044</v>
      </c>
      <c r="S16" s="2" t="s">
        <v>999</v>
      </c>
      <c r="T16" s="2" t="s">
        <v>1000</v>
      </c>
      <c r="U16" s="103">
        <v>45292</v>
      </c>
      <c r="V16" s="2" t="s">
        <v>1144</v>
      </c>
      <c r="W16" s="103">
        <v>45292</v>
      </c>
      <c r="X16" s="56" t="s">
        <v>1141</v>
      </c>
      <c r="Y16" s="56" t="s">
        <v>1142</v>
      </c>
      <c r="Z16" s="2" t="s">
        <v>1143</v>
      </c>
      <c r="AA16" s="103">
        <v>45299</v>
      </c>
      <c r="AB16" s="2" t="s">
        <v>1144</v>
      </c>
      <c r="AC16" s="2" t="s">
        <v>277</v>
      </c>
      <c r="AD16" s="103">
        <v>45306</v>
      </c>
      <c r="AE16" s="2" t="s">
        <v>1144</v>
      </c>
      <c r="AF16" s="2" t="s">
        <v>277</v>
      </c>
      <c r="AG16" s="2" t="s">
        <v>852</v>
      </c>
      <c r="AH16" s="106" t="s">
        <v>1145</v>
      </c>
      <c r="AI16" s="106" t="s">
        <v>402</v>
      </c>
      <c r="AJ16" s="104" t="s">
        <v>1146</v>
      </c>
    </row>
    <row r="17" spans="2:36" ht="58" x14ac:dyDescent="0.35">
      <c r="B17" s="103">
        <v>45261</v>
      </c>
      <c r="C17" s="103">
        <v>45299</v>
      </c>
      <c r="D17" s="19">
        <v>2</v>
      </c>
      <c r="E17" s="2" t="s">
        <v>837</v>
      </c>
      <c r="F17" s="2" t="s">
        <v>1020</v>
      </c>
      <c r="G17" s="2" t="s">
        <v>958</v>
      </c>
      <c r="H17" s="2" t="s">
        <v>254</v>
      </c>
      <c r="I17" s="2" t="s">
        <v>1019</v>
      </c>
      <c r="J17" s="2" t="s">
        <v>426</v>
      </c>
      <c r="K17" s="2" t="s">
        <v>433</v>
      </c>
      <c r="L17" s="102">
        <v>2</v>
      </c>
      <c r="M17" s="107" t="s">
        <v>1139</v>
      </c>
      <c r="N17" s="107" t="s">
        <v>1140</v>
      </c>
      <c r="O17" s="56" t="s">
        <v>1141</v>
      </c>
      <c r="P17" s="56" t="s">
        <v>1142</v>
      </c>
      <c r="Q17" s="2" t="s">
        <v>1143</v>
      </c>
      <c r="R17" s="2" t="s">
        <v>1044</v>
      </c>
      <c r="S17" s="2" t="s">
        <v>1017</v>
      </c>
      <c r="T17" s="2" t="s">
        <v>1000</v>
      </c>
      <c r="U17" s="103">
        <v>45292</v>
      </c>
      <c r="V17" s="2" t="s">
        <v>1147</v>
      </c>
      <c r="W17" s="103">
        <v>45292</v>
      </c>
      <c r="X17" s="56" t="s">
        <v>1141</v>
      </c>
      <c r="Y17" s="56" t="s">
        <v>1142</v>
      </c>
      <c r="Z17" s="2" t="s">
        <v>1143</v>
      </c>
      <c r="AA17" s="103">
        <v>45306</v>
      </c>
      <c r="AB17" s="2" t="s">
        <v>1147</v>
      </c>
      <c r="AC17" s="2" t="s">
        <v>277</v>
      </c>
      <c r="AD17" s="103">
        <v>45313</v>
      </c>
      <c r="AE17" s="2" t="s">
        <v>1147</v>
      </c>
      <c r="AF17" s="2" t="s">
        <v>277</v>
      </c>
      <c r="AG17" s="2" t="s">
        <v>852</v>
      </c>
      <c r="AH17" s="106" t="s">
        <v>1145</v>
      </c>
      <c r="AI17" s="106" t="s">
        <v>402</v>
      </c>
      <c r="AJ17" s="104" t="s">
        <v>1146</v>
      </c>
    </row>
    <row r="18" spans="2:36" ht="87" x14ac:dyDescent="0.35">
      <c r="B18" s="103">
        <v>45261</v>
      </c>
      <c r="C18" s="103">
        <v>45306</v>
      </c>
      <c r="D18" s="19">
        <v>2</v>
      </c>
      <c r="E18" s="2" t="s">
        <v>837</v>
      </c>
      <c r="F18" s="2" t="s">
        <v>1048</v>
      </c>
      <c r="G18" s="2" t="s">
        <v>958</v>
      </c>
      <c r="H18" s="2" t="s">
        <v>254</v>
      </c>
      <c r="I18" s="2" t="s">
        <v>1047</v>
      </c>
      <c r="J18" s="2" t="s">
        <v>426</v>
      </c>
      <c r="K18" s="2" t="s">
        <v>1148</v>
      </c>
      <c r="L18" s="102">
        <v>2</v>
      </c>
      <c r="M18" s="107" t="s">
        <v>1139</v>
      </c>
      <c r="N18" s="107" t="s">
        <v>1140</v>
      </c>
      <c r="O18" s="56" t="s">
        <v>1141</v>
      </c>
      <c r="P18" s="56" t="s">
        <v>1142</v>
      </c>
      <c r="Q18" s="2" t="s">
        <v>1143</v>
      </c>
      <c r="R18" s="2" t="s">
        <v>1149</v>
      </c>
      <c r="S18" s="2" t="s">
        <v>1046</v>
      </c>
      <c r="T18" s="2" t="s">
        <v>1000</v>
      </c>
      <c r="U18" s="103">
        <v>45292</v>
      </c>
      <c r="V18" s="2" t="s">
        <v>1144</v>
      </c>
      <c r="W18" s="103">
        <v>45292</v>
      </c>
      <c r="X18" s="56" t="s">
        <v>1141</v>
      </c>
      <c r="Y18" s="56" t="s">
        <v>1142</v>
      </c>
      <c r="Z18" s="2" t="s">
        <v>1143</v>
      </c>
      <c r="AA18" s="103">
        <v>45313</v>
      </c>
      <c r="AB18" s="2" t="s">
        <v>1144</v>
      </c>
      <c r="AC18" s="2" t="s">
        <v>277</v>
      </c>
      <c r="AD18" s="103">
        <v>45320</v>
      </c>
      <c r="AE18" s="2" t="s">
        <v>1144</v>
      </c>
      <c r="AF18" s="2" t="s">
        <v>277</v>
      </c>
      <c r="AG18" s="2" t="s">
        <v>852</v>
      </c>
      <c r="AH18" s="106" t="s">
        <v>1145</v>
      </c>
      <c r="AI18" s="106" t="s">
        <v>402</v>
      </c>
      <c r="AJ18" s="104" t="s">
        <v>1146</v>
      </c>
    </row>
    <row r="19" spans="2:36" ht="58" x14ac:dyDescent="0.35">
      <c r="B19" s="103">
        <v>45261</v>
      </c>
      <c r="C19" s="103">
        <v>45313</v>
      </c>
      <c r="D19" s="19">
        <v>3</v>
      </c>
      <c r="E19" s="2" t="s">
        <v>837</v>
      </c>
      <c r="F19" s="2" t="s">
        <v>955</v>
      </c>
      <c r="G19" s="2" t="s">
        <v>958</v>
      </c>
      <c r="H19" s="2" t="s">
        <v>254</v>
      </c>
      <c r="I19" s="2" t="s">
        <v>842</v>
      </c>
      <c r="J19" s="2" t="s">
        <v>448</v>
      </c>
      <c r="K19" s="2" t="s">
        <v>1150</v>
      </c>
      <c r="L19" s="102">
        <v>3</v>
      </c>
      <c r="M19" s="107" t="s">
        <v>1139</v>
      </c>
      <c r="N19" s="107" t="s">
        <v>1140</v>
      </c>
      <c r="O19" s="56" t="s">
        <v>1141</v>
      </c>
      <c r="P19" s="56" t="s">
        <v>1142</v>
      </c>
      <c r="Q19" s="2" t="s">
        <v>1143</v>
      </c>
      <c r="R19" s="2" t="s">
        <v>1075</v>
      </c>
      <c r="S19" s="2" t="s">
        <v>999</v>
      </c>
      <c r="T19" s="2" t="s">
        <v>1063</v>
      </c>
      <c r="U19" s="103">
        <v>45292</v>
      </c>
      <c r="V19" s="2" t="s">
        <v>1147</v>
      </c>
      <c r="W19" s="103">
        <v>45292</v>
      </c>
      <c r="X19" s="56" t="s">
        <v>1141</v>
      </c>
      <c r="Y19" s="56" t="s">
        <v>1142</v>
      </c>
      <c r="Z19" s="2" t="s">
        <v>1143</v>
      </c>
      <c r="AA19" s="103">
        <v>45320</v>
      </c>
      <c r="AB19" s="2" t="s">
        <v>1147</v>
      </c>
      <c r="AC19" s="2" t="s">
        <v>277</v>
      </c>
      <c r="AD19" s="103">
        <v>45327</v>
      </c>
      <c r="AE19" s="2" t="s">
        <v>1147</v>
      </c>
      <c r="AF19" s="2" t="s">
        <v>277</v>
      </c>
      <c r="AG19" s="2" t="s">
        <v>852</v>
      </c>
      <c r="AH19" s="106" t="s">
        <v>1145</v>
      </c>
      <c r="AI19" s="106" t="s">
        <v>402</v>
      </c>
      <c r="AJ19" s="104" t="s">
        <v>1146</v>
      </c>
    </row>
    <row r="20" spans="2:36" ht="58" x14ac:dyDescent="0.35">
      <c r="B20" s="103">
        <v>45261</v>
      </c>
      <c r="C20" s="103">
        <v>45313</v>
      </c>
      <c r="D20" s="19">
        <v>3</v>
      </c>
      <c r="E20" s="2" t="s">
        <v>837</v>
      </c>
      <c r="F20" s="2" t="s">
        <v>1002</v>
      </c>
      <c r="G20" s="2" t="s">
        <v>958</v>
      </c>
      <c r="H20" s="2" t="s">
        <v>254</v>
      </c>
      <c r="I20" s="2" t="s">
        <v>842</v>
      </c>
      <c r="J20" s="2" t="s">
        <v>325</v>
      </c>
      <c r="K20" s="2" t="s">
        <v>1138</v>
      </c>
      <c r="L20" s="102">
        <v>3</v>
      </c>
      <c r="M20" s="107" t="s">
        <v>1139</v>
      </c>
      <c r="N20" s="107" t="s">
        <v>1140</v>
      </c>
      <c r="O20" s="56" t="s">
        <v>1141</v>
      </c>
      <c r="P20" s="56" t="s">
        <v>1142</v>
      </c>
      <c r="Q20" s="2" t="s">
        <v>1143</v>
      </c>
      <c r="R20" s="2" t="s">
        <v>1075</v>
      </c>
      <c r="S20" s="2" t="s">
        <v>1017</v>
      </c>
      <c r="T20" s="2" t="s">
        <v>1063</v>
      </c>
      <c r="U20" s="103">
        <v>45292</v>
      </c>
      <c r="V20" s="2" t="s">
        <v>1144</v>
      </c>
      <c r="W20" s="103">
        <v>45292</v>
      </c>
      <c r="X20" s="56" t="s">
        <v>1141</v>
      </c>
      <c r="Y20" s="56" t="s">
        <v>1142</v>
      </c>
      <c r="Z20" s="2" t="s">
        <v>1143</v>
      </c>
      <c r="AA20" s="103">
        <v>45327</v>
      </c>
      <c r="AB20" s="2" t="s">
        <v>1144</v>
      </c>
      <c r="AC20" s="2" t="s">
        <v>277</v>
      </c>
      <c r="AD20" s="103">
        <v>45334</v>
      </c>
      <c r="AE20" s="2" t="s">
        <v>1144</v>
      </c>
      <c r="AF20" s="2" t="s">
        <v>277</v>
      </c>
      <c r="AG20" s="2" t="s">
        <v>852</v>
      </c>
      <c r="AH20" s="106" t="s">
        <v>1145</v>
      </c>
      <c r="AI20" s="106" t="s">
        <v>402</v>
      </c>
      <c r="AJ20" s="104" t="s">
        <v>1146</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4B2B4F0-218A-4C7B-AF73-D7479B1837CA}">
            <xm:f>Data!$B$56</xm:f>
            <x14:dxf>
              <font>
                <color theme="1" tint="0.24994659260841701"/>
              </font>
              <fill>
                <patternFill>
                  <bgColor rgb="FF7FBA00"/>
                </patternFill>
              </fill>
            </x14:dxf>
          </x14:cfRule>
          <x14:cfRule type="cellIs" priority="2" operator="equal" id="{FAC5D33A-7A57-4AC8-B3A7-43BBE74D5C57}">
            <xm:f>Data!$B$55</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Data!$B$55:$B$56</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6"/>
  <sheetViews>
    <sheetView showGridLines="0" zoomScaleNormal="100" workbookViewId="0">
      <pane ySplit="7" topLeftCell="A8" activePane="bottomLeft" state="frozen"/>
      <selection pane="bottomLeft" activeCell="C11" sqref="C11"/>
    </sheetView>
  </sheetViews>
  <sheetFormatPr defaultColWidth="8.6328125" defaultRowHeight="14.5" x14ac:dyDescent="0.35"/>
  <cols>
    <col min="1" max="1" width="4.54296875" customWidth="1"/>
    <col min="2" max="2" width="6.90625" bestFit="1" customWidth="1"/>
    <col min="3" max="3" width="116.90625" bestFit="1" customWidth="1"/>
    <col min="4" max="4" width="11.36328125" bestFit="1" customWidth="1"/>
    <col min="5" max="5" width="8.6328125" bestFit="1" customWidth="1"/>
    <col min="6" max="6" width="10.54296875" bestFit="1" customWidth="1"/>
    <col min="7" max="7" width="15.90625" bestFit="1" customWidth="1"/>
    <col min="8" max="8" width="14.90625" bestFit="1" customWidth="1"/>
    <col min="10" max="10" width="20.6328125" bestFit="1" customWidth="1"/>
  </cols>
  <sheetData>
    <row r="2" spans="2:64" ht="21" x14ac:dyDescent="0.5">
      <c r="B2" s="147" t="s">
        <v>1151</v>
      </c>
      <c r="C2" s="147"/>
      <c r="D2" s="147"/>
      <c r="E2" s="147"/>
      <c r="F2" s="147"/>
      <c r="G2" s="147"/>
      <c r="H2" s="147"/>
      <c r="I2" s="147"/>
      <c r="J2" s="147"/>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ht="14.75" customHeight="1" x14ac:dyDescent="0.35">
      <c r="B7" s="180" t="s">
        <v>1569</v>
      </c>
      <c r="C7" s="180"/>
      <c r="D7" s="180"/>
      <c r="E7" s="180"/>
      <c r="F7" s="180"/>
      <c r="G7" s="180"/>
      <c r="H7" s="180"/>
      <c r="I7" s="180"/>
      <c r="J7" s="180"/>
    </row>
    <row r="8" spans="2:64" x14ac:dyDescent="0.35">
      <c r="B8" s="2"/>
      <c r="C8" s="2"/>
      <c r="D8" s="2"/>
      <c r="E8" s="2"/>
      <c r="F8" s="2"/>
      <c r="G8" s="2"/>
      <c r="H8" s="2"/>
    </row>
    <row r="9" spans="2:64" x14ac:dyDescent="0.35">
      <c r="B9" s="2"/>
      <c r="C9" s="2"/>
      <c r="D9" s="2"/>
      <c r="E9" s="2"/>
      <c r="F9" s="2"/>
      <c r="G9" s="176" t="s">
        <v>1152</v>
      </c>
      <c r="H9" s="177"/>
    </row>
    <row r="10" spans="2:64" ht="29" x14ac:dyDescent="0.35">
      <c r="B10" s="2" t="s">
        <v>1153</v>
      </c>
      <c r="C10" s="2" t="s">
        <v>1154</v>
      </c>
      <c r="D10" s="2" t="s">
        <v>1155</v>
      </c>
      <c r="E10" s="2" t="s">
        <v>1156</v>
      </c>
      <c r="F10" s="2" t="s">
        <v>1157</v>
      </c>
      <c r="G10" s="161" t="s">
        <v>1158</v>
      </c>
      <c r="H10" s="161" t="s">
        <v>1159</v>
      </c>
      <c r="I10" s="2" t="s">
        <v>905</v>
      </c>
      <c r="J10" s="2" t="s">
        <v>1160</v>
      </c>
    </row>
    <row r="11" spans="2:64" x14ac:dyDescent="0.35">
      <c r="B11" s="2"/>
      <c r="C11" s="2" t="s">
        <v>1161</v>
      </c>
      <c r="D11" s="2" t="s">
        <v>6</v>
      </c>
      <c r="E11" s="2" t="s">
        <v>6</v>
      </c>
      <c r="F11" s="2" t="str">
        <f>TEXT(Table220[[#This Row],[End DateTime]]-Table220[[#This Row],[Start DateTime]],"h")</f>
        <v>1</v>
      </c>
      <c r="G11" s="178">
        <v>44827</v>
      </c>
      <c r="H11" s="178">
        <v>44827.041666666664</v>
      </c>
      <c r="I11" s="2" t="s">
        <v>6</v>
      </c>
      <c r="J11" s="2"/>
    </row>
    <row r="12" spans="2:64" x14ac:dyDescent="0.35">
      <c r="B12" s="2"/>
      <c r="C12" s="2" t="s">
        <v>1162</v>
      </c>
      <c r="D12" s="2" t="s">
        <v>6</v>
      </c>
      <c r="E12" s="2" t="s">
        <v>6</v>
      </c>
      <c r="F12" s="2" t="str">
        <f>TEXT(Table220[[#This Row],[End DateTime]]-Table220[[#This Row],[Start DateTime]],"h")</f>
        <v>1</v>
      </c>
      <c r="G12" s="178">
        <v>44827</v>
      </c>
      <c r="H12" s="178">
        <v>44827.041666666664</v>
      </c>
      <c r="I12" s="2" t="s">
        <v>6</v>
      </c>
      <c r="J12" s="2" t="s">
        <v>1163</v>
      </c>
    </row>
    <row r="13" spans="2:64" x14ac:dyDescent="0.35">
      <c r="B13" s="2"/>
      <c r="C13" s="2" t="s">
        <v>1164</v>
      </c>
      <c r="D13" s="2" t="s">
        <v>6</v>
      </c>
      <c r="E13" s="2" t="s">
        <v>6</v>
      </c>
      <c r="F13" s="2" t="str">
        <f>TEXT(Table220[[#This Row],[End DateTime]]-Table220[[#This Row],[Start DateTime]],"h")</f>
        <v>1</v>
      </c>
      <c r="G13" s="178">
        <v>44827</v>
      </c>
      <c r="H13" s="178">
        <v>44827.041666666664</v>
      </c>
      <c r="I13" s="2" t="s">
        <v>6</v>
      </c>
      <c r="J13" s="2" t="s">
        <v>1165</v>
      </c>
    </row>
    <row r="14" spans="2:64" x14ac:dyDescent="0.35">
      <c r="B14" s="2"/>
      <c r="C14" s="2" t="s">
        <v>1166</v>
      </c>
      <c r="D14" s="2" t="s">
        <v>6</v>
      </c>
      <c r="E14" s="2" t="s">
        <v>6</v>
      </c>
      <c r="F14" s="2" t="str">
        <f>TEXT(Table220[[#This Row],[End DateTime]]-Table220[[#This Row],[Start DateTime]],"h")</f>
        <v>1</v>
      </c>
      <c r="G14" s="178">
        <v>44827</v>
      </c>
      <c r="H14" s="178">
        <v>44827.041666666664</v>
      </c>
      <c r="I14" s="2" t="s">
        <v>6</v>
      </c>
      <c r="J14" s="40" t="s">
        <v>1167</v>
      </c>
    </row>
    <row r="15" spans="2:64" x14ac:dyDescent="0.35">
      <c r="B15" s="2"/>
      <c r="C15" s="2" t="s">
        <v>1168</v>
      </c>
      <c r="D15" s="2" t="s">
        <v>6</v>
      </c>
      <c r="E15" s="2" t="s">
        <v>6</v>
      </c>
      <c r="F15" s="2" t="str">
        <f>TEXT(Table220[[#This Row],[End DateTime]]-Table220[[#This Row],[Start DateTime]],"h")</f>
        <v>1</v>
      </c>
      <c r="G15" s="178">
        <v>44827</v>
      </c>
      <c r="H15" s="178">
        <v>44827.041666666664</v>
      </c>
      <c r="I15" s="2" t="s">
        <v>6</v>
      </c>
      <c r="J15" s="2" t="s">
        <v>1169</v>
      </c>
    </row>
    <row r="16" spans="2:64" x14ac:dyDescent="0.35">
      <c r="B16" s="2"/>
      <c r="C16" s="2" t="s">
        <v>1170</v>
      </c>
      <c r="D16" s="2" t="s">
        <v>6</v>
      </c>
      <c r="E16" s="2" t="s">
        <v>6</v>
      </c>
      <c r="F16" s="2" t="str">
        <f>TEXT(Table220[[#This Row],[End DateTime]]-Table220[[#This Row],[Start DateTime]],"h")</f>
        <v>1</v>
      </c>
      <c r="G16" s="178">
        <v>44827</v>
      </c>
      <c r="H16" s="178">
        <v>44827.041666666664</v>
      </c>
      <c r="I16" s="2" t="s">
        <v>6</v>
      </c>
      <c r="J16" s="40" t="s">
        <v>1171</v>
      </c>
    </row>
    <row r="17" spans="2:10" x14ac:dyDescent="0.35">
      <c r="B17" s="2"/>
      <c r="C17" s="2" t="s">
        <v>1172</v>
      </c>
      <c r="D17" s="2" t="s">
        <v>6</v>
      </c>
      <c r="E17" s="2" t="s">
        <v>6</v>
      </c>
      <c r="F17" s="2" t="str">
        <f>TEXT(Table220[[#This Row],[End DateTime]]-Table220[[#This Row],[Start DateTime]],"h")</f>
        <v>1</v>
      </c>
      <c r="G17" s="178">
        <v>44827</v>
      </c>
      <c r="H17" s="178">
        <v>44827.041666666664</v>
      </c>
      <c r="I17" s="2" t="s">
        <v>6</v>
      </c>
      <c r="J17" s="40" t="s">
        <v>1171</v>
      </c>
    </row>
    <row r="18" spans="2:10" x14ac:dyDescent="0.35">
      <c r="B18" s="2"/>
      <c r="C18" s="2" t="s">
        <v>1173</v>
      </c>
      <c r="D18" s="2" t="s">
        <v>6</v>
      </c>
      <c r="E18" s="2" t="s">
        <v>6</v>
      </c>
      <c r="F18" s="2" t="str">
        <f>TEXT(Table220[[#This Row],[End DateTime]]-Table220[[#This Row],[Start DateTime]],"h")</f>
        <v>1</v>
      </c>
      <c r="G18" s="178">
        <v>44827</v>
      </c>
      <c r="H18" s="178">
        <v>44827.041666666664</v>
      </c>
      <c r="I18" s="2" t="s">
        <v>6</v>
      </c>
      <c r="J18" s="40" t="s">
        <v>1171</v>
      </c>
    </row>
    <row r="19" spans="2:10" x14ac:dyDescent="0.35">
      <c r="B19" s="2"/>
      <c r="C19" s="2" t="s">
        <v>1174</v>
      </c>
      <c r="D19" s="2" t="s">
        <v>6</v>
      </c>
      <c r="E19" s="2" t="s">
        <v>6</v>
      </c>
      <c r="F19" s="2" t="str">
        <f>TEXT(Table220[[#This Row],[End DateTime]]-Table220[[#This Row],[Start DateTime]],"h")</f>
        <v>1</v>
      </c>
      <c r="G19" s="178">
        <v>44827</v>
      </c>
      <c r="H19" s="178">
        <v>44827.041666666664</v>
      </c>
      <c r="I19" s="2" t="s">
        <v>6</v>
      </c>
      <c r="J19" s="40" t="s">
        <v>1175</v>
      </c>
    </row>
    <row r="20" spans="2:10" x14ac:dyDescent="0.35">
      <c r="B20" s="2"/>
      <c r="C20" s="2" t="s">
        <v>1176</v>
      </c>
      <c r="D20" s="2" t="s">
        <v>6</v>
      </c>
      <c r="E20" s="2" t="s">
        <v>6</v>
      </c>
      <c r="F20" s="2" t="str">
        <f>TEXT(Table220[[#This Row],[End DateTime]]-Table220[[#This Row],[Start DateTime]],"h")</f>
        <v>1</v>
      </c>
      <c r="G20" s="178">
        <v>44827</v>
      </c>
      <c r="H20" s="178">
        <v>44827.041666666664</v>
      </c>
      <c r="I20" s="2" t="s">
        <v>6</v>
      </c>
      <c r="J20" s="40" t="s">
        <v>1177</v>
      </c>
    </row>
    <row r="21" spans="2:10" x14ac:dyDescent="0.35">
      <c r="B21" s="2"/>
      <c r="C21" s="2" t="s">
        <v>1178</v>
      </c>
      <c r="D21" s="2" t="s">
        <v>6</v>
      </c>
      <c r="E21" s="2" t="s">
        <v>6</v>
      </c>
      <c r="F21" s="2" t="str">
        <f>TEXT(Table220[[#This Row],[End DateTime]]-Table220[[#This Row],[Start DateTime]],"h")</f>
        <v>1</v>
      </c>
      <c r="G21" s="178">
        <v>44827</v>
      </c>
      <c r="H21" s="178">
        <v>44827.041666666664</v>
      </c>
      <c r="I21" s="2" t="s">
        <v>6</v>
      </c>
      <c r="J21" t="s">
        <v>1179</v>
      </c>
    </row>
    <row r="22" spans="2:10" x14ac:dyDescent="0.35">
      <c r="B22" s="2"/>
      <c r="C22" s="2" t="s">
        <v>1180</v>
      </c>
      <c r="D22" s="2"/>
      <c r="E22" s="2"/>
      <c r="F22" s="2" t="str">
        <f>TEXT(Table220[[#This Row],[End DateTime]]-Table220[[#This Row],[Start DateTime]],"h")</f>
        <v>0</v>
      </c>
      <c r="G22" s="178"/>
      <c r="H22" s="178"/>
      <c r="I22" s="2"/>
      <c r="J22" s="2"/>
    </row>
    <row r="23" spans="2:10" ht="217.5" x14ac:dyDescent="0.35">
      <c r="B23" s="2"/>
      <c r="C23" s="2" t="s">
        <v>1181</v>
      </c>
      <c r="D23" s="2" t="s">
        <v>6</v>
      </c>
      <c r="E23" s="2" t="s">
        <v>6</v>
      </c>
      <c r="F23" s="2" t="str">
        <f>TEXT(Table220[[#This Row],[End DateTime]]-Table220[[#This Row],[Start DateTime]],"h")</f>
        <v>1</v>
      </c>
      <c r="G23" s="178">
        <v>44827</v>
      </c>
      <c r="H23" s="178">
        <v>44827.041666666664</v>
      </c>
      <c r="I23" s="2" t="s">
        <v>6</v>
      </c>
      <c r="J23" s="40" t="s">
        <v>1182</v>
      </c>
    </row>
    <row r="24" spans="2:10" x14ac:dyDescent="0.35">
      <c r="B24" s="2"/>
      <c r="C24" s="2" t="s">
        <v>1183</v>
      </c>
      <c r="D24" s="2" t="s">
        <v>6</v>
      </c>
      <c r="E24" s="2" t="s">
        <v>6</v>
      </c>
      <c r="F24" s="2" t="str">
        <f>TEXT(Table220[[#This Row],[End DateTime]]-Table220[[#This Row],[Start DateTime]],"h")</f>
        <v>1</v>
      </c>
      <c r="G24" s="178">
        <v>44827</v>
      </c>
      <c r="H24" s="178">
        <v>44827.041666666664</v>
      </c>
      <c r="I24" s="2" t="s">
        <v>6</v>
      </c>
      <c r="J24" s="40" t="s">
        <v>1184</v>
      </c>
    </row>
    <row r="25" spans="2:10" x14ac:dyDescent="0.35">
      <c r="B25" s="2"/>
      <c r="C25" s="2" t="s">
        <v>1185</v>
      </c>
      <c r="D25" s="2" t="s">
        <v>6</v>
      </c>
      <c r="E25" s="2" t="s">
        <v>6</v>
      </c>
      <c r="F25" s="2" t="str">
        <f>TEXT(Table220[[#This Row],[End DateTime]]-Table220[[#This Row],[Start DateTime]],"h")</f>
        <v>1</v>
      </c>
      <c r="G25" s="178">
        <v>44827</v>
      </c>
      <c r="H25" s="178">
        <v>44827.041666666664</v>
      </c>
      <c r="I25" s="2" t="s">
        <v>6</v>
      </c>
      <c r="J25" s="40" t="s">
        <v>1186</v>
      </c>
    </row>
    <row r="26" spans="2:10" x14ac:dyDescent="0.35">
      <c r="B26" s="2"/>
      <c r="C26" s="2" t="s">
        <v>1187</v>
      </c>
      <c r="D26" s="2" t="s">
        <v>6</v>
      </c>
      <c r="E26" s="2" t="s">
        <v>6</v>
      </c>
      <c r="F26" s="2" t="str">
        <f>TEXT(Table220[[#This Row],[End DateTime]]-Table220[[#This Row],[Start DateTime]],"h")</f>
        <v>1</v>
      </c>
      <c r="G26" s="178">
        <v>44827</v>
      </c>
      <c r="H26" s="178">
        <v>44827.041666666664</v>
      </c>
      <c r="I26" s="2" t="s">
        <v>6</v>
      </c>
      <c r="J26" t="s">
        <v>1163</v>
      </c>
    </row>
    <row r="27" spans="2:10" x14ac:dyDescent="0.35">
      <c r="B27" s="2"/>
      <c r="C27" s="2" t="s">
        <v>1188</v>
      </c>
      <c r="D27" s="2" t="s">
        <v>6</v>
      </c>
      <c r="E27" s="2" t="s">
        <v>6</v>
      </c>
      <c r="F27" s="2" t="str">
        <f>TEXT(Table220[[#This Row],[End DateTime]]-Table220[[#This Row],[Start DateTime]],"h")</f>
        <v>1</v>
      </c>
      <c r="G27" s="178">
        <v>44827</v>
      </c>
      <c r="H27" s="178">
        <v>44827.041666666664</v>
      </c>
      <c r="I27" s="2" t="s">
        <v>6</v>
      </c>
      <c r="J27" s="40" t="s">
        <v>1186</v>
      </c>
    </row>
    <row r="28" spans="2:10" x14ac:dyDescent="0.35">
      <c r="B28" s="2"/>
      <c r="C28" s="2"/>
      <c r="D28" s="2"/>
      <c r="E28" s="2"/>
      <c r="F28" s="2"/>
      <c r="G28" s="2"/>
      <c r="H28" s="2"/>
      <c r="I28" s="2"/>
      <c r="J28" s="37"/>
    </row>
    <row r="29" spans="2:10" x14ac:dyDescent="0.35">
      <c r="B29" s="2"/>
      <c r="C29" s="2"/>
      <c r="D29" s="2"/>
      <c r="E29" s="2"/>
      <c r="F29" s="2"/>
      <c r="G29" s="179" t="s">
        <v>1152</v>
      </c>
      <c r="H29" s="179"/>
    </row>
    <row r="30" spans="2:10" x14ac:dyDescent="0.35">
      <c r="B30" s="2" t="s">
        <v>1153</v>
      </c>
      <c r="C30" s="2" t="s">
        <v>1509</v>
      </c>
      <c r="D30" s="2" t="s">
        <v>1155</v>
      </c>
      <c r="E30" s="2" t="s">
        <v>1156</v>
      </c>
      <c r="F30" s="2" t="s">
        <v>1189</v>
      </c>
      <c r="G30" s="161" t="s">
        <v>1158</v>
      </c>
      <c r="H30" s="161" t="s">
        <v>1159</v>
      </c>
      <c r="I30" s="2" t="s">
        <v>905</v>
      </c>
      <c r="J30" s="2" t="s">
        <v>1160</v>
      </c>
    </row>
    <row r="31" spans="2:10" x14ac:dyDescent="0.35">
      <c r="B31" s="2"/>
      <c r="C31" s="2" t="s">
        <v>1190</v>
      </c>
      <c r="D31" s="2"/>
      <c r="E31" s="2"/>
      <c r="F31" s="2" t="str">
        <f>TEXT(Table321[[#This Row],[End DateTime]]-Table321[[#This Row],[Start DateTime]],"h")</f>
        <v>0</v>
      </c>
      <c r="G31" s="178"/>
      <c r="H31" s="178"/>
      <c r="I31" s="2"/>
      <c r="J31" s="82"/>
    </row>
    <row r="32" spans="2:10" x14ac:dyDescent="0.35">
      <c r="B32" s="2"/>
      <c r="C32" s="2" t="s">
        <v>1191</v>
      </c>
      <c r="D32" s="2"/>
      <c r="E32" s="2"/>
      <c r="F32" s="2" t="str">
        <f>TEXT(Table321[[#This Row],[End DateTime]]-Table321[[#This Row],[Start DateTime]],"h")</f>
        <v>0</v>
      </c>
      <c r="G32" s="178"/>
      <c r="H32" s="178"/>
      <c r="I32" s="2"/>
      <c r="J32" s="82"/>
    </row>
    <row r="33" spans="2:10" x14ac:dyDescent="0.35">
      <c r="B33" s="2"/>
      <c r="C33" s="2" t="s">
        <v>1192</v>
      </c>
      <c r="D33" s="2"/>
      <c r="E33" s="2"/>
      <c r="F33" s="2" t="str">
        <f>TEXT(Table321[[#This Row],[End DateTime]]-Table321[[#This Row],[Start DateTime]],"h")</f>
        <v>0</v>
      </c>
      <c r="G33" s="178"/>
      <c r="H33" s="178"/>
      <c r="I33" s="2"/>
      <c r="J33" s="82"/>
    </row>
    <row r="34" spans="2:10" ht="29" x14ac:dyDescent="0.35">
      <c r="B34" s="2"/>
      <c r="C34" s="2" t="s">
        <v>1193</v>
      </c>
      <c r="D34" s="2" t="s">
        <v>6</v>
      </c>
      <c r="E34" s="2" t="s">
        <v>6</v>
      </c>
      <c r="F34" s="2" t="str">
        <f>TEXT(Table321[[#This Row],[End DateTime]]-Table321[[#This Row],[Start DateTime]],"h")</f>
        <v>1</v>
      </c>
      <c r="G34" s="178">
        <v>44827</v>
      </c>
      <c r="H34" s="178">
        <v>44827.041666666664</v>
      </c>
      <c r="I34" s="2" t="s">
        <v>6</v>
      </c>
      <c r="J34" s="40" t="s">
        <v>1194</v>
      </c>
    </row>
    <row r="35" spans="2:10" x14ac:dyDescent="0.35">
      <c r="B35" s="2"/>
      <c r="C35" s="2" t="s">
        <v>1195</v>
      </c>
      <c r="D35" s="2" t="s">
        <v>6</v>
      </c>
      <c r="E35" s="2" t="s">
        <v>6</v>
      </c>
      <c r="F35" s="2" t="str">
        <f>TEXT(Table321[[#This Row],[End DateTime]]-Table321[[#This Row],[Start DateTime]],"h")</f>
        <v>1</v>
      </c>
      <c r="G35" s="178">
        <v>44827</v>
      </c>
      <c r="H35" s="178">
        <v>44827.041666666664</v>
      </c>
      <c r="I35" s="2" t="s">
        <v>6</v>
      </c>
      <c r="J35" s="2"/>
    </row>
    <row r="36" spans="2:10" x14ac:dyDescent="0.35">
      <c r="B36" s="2"/>
      <c r="C36" s="2" t="s">
        <v>1196</v>
      </c>
      <c r="D36" s="2" t="s">
        <v>6</v>
      </c>
      <c r="E36" s="2" t="s">
        <v>6</v>
      </c>
      <c r="F36" s="2" t="str">
        <f>TEXT(Table321[[#This Row],[End DateTime]]-Table321[[#This Row],[Start DateTime]],"h")</f>
        <v>1</v>
      </c>
      <c r="G36" s="178">
        <v>44827</v>
      </c>
      <c r="H36" s="178">
        <v>44827.041666666664</v>
      </c>
      <c r="I36" s="2" t="s">
        <v>6</v>
      </c>
      <c r="J36" s="2"/>
    </row>
    <row r="37" spans="2:10" x14ac:dyDescent="0.35">
      <c r="B37" s="2"/>
      <c r="C37" s="2" t="s">
        <v>1197</v>
      </c>
      <c r="D37" s="2" t="s">
        <v>6</v>
      </c>
      <c r="E37" s="2" t="s">
        <v>6</v>
      </c>
      <c r="F37" s="2" t="str">
        <f>TEXT(Table321[[#This Row],[End DateTime]]-Table321[[#This Row],[Start DateTime]],"h")</f>
        <v>1</v>
      </c>
      <c r="G37" s="178">
        <v>44827</v>
      </c>
      <c r="H37" s="178">
        <v>44827.041666666664</v>
      </c>
      <c r="I37" s="2" t="s">
        <v>6</v>
      </c>
      <c r="J37" s="2" t="s">
        <v>1198</v>
      </c>
    </row>
    <row r="38" spans="2:10" x14ac:dyDescent="0.35">
      <c r="B38" s="2"/>
      <c r="C38" s="2" t="s">
        <v>702</v>
      </c>
      <c r="D38" s="2" t="s">
        <v>6</v>
      </c>
      <c r="E38" s="2" t="s">
        <v>6</v>
      </c>
      <c r="F38" s="2" t="str">
        <f>TEXT(Table321[[#This Row],[End DateTime]]-Table321[[#This Row],[Start DateTime]],"h")</f>
        <v>1</v>
      </c>
      <c r="G38" s="178">
        <v>44827</v>
      </c>
      <c r="H38" s="178">
        <v>44827.041666666664</v>
      </c>
      <c r="I38" s="2" t="s">
        <v>6</v>
      </c>
      <c r="J38" s="40" t="s">
        <v>1199</v>
      </c>
    </row>
    <row r="39" spans="2:10" x14ac:dyDescent="0.35">
      <c r="B39" s="2"/>
      <c r="C39" s="2" t="s">
        <v>1200</v>
      </c>
      <c r="D39" s="2" t="s">
        <v>6</v>
      </c>
      <c r="E39" s="2" t="s">
        <v>6</v>
      </c>
      <c r="F39" s="2" t="str">
        <f>TEXT(Table321[[#This Row],[End DateTime]]-Table321[[#This Row],[Start DateTime]],"h")</f>
        <v>1</v>
      </c>
      <c r="G39" s="178">
        <v>44827</v>
      </c>
      <c r="H39" s="178">
        <v>44827.041666666664</v>
      </c>
      <c r="I39" s="2" t="s">
        <v>6</v>
      </c>
      <c r="J39" t="s">
        <v>1201</v>
      </c>
    </row>
    <row r="40" spans="2:10" x14ac:dyDescent="0.35">
      <c r="B40" s="2"/>
      <c r="C40" s="2" t="s">
        <v>1202</v>
      </c>
      <c r="D40" s="2" t="s">
        <v>6</v>
      </c>
      <c r="E40" s="2" t="s">
        <v>6</v>
      </c>
      <c r="F40" s="2" t="str">
        <f>TEXT(Table321[[#This Row],[End DateTime]]-Table321[[#This Row],[Start DateTime]],"h")</f>
        <v>1</v>
      </c>
      <c r="G40" s="178">
        <v>44827</v>
      </c>
      <c r="H40" s="178">
        <v>44827.041666666664</v>
      </c>
      <c r="I40" s="2" t="s">
        <v>6</v>
      </c>
      <c r="J40" s="2" t="s">
        <v>1203</v>
      </c>
    </row>
    <row r="41" spans="2:10" x14ac:dyDescent="0.35">
      <c r="B41" s="2"/>
      <c r="C41" s="2" t="s">
        <v>1204</v>
      </c>
      <c r="D41" s="2" t="s">
        <v>6</v>
      </c>
      <c r="E41" s="2" t="s">
        <v>6</v>
      </c>
      <c r="F41" s="2" t="str">
        <f>TEXT(Table321[[#This Row],[End DateTime]]-Table321[[#This Row],[Start DateTime]],"h")</f>
        <v>1</v>
      </c>
      <c r="G41" s="178">
        <v>44827</v>
      </c>
      <c r="H41" s="178">
        <v>44827.041666666664</v>
      </c>
      <c r="I41" s="2" t="s">
        <v>6</v>
      </c>
      <c r="J41" s="2"/>
    </row>
    <row r="42" spans="2:10" x14ac:dyDescent="0.35">
      <c r="B42" s="2"/>
      <c r="C42" s="2" t="s">
        <v>1187</v>
      </c>
      <c r="D42" s="2" t="s">
        <v>6</v>
      </c>
      <c r="E42" s="2" t="s">
        <v>6</v>
      </c>
      <c r="F42" s="2" t="str">
        <f>TEXT(Table321[[#This Row],[End DateTime]]-Table321[[#This Row],[Start DateTime]],"h")</f>
        <v>1</v>
      </c>
      <c r="G42" s="178">
        <v>44827</v>
      </c>
      <c r="H42" s="178">
        <v>44827.041666666664</v>
      </c>
      <c r="I42" s="2" t="s">
        <v>6</v>
      </c>
      <c r="J42" s="2" t="s">
        <v>1163</v>
      </c>
    </row>
    <row r="43" spans="2:10" ht="29" x14ac:dyDescent="0.35">
      <c r="B43" s="2"/>
      <c r="C43" s="2" t="s">
        <v>1459</v>
      </c>
      <c r="D43" s="2" t="s">
        <v>6</v>
      </c>
      <c r="E43" s="2" t="s">
        <v>6</v>
      </c>
      <c r="F43" s="2" t="str">
        <f>TEXT(Table321[[#This Row],[End DateTime]]-Table321[[#This Row],[Start DateTime]],"h")</f>
        <v>1</v>
      </c>
      <c r="G43" s="178">
        <v>44827</v>
      </c>
      <c r="H43" s="178">
        <v>44827.041666666664</v>
      </c>
      <c r="I43" s="2" t="s">
        <v>6</v>
      </c>
      <c r="J43" s="2" t="s">
        <v>1460</v>
      </c>
    </row>
    <row r="44" spans="2:10" x14ac:dyDescent="0.35">
      <c r="B44" s="41"/>
      <c r="C44" s="41" t="s">
        <v>1205</v>
      </c>
      <c r="D44" s="41" t="s">
        <v>6</v>
      </c>
      <c r="E44" s="41" t="s">
        <v>6</v>
      </c>
      <c r="F44" s="41" t="str">
        <f>TEXT(Table321[[#This Row],[End DateTime]]-Table321[[#This Row],[Start DateTime]],"h")</f>
        <v>0</v>
      </c>
      <c r="G44" s="188"/>
      <c r="H44" s="188"/>
      <c r="I44" s="41" t="s">
        <v>6</v>
      </c>
      <c r="J44" s="41"/>
    </row>
    <row r="45" spans="2:10" x14ac:dyDescent="0.35">
      <c r="B45" s="2"/>
      <c r="C45" s="2" t="s">
        <v>1206</v>
      </c>
      <c r="D45" s="2" t="s">
        <v>6</v>
      </c>
      <c r="E45" s="2" t="s">
        <v>6</v>
      </c>
      <c r="F45" s="2" t="str">
        <f>TEXT(Table321[[#This Row],[End DateTime]]-Table321[[#This Row],[Start DateTime]],"h")</f>
        <v>1</v>
      </c>
      <c r="G45" s="178">
        <v>44827</v>
      </c>
      <c r="H45" s="178">
        <v>44827.041666666664</v>
      </c>
      <c r="I45" s="2" t="s">
        <v>6</v>
      </c>
      <c r="J45" s="2" t="s">
        <v>1207</v>
      </c>
    </row>
    <row r="46" spans="2:10" x14ac:dyDescent="0.35">
      <c r="B46" s="2"/>
      <c r="C46" s="2" t="s">
        <v>1208</v>
      </c>
      <c r="D46" s="2" t="s">
        <v>6</v>
      </c>
      <c r="E46" s="2" t="s">
        <v>6</v>
      </c>
      <c r="F46" s="2" t="str">
        <f>TEXT(Table321[[#This Row],[End DateTime]]-Table321[[#This Row],[Start DateTime]],"h")</f>
        <v>1</v>
      </c>
      <c r="G46" s="178">
        <v>44827</v>
      </c>
      <c r="H46" s="178">
        <v>44827.041666666664</v>
      </c>
      <c r="I46" s="2" t="s">
        <v>6</v>
      </c>
      <c r="J46" s="2"/>
    </row>
    <row r="47" spans="2:10" x14ac:dyDescent="0.35">
      <c r="B47" s="2"/>
      <c r="C47" s="2" t="s">
        <v>1209</v>
      </c>
      <c r="D47" s="2" t="s">
        <v>6</v>
      </c>
      <c r="E47" s="2" t="s">
        <v>6</v>
      </c>
      <c r="F47" s="2" t="str">
        <f>TEXT(Table321[[#This Row],[End DateTime]]-Table321[[#This Row],[Start DateTime]],"h")</f>
        <v>1</v>
      </c>
      <c r="G47" s="178">
        <v>44827</v>
      </c>
      <c r="H47" s="178">
        <v>44827.041666666664</v>
      </c>
      <c r="I47" s="2" t="s">
        <v>6</v>
      </c>
      <c r="J47" s="40" t="s">
        <v>1210</v>
      </c>
    </row>
    <row r="48" spans="2:10" x14ac:dyDescent="0.35">
      <c r="B48" s="2"/>
      <c r="C48" s="2"/>
      <c r="D48" s="2"/>
      <c r="E48" s="2"/>
      <c r="F48" s="2"/>
      <c r="G48" s="2"/>
      <c r="H48" s="2"/>
      <c r="I48" s="2"/>
      <c r="J48" s="37"/>
    </row>
    <row r="49" spans="2:10" x14ac:dyDescent="0.35">
      <c r="B49" s="2"/>
      <c r="C49" s="2"/>
      <c r="D49" s="2"/>
      <c r="E49" s="2"/>
      <c r="F49" s="2"/>
      <c r="G49" s="179" t="s">
        <v>1152</v>
      </c>
      <c r="H49" s="179"/>
    </row>
    <row r="50" spans="2:10" x14ac:dyDescent="0.35">
      <c r="B50" s="2" t="s">
        <v>1153</v>
      </c>
      <c r="C50" s="2" t="s">
        <v>1211</v>
      </c>
      <c r="D50" s="2" t="s">
        <v>1155</v>
      </c>
      <c r="E50" s="2" t="s">
        <v>1156</v>
      </c>
      <c r="F50" s="2" t="s">
        <v>1189</v>
      </c>
      <c r="G50" s="161" t="s">
        <v>1158</v>
      </c>
      <c r="H50" s="161" t="s">
        <v>1159</v>
      </c>
      <c r="I50" s="2" t="s">
        <v>905</v>
      </c>
      <c r="J50" s="2" t="s">
        <v>1160</v>
      </c>
    </row>
    <row r="51" spans="2:10" x14ac:dyDescent="0.35">
      <c r="B51" s="2"/>
      <c r="C51" s="2" t="s">
        <v>1212</v>
      </c>
      <c r="D51" s="2" t="s">
        <v>6</v>
      </c>
      <c r="E51" s="2" t="s">
        <v>6</v>
      </c>
      <c r="F51" s="2" t="str">
        <f>TEXT(Table422[[#This Row],[End DateTime]]-Table422[[#This Row],[Start DateTime]],"h")</f>
        <v>1</v>
      </c>
      <c r="G51" s="178">
        <v>44827</v>
      </c>
      <c r="H51" s="178">
        <v>44827.041666666664</v>
      </c>
      <c r="I51" s="2" t="s">
        <v>6</v>
      </c>
      <c r="J51" s="2"/>
    </row>
    <row r="52" spans="2:10" x14ac:dyDescent="0.35">
      <c r="B52" s="2"/>
      <c r="C52" s="2" t="s">
        <v>1213</v>
      </c>
      <c r="D52" s="2"/>
      <c r="E52" s="2"/>
      <c r="F52" s="2" t="str">
        <f>TEXT(Table422[[#This Row],[End DateTime]]-Table422[[#This Row],[Start DateTime]],"h")</f>
        <v>0</v>
      </c>
      <c r="G52" s="178"/>
      <c r="H52" s="178"/>
      <c r="I52" s="2"/>
      <c r="J52" s="2"/>
    </row>
    <row r="53" spans="2:10" x14ac:dyDescent="0.35">
      <c r="B53" s="2"/>
      <c r="C53" s="2" t="s">
        <v>1214</v>
      </c>
      <c r="D53" s="2" t="s">
        <v>6</v>
      </c>
      <c r="E53" s="2" t="s">
        <v>6</v>
      </c>
      <c r="F53" s="2" t="str">
        <f>TEXT(Table422[[#This Row],[End DateTime]]-Table422[[#This Row],[Start DateTime]],"h")</f>
        <v>1</v>
      </c>
      <c r="G53" s="178">
        <v>44827</v>
      </c>
      <c r="H53" s="178">
        <v>44827.041666666664</v>
      </c>
      <c r="I53" s="2" t="s">
        <v>6</v>
      </c>
      <c r="J53" s="2" t="s">
        <v>1215</v>
      </c>
    </row>
    <row r="54" spans="2:10" x14ac:dyDescent="0.35">
      <c r="B54" s="2"/>
      <c r="C54" s="2" t="s">
        <v>1216</v>
      </c>
      <c r="D54" s="2" t="s">
        <v>6</v>
      </c>
      <c r="E54" s="2" t="s">
        <v>6</v>
      </c>
      <c r="F54" s="2" t="str">
        <f>TEXT(Table422[[#This Row],[End DateTime]]-Table422[[#This Row],[Start DateTime]],"h")</f>
        <v>1</v>
      </c>
      <c r="G54" s="178">
        <v>44827</v>
      </c>
      <c r="H54" s="178">
        <v>44827.041666666664</v>
      </c>
      <c r="I54" s="2" t="s">
        <v>6</v>
      </c>
      <c r="J54" s="2"/>
    </row>
    <row r="55" spans="2:10" x14ac:dyDescent="0.35">
      <c r="B55" s="2"/>
      <c r="C55" s="2" t="s">
        <v>1217</v>
      </c>
      <c r="D55" s="2" t="s">
        <v>6</v>
      </c>
      <c r="E55" s="2" t="s">
        <v>6</v>
      </c>
      <c r="F55" s="2" t="str">
        <f>TEXT(Table422[[#This Row],[End DateTime]]-Table422[[#This Row],[Start DateTime]],"h")</f>
        <v>1</v>
      </c>
      <c r="G55" s="178">
        <v>44827</v>
      </c>
      <c r="H55" s="178">
        <v>44827.041666666664</v>
      </c>
      <c r="I55" s="2" t="s">
        <v>6</v>
      </c>
      <c r="J55" s="2"/>
    </row>
    <row r="56" spans="2:10" x14ac:dyDescent="0.35">
      <c r="B56" s="2"/>
      <c r="C56" s="2" t="s">
        <v>1218</v>
      </c>
      <c r="D56" s="2" t="s">
        <v>6</v>
      </c>
      <c r="E56" s="2" t="s">
        <v>6</v>
      </c>
      <c r="F56" s="2" t="str">
        <f>TEXT(Table422[[#This Row],[End DateTime]]-Table422[[#This Row],[Start DateTime]],"h")</f>
        <v>1</v>
      </c>
      <c r="G56" s="178">
        <v>44827</v>
      </c>
      <c r="H56" s="178">
        <v>44827.041666666664</v>
      </c>
      <c r="I56" s="2" t="s">
        <v>6</v>
      </c>
      <c r="J56" s="2"/>
    </row>
    <row r="57" spans="2:10" x14ac:dyDescent="0.35">
      <c r="B57" s="2"/>
      <c r="C57" s="2" t="s">
        <v>1219</v>
      </c>
      <c r="D57" s="2" t="s">
        <v>6</v>
      </c>
      <c r="E57" s="2" t="s">
        <v>6</v>
      </c>
      <c r="F57" s="2" t="str">
        <f>TEXT(Table422[[#This Row],[End DateTime]]-Table422[[#This Row],[Start DateTime]],"h")</f>
        <v>1</v>
      </c>
      <c r="G57" s="178">
        <v>44827</v>
      </c>
      <c r="H57" s="178">
        <v>44827.041666666664</v>
      </c>
      <c r="I57" s="2" t="s">
        <v>6</v>
      </c>
      <c r="J57" s="2"/>
    </row>
    <row r="58" spans="2:10" x14ac:dyDescent="0.35">
      <c r="B58" s="2"/>
      <c r="C58" s="2" t="s">
        <v>1220</v>
      </c>
      <c r="D58" s="2"/>
      <c r="E58" s="2"/>
      <c r="F58" s="2" t="str">
        <f>TEXT(Table422[[#This Row],[End DateTime]]-Table422[[#This Row],[Start DateTime]],"h")</f>
        <v>0</v>
      </c>
      <c r="G58" s="178"/>
      <c r="H58" s="178"/>
      <c r="I58" s="2"/>
      <c r="J58" s="2"/>
    </row>
    <row r="59" spans="2:10" x14ac:dyDescent="0.35">
      <c r="B59" s="2"/>
      <c r="C59" s="2" t="s">
        <v>1221</v>
      </c>
      <c r="D59" s="2" t="s">
        <v>6</v>
      </c>
      <c r="E59" s="2" t="s">
        <v>6</v>
      </c>
      <c r="F59" s="2" t="str">
        <f>TEXT(Table422[[#This Row],[End DateTime]]-Table422[[#This Row],[Start DateTime]],"h")</f>
        <v>1</v>
      </c>
      <c r="G59" s="178">
        <v>44827</v>
      </c>
      <c r="H59" s="178">
        <v>44827.041666666664</v>
      </c>
      <c r="I59" s="2" t="s">
        <v>6</v>
      </c>
      <c r="J59" s="2"/>
    </row>
    <row r="60" spans="2:10" x14ac:dyDescent="0.35">
      <c r="B60" s="2"/>
      <c r="C60" s="2" t="s">
        <v>1222</v>
      </c>
      <c r="D60" s="2" t="s">
        <v>6</v>
      </c>
      <c r="E60" s="2" t="s">
        <v>6</v>
      </c>
      <c r="F60" s="2" t="str">
        <f>TEXT(Table422[[#This Row],[End DateTime]]-Table422[[#This Row],[Start DateTime]],"h")</f>
        <v>1</v>
      </c>
      <c r="G60" s="178">
        <v>44827</v>
      </c>
      <c r="H60" s="178">
        <v>44827.041666666664</v>
      </c>
      <c r="I60" s="2" t="s">
        <v>6</v>
      </c>
      <c r="J60" s="2"/>
    </row>
    <row r="61" spans="2:10" x14ac:dyDescent="0.35">
      <c r="B61" s="2"/>
      <c r="C61" s="2" t="s">
        <v>1223</v>
      </c>
      <c r="D61" s="2" t="s">
        <v>6</v>
      </c>
      <c r="E61" s="2" t="s">
        <v>6</v>
      </c>
      <c r="F61" s="2" t="str">
        <f>TEXT(Table422[[#This Row],[End DateTime]]-Table422[[#This Row],[Start DateTime]],"h")</f>
        <v>1</v>
      </c>
      <c r="G61" s="178">
        <v>44827</v>
      </c>
      <c r="H61" s="178">
        <v>44827.041666666664</v>
      </c>
      <c r="I61" s="2" t="s">
        <v>6</v>
      </c>
      <c r="J61" s="2"/>
    </row>
    <row r="62" spans="2:10" x14ac:dyDescent="0.35">
      <c r="B62" s="2"/>
      <c r="C62" s="2" t="s">
        <v>1224</v>
      </c>
      <c r="D62" s="2" t="s">
        <v>6</v>
      </c>
      <c r="E62" s="2" t="s">
        <v>6</v>
      </c>
      <c r="F62" s="2" t="str">
        <f>TEXT(Table422[[#This Row],[End DateTime]]-Table422[[#This Row],[Start DateTime]],"h")</f>
        <v>1</v>
      </c>
      <c r="G62" s="178">
        <v>44827</v>
      </c>
      <c r="H62" s="178">
        <v>44827.041666666664</v>
      </c>
      <c r="I62" s="2" t="s">
        <v>6</v>
      </c>
      <c r="J62" s="2"/>
    </row>
    <row r="63" spans="2:10" x14ac:dyDescent="0.35">
      <c r="B63" s="2"/>
      <c r="C63" s="2" t="s">
        <v>715</v>
      </c>
      <c r="D63" s="2" t="s">
        <v>6</v>
      </c>
      <c r="E63" s="2" t="s">
        <v>6</v>
      </c>
      <c r="F63" s="2" t="str">
        <f>TEXT(Table422[[#This Row],[End DateTime]]-Table422[[#This Row],[Start DateTime]],"h")</f>
        <v>1</v>
      </c>
      <c r="G63" s="178">
        <v>44827</v>
      </c>
      <c r="H63" s="178">
        <v>44827.041666666664</v>
      </c>
      <c r="I63" s="2" t="s">
        <v>6</v>
      </c>
      <c r="J63" s="2"/>
    </row>
    <row r="64" spans="2:10" x14ac:dyDescent="0.35">
      <c r="B64" s="2"/>
      <c r="C64" s="2" t="s">
        <v>1428</v>
      </c>
      <c r="D64" s="2"/>
      <c r="E64" s="2"/>
      <c r="F64" s="2" t="str">
        <f>TEXT(Table422[[#This Row],[End DateTime]]-Table422[[#This Row],[Start DateTime]],"h")</f>
        <v>1</v>
      </c>
      <c r="G64" s="178">
        <v>44827</v>
      </c>
      <c r="H64" s="178">
        <v>44827.041666666664</v>
      </c>
      <c r="I64" s="2" t="s">
        <v>6</v>
      </c>
      <c r="J64" s="2"/>
    </row>
    <row r="65" spans="2:10" x14ac:dyDescent="0.35">
      <c r="B65" s="2"/>
      <c r="C65" s="2" t="s">
        <v>1461</v>
      </c>
      <c r="D65" s="2" t="s">
        <v>6</v>
      </c>
      <c r="E65" s="2" t="s">
        <v>6</v>
      </c>
      <c r="F65" s="2" t="str">
        <f>TEXT(Table422[[#This Row],[End DateTime]]-Table422[[#This Row],[Start DateTime]],"h")</f>
        <v>1</v>
      </c>
      <c r="G65" s="178">
        <v>44827</v>
      </c>
      <c r="H65" s="178">
        <v>44827.041666666664</v>
      </c>
      <c r="I65" s="2" t="s">
        <v>6</v>
      </c>
      <c r="J65" s="2"/>
    </row>
    <row r="66" spans="2:10" x14ac:dyDescent="0.35">
      <c r="B66" s="2"/>
      <c r="C66" s="2" t="s">
        <v>1225</v>
      </c>
      <c r="D66" s="2" t="s">
        <v>6</v>
      </c>
      <c r="E66" s="2" t="s">
        <v>6</v>
      </c>
      <c r="F66" s="2" t="str">
        <f>TEXT(Table422[[#This Row],[End DateTime]]-Table422[[#This Row],[Start DateTime]],"h")</f>
        <v>1</v>
      </c>
      <c r="G66" s="178">
        <v>44827</v>
      </c>
      <c r="H66" s="178">
        <v>44827.041666666664</v>
      </c>
      <c r="I66" s="2" t="s">
        <v>6</v>
      </c>
      <c r="J66" s="2"/>
    </row>
  </sheetData>
  <mergeCells count="5">
    <mergeCell ref="B7:J7"/>
    <mergeCell ref="G9:H9"/>
    <mergeCell ref="G29:H29"/>
    <mergeCell ref="G49:H49"/>
    <mergeCell ref="B2:J2"/>
  </mergeCells>
  <hyperlinks>
    <hyperlink ref="J14" r:id="rId1" location="windows-machines" display="Procedure" xr:uid="{1872BFCF-C144-4CD6-B44B-AF5B07921CDC}"/>
    <hyperlink ref="J16" r:id="rId2" location="vmware-requirements-agent-based" display="https://learn.microsoft.com/en-us/azure/migrate/migrate-support-matrix-vmware-migration - vmware-requirements-agent-based" xr:uid="{B55720E2-6302-4B53-8D52-5B930E304E92}"/>
    <hyperlink ref="J17" r:id="rId3" location="vm-requirements-agent-based" display="https://learn.microsoft.com/en-us/azure/migrate/migrate-support-matrix-vmware-migration - vm-requirements-agent-based" xr:uid="{B94CE6BD-4182-432F-B647-F105971DAFEE}"/>
    <hyperlink ref="J18" r:id="rId4" location="azure-vm-requirements" xr:uid="{6769E61B-B697-4509-82CC-3FDF4A2DC817}"/>
    <hyperlink ref="J19" r:id="rId5" display="https://learn.microsoft.com/en-us/azure/migrate/tutorial-discover-vmware" xr:uid="{1934DA24-2A7A-4006-8290-6FCA1624538E}"/>
    <hyperlink ref="J20" r:id="rId6" location="review-an-assessment" display="https://learn.microsoft.com/en-us/azure/migrate/tutorial-assess-vmware-azure-vm - review-an-assessment" xr:uid="{CA22C4D0-EAAF-44B9-BAFE-2E4B4049DF0F}"/>
    <hyperlink ref="J23" r:id="rId7" location="replicate-vms" display="https://learn.microsoft.com/en-us/azure/migrate/tutorial-migrate-vmware-agent - replicate-vms" xr:uid="{8BED07F8-CD5F-46D2-8E4D-E9EA3ECE9C75}"/>
    <hyperlink ref="J24" r:id="rId8" location="track-and-monitor" display="https://learn.microsoft.com/en-us/azure/migrate/tutorial-migrate-vmware-agent - track-and-monitor" xr:uid="{D2E43705-C3B0-48ED-85A4-F2F2AF584611}"/>
    <hyperlink ref="J25" r:id="rId9" location="run-a-test-migration" display="https://learn.microsoft.com/en-us/azure/migrate/tutorial-migrate-vmware-agent - run-a-test-migration" xr:uid="{1B9D0CFE-6539-42CB-97D0-292D51D1B788}"/>
    <hyperlink ref="J27" r:id="rId10" location="run-a-test-migration" display="https://learn.microsoft.com/en-us/azure/migrate/tutorial-migrate-vmware-agent - run-a-test-migration" xr:uid="{03BAEB8F-A804-467B-8AC1-77A7D3ABBCBC}"/>
    <hyperlink ref="J34" r:id="rId11" location="migrate-vms" display="https://learn.microsoft.com/en-us/azure/migrate/tutorial-migrate-vmware-agent - migrate-vms" xr:uid="{E7886A87-81CF-418B-A991-E2BEDA91A775}"/>
    <hyperlink ref="J47" r:id="rId12" location="complete-the-migration" display="https://learn.microsoft.com/en-us/azure/migrate/tutorial-migrate-vmware-agent - complete-the-migration" xr:uid="{7F700DDB-DFF6-437D-A427-5F72F1827045}"/>
    <hyperlink ref="J38" r:id="rId13" display="https://learn.microsoft.com/en-us/troubleshoot/azure/virtual-machines/troubleshoot-activation-problems" xr:uid="{D08ADA88-87BE-4963-A066-6CF01C2AF95F}"/>
  </hyperlinks>
  <pageMargins left="0.7" right="0.7" top="0.75" bottom="0.75" header="0.3" footer="0.3"/>
  <pageSetup paperSize="9" orientation="portrait" horizontalDpi="0" verticalDpi="0" r:id="rId14"/>
  <drawing r:id="rId15"/>
  <tableParts count="3">
    <tablePart r:id="rId16"/>
    <tablePart r:id="rId17"/>
    <tablePart r:id="rId18"/>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Normal="100" workbookViewId="0">
      <pane ySplit="11" topLeftCell="A12" activePane="bottomLeft" state="frozen"/>
      <selection pane="bottomLeft" activeCell="M24" sqref="M24"/>
    </sheetView>
  </sheetViews>
  <sheetFormatPr defaultRowHeight="14.5" x14ac:dyDescent="0.35"/>
  <cols>
    <col min="2" max="2" width="67.36328125" bestFit="1" customWidth="1"/>
    <col min="3" max="3" width="76.90625" customWidth="1"/>
    <col min="4" max="4" width="55" bestFit="1" customWidth="1"/>
  </cols>
  <sheetData>
    <row r="2" spans="2:10" ht="21" x14ac:dyDescent="0.5">
      <c r="B2" s="147" t="s">
        <v>1226</v>
      </c>
      <c r="C2" s="147"/>
      <c r="D2" s="147"/>
      <c r="E2" s="44"/>
      <c r="F2" s="44"/>
      <c r="G2" s="44"/>
      <c r="H2" s="44"/>
      <c r="I2" s="44"/>
      <c r="J2" s="44"/>
    </row>
    <row r="9" spans="2:10" x14ac:dyDescent="0.35">
      <c r="B9" s="45" t="s">
        <v>1227</v>
      </c>
    </row>
    <row r="11" spans="2:10" x14ac:dyDescent="0.35">
      <c r="B11" s="2" t="s">
        <v>353</v>
      </c>
      <c r="C11" s="2" t="s">
        <v>1228</v>
      </c>
      <c r="D11" s="2" t="s">
        <v>1160</v>
      </c>
    </row>
    <row r="12" spans="2:10" x14ac:dyDescent="0.35">
      <c r="B12" s="54" t="s">
        <v>1574</v>
      </c>
      <c r="C12" s="55" t="s">
        <v>1625</v>
      </c>
      <c r="D12" s="56" t="s">
        <v>1235</v>
      </c>
    </row>
    <row r="13" spans="2:10" x14ac:dyDescent="0.35">
      <c r="B13" s="2" t="s">
        <v>1570</v>
      </c>
      <c r="C13" s="56" t="s">
        <v>1232</v>
      </c>
      <c r="D13" s="56" t="s">
        <v>1235</v>
      </c>
    </row>
    <row r="14" spans="2:10" x14ac:dyDescent="0.35">
      <c r="B14" s="2" t="s">
        <v>1229</v>
      </c>
      <c r="C14" s="56" t="s">
        <v>1230</v>
      </c>
      <c r="D14" s="56" t="s">
        <v>1235</v>
      </c>
    </row>
    <row r="15" spans="2:10" x14ac:dyDescent="0.35">
      <c r="B15" s="256" t="s">
        <v>1571</v>
      </c>
      <c r="C15" s="56" t="s">
        <v>1626</v>
      </c>
      <c r="D15" s="56" t="s">
        <v>1235</v>
      </c>
      <c r="F15" s="37"/>
    </row>
    <row r="16" spans="2:10" x14ac:dyDescent="0.35">
      <c r="B16" s="2" t="s">
        <v>1231</v>
      </c>
      <c r="C16" s="56" t="s">
        <v>1627</v>
      </c>
      <c r="D16" s="56" t="s">
        <v>1235</v>
      </c>
    </row>
    <row r="17" spans="1:4" x14ac:dyDescent="0.35">
      <c r="A17" s="39"/>
      <c r="B17" s="2" t="s">
        <v>1573</v>
      </c>
      <c r="C17" s="56" t="s">
        <v>1628</v>
      </c>
      <c r="D17" s="56" t="s">
        <v>1235</v>
      </c>
    </row>
    <row r="18" spans="1:4" x14ac:dyDescent="0.35">
      <c r="B18" s="2" t="s">
        <v>1572</v>
      </c>
      <c r="C18" s="56" t="s">
        <v>1629</v>
      </c>
      <c r="D18" s="56" t="s">
        <v>1235</v>
      </c>
    </row>
    <row r="19" spans="1:4" x14ac:dyDescent="0.35">
      <c r="B19" s="165" t="s">
        <v>1575</v>
      </c>
      <c r="C19" s="257" t="s">
        <v>1630</v>
      </c>
      <c r="D19" s="56" t="s">
        <v>1235</v>
      </c>
    </row>
    <row r="20" spans="1:4" x14ac:dyDescent="0.35">
      <c r="B20" s="260"/>
      <c r="C20" s="261"/>
      <c r="D20" s="263"/>
    </row>
    <row r="21" spans="1:4" x14ac:dyDescent="0.35">
      <c r="B21" s="165" t="s">
        <v>1577</v>
      </c>
      <c r="C21" s="257" t="s">
        <v>1232</v>
      </c>
      <c r="D21" s="56" t="s">
        <v>1235</v>
      </c>
    </row>
    <row r="22" spans="1:4" x14ac:dyDescent="0.35">
      <c r="B22" s="2" t="s">
        <v>1576</v>
      </c>
      <c r="C22" s="56" t="s">
        <v>1232</v>
      </c>
      <c r="D22" s="56" t="s">
        <v>1235</v>
      </c>
    </row>
    <row r="23" spans="1:4" x14ac:dyDescent="0.35">
      <c r="B23" s="2" t="s">
        <v>1578</v>
      </c>
      <c r="C23" s="56" t="s">
        <v>1233</v>
      </c>
      <c r="D23" s="56" t="s">
        <v>1235</v>
      </c>
    </row>
    <row r="24" spans="1:4" x14ac:dyDescent="0.35">
      <c r="B24" s="2" t="s">
        <v>1579</v>
      </c>
      <c r="C24" s="56" t="s">
        <v>1234</v>
      </c>
      <c r="D24" s="56" t="s">
        <v>1235</v>
      </c>
    </row>
    <row r="25" spans="1:4" x14ac:dyDescent="0.35">
      <c r="B25" s="2" t="s">
        <v>1580</v>
      </c>
      <c r="C25" s="56" t="s">
        <v>1236</v>
      </c>
      <c r="D25" s="56" t="s">
        <v>1235</v>
      </c>
    </row>
    <row r="26" spans="1:4" x14ac:dyDescent="0.35">
      <c r="B26" s="2" t="s">
        <v>1581</v>
      </c>
      <c r="C26" s="56" t="s">
        <v>1236</v>
      </c>
      <c r="D26" s="56" t="s">
        <v>1235</v>
      </c>
    </row>
    <row r="27" spans="1:4" x14ac:dyDescent="0.35">
      <c r="B27" s="165" t="s">
        <v>1582</v>
      </c>
      <c r="C27" s="257" t="s">
        <v>1238</v>
      </c>
      <c r="D27" s="257" t="s">
        <v>1235</v>
      </c>
    </row>
    <row r="28" spans="1:4" x14ac:dyDescent="0.35">
      <c r="B28" s="165" t="s">
        <v>1583</v>
      </c>
      <c r="C28" s="257" t="s">
        <v>1616</v>
      </c>
      <c r="D28" s="257" t="s">
        <v>1235</v>
      </c>
    </row>
    <row r="29" spans="1:4" x14ac:dyDescent="0.35">
      <c r="B29" s="165" t="s">
        <v>1584</v>
      </c>
      <c r="C29" s="257" t="s">
        <v>1236</v>
      </c>
      <c r="D29" s="257" t="s">
        <v>1235</v>
      </c>
    </row>
    <row r="30" spans="1:4" x14ac:dyDescent="0.35">
      <c r="B30" s="165" t="s">
        <v>1618</v>
      </c>
      <c r="C30" s="257" t="s">
        <v>1619</v>
      </c>
      <c r="D30" s="257" t="s">
        <v>1235</v>
      </c>
    </row>
    <row r="31" spans="1:4" x14ac:dyDescent="0.35">
      <c r="B31" s="260"/>
      <c r="C31" s="261"/>
      <c r="D31" s="263"/>
    </row>
    <row r="32" spans="1:4" x14ac:dyDescent="0.35">
      <c r="B32" s="165" t="s">
        <v>1585</v>
      </c>
      <c r="C32" s="257" t="s">
        <v>1237</v>
      </c>
      <c r="D32" s="56" t="s">
        <v>1235</v>
      </c>
    </row>
    <row r="33" spans="1:4" x14ac:dyDescent="0.35">
      <c r="B33" s="258" t="s">
        <v>1587</v>
      </c>
      <c r="C33" s="56" t="s">
        <v>1586</v>
      </c>
      <c r="D33" s="259" t="s">
        <v>1589</v>
      </c>
    </row>
    <row r="34" spans="1:4" x14ac:dyDescent="0.35">
      <c r="B34" s="2" t="s">
        <v>1588</v>
      </c>
      <c r="C34" s="56" t="s">
        <v>1586</v>
      </c>
      <c r="D34" s="106" t="s">
        <v>402</v>
      </c>
    </row>
    <row r="35" spans="1:4" x14ac:dyDescent="0.35">
      <c r="B35" s="2" t="s">
        <v>1590</v>
      </c>
      <c r="C35" s="56" t="s">
        <v>1239</v>
      </c>
      <c r="D35" s="40" t="s">
        <v>592</v>
      </c>
    </row>
    <row r="36" spans="1:4" x14ac:dyDescent="0.35">
      <c r="B36" s="2" t="s">
        <v>1591</v>
      </c>
      <c r="C36" s="56" t="s">
        <v>1240</v>
      </c>
      <c r="D36" s="56" t="s">
        <v>1235</v>
      </c>
    </row>
    <row r="37" spans="1:4" x14ac:dyDescent="0.35">
      <c r="B37" s="2" t="s">
        <v>1592</v>
      </c>
      <c r="C37" s="56" t="s">
        <v>1236</v>
      </c>
      <c r="D37" s="56" t="s">
        <v>1235</v>
      </c>
    </row>
    <row r="38" spans="1:4" x14ac:dyDescent="0.35">
      <c r="B38" s="2" t="s">
        <v>1593</v>
      </c>
      <c r="C38" s="56" t="s">
        <v>1241</v>
      </c>
      <c r="D38" s="56" t="s">
        <v>1235</v>
      </c>
    </row>
    <row r="39" spans="1:4" x14ac:dyDescent="0.35">
      <c r="B39" s="2" t="s">
        <v>1594</v>
      </c>
      <c r="C39" s="56" t="s">
        <v>1232</v>
      </c>
      <c r="D39" s="56" t="s">
        <v>1235</v>
      </c>
    </row>
    <row r="40" spans="1:4" x14ac:dyDescent="0.35">
      <c r="B40" s="2" t="s">
        <v>1595</v>
      </c>
      <c r="C40" s="56" t="s">
        <v>1232</v>
      </c>
      <c r="D40" s="56" t="s">
        <v>1235</v>
      </c>
    </row>
    <row r="41" spans="1:4" ht="29" x14ac:dyDescent="0.35">
      <c r="B41" s="2" t="s">
        <v>1242</v>
      </c>
      <c r="C41" s="56" t="s">
        <v>1236</v>
      </c>
      <c r="D41" s="56" t="s">
        <v>1235</v>
      </c>
    </row>
    <row r="42" spans="1:4" x14ac:dyDescent="0.35">
      <c r="B42" s="2" t="s">
        <v>1596</v>
      </c>
      <c r="C42" s="56" t="s">
        <v>1236</v>
      </c>
      <c r="D42" s="56" t="s">
        <v>1235</v>
      </c>
    </row>
    <row r="43" spans="1:4" x14ac:dyDescent="0.35">
      <c r="B43" s="2" t="s">
        <v>1597</v>
      </c>
      <c r="C43" s="56" t="s">
        <v>1236</v>
      </c>
      <c r="D43" s="40" t="s">
        <v>1243</v>
      </c>
    </row>
    <row r="44" spans="1:4" x14ac:dyDescent="0.35">
      <c r="B44" s="2" t="s">
        <v>1598</v>
      </c>
      <c r="C44" s="56" t="s">
        <v>1236</v>
      </c>
      <c r="D44" s="56" t="s">
        <v>1235</v>
      </c>
    </row>
    <row r="45" spans="1:4" x14ac:dyDescent="0.35">
      <c r="A45" s="39"/>
      <c r="B45" s="258" t="s">
        <v>1599</v>
      </c>
      <c r="C45" s="257" t="s">
        <v>1600</v>
      </c>
      <c r="D45" s="40" t="s">
        <v>1244</v>
      </c>
    </row>
    <row r="46" spans="1:4" x14ac:dyDescent="0.35">
      <c r="B46" s="260"/>
      <c r="C46" s="261"/>
      <c r="D46" s="262"/>
    </row>
    <row r="47" spans="1:4" ht="29" x14ac:dyDescent="0.35">
      <c r="B47" s="165" t="s">
        <v>1601</v>
      </c>
      <c r="C47" s="257" t="s">
        <v>1236</v>
      </c>
      <c r="D47" s="56" t="s">
        <v>1235</v>
      </c>
    </row>
    <row r="48" spans="1:4" x14ac:dyDescent="0.35">
      <c r="B48" s="2" t="s">
        <v>1602</v>
      </c>
      <c r="C48" s="56" t="s">
        <v>1236</v>
      </c>
      <c r="D48" s="56" t="s">
        <v>1235</v>
      </c>
    </row>
    <row r="49" spans="2:4" x14ac:dyDescent="0.35">
      <c r="B49" s="2" t="s">
        <v>1603</v>
      </c>
      <c r="C49" s="56" t="s">
        <v>1236</v>
      </c>
      <c r="D49" s="56" t="s">
        <v>1235</v>
      </c>
    </row>
    <row r="50" spans="2:4" x14ac:dyDescent="0.35">
      <c r="B50" s="2" t="s">
        <v>1604</v>
      </c>
      <c r="C50" s="56" t="s">
        <v>1236</v>
      </c>
      <c r="D50" s="56" t="s">
        <v>1235</v>
      </c>
    </row>
    <row r="51" spans="2:4" x14ac:dyDescent="0.35">
      <c r="B51" s="2" t="s">
        <v>1605</v>
      </c>
      <c r="C51" s="56" t="s">
        <v>1236</v>
      </c>
      <c r="D51" s="56" t="s">
        <v>1235</v>
      </c>
    </row>
    <row r="52" spans="2:4" x14ac:dyDescent="0.35">
      <c r="B52" s="2" t="s">
        <v>1606</v>
      </c>
      <c r="C52" s="56" t="s">
        <v>1236</v>
      </c>
      <c r="D52" s="56" t="s">
        <v>1235</v>
      </c>
    </row>
    <row r="53" spans="2:4" ht="29" x14ac:dyDescent="0.35">
      <c r="B53" s="2" t="s">
        <v>1607</v>
      </c>
      <c r="C53" s="56" t="s">
        <v>1236</v>
      </c>
      <c r="D53" s="56" t="s">
        <v>1235</v>
      </c>
    </row>
    <row r="54" spans="2:4" x14ac:dyDescent="0.35">
      <c r="B54" s="2" t="s">
        <v>1608</v>
      </c>
      <c r="C54" s="56" t="s">
        <v>1236</v>
      </c>
      <c r="D54" s="56" t="s">
        <v>1235</v>
      </c>
    </row>
    <row r="55" spans="2:4" x14ac:dyDescent="0.35">
      <c r="B55" s="2" t="s">
        <v>1609</v>
      </c>
      <c r="C55" s="56" t="s">
        <v>1236</v>
      </c>
      <c r="D55" s="56" t="s">
        <v>1235</v>
      </c>
    </row>
    <row r="56" spans="2:4" ht="29" x14ac:dyDescent="0.35">
      <c r="B56" s="2" t="s">
        <v>1610</v>
      </c>
      <c r="C56" s="56" t="s">
        <v>1236</v>
      </c>
      <c r="D56" s="56" t="s">
        <v>1235</v>
      </c>
    </row>
    <row r="57" spans="2:4" x14ac:dyDescent="0.35">
      <c r="B57" s="2" t="s">
        <v>1611</v>
      </c>
      <c r="C57" s="56" t="s">
        <v>1236</v>
      </c>
      <c r="D57" s="56" t="s">
        <v>1235</v>
      </c>
    </row>
    <row r="58" spans="2:4" ht="29" x14ac:dyDescent="0.35">
      <c r="B58" s="2" t="s">
        <v>1612</v>
      </c>
      <c r="C58" s="56" t="s">
        <v>1245</v>
      </c>
      <c r="D58" s="56" t="s">
        <v>1235</v>
      </c>
    </row>
    <row r="59" spans="2:4" ht="29" x14ac:dyDescent="0.35">
      <c r="B59" s="2" t="s">
        <v>1613</v>
      </c>
      <c r="C59" s="56" t="s">
        <v>1245</v>
      </c>
      <c r="D59" s="264" t="s">
        <v>1246</v>
      </c>
    </row>
    <row r="60" spans="2:4" x14ac:dyDescent="0.35">
      <c r="B60" s="2" t="s">
        <v>1247</v>
      </c>
      <c r="C60" s="56" t="s">
        <v>1236</v>
      </c>
      <c r="D60" s="56" t="s">
        <v>1235</v>
      </c>
    </row>
    <row r="61" spans="2:4" x14ac:dyDescent="0.35">
      <c r="B61" s="2" t="s">
        <v>1248</v>
      </c>
      <c r="C61" s="56" t="s">
        <v>1236</v>
      </c>
      <c r="D61" s="56" t="s">
        <v>1235</v>
      </c>
    </row>
    <row r="62" spans="2:4" x14ac:dyDescent="0.35">
      <c r="B62" s="2" t="s">
        <v>1617</v>
      </c>
      <c r="C62" s="56" t="s">
        <v>1236</v>
      </c>
      <c r="D62" s="2" t="s">
        <v>1235</v>
      </c>
    </row>
    <row r="63" spans="2:4" x14ac:dyDescent="0.35">
      <c r="B63" s="2" t="s">
        <v>1620</v>
      </c>
      <c r="C63" s="56" t="s">
        <v>1236</v>
      </c>
      <c r="D63" s="2" t="s">
        <v>1235</v>
      </c>
    </row>
    <row r="64" spans="2:4" x14ac:dyDescent="0.35">
      <c r="B64" s="165" t="s">
        <v>1621</v>
      </c>
      <c r="C64" s="56" t="s">
        <v>1236</v>
      </c>
      <c r="D64" s="2" t="s">
        <v>1235</v>
      </c>
    </row>
    <row r="65" spans="2:4" x14ac:dyDescent="0.35">
      <c r="B65" s="260"/>
      <c r="C65" s="261"/>
      <c r="D65" s="263"/>
    </row>
    <row r="66" spans="2:4" x14ac:dyDescent="0.35">
      <c r="B66" s="2" t="s">
        <v>1622</v>
      </c>
      <c r="C66" s="56" t="s">
        <v>1236</v>
      </c>
      <c r="D66" s="56" t="s">
        <v>1235</v>
      </c>
    </row>
    <row r="67" spans="2:4" x14ac:dyDescent="0.35">
      <c r="B67" s="256" t="s">
        <v>1623</v>
      </c>
      <c r="C67" s="56" t="s">
        <v>1624</v>
      </c>
      <c r="D67" s="56"/>
    </row>
    <row r="68" spans="2:4" x14ac:dyDescent="0.35">
      <c r="B68" s="165" t="s">
        <v>1249</v>
      </c>
      <c r="C68" s="257" t="s">
        <v>1615</v>
      </c>
      <c r="D68" s="165"/>
    </row>
    <row r="69" spans="2:4" x14ac:dyDescent="0.35">
      <c r="B69" s="2" t="s">
        <v>1614</v>
      </c>
      <c r="C69" s="56" t="s">
        <v>1586</v>
      </c>
      <c r="D69" s="2"/>
    </row>
    <row r="70" spans="2:4" x14ac:dyDescent="0.35">
      <c r="B70" s="2" t="s">
        <v>1250</v>
      </c>
      <c r="C70" s="56" t="s">
        <v>1232</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Q34"/>
  <sheetViews>
    <sheetView showGridLines="0" zoomScaleNormal="100" workbookViewId="0">
      <pane ySplit="15" topLeftCell="A16" activePane="bottomLeft" state="frozen"/>
      <selection pane="bottomLeft" activeCell="N1" sqref="N1"/>
    </sheetView>
  </sheetViews>
  <sheetFormatPr defaultRowHeight="14.5" x14ac:dyDescent="0.35"/>
  <cols>
    <col min="1" max="1" width="3.90625" bestFit="1" customWidth="1"/>
    <col min="2" max="2" width="7.453125" bestFit="1" customWidth="1"/>
    <col min="3" max="3" width="27" style="4" bestFit="1" customWidth="1"/>
    <col min="4" max="4" width="44" style="4" bestFit="1" customWidth="1"/>
    <col min="5" max="5" width="8.54296875" style="4" bestFit="1" customWidth="1"/>
    <col min="6" max="6" width="22" bestFit="1" customWidth="1"/>
    <col min="7" max="7" width="11" style="2" bestFit="1" customWidth="1"/>
    <col min="8" max="8" width="23.54296875" bestFit="1" customWidth="1"/>
    <col min="9" max="9" width="10" bestFit="1" customWidth="1"/>
    <col min="10" max="10" width="17" bestFit="1" customWidth="1"/>
    <col min="11" max="11" width="17.54296875" bestFit="1" customWidth="1"/>
    <col min="12" max="12" width="16.08984375" bestFit="1" customWidth="1"/>
    <col min="13" max="13" width="19.36328125" bestFit="1" customWidth="1"/>
    <col min="14" max="14" width="54.08984375" bestFit="1" customWidth="1"/>
    <col min="15" max="15" width="54.08984375" style="2" customWidth="1"/>
    <col min="16" max="16" width="11.36328125" bestFit="1" customWidth="1"/>
    <col min="17" max="17" width="47.90625" bestFit="1" customWidth="1"/>
  </cols>
  <sheetData>
    <row r="15" spans="2:17" x14ac:dyDescent="0.35">
      <c r="B15" s="2" t="s">
        <v>34</v>
      </c>
      <c r="C15" s="2" t="s">
        <v>102</v>
      </c>
      <c r="D15" s="2" t="s">
        <v>1251</v>
      </c>
      <c r="E15" s="2" t="s">
        <v>356</v>
      </c>
      <c r="F15" s="2" t="s">
        <v>1252</v>
      </c>
      <c r="G15" s="2" t="s">
        <v>776</v>
      </c>
      <c r="H15" s="2" t="s">
        <v>1253</v>
      </c>
      <c r="I15" s="2" t="s">
        <v>355</v>
      </c>
      <c r="J15" s="2" t="s">
        <v>826</v>
      </c>
      <c r="K15" s="2" t="s">
        <v>827</v>
      </c>
      <c r="L15" s="2" t="s">
        <v>1254</v>
      </c>
      <c r="M15" s="2" t="s">
        <v>830</v>
      </c>
      <c r="N15" s="2" t="s">
        <v>1255</v>
      </c>
      <c r="O15" s="2" t="s">
        <v>1256</v>
      </c>
      <c r="P15" s="2" t="s">
        <v>1257</v>
      </c>
      <c r="Q15" s="92" t="s">
        <v>359</v>
      </c>
    </row>
    <row r="16" spans="2:17" ht="29" x14ac:dyDescent="0.35">
      <c r="B16" s="2" t="s">
        <v>1258</v>
      </c>
      <c r="C16" s="2" t="s">
        <v>858</v>
      </c>
      <c r="D16" s="2" t="s">
        <v>1259</v>
      </c>
      <c r="E16" s="19">
        <v>2</v>
      </c>
      <c r="F16" s="46">
        <v>44789</v>
      </c>
      <c r="G16" s="47" t="s">
        <v>136</v>
      </c>
      <c r="H16" s="46">
        <v>44820</v>
      </c>
      <c r="I16" s="19">
        <v>2</v>
      </c>
      <c r="J16" s="2" t="s">
        <v>6</v>
      </c>
      <c r="K16" s="2" t="s">
        <v>6</v>
      </c>
      <c r="L16" s="2" t="s">
        <v>1260</v>
      </c>
      <c r="M16" s="2" t="s">
        <v>844</v>
      </c>
      <c r="N16" s="2" t="s">
        <v>1261</v>
      </c>
      <c r="O16" s="2" t="s">
        <v>1262</v>
      </c>
      <c r="P16" s="2" t="s">
        <v>6</v>
      </c>
      <c r="Q16" s="2"/>
    </row>
    <row r="17" spans="2:17" ht="29" x14ac:dyDescent="0.35">
      <c r="B17" s="2" t="s">
        <v>1263</v>
      </c>
      <c r="C17" s="2" t="s">
        <v>1455</v>
      </c>
      <c r="D17" s="2" t="s">
        <v>1264</v>
      </c>
      <c r="E17" s="19">
        <v>2</v>
      </c>
      <c r="F17" s="46">
        <v>44789</v>
      </c>
      <c r="G17" s="47" t="s">
        <v>136</v>
      </c>
      <c r="H17" s="46">
        <v>44820</v>
      </c>
      <c r="I17" s="19">
        <v>1</v>
      </c>
      <c r="J17" s="2" t="s">
        <v>6</v>
      </c>
      <c r="K17" s="2" t="s">
        <v>6</v>
      </c>
      <c r="L17" s="2" t="s">
        <v>1265</v>
      </c>
      <c r="M17" s="2" t="s">
        <v>844</v>
      </c>
      <c r="N17" s="2" t="s">
        <v>1266</v>
      </c>
      <c r="O17" s="2" t="s">
        <v>1501</v>
      </c>
      <c r="P17" s="2" t="s">
        <v>6</v>
      </c>
      <c r="Q17" s="2"/>
    </row>
    <row r="18" spans="2:17" ht="29" x14ac:dyDescent="0.35">
      <c r="B18" s="2" t="s">
        <v>1268</v>
      </c>
      <c r="C18" s="2" t="s">
        <v>870</v>
      </c>
      <c r="D18" s="2" t="s">
        <v>1269</v>
      </c>
      <c r="E18" s="19">
        <v>0</v>
      </c>
      <c r="F18" s="46">
        <v>44789</v>
      </c>
      <c r="G18" s="47" t="s">
        <v>43</v>
      </c>
      <c r="H18" s="46" t="s">
        <v>6</v>
      </c>
      <c r="I18" s="19">
        <v>0</v>
      </c>
      <c r="J18" s="2" t="s">
        <v>6</v>
      </c>
      <c r="K18" s="2" t="s">
        <v>6</v>
      </c>
      <c r="L18" s="2" t="s">
        <v>1265</v>
      </c>
      <c r="M18" s="2" t="s">
        <v>371</v>
      </c>
      <c r="N18" s="2" t="s">
        <v>1270</v>
      </c>
      <c r="O18" s="2" t="s">
        <v>1502</v>
      </c>
      <c r="P18" s="2" t="s">
        <v>6</v>
      </c>
      <c r="Q18" s="2"/>
    </row>
    <row r="19" spans="2:17" ht="29" x14ac:dyDescent="0.35">
      <c r="B19" s="2" t="s">
        <v>1271</v>
      </c>
      <c r="C19" s="2" t="s">
        <v>1272</v>
      </c>
      <c r="D19" s="2" t="s">
        <v>1273</v>
      </c>
      <c r="E19" s="19">
        <v>0</v>
      </c>
      <c r="F19" s="46">
        <v>44789</v>
      </c>
      <c r="G19" s="47" t="s">
        <v>43</v>
      </c>
      <c r="H19" s="46" t="s">
        <v>6</v>
      </c>
      <c r="I19" s="19">
        <v>2</v>
      </c>
      <c r="J19" s="2" t="s">
        <v>6</v>
      </c>
      <c r="K19" s="2" t="s">
        <v>6</v>
      </c>
      <c r="L19" s="2" t="s">
        <v>1265</v>
      </c>
      <c r="M19" s="2" t="s">
        <v>371</v>
      </c>
      <c r="N19" s="2" t="s">
        <v>1274</v>
      </c>
      <c r="O19" s="2" t="s">
        <v>1503</v>
      </c>
      <c r="P19" s="2" t="s">
        <v>6</v>
      </c>
      <c r="Q19" s="2"/>
    </row>
    <row r="20" spans="2:17" ht="29" x14ac:dyDescent="0.35">
      <c r="B20" s="2" t="s">
        <v>1275</v>
      </c>
      <c r="C20" s="2" t="s">
        <v>878</v>
      </c>
      <c r="D20" s="2" t="s">
        <v>1276</v>
      </c>
      <c r="E20" s="19">
        <v>1</v>
      </c>
      <c r="F20" s="46">
        <v>44789</v>
      </c>
      <c r="G20" s="47" t="s">
        <v>43</v>
      </c>
      <c r="H20" s="46">
        <v>44820</v>
      </c>
      <c r="I20" s="19">
        <v>1</v>
      </c>
      <c r="J20" s="2" t="s">
        <v>6</v>
      </c>
      <c r="K20" s="2" t="s">
        <v>6</v>
      </c>
      <c r="L20" s="2" t="s">
        <v>1265</v>
      </c>
      <c r="M20" s="2" t="s">
        <v>371</v>
      </c>
      <c r="N20" s="2" t="s">
        <v>1277</v>
      </c>
      <c r="O20" s="2" t="s">
        <v>1278</v>
      </c>
      <c r="P20" s="2" t="s">
        <v>6</v>
      </c>
      <c r="Q20" s="2"/>
    </row>
    <row r="21" spans="2:17" ht="43.5" x14ac:dyDescent="0.35">
      <c r="B21" s="2" t="s">
        <v>1279</v>
      </c>
      <c r="C21" s="2" t="s">
        <v>880</v>
      </c>
      <c r="D21" s="2" t="s">
        <v>1280</v>
      </c>
      <c r="E21" s="19">
        <v>0</v>
      </c>
      <c r="F21" s="46">
        <v>44789</v>
      </c>
      <c r="G21" s="47" t="s">
        <v>43</v>
      </c>
      <c r="H21" s="46" t="s">
        <v>6</v>
      </c>
      <c r="I21" s="19">
        <v>0</v>
      </c>
      <c r="J21" s="2" t="s">
        <v>6</v>
      </c>
      <c r="K21" s="2" t="s">
        <v>6</v>
      </c>
      <c r="L21" s="2" t="s">
        <v>1265</v>
      </c>
      <c r="M21" s="2" t="s">
        <v>364</v>
      </c>
      <c r="N21" s="2" t="s">
        <v>1281</v>
      </c>
      <c r="O21" s="2" t="s">
        <v>1504</v>
      </c>
      <c r="P21" s="2" t="s">
        <v>6</v>
      </c>
      <c r="Q21" s="2"/>
    </row>
    <row r="22" spans="2:17" ht="29" x14ac:dyDescent="0.35">
      <c r="B22" s="2" t="s">
        <v>1282</v>
      </c>
      <c r="C22" s="2" t="s">
        <v>1454</v>
      </c>
      <c r="D22" s="2" t="s">
        <v>1283</v>
      </c>
      <c r="E22" s="19">
        <v>2</v>
      </c>
      <c r="F22" s="46">
        <v>44789</v>
      </c>
      <c r="G22" s="47" t="s">
        <v>43</v>
      </c>
      <c r="H22" s="46">
        <v>44820</v>
      </c>
      <c r="I22" s="19">
        <v>2</v>
      </c>
      <c r="J22" s="2" t="s">
        <v>6</v>
      </c>
      <c r="K22" s="2" t="s">
        <v>6</v>
      </c>
      <c r="L22" s="2" t="s">
        <v>1265</v>
      </c>
      <c r="M22" s="2" t="s">
        <v>364</v>
      </c>
      <c r="N22" s="2" t="s">
        <v>1284</v>
      </c>
      <c r="O22" s="2" t="s">
        <v>1267</v>
      </c>
      <c r="P22" s="2" t="s">
        <v>6</v>
      </c>
      <c r="Q22" s="2"/>
    </row>
    <row r="23" spans="2:17" ht="43.5" x14ac:dyDescent="0.35">
      <c r="B23" s="2" t="s">
        <v>1285</v>
      </c>
      <c r="C23" s="2" t="s">
        <v>887</v>
      </c>
      <c r="D23" s="2" t="s">
        <v>1286</v>
      </c>
      <c r="E23" s="19">
        <v>0</v>
      </c>
      <c r="F23" s="46">
        <v>44789</v>
      </c>
      <c r="G23" s="47" t="s">
        <v>43</v>
      </c>
      <c r="H23" s="46" t="s">
        <v>6</v>
      </c>
      <c r="I23" s="19">
        <v>1</v>
      </c>
      <c r="J23" s="2" t="s">
        <v>6</v>
      </c>
      <c r="K23" s="2" t="s">
        <v>6</v>
      </c>
      <c r="L23" s="2" t="s">
        <v>1265</v>
      </c>
      <c r="M23" s="2" t="s">
        <v>388</v>
      </c>
      <c r="N23" s="2" t="s">
        <v>1505</v>
      </c>
      <c r="O23" s="2" t="s">
        <v>1506</v>
      </c>
      <c r="P23" s="2" t="s">
        <v>6</v>
      </c>
      <c r="Q23" s="2"/>
    </row>
    <row r="24" spans="2:17" ht="29" x14ac:dyDescent="0.35">
      <c r="B24" s="2" t="s">
        <v>1287</v>
      </c>
      <c r="C24" s="2" t="s">
        <v>889</v>
      </c>
      <c r="D24" s="2" t="s">
        <v>1462</v>
      </c>
      <c r="E24" s="19">
        <v>0</v>
      </c>
      <c r="F24" s="46">
        <v>44789</v>
      </c>
      <c r="G24" s="47" t="s">
        <v>43</v>
      </c>
      <c r="H24" s="46" t="s">
        <v>6</v>
      </c>
      <c r="I24" s="19">
        <v>2</v>
      </c>
      <c r="J24" s="2" t="s">
        <v>6</v>
      </c>
      <c r="K24" s="2" t="s">
        <v>6</v>
      </c>
      <c r="L24" s="2" t="s">
        <v>1265</v>
      </c>
      <c r="M24" s="2" t="s">
        <v>388</v>
      </c>
      <c r="N24" s="2" t="s">
        <v>1288</v>
      </c>
      <c r="O24" s="2" t="s">
        <v>1289</v>
      </c>
      <c r="P24" s="2" t="s">
        <v>6</v>
      </c>
      <c r="Q24" s="2"/>
    </row>
    <row r="25" spans="2:17" ht="29" x14ac:dyDescent="0.35">
      <c r="B25" s="2" t="s">
        <v>1290</v>
      </c>
      <c r="C25" s="2" t="s">
        <v>245</v>
      </c>
      <c r="D25" s="2" t="s">
        <v>1291</v>
      </c>
      <c r="E25" s="19">
        <v>0</v>
      </c>
      <c r="F25" s="46">
        <v>44789</v>
      </c>
      <c r="G25" s="47" t="s">
        <v>43</v>
      </c>
      <c r="H25" s="46" t="s">
        <v>6</v>
      </c>
      <c r="I25" s="19">
        <v>2</v>
      </c>
      <c r="J25" s="2" t="s">
        <v>6</v>
      </c>
      <c r="K25" s="2" t="s">
        <v>6</v>
      </c>
      <c r="L25" s="2" t="s">
        <v>1265</v>
      </c>
      <c r="M25" s="2" t="s">
        <v>388</v>
      </c>
      <c r="N25" s="2" t="s">
        <v>1288</v>
      </c>
      <c r="O25" s="2" t="s">
        <v>1289</v>
      </c>
      <c r="P25" s="2" t="s">
        <v>6</v>
      </c>
      <c r="Q25" s="2"/>
    </row>
    <row r="26" spans="2:17" ht="58" x14ac:dyDescent="0.35">
      <c r="B26" s="2" t="s">
        <v>1292</v>
      </c>
      <c r="C26" s="2" t="s">
        <v>892</v>
      </c>
      <c r="D26" s="2" t="s">
        <v>1293</v>
      </c>
      <c r="E26" s="19">
        <v>2</v>
      </c>
      <c r="F26" s="46">
        <v>44789</v>
      </c>
      <c r="G26" s="47" t="s">
        <v>136</v>
      </c>
      <c r="H26" s="48" t="s">
        <v>6</v>
      </c>
      <c r="I26" s="19">
        <v>0</v>
      </c>
      <c r="J26" s="2" t="s">
        <v>6</v>
      </c>
      <c r="K26" s="2" t="s">
        <v>6</v>
      </c>
      <c r="L26" s="2" t="s">
        <v>1265</v>
      </c>
      <c r="M26" s="2" t="s">
        <v>371</v>
      </c>
      <c r="N26" s="2" t="s">
        <v>1294</v>
      </c>
      <c r="O26" s="2" t="s">
        <v>1295</v>
      </c>
      <c r="P26" s="2" t="s">
        <v>6</v>
      </c>
      <c r="Q26" s="2"/>
    </row>
    <row r="27" spans="2:17" ht="29" x14ac:dyDescent="0.35">
      <c r="B27" s="2" t="s">
        <v>1296</v>
      </c>
      <c r="C27" s="2" t="s">
        <v>894</v>
      </c>
      <c r="D27" s="2" t="s">
        <v>1297</v>
      </c>
      <c r="E27" s="19">
        <v>1</v>
      </c>
      <c r="F27" s="48">
        <v>44789</v>
      </c>
      <c r="G27" s="49" t="s">
        <v>136</v>
      </c>
      <c r="H27" s="48">
        <v>44820</v>
      </c>
      <c r="I27" s="19">
        <v>1</v>
      </c>
      <c r="J27" s="2" t="s">
        <v>6</v>
      </c>
      <c r="K27" s="2" t="s">
        <v>6</v>
      </c>
      <c r="L27" s="2" t="s">
        <v>1265</v>
      </c>
      <c r="M27" s="2" t="s">
        <v>388</v>
      </c>
      <c r="N27" s="2" t="s">
        <v>1298</v>
      </c>
      <c r="O27" s="2" t="s">
        <v>1299</v>
      </c>
      <c r="P27" s="2" t="s">
        <v>6</v>
      </c>
      <c r="Q27" s="2"/>
    </row>
    <row r="28" spans="2:17" ht="72.5" x14ac:dyDescent="0.35">
      <c r="B28" s="2" t="s">
        <v>1300</v>
      </c>
      <c r="C28" s="2" t="s">
        <v>896</v>
      </c>
      <c r="D28" s="2" t="s">
        <v>1301</v>
      </c>
      <c r="E28" s="19">
        <v>1</v>
      </c>
      <c r="F28" s="48">
        <v>44789</v>
      </c>
      <c r="G28" s="49" t="s">
        <v>136</v>
      </c>
      <c r="H28" s="48">
        <v>44820</v>
      </c>
      <c r="I28" s="19">
        <v>2</v>
      </c>
      <c r="J28" s="2" t="s">
        <v>6</v>
      </c>
      <c r="K28" s="2" t="s">
        <v>6</v>
      </c>
      <c r="L28" s="2" t="s">
        <v>1265</v>
      </c>
      <c r="M28" s="2" t="s">
        <v>388</v>
      </c>
      <c r="N28" s="2" t="s">
        <v>1302</v>
      </c>
      <c r="O28" s="2" t="s">
        <v>1303</v>
      </c>
      <c r="P28" s="2" t="s">
        <v>6</v>
      </c>
      <c r="Q28" s="2"/>
    </row>
    <row r="29" spans="2:17" ht="43.5" x14ac:dyDescent="0.35">
      <c r="B29" s="2" t="s">
        <v>1304</v>
      </c>
      <c r="C29" s="2" t="s">
        <v>245</v>
      </c>
      <c r="D29" s="2" t="s">
        <v>1305</v>
      </c>
      <c r="E29" s="19">
        <v>0</v>
      </c>
      <c r="F29" s="48">
        <v>44789</v>
      </c>
      <c r="G29" s="49" t="s">
        <v>1306</v>
      </c>
      <c r="H29" s="48" t="s">
        <v>6</v>
      </c>
      <c r="I29" s="19">
        <v>2</v>
      </c>
      <c r="J29" s="2" t="s">
        <v>6</v>
      </c>
      <c r="K29" s="2" t="s">
        <v>6</v>
      </c>
      <c r="L29" s="2" t="s">
        <v>1260</v>
      </c>
      <c r="M29" s="2" t="s">
        <v>371</v>
      </c>
      <c r="N29" s="2" t="s">
        <v>6</v>
      </c>
      <c r="O29" s="2" t="s">
        <v>1307</v>
      </c>
      <c r="P29" s="2" t="s">
        <v>6</v>
      </c>
      <c r="Q29" s="2"/>
    </row>
    <row r="30" spans="2:17" ht="43.5" x14ac:dyDescent="0.35">
      <c r="B30" s="2" t="s">
        <v>1308</v>
      </c>
      <c r="C30" s="2" t="s">
        <v>245</v>
      </c>
      <c r="D30" s="2" t="s">
        <v>1309</v>
      </c>
      <c r="E30" s="19">
        <v>0</v>
      </c>
      <c r="F30" s="48">
        <v>44789</v>
      </c>
      <c r="G30" s="49" t="s">
        <v>1306</v>
      </c>
      <c r="H30" s="48" t="s">
        <v>6</v>
      </c>
      <c r="I30" s="19">
        <v>2</v>
      </c>
      <c r="J30" s="2" t="s">
        <v>6</v>
      </c>
      <c r="K30" s="2" t="s">
        <v>6</v>
      </c>
      <c r="L30" s="2" t="s">
        <v>1260</v>
      </c>
      <c r="M30" s="2" t="s">
        <v>364</v>
      </c>
      <c r="N30" s="2" t="s">
        <v>6</v>
      </c>
      <c r="O30" s="2" t="s">
        <v>1310</v>
      </c>
      <c r="P30" s="2" t="s">
        <v>6</v>
      </c>
      <c r="Q30" s="2"/>
    </row>
    <row r="31" spans="2:17" ht="29" x14ac:dyDescent="0.35">
      <c r="B31" s="2" t="s">
        <v>1311</v>
      </c>
      <c r="C31" s="2" t="s">
        <v>245</v>
      </c>
      <c r="D31" s="2" t="s">
        <v>1312</v>
      </c>
      <c r="E31" s="19">
        <v>0</v>
      </c>
      <c r="F31" s="48">
        <v>44789</v>
      </c>
      <c r="G31" s="49" t="s">
        <v>1306</v>
      </c>
      <c r="H31" s="48" t="s">
        <v>6</v>
      </c>
      <c r="I31" s="19">
        <v>2</v>
      </c>
      <c r="J31" s="2" t="s">
        <v>6</v>
      </c>
      <c r="K31" s="2" t="s">
        <v>6</v>
      </c>
      <c r="L31" s="2" t="s">
        <v>1260</v>
      </c>
      <c r="M31" s="2" t="s">
        <v>371</v>
      </c>
      <c r="N31" s="2" t="s">
        <v>6</v>
      </c>
      <c r="O31" s="2" t="s">
        <v>1313</v>
      </c>
      <c r="P31" s="2" t="s">
        <v>6</v>
      </c>
      <c r="Q31" s="2"/>
    </row>
    <row r="32" spans="2:17" ht="29" x14ac:dyDescent="0.35">
      <c r="B32" s="2" t="s">
        <v>1314</v>
      </c>
      <c r="C32" s="2" t="s">
        <v>245</v>
      </c>
      <c r="D32" s="2" t="s">
        <v>1315</v>
      </c>
      <c r="E32" s="19">
        <v>0</v>
      </c>
      <c r="F32" s="48">
        <v>44789</v>
      </c>
      <c r="G32" s="49" t="s">
        <v>43</v>
      </c>
      <c r="H32" s="48" t="s">
        <v>6</v>
      </c>
      <c r="I32" s="19">
        <v>2</v>
      </c>
      <c r="J32" s="2" t="s">
        <v>6</v>
      </c>
      <c r="K32" s="2" t="s">
        <v>6</v>
      </c>
      <c r="L32" s="2" t="s">
        <v>1260</v>
      </c>
      <c r="M32" s="2" t="s">
        <v>371</v>
      </c>
      <c r="N32" s="2" t="s">
        <v>6</v>
      </c>
      <c r="O32" s="2" t="s">
        <v>1316</v>
      </c>
      <c r="P32" s="2" t="s">
        <v>6</v>
      </c>
      <c r="Q32" s="2"/>
    </row>
    <row r="33" spans="2:17" ht="29" x14ac:dyDescent="0.35">
      <c r="B33" s="2" t="s">
        <v>1317</v>
      </c>
      <c r="C33" s="2" t="s">
        <v>245</v>
      </c>
      <c r="D33" s="2" t="s">
        <v>1318</v>
      </c>
      <c r="E33" s="19">
        <v>0</v>
      </c>
      <c r="F33" s="48">
        <v>44789</v>
      </c>
      <c r="G33" s="49" t="s">
        <v>43</v>
      </c>
      <c r="H33" s="48" t="s">
        <v>6</v>
      </c>
      <c r="I33" s="19">
        <v>2</v>
      </c>
      <c r="J33" s="2" t="s">
        <v>6</v>
      </c>
      <c r="K33" s="2" t="s">
        <v>6</v>
      </c>
      <c r="L33" s="2" t="s">
        <v>1260</v>
      </c>
      <c r="M33" s="2" t="s">
        <v>371</v>
      </c>
      <c r="N33" s="2" t="s">
        <v>6</v>
      </c>
      <c r="O33" s="2" t="s">
        <v>1463</v>
      </c>
      <c r="P33" s="2" t="s">
        <v>6</v>
      </c>
      <c r="Q33" s="2"/>
    </row>
    <row r="34" spans="2:17" ht="58" x14ac:dyDescent="0.35">
      <c r="B34" s="2" t="s">
        <v>1319</v>
      </c>
      <c r="C34" s="2" t="s">
        <v>896</v>
      </c>
      <c r="D34" s="2" t="s">
        <v>1320</v>
      </c>
      <c r="E34" s="19">
        <v>1</v>
      </c>
      <c r="F34" s="91">
        <v>44841</v>
      </c>
      <c r="G34" s="49" t="s">
        <v>136</v>
      </c>
      <c r="H34" s="91">
        <v>44841</v>
      </c>
      <c r="I34" s="19">
        <v>0</v>
      </c>
      <c r="J34" s="2" t="s">
        <v>6</v>
      </c>
      <c r="K34" s="2" t="s">
        <v>6</v>
      </c>
      <c r="L34" s="2" t="s">
        <v>1260</v>
      </c>
      <c r="M34" s="2" t="s">
        <v>844</v>
      </c>
      <c r="N34" s="2" t="s">
        <v>6</v>
      </c>
      <c r="O34" s="2" t="s">
        <v>1321</v>
      </c>
      <c r="P34" s="2" t="s">
        <v>6</v>
      </c>
      <c r="Q34" s="90" t="s">
        <v>420</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Q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Data!$H$39</xm:f>
            <x14:dxf>
              <font>
                <color theme="0"/>
              </font>
              <fill>
                <patternFill>
                  <bgColor rgb="FFF25022"/>
                </patternFill>
              </fill>
            </x14:dxf>
          </x14:cfRule>
          <x14:cfRule type="cellIs" priority="246" operator="equal" id="{748E3A86-200A-4A58-AE72-CAF9F29FF34F}">
            <xm:f>Data!$H$40</xm:f>
            <x14:dxf>
              <font>
                <color auto="1"/>
              </font>
              <fill>
                <patternFill>
                  <fgColor auto="1"/>
                  <bgColor rgb="FFFFB900"/>
                </patternFill>
              </fill>
            </x14:dxf>
          </x14:cfRule>
          <x14:cfRule type="cellIs" priority="247" operator="equal" id="{87681C29-A2B8-49EE-A924-BCCDAA38D947}">
            <xm:f>Data!$H$41</xm:f>
            <x14:dxf>
              <font>
                <color auto="1"/>
              </font>
              <fill>
                <patternFill>
                  <bgColor rgb="FF00A4EF"/>
                </patternFill>
              </fill>
            </x14:dxf>
          </x14:cfRule>
          <x14:cfRule type="cellIs" priority="248" operator="equal" id="{013C9F90-381D-45C4-8771-318092B1DBD1}">
            <xm:f>Data!$H$42</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Data!$H$39:$H$42</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zoomScaleNormal="100" workbookViewId="0">
      <selection activeCell="I58" sqref="I58"/>
    </sheetView>
  </sheetViews>
  <sheetFormatPr defaultColWidth="8.6328125" defaultRowHeight="14.5" x14ac:dyDescent="0.35"/>
  <cols>
    <col min="1" max="1" width="5.54296875" style="2" customWidth="1"/>
    <col min="2" max="2" width="35.90625" style="2" bestFit="1" customWidth="1"/>
    <col min="3" max="3" width="50.453125" style="2" bestFit="1" customWidth="1"/>
    <col min="4" max="4" width="5.54296875" style="2" customWidth="1"/>
    <col min="5" max="5" width="28.54296875" style="2" bestFit="1" customWidth="1"/>
    <col min="6" max="6" width="54.08984375" style="2" bestFit="1" customWidth="1"/>
    <col min="7" max="7" width="5.54296875" style="2" customWidth="1"/>
    <col min="8" max="8" width="18.54296875" style="2" customWidth="1"/>
    <col min="9" max="9" width="40.453125" style="2" bestFit="1" customWidth="1"/>
    <col min="10" max="10" width="5.54296875" style="2" customWidth="1"/>
    <col min="11" max="11" width="22.453125" style="2" customWidth="1"/>
    <col min="12" max="12" width="75.90625" style="2" customWidth="1"/>
    <col min="13" max="13" width="8.6328125" style="2"/>
    <col min="14" max="14" width="13.453125" style="2" bestFit="1" customWidth="1"/>
    <col min="15" max="15" width="8.6328125" style="2"/>
    <col min="16" max="16" width="9.6328125" style="2" customWidth="1"/>
    <col min="17" max="17" width="8.6328125" style="2"/>
    <col min="18" max="18" width="17.453125" style="2" customWidth="1"/>
    <col min="19" max="19" width="36.453125" style="2" bestFit="1" customWidth="1"/>
    <col min="20" max="16384" width="8.6328125" style="2"/>
  </cols>
  <sheetData>
    <row r="1" spans="1:12" x14ac:dyDescent="0.35">
      <c r="A1" s="3"/>
      <c r="B1" s="3" t="s">
        <v>351</v>
      </c>
      <c r="C1" s="3" t="s">
        <v>1</v>
      </c>
      <c r="E1" s="3" t="s">
        <v>1322</v>
      </c>
      <c r="F1" s="3" t="s">
        <v>1</v>
      </c>
      <c r="H1" s="3" t="s">
        <v>356</v>
      </c>
      <c r="I1" s="3" t="s">
        <v>1</v>
      </c>
      <c r="K1" s="2" t="s">
        <v>1323</v>
      </c>
      <c r="L1" s="2" t="s">
        <v>1</v>
      </c>
    </row>
    <row r="2" spans="1:12" ht="101.5" x14ac:dyDescent="0.35">
      <c r="B2" s="2" t="s">
        <v>1354</v>
      </c>
      <c r="E2" s="2" t="s">
        <v>362</v>
      </c>
      <c r="F2" s="2" t="s">
        <v>1464</v>
      </c>
      <c r="H2" s="50" t="s">
        <v>1324</v>
      </c>
      <c r="I2" s="2" t="s">
        <v>1325</v>
      </c>
      <c r="K2" s="2" t="s">
        <v>874</v>
      </c>
      <c r="L2" s="2" t="s">
        <v>1326</v>
      </c>
    </row>
    <row r="3" spans="1:12" ht="72.5" x14ac:dyDescent="0.35">
      <c r="B3" s="2" t="s">
        <v>1355</v>
      </c>
      <c r="E3" s="2" t="s">
        <v>1327</v>
      </c>
      <c r="F3" s="2" t="s">
        <v>1328</v>
      </c>
      <c r="H3" s="53" t="s">
        <v>957</v>
      </c>
      <c r="I3" s="2" t="s">
        <v>1329</v>
      </c>
      <c r="K3" s="2" t="s">
        <v>877</v>
      </c>
      <c r="L3" s="2" t="s">
        <v>1330</v>
      </c>
    </row>
    <row r="4" spans="1:12" ht="87" x14ac:dyDescent="0.35">
      <c r="B4" s="2" t="s">
        <v>1356</v>
      </c>
      <c r="E4" s="2" t="s">
        <v>333</v>
      </c>
      <c r="F4" s="2" t="s">
        <v>1331</v>
      </c>
      <c r="H4" s="50" t="s">
        <v>991</v>
      </c>
      <c r="I4" s="2" t="s">
        <v>1332</v>
      </c>
      <c r="K4" s="2" t="s">
        <v>869</v>
      </c>
      <c r="L4" s="2" t="s">
        <v>1333</v>
      </c>
    </row>
    <row r="5" spans="1:12" ht="29" x14ac:dyDescent="0.35">
      <c r="B5" s="2" t="s">
        <v>1357</v>
      </c>
      <c r="E5" s="2" t="s">
        <v>1334</v>
      </c>
      <c r="F5" s="2" t="s">
        <v>1335</v>
      </c>
      <c r="H5" s="52" t="s">
        <v>365</v>
      </c>
      <c r="I5" s="2" t="s">
        <v>1336</v>
      </c>
      <c r="K5" s="2" t="s">
        <v>846</v>
      </c>
      <c r="L5" s="2" t="s">
        <v>1337</v>
      </c>
    </row>
    <row r="6" spans="1:12" ht="58" x14ac:dyDescent="0.35">
      <c r="B6" s="2" t="s">
        <v>694</v>
      </c>
      <c r="E6" s="2" t="s">
        <v>337</v>
      </c>
      <c r="F6" s="2" t="s">
        <v>1338</v>
      </c>
      <c r="H6" s="41" t="s">
        <v>1339</v>
      </c>
      <c r="I6" s="2" t="s">
        <v>1340</v>
      </c>
      <c r="K6" s="2" t="s">
        <v>1341</v>
      </c>
      <c r="L6" s="2" t="s">
        <v>1342</v>
      </c>
    </row>
    <row r="7" spans="1:12" x14ac:dyDescent="0.35">
      <c r="B7" s="2" t="s">
        <v>361</v>
      </c>
      <c r="E7" s="2" t="s">
        <v>325</v>
      </c>
      <c r="F7" s="2" t="s">
        <v>1343</v>
      </c>
      <c r="K7" s="2" t="s">
        <v>884</v>
      </c>
      <c r="L7" s="2" t="s">
        <v>1344</v>
      </c>
    </row>
    <row r="8" spans="1:12" ht="29" x14ac:dyDescent="0.35">
      <c r="B8" s="2" t="s">
        <v>1360</v>
      </c>
      <c r="E8" s="2" t="s">
        <v>368</v>
      </c>
      <c r="F8" s="2" t="s">
        <v>1345</v>
      </c>
      <c r="H8" s="3" t="s">
        <v>1346</v>
      </c>
    </row>
    <row r="9" spans="1:12" ht="29" x14ac:dyDescent="0.35">
      <c r="B9" s="2" t="s">
        <v>1363</v>
      </c>
      <c r="E9" s="2" t="s">
        <v>957</v>
      </c>
      <c r="F9" s="2" t="s">
        <v>1347</v>
      </c>
      <c r="H9" s="2" t="s">
        <v>998</v>
      </c>
      <c r="K9" s="2" t="s">
        <v>951</v>
      </c>
    </row>
    <row r="10" spans="1:12" ht="29" x14ac:dyDescent="0.35">
      <c r="B10" s="2" t="s">
        <v>1366</v>
      </c>
      <c r="E10" s="2" t="s">
        <v>448</v>
      </c>
      <c r="F10" s="2" t="s">
        <v>1348</v>
      </c>
      <c r="H10" s="2" t="s">
        <v>1075</v>
      </c>
      <c r="K10" s="2" t="s">
        <v>999</v>
      </c>
    </row>
    <row r="11" spans="1:12" ht="43.5" x14ac:dyDescent="0.35">
      <c r="B11" s="2" t="s">
        <v>1368</v>
      </c>
      <c r="E11" s="2" t="s">
        <v>342</v>
      </c>
      <c r="F11" s="2" t="s">
        <v>1349</v>
      </c>
      <c r="H11" s="2" t="s">
        <v>1044</v>
      </c>
      <c r="K11" s="2" t="s">
        <v>1017</v>
      </c>
    </row>
    <row r="12" spans="1:12" ht="43.5" x14ac:dyDescent="0.35">
      <c r="B12" s="2" t="s">
        <v>560</v>
      </c>
      <c r="E12" s="2" t="s">
        <v>321</v>
      </c>
      <c r="F12" s="2" t="s">
        <v>1350</v>
      </c>
      <c r="H12" s="2" t="s">
        <v>1149</v>
      </c>
      <c r="K12" s="2" t="s">
        <v>1046</v>
      </c>
    </row>
    <row r="13" spans="1:12" ht="29" x14ac:dyDescent="0.35">
      <c r="B13" s="2" t="s">
        <v>701</v>
      </c>
      <c r="E13" s="2" t="s">
        <v>375</v>
      </c>
      <c r="F13" s="2" t="s">
        <v>1351</v>
      </c>
    </row>
    <row r="14" spans="1:12" ht="29" x14ac:dyDescent="0.35">
      <c r="B14" s="2" t="s">
        <v>704</v>
      </c>
      <c r="E14" s="2" t="s">
        <v>426</v>
      </c>
      <c r="F14" s="2" t="s">
        <v>1352</v>
      </c>
      <c r="K14" s="3" t="s">
        <v>776</v>
      </c>
    </row>
    <row r="15" spans="1:12" x14ac:dyDescent="0.35">
      <c r="B15" s="2" t="s">
        <v>367</v>
      </c>
      <c r="D15" s="19"/>
      <c r="H15" s="2" t="s">
        <v>831</v>
      </c>
      <c r="K15" s="47" t="s">
        <v>43</v>
      </c>
    </row>
    <row r="16" spans="1:12" x14ac:dyDescent="0.35">
      <c r="B16" s="2" t="s">
        <v>507</v>
      </c>
      <c r="D16" s="19"/>
      <c r="H16" s="2" t="s">
        <v>862</v>
      </c>
      <c r="K16" s="47" t="s">
        <v>1306</v>
      </c>
    </row>
    <row r="17" spans="2:12" x14ac:dyDescent="0.35">
      <c r="B17" s="2" t="s">
        <v>656</v>
      </c>
      <c r="D17" s="19"/>
      <c r="H17" s="2" t="s">
        <v>867</v>
      </c>
      <c r="K17" s="47" t="s">
        <v>136</v>
      </c>
    </row>
    <row r="18" spans="2:12" x14ac:dyDescent="0.35">
      <c r="B18" s="2" t="s">
        <v>23</v>
      </c>
      <c r="D18" s="19"/>
      <c r="E18" s="2" t="s">
        <v>1353</v>
      </c>
      <c r="H18" s="2" t="s">
        <v>882</v>
      </c>
    </row>
    <row r="19" spans="2:12" x14ac:dyDescent="0.35">
      <c r="B19" s="2" t="s">
        <v>661</v>
      </c>
      <c r="D19" s="19"/>
      <c r="E19" s="2" t="s">
        <v>360</v>
      </c>
      <c r="H19" s="2" t="s">
        <v>855</v>
      </c>
      <c r="K19" s="2" t="s">
        <v>1114</v>
      </c>
    </row>
    <row r="20" spans="2:12" ht="29" x14ac:dyDescent="0.35">
      <c r="B20" s="2" t="s">
        <v>828</v>
      </c>
      <c r="D20" s="19"/>
      <c r="E20" s="2" t="s">
        <v>506</v>
      </c>
      <c r="H20" s="2" t="s">
        <v>845</v>
      </c>
      <c r="K20" s="2" t="s">
        <v>1138</v>
      </c>
    </row>
    <row r="21" spans="2:12" x14ac:dyDescent="0.35">
      <c r="B21" s="2" t="s">
        <v>529</v>
      </c>
      <c r="D21" s="19"/>
      <c r="E21" s="2" t="s">
        <v>517</v>
      </c>
      <c r="K21" s="2" t="s">
        <v>433</v>
      </c>
    </row>
    <row r="22" spans="2:12" ht="29" x14ac:dyDescent="0.35">
      <c r="B22" s="2" t="s">
        <v>1376</v>
      </c>
      <c r="D22" s="19"/>
      <c r="E22" s="2" t="s">
        <v>528</v>
      </c>
      <c r="K22" s="2" t="s">
        <v>1148</v>
      </c>
    </row>
    <row r="23" spans="2:12" ht="29" x14ac:dyDescent="0.35">
      <c r="B23" s="2" t="s">
        <v>342</v>
      </c>
      <c r="D23" s="19"/>
      <c r="E23" s="2" t="s">
        <v>559</v>
      </c>
      <c r="H23" s="80" t="s">
        <v>1465</v>
      </c>
      <c r="K23" s="2" t="s">
        <v>1150</v>
      </c>
    </row>
    <row r="24" spans="2:12" x14ac:dyDescent="0.35">
      <c r="B24" s="2" t="s">
        <v>1381</v>
      </c>
      <c r="D24" s="19"/>
      <c r="E24" s="2" t="s">
        <v>652</v>
      </c>
      <c r="H24" s="81" t="s">
        <v>1358</v>
      </c>
    </row>
    <row r="25" spans="2:12" x14ac:dyDescent="0.35">
      <c r="B25" s="2" t="s">
        <v>1254</v>
      </c>
      <c r="D25" s="19"/>
      <c r="E25" s="2" t="s">
        <v>693</v>
      </c>
      <c r="H25" s="246" t="s">
        <v>1359</v>
      </c>
      <c r="K25" s="2" t="s">
        <v>912</v>
      </c>
      <c r="L25" s="2" t="s">
        <v>1</v>
      </c>
    </row>
    <row r="26" spans="2:12" ht="29" x14ac:dyDescent="0.35">
      <c r="B26" s="2" t="s">
        <v>391</v>
      </c>
      <c r="C26" s="37" t="s">
        <v>347</v>
      </c>
      <c r="D26" s="19"/>
      <c r="H26" s="247" t="s">
        <v>1361</v>
      </c>
      <c r="K26" s="161" t="s">
        <v>963</v>
      </c>
      <c r="L26" s="2" t="s">
        <v>1362</v>
      </c>
    </row>
    <row r="27" spans="2:12" ht="29" x14ac:dyDescent="0.35">
      <c r="B27" s="2" t="s">
        <v>393</v>
      </c>
      <c r="C27" s="93" t="s">
        <v>348</v>
      </c>
      <c r="D27" s="19"/>
      <c r="H27" s="248" t="s">
        <v>1364</v>
      </c>
      <c r="K27" s="161" t="s">
        <v>1006</v>
      </c>
      <c r="L27" s="2" t="s">
        <v>1365</v>
      </c>
    </row>
    <row r="28" spans="2:12" ht="58" x14ac:dyDescent="0.35">
      <c r="B28" s="2" t="s">
        <v>395</v>
      </c>
      <c r="C28" s="93" t="s">
        <v>349</v>
      </c>
      <c r="D28" s="19"/>
      <c r="K28" s="161" t="s">
        <v>1024</v>
      </c>
      <c r="L28" s="2" t="s">
        <v>1367</v>
      </c>
    </row>
    <row r="29" spans="2:12" x14ac:dyDescent="0.35">
      <c r="B29" s="2" t="s">
        <v>679</v>
      </c>
      <c r="D29" s="19"/>
      <c r="E29" s="2" t="s">
        <v>1369</v>
      </c>
      <c r="H29" s="2" t="s">
        <v>945</v>
      </c>
      <c r="K29" s="162" t="s">
        <v>1050</v>
      </c>
      <c r="L29" s="2" t="s">
        <v>1370</v>
      </c>
    </row>
    <row r="30" spans="2:12" ht="29" x14ac:dyDescent="0.35">
      <c r="B30" s="2" t="s">
        <v>712</v>
      </c>
      <c r="D30" s="19"/>
      <c r="E30" s="2" t="s">
        <v>843</v>
      </c>
      <c r="H30" s="2" t="s">
        <v>996</v>
      </c>
      <c r="K30" s="163" t="s">
        <v>1066</v>
      </c>
      <c r="L30" s="2" t="s">
        <v>1371</v>
      </c>
    </row>
    <row r="31" spans="2:12" ht="29" x14ac:dyDescent="0.35">
      <c r="B31" s="2" t="s">
        <v>1384</v>
      </c>
      <c r="D31" s="19"/>
      <c r="E31" s="2" t="s">
        <v>854</v>
      </c>
      <c r="H31" s="2" t="s">
        <v>1060</v>
      </c>
    </row>
    <row r="32" spans="2:12" x14ac:dyDescent="0.35">
      <c r="B32" s="2" t="s">
        <v>19</v>
      </c>
      <c r="D32" s="19"/>
      <c r="K32" s="2" t="s">
        <v>823</v>
      </c>
    </row>
    <row r="33" spans="2:11" ht="29" x14ac:dyDescent="0.35">
      <c r="B33" s="2" t="s">
        <v>1386</v>
      </c>
      <c r="D33" s="19"/>
      <c r="E33" s="3" t="s">
        <v>355</v>
      </c>
      <c r="H33" s="2" t="s">
        <v>1372</v>
      </c>
      <c r="K33" s="2" t="s">
        <v>840</v>
      </c>
    </row>
    <row r="34" spans="2:11" x14ac:dyDescent="0.35">
      <c r="B34" s="2" t="s">
        <v>415</v>
      </c>
      <c r="D34" s="19"/>
      <c r="E34" s="36" t="s">
        <v>371</v>
      </c>
      <c r="H34" s="2" t="s">
        <v>982</v>
      </c>
      <c r="K34" s="2" t="s">
        <v>852</v>
      </c>
    </row>
    <row r="35" spans="2:11" ht="58" x14ac:dyDescent="0.35">
      <c r="B35" s="2" t="s">
        <v>429</v>
      </c>
      <c r="C35" s="2" t="s">
        <v>1388</v>
      </c>
      <c r="D35" s="19"/>
      <c r="E35" s="245" t="s">
        <v>364</v>
      </c>
      <c r="H35" s="2" t="s">
        <v>1035</v>
      </c>
    </row>
    <row r="36" spans="2:11" ht="29" x14ac:dyDescent="0.35">
      <c r="B36" s="2" t="s">
        <v>464</v>
      </c>
      <c r="D36" s="19"/>
      <c r="E36" s="244" t="s">
        <v>388</v>
      </c>
      <c r="H36" s="2" t="s">
        <v>1055</v>
      </c>
      <c r="K36" s="2" t="s">
        <v>911</v>
      </c>
    </row>
    <row r="37" spans="2:11" x14ac:dyDescent="0.35">
      <c r="B37" s="2" t="s">
        <v>468</v>
      </c>
      <c r="D37" s="19"/>
      <c r="K37" s="2" t="s">
        <v>961</v>
      </c>
    </row>
    <row r="38" spans="2:11" ht="29" x14ac:dyDescent="0.35">
      <c r="B38" s="2" t="s">
        <v>472</v>
      </c>
      <c r="D38" s="19"/>
      <c r="E38" s="2" t="s">
        <v>1373</v>
      </c>
      <c r="F38" s="2" t="s">
        <v>1</v>
      </c>
      <c r="H38" s="2" t="s">
        <v>1374</v>
      </c>
      <c r="K38" s="2" t="s">
        <v>1023</v>
      </c>
    </row>
    <row r="39" spans="2:11" x14ac:dyDescent="0.35">
      <c r="B39" s="2" t="s">
        <v>1392</v>
      </c>
      <c r="D39" s="19"/>
      <c r="E39" s="2" t="s">
        <v>848</v>
      </c>
      <c r="F39" s="82" t="s">
        <v>1375</v>
      </c>
      <c r="H39" s="38" t="s">
        <v>844</v>
      </c>
      <c r="K39" s="2" t="s">
        <v>1005</v>
      </c>
    </row>
    <row r="40" spans="2:11" x14ac:dyDescent="0.35">
      <c r="B40" s="2" t="s">
        <v>1393</v>
      </c>
      <c r="D40" s="19"/>
      <c r="E40" s="2" t="s">
        <v>857</v>
      </c>
      <c r="F40" s="82" t="s">
        <v>1377</v>
      </c>
      <c r="H40" s="244" t="s">
        <v>371</v>
      </c>
      <c r="K40" s="2" t="s">
        <v>1378</v>
      </c>
    </row>
    <row r="41" spans="2:11" x14ac:dyDescent="0.35">
      <c r="B41" s="2" t="s">
        <v>477</v>
      </c>
      <c r="D41" s="19"/>
      <c r="E41" s="2" t="s">
        <v>864</v>
      </c>
      <c r="F41" s="82" t="s">
        <v>1379</v>
      </c>
      <c r="H41" s="245" t="s">
        <v>364</v>
      </c>
      <c r="K41" s="2" t="s">
        <v>1380</v>
      </c>
    </row>
    <row r="42" spans="2:11" x14ac:dyDescent="0.35">
      <c r="B42" s="2" t="s">
        <v>481</v>
      </c>
      <c r="D42" s="19"/>
      <c r="H42" s="244" t="s">
        <v>388</v>
      </c>
    </row>
    <row r="43" spans="2:11" x14ac:dyDescent="0.35">
      <c r="B43" s="2" t="s">
        <v>484</v>
      </c>
      <c r="D43" s="19"/>
      <c r="E43" s="2" t="s">
        <v>1382</v>
      </c>
      <c r="K43" s="2" t="s">
        <v>1383</v>
      </c>
    </row>
    <row r="44" spans="2:11" x14ac:dyDescent="0.35">
      <c r="B44" s="2" t="s">
        <v>494</v>
      </c>
      <c r="D44" s="19"/>
      <c r="E44" s="2" t="s">
        <v>840</v>
      </c>
      <c r="K44" s="41" t="s">
        <v>1022</v>
      </c>
    </row>
    <row r="45" spans="2:11" x14ac:dyDescent="0.35">
      <c r="B45" s="2" t="s">
        <v>718</v>
      </c>
      <c r="D45" s="19"/>
      <c r="E45" s="2" t="s">
        <v>852</v>
      </c>
      <c r="K45" s="161" t="s">
        <v>960</v>
      </c>
    </row>
    <row r="46" spans="2:11" x14ac:dyDescent="0.35">
      <c r="B46" s="2" t="s">
        <v>214</v>
      </c>
      <c r="D46" s="19"/>
    </row>
    <row r="47" spans="2:11" x14ac:dyDescent="0.35">
      <c r="B47" s="2" t="s">
        <v>1487</v>
      </c>
      <c r="D47" s="19"/>
      <c r="E47" s="2" t="s">
        <v>822</v>
      </c>
      <c r="F47" s="2" t="s">
        <v>1</v>
      </c>
    </row>
    <row r="48" spans="2:11" ht="29" x14ac:dyDescent="0.35">
      <c r="B48" s="2" t="s">
        <v>1401</v>
      </c>
      <c r="D48" s="19"/>
      <c r="E48" s="2" t="s">
        <v>838</v>
      </c>
      <c r="F48" s="2" t="s">
        <v>1466</v>
      </c>
    </row>
    <row r="49" spans="2:6" ht="29" x14ac:dyDescent="0.35">
      <c r="B49" s="2" t="s">
        <v>982</v>
      </c>
      <c r="D49" s="19"/>
      <c r="E49" s="2" t="s">
        <v>850</v>
      </c>
      <c r="F49" s="2" t="s">
        <v>1385</v>
      </c>
    </row>
    <row r="50" spans="2:6" x14ac:dyDescent="0.35">
      <c r="B50" s="2" t="s">
        <v>572</v>
      </c>
      <c r="D50" s="19"/>
      <c r="E50" s="2" t="s">
        <v>859</v>
      </c>
    </row>
    <row r="51" spans="2:6" ht="29" x14ac:dyDescent="0.35">
      <c r="B51" s="2" t="s">
        <v>514</v>
      </c>
      <c r="D51" s="19"/>
      <c r="E51" s="2" t="s">
        <v>865</v>
      </c>
      <c r="F51" s="2" t="s">
        <v>1387</v>
      </c>
    </row>
    <row r="52" spans="2:6" x14ac:dyDescent="0.35">
      <c r="B52" s="2" t="s">
        <v>555</v>
      </c>
      <c r="C52" s="37"/>
      <c r="D52" s="19"/>
    </row>
    <row r="53" spans="2:6" x14ac:dyDescent="0.35">
      <c r="D53" s="19"/>
      <c r="E53" s="2" t="s">
        <v>904</v>
      </c>
      <c r="F53" s="2" t="s">
        <v>1</v>
      </c>
    </row>
    <row r="54" spans="2:6" x14ac:dyDescent="0.35">
      <c r="B54" s="59" t="s">
        <v>1567</v>
      </c>
      <c r="E54" s="162" t="s">
        <v>371</v>
      </c>
      <c r="F54" s="2" t="s">
        <v>1389</v>
      </c>
    </row>
    <row r="55" spans="2:6" x14ac:dyDescent="0.35">
      <c r="B55" s="254" t="s">
        <v>1144</v>
      </c>
      <c r="E55" s="160" t="s">
        <v>364</v>
      </c>
      <c r="F55" s="2" t="s">
        <v>1390</v>
      </c>
    </row>
    <row r="56" spans="2:6" ht="29" x14ac:dyDescent="0.35">
      <c r="B56" s="255" t="s">
        <v>1147</v>
      </c>
      <c r="E56" s="161" t="s">
        <v>388</v>
      </c>
      <c r="F56" s="2" t="s">
        <v>1391</v>
      </c>
    </row>
    <row r="58" spans="2:6" x14ac:dyDescent="0.35">
      <c r="E58" s="2" t="s">
        <v>821</v>
      </c>
      <c r="F58" s="2" t="s">
        <v>1394</v>
      </c>
    </row>
    <row r="59" spans="2:6" x14ac:dyDescent="0.35">
      <c r="E59" s="105">
        <v>0.99990000000000001</v>
      </c>
      <c r="F59" s="2" t="s">
        <v>1395</v>
      </c>
    </row>
    <row r="60" spans="2:6" x14ac:dyDescent="0.35">
      <c r="E60" s="105">
        <v>0.99950000000000006</v>
      </c>
      <c r="F60" s="2" t="s">
        <v>1396</v>
      </c>
    </row>
    <row r="61" spans="2:6" x14ac:dyDescent="0.35">
      <c r="E61" s="105">
        <v>0.999</v>
      </c>
      <c r="F61" s="2" t="s">
        <v>1397</v>
      </c>
    </row>
    <row r="62" spans="2:6" x14ac:dyDescent="0.35">
      <c r="E62" s="105">
        <v>0.995</v>
      </c>
      <c r="F62" s="2" t="s">
        <v>1398</v>
      </c>
    </row>
    <row r="63" spans="2:6" x14ac:dyDescent="0.35">
      <c r="E63" s="133">
        <v>0.95</v>
      </c>
      <c r="F63" s="2" t="s">
        <v>1399</v>
      </c>
    </row>
    <row r="65" spans="5:5" x14ac:dyDescent="0.35">
      <c r="E65" s="2" t="s">
        <v>1400</v>
      </c>
    </row>
    <row r="66" spans="5:5" x14ac:dyDescent="0.35">
      <c r="E66" s="2" t="s">
        <v>1402</v>
      </c>
    </row>
    <row r="67" spans="5:5" x14ac:dyDescent="0.35">
      <c r="E67" s="2" t="s">
        <v>1000</v>
      </c>
    </row>
    <row r="68" spans="5:5" x14ac:dyDescent="0.35">
      <c r="E68" s="2" t="s">
        <v>1063</v>
      </c>
    </row>
    <row r="69" spans="5:5" x14ac:dyDescent="0.35">
      <c r="E69" s="2" t="s">
        <v>1106</v>
      </c>
    </row>
  </sheetData>
  <conditionalFormatting sqref="E34:E36">
    <cfRule type="cellIs" dxfId="8" priority="1" operator="equal">
      <formula>$E$34</formula>
    </cfRule>
    <cfRule type="cellIs" dxfId="7" priority="2" operator="equal">
      <formula>$E$35</formula>
    </cfRule>
    <cfRule type="cellIs" dxfId="6" priority="4" operator="equal">
      <formula>$E$36</formula>
    </cfRule>
  </conditionalFormatting>
  <conditionalFormatting sqref="H39:H42">
    <cfRule type="cellIs" dxfId="5" priority="5" operator="equal">
      <formula>$H$39</formula>
    </cfRule>
    <cfRule type="cellIs" dxfId="4" priority="6" operator="equal">
      <formula>$H$40</formula>
    </cfRule>
    <cfRule type="cellIs" dxfId="3" priority="7" operator="equal">
      <formula>$H$41</formula>
    </cfRule>
    <cfRule type="cellIs" dxfId="2" priority="8" operator="equal">
      <formula>$H$42</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28" r:id="rId4" display="https://learn.microsoft.com/en-us/azure/cloud-adoption-framework/migrate/azure-best-practices/contoso-migration-rehost-vm-sql-ag" xr:uid="{EA7AC084-E0E0-4E80-9F46-2D87DC21723E}"/>
    <hyperlink ref="C27" r:id="rId5" display="https://learn.microsoft.com/en-us/azure/cloud-adoption-framework/migrate/azure-best-practices/contoso-migration-rehost-vm-sql-managed-instance" xr:uid="{7E28198C-8BED-465F-812A-633C4119FAE0}"/>
    <hyperlink ref="C26"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Start</vt:lpstr>
      <vt:lpstr>Programs and Funding</vt:lpstr>
      <vt:lpstr>1. Phases</vt:lpstr>
      <vt:lpstr>2. Questions</vt:lpstr>
      <vt:lpstr>3. Roles</vt:lpstr>
      <vt:lpstr>4. Team</vt:lpstr>
      <vt:lpstr>5. Training</vt:lpstr>
      <vt:lpstr>6. Tooling | Migrate appliance</vt:lpstr>
      <vt:lpstr>6. Tooling | Repl. appliance</vt:lpstr>
      <vt:lpstr>6. Tooling | ASR Provider+MARS</vt:lpstr>
      <vt:lpstr>6. Tooling | SME-ADS-DMS</vt:lpstr>
      <vt:lpstr>7. Checklist</vt:lpstr>
      <vt:lpstr>8. Example Project Plan</vt:lpstr>
      <vt:lpstr>8. Digital Estate</vt:lpstr>
      <vt:lpstr>8. Workload</vt:lpstr>
      <vt:lpstr>8. Wave</vt:lpstr>
      <vt:lpstr>8. Runbook</vt:lpstr>
      <vt:lpstr>8. Change</vt:lpstr>
      <vt:lpstr>8. Risk Register</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2022-09-21T09:32:12Z</dcterms:created>
  <dcterms:modified xsi:type="dcterms:W3CDTF">2022-11-17T04:39:00Z</dcterms:modified>
  <cp:category/>
  <cp:contentStatus/>
</cp:coreProperties>
</file>