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slicers/slicer1.xml" ContentType="application/vnd.ms-excel.slicer+xml"/>
  <Override PartName="/xl/drawings/drawing6.xml" ContentType="application/vnd.openxmlformats-officedocument.drawing+xml"/>
  <Override PartName="/xl/tables/table6.xml" ContentType="application/vnd.openxmlformats-officedocument.spreadsheetml.table+xml"/>
  <Override PartName="/xl/slicers/slicer2.xml" ContentType="application/vnd.ms-excel.slicer+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8.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drawings/drawing9.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10.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11.xml" ContentType="application/vnd.openxmlformats-officedocument.drawing+xml"/>
  <Override PartName="/xl/tables/table20.xml" ContentType="application/vnd.openxmlformats-officedocument.spreadsheetml.table+xml"/>
  <Override PartName="/xl/tables/table21.xml" ContentType="application/vnd.openxmlformats-officedocument.spreadsheetml.table+xml"/>
  <Override PartName="/xl/drawings/drawing12.xml" ContentType="application/vnd.openxmlformats-officedocument.drawing+xml"/>
  <Override PartName="/xl/ctrlProps/ctrlProp1.xml" ContentType="application/vnd.ms-excel.controlproperties+xml"/>
  <Override PartName="/xl/tables/table22.xml" ContentType="application/vnd.openxmlformats-officedocument.spreadsheetml.table+xml"/>
  <Override PartName="/xl/comments1.xml" ContentType="application/vnd.openxmlformats-officedocument.spreadsheetml.comments+xml"/>
  <Override PartName="/xl/drawings/drawing13.xml" ContentType="application/vnd.openxmlformats-officedocument.drawing+xml"/>
  <Override PartName="/xl/tables/table23.xml" ContentType="application/vnd.openxmlformats-officedocument.spreadsheetml.table+xml"/>
  <Override PartName="/xl/slicers/slicer3.xml" ContentType="application/vnd.ms-excel.slicer+xml"/>
  <Override PartName="/xl/drawings/drawing14.xml" ContentType="application/vnd.openxmlformats-officedocument.drawing+xml"/>
  <Override PartName="/xl/tables/table24.xml" ContentType="application/vnd.openxmlformats-officedocument.spreadsheetml.table+xml"/>
  <Override PartName="/xl/slicers/slicer4.xml" ContentType="application/vnd.ms-excel.slicer+xml"/>
  <Override PartName="/xl/drawings/drawing15.xml" ContentType="application/vnd.openxmlformats-officedocument.drawing+xml"/>
  <Override PartName="/xl/tables/table25.xml" ContentType="application/vnd.openxmlformats-officedocument.spreadsheetml.table+xml"/>
  <Override PartName="/xl/slicers/slicer5.xml" ContentType="application/vnd.ms-excel.slicer+xml"/>
  <Override PartName="/xl/drawings/drawing16.xml" ContentType="application/vnd.openxmlformats-officedocument.drawing+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drawings/drawing17.xml" ContentType="application/vnd.openxmlformats-officedocument.drawing+xml"/>
  <Override PartName="/xl/tables/table29.xml" ContentType="application/vnd.openxmlformats-officedocument.spreadsheetml.table+xml"/>
  <Override PartName="/xl/drawings/drawing18.xml" ContentType="application/vnd.openxmlformats-officedocument.drawing+xml"/>
  <Override PartName="/xl/tables/table30.xml" ContentType="application/vnd.openxmlformats-officedocument.spreadsheetml.table+xml"/>
  <Override PartName="/xl/slicers/slicer6.xml" ContentType="application/vnd.ms-excel.slicer+xml"/>
  <Override PartName="/xl/drawings/drawing19.xml" ContentType="application/vnd.openxmlformats-officedocument.drawing+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filterPrivacy="1" codeName="ThisWorkbook" defaultThemeVersion="166925"/>
  <xr:revisionPtr revIDLastSave="79" documentId="13_ncr:1_{180F6A35-D2F0-4C4E-9432-FA9195664E11}" xr6:coauthVersionLast="47" xr6:coauthVersionMax="47" xr10:uidLastSave="{3EF2F736-030D-431B-83C0-601D5B47E227}"/>
  <bookViews>
    <workbookView xWindow="-108" yWindow="-108" windowWidth="30168" windowHeight="19464" tabRatio="1000" firstSheet="1" activeTab="2" xr2:uid="{58C6F33B-4961-4FF6-AEAE-94811058955E}"/>
  </bookViews>
  <sheets>
    <sheet name="Start" sheetId="40" r:id="rId1"/>
    <sheet name="Programs and Funding" sheetId="38" r:id="rId2"/>
    <sheet name="1. Phases" sheetId="41" r:id="rId3"/>
    <sheet name="2. Questions" sheetId="34" r:id="rId4"/>
    <sheet name="3. Roles" sheetId="13" r:id="rId5"/>
    <sheet name="4. Team" sheetId="14" r:id="rId6"/>
    <sheet name="5. Training" sheetId="26" r:id="rId7"/>
    <sheet name="6. Tooling | Migrate appliance" sheetId="30" r:id="rId8"/>
    <sheet name="6. Tooling | ASR Provider+MARS" sheetId="33" r:id="rId9"/>
    <sheet name="6. Tooling | Repl. appliance" sheetId="32" r:id="rId10"/>
    <sheet name="6. Tooling | SME-ADS-DMS" sheetId="37" r:id="rId11"/>
    <sheet name="6. Tooling | Decision trees" sheetId="42" r:id="rId12"/>
    <sheet name="7. Checklist" sheetId="44" r:id="rId13"/>
    <sheet name="8. Example Project Plan" sheetId="36" r:id="rId14"/>
    <sheet name="8. Digital Estate" sheetId="5" r:id="rId15"/>
    <sheet name="8. Workload" sheetId="3" r:id="rId16"/>
    <sheet name="8. Wave" sheetId="2" r:id="rId17"/>
    <sheet name="8. Runbook" sheetId="10" r:id="rId18"/>
    <sheet name="8. Change" sheetId="7" r:id="rId19"/>
    <sheet name="8. Risk Register" sheetId="12" r:id="rId20"/>
    <sheet name="8. Project Weekly Status Rpt" sheetId="43" r:id="rId21"/>
    <sheet name="Data" sheetId="4" state="hidden" r:id="rId22"/>
  </sheets>
  <definedNames>
    <definedName name="_xlnm.Print_Titles" localSheetId="13">'8. Example Project Plan'!$14:$17</definedName>
    <definedName name="Project_Start" localSheetId="13">'8. Example Project Plan'!$C$14</definedName>
    <definedName name="Project_Start" localSheetId="20">#REF!</definedName>
    <definedName name="Project_Start">#REF!</definedName>
    <definedName name="Project_Start_2" localSheetId="20">#REF!</definedName>
    <definedName name="Project_Start_2">#REF!</definedName>
    <definedName name="Scrolling_Increment" localSheetId="13">'8. Example Project Plan'!$C$15</definedName>
    <definedName name="Scrolling_Increment" localSheetId="20">#REF!</definedName>
    <definedName name="Scrolling_Increment">#REF!</definedName>
    <definedName name="Scrolling_Increment_2" localSheetId="20">#REF!</definedName>
    <definedName name="Scrolling_Increment_2">#REF!</definedName>
    <definedName name="Slicer_App_Type">#N/A</definedName>
    <definedName name="Slicer_Business_Criticality">#N/A</definedName>
    <definedName name="Slicer_Business_Criticality1">#N/A</definedName>
    <definedName name="Slicer_Business_Owner">#N/A</definedName>
    <definedName name="Slicer_Business_Unit">#N/A</definedName>
    <definedName name="Slicer_Category">#N/A</definedName>
    <definedName name="Slicer_Data_Centre">#N/A</definedName>
    <definedName name="Slicer_Data_Classification">#N/A</definedName>
    <definedName name="Slicer_Department">#N/A</definedName>
    <definedName name="Slicer_Environment">#N/A</definedName>
    <definedName name="Slicer_Environment1">#N/A</definedName>
    <definedName name="Slicer_Environment2">#N/A</definedName>
    <definedName name="Slicer_Location">#N/A</definedName>
    <definedName name="Slicer_Location1">#N/A</definedName>
    <definedName name="Slicer_Migration_Engineer">#N/A</definedName>
    <definedName name="Slicer_Migration_Priority">#N/A</definedName>
    <definedName name="Slicer_Name">#N/A</definedName>
    <definedName name="Slicer_OS">#N/A</definedName>
    <definedName name="Slicer_OS1">#N/A</definedName>
    <definedName name="Slicer_Platform">#N/A</definedName>
    <definedName name="Slicer_Rationalization_Decision">#N/A</definedName>
    <definedName name="Slicer_Revenue_Impacting">#N/A</definedName>
    <definedName name="Slicer_Role">#N/A</definedName>
    <definedName name="Slicer_Role1">#N/A</definedName>
    <definedName name="Slicer_Role2">#N/A</definedName>
    <definedName name="Slicer_Server">#N/A</definedName>
    <definedName name="Slicer_Server1">#N/A</definedName>
    <definedName name="Slicer_Technical_Owner">#N/A</definedName>
    <definedName name="Slicer_Type">#N/A</definedName>
    <definedName name="Slicer_Vendor_Support">#N/A</definedName>
    <definedName name="Slicer_Wave">#N/A</definedName>
    <definedName name="Slicer_Workload">#N/A</definedName>
    <definedName name="Slicer_Workload1">#N/A</definedName>
    <definedName name="Slicer_Workload2">#N/A</definedName>
    <definedName name="Slicer_Workload3">#N/A</definedName>
    <definedName name="Slicer_Workload4">#N/A</definedName>
    <definedName name="Today" localSheetId="13">TODAY()</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7" i="10" l="1"/>
  <c r="J58" i="36"/>
  <c r="D58" i="36"/>
  <c r="M57" i="36"/>
  <c r="D57" i="36"/>
  <c r="D56" i="36"/>
  <c r="D55" i="36"/>
  <c r="M54" i="36"/>
  <c r="D54" i="36"/>
  <c r="D53" i="36"/>
  <c r="D52" i="36"/>
  <c r="D51" i="36"/>
  <c r="D50" i="36"/>
  <c r="M49" i="36"/>
  <c r="D49" i="36"/>
  <c r="D48" i="36"/>
  <c r="D47" i="36"/>
  <c r="D46" i="36"/>
  <c r="M45" i="36"/>
  <c r="D45" i="36"/>
  <c r="D44" i="36"/>
  <c r="D43" i="36"/>
  <c r="D42" i="36"/>
  <c r="M41" i="36"/>
  <c r="D41" i="36"/>
  <c r="J40" i="36"/>
  <c r="D40" i="36"/>
  <c r="J39" i="36"/>
  <c r="D39" i="36"/>
  <c r="J38" i="36"/>
  <c r="D38" i="36"/>
  <c r="M37" i="36"/>
  <c r="D37" i="36"/>
  <c r="J36" i="36"/>
  <c r="D36" i="36"/>
  <c r="J35" i="36"/>
  <c r="D35" i="36"/>
  <c r="J34" i="36"/>
  <c r="D34" i="36"/>
  <c r="D33" i="36"/>
  <c r="M32" i="36"/>
  <c r="D32" i="36"/>
  <c r="K31" i="36"/>
  <c r="J31" i="36"/>
  <c r="D31" i="36"/>
  <c r="K30" i="36"/>
  <c r="J30" i="36"/>
  <c r="D30" i="36"/>
  <c r="D29" i="36"/>
  <c r="M28" i="36"/>
  <c r="D28" i="36"/>
  <c r="K27" i="36"/>
  <c r="D27" i="36"/>
  <c r="K26" i="36"/>
  <c r="D26" i="36"/>
  <c r="D25" i="36"/>
  <c r="D24" i="36"/>
  <c r="D23" i="36"/>
  <c r="D22" i="36"/>
  <c r="K21" i="36"/>
  <c r="D21" i="36"/>
  <c r="M20" i="36"/>
  <c r="D20" i="36"/>
  <c r="D19" i="36"/>
  <c r="M18" i="36"/>
  <c r="D18" i="36"/>
  <c r="C14" i="36"/>
  <c r="N18" i="36" s="1"/>
  <c r="O18" i="36" s="1" a="1"/>
  <c r="O18" i="36" s="1"/>
  <c r="O19" i="36" s="1" a="1"/>
  <c r="O19" i="36" s="1"/>
  <c r="K12" i="36"/>
  <c r="R15" i="36" l="1"/>
  <c r="P19" i="36" a="1"/>
  <c r="P19" i="36" s="1"/>
  <c r="P18" i="36" a="1"/>
  <c r="R19" i="36" l="1"/>
  <c r="S15" i="36"/>
  <c r="R14" i="36"/>
  <c r="R17" i="36"/>
  <c r="P18" i="36"/>
  <c r="O20" i="36" a="1"/>
  <c r="O20" i="36" s="1"/>
  <c r="M19" i="36"/>
  <c r="L18" i="36"/>
  <c r="T15" i="36" l="1"/>
  <c r="S19" i="36"/>
  <c r="S18" i="36"/>
  <c r="S17" i="36"/>
  <c r="L19" i="36"/>
  <c r="O24" i="36" a="1"/>
  <c r="O24" i="36" s="1"/>
  <c r="O25" i="36" a="1"/>
  <c r="O25" i="36" s="1"/>
  <c r="O21" i="36" a="1"/>
  <c r="O21" i="36" s="1"/>
  <c r="R18" i="36"/>
  <c r="U15" i="36" l="1"/>
  <c r="T19" i="36"/>
  <c r="T17" i="36"/>
  <c r="T18" i="36"/>
  <c r="P25" i="36" a="1"/>
  <c r="P25" i="36" s="1"/>
  <c r="M25" i="36" s="1"/>
  <c r="L25" i="36" s="1"/>
  <c r="P24" i="36" a="1"/>
  <c r="P24" i="36" s="1"/>
  <c r="O27" i="36" s="1" a="1"/>
  <c r="O27" i="36" s="1"/>
  <c r="P21" i="36" a="1"/>
  <c r="P21" i="36" s="1"/>
  <c r="R21" i="36" l="1"/>
  <c r="O22" i="36" a="1"/>
  <c r="O22" i="36" s="1"/>
  <c r="U19" i="36"/>
  <c r="V15" i="36"/>
  <c r="U18" i="36"/>
  <c r="U17" i="36"/>
  <c r="R24" i="36"/>
  <c r="U25" i="36"/>
  <c r="M21" i="36"/>
  <c r="L21" i="36" s="1"/>
  <c r="S24" i="36"/>
  <c r="M24" i="36"/>
  <c r="L24" i="36" s="1"/>
  <c r="T25" i="36"/>
  <c r="S25" i="36"/>
  <c r="U21" i="36"/>
  <c r="S21" i="36"/>
  <c r="P27" i="36" a="1"/>
  <c r="P27" i="36" s="1"/>
  <c r="R27" i="36" s="1"/>
  <c r="R25" i="36"/>
  <c r="T24" i="36"/>
  <c r="T21" i="36"/>
  <c r="U24" i="36"/>
  <c r="P22" i="36" l="1" a="1"/>
  <c r="P22" i="36" s="1"/>
  <c r="S22" i="36" s="1"/>
  <c r="V18" i="36"/>
  <c r="V19" i="36"/>
  <c r="W15" i="36"/>
  <c r="V21" i="36"/>
  <c r="V17" i="36"/>
  <c r="V24" i="36"/>
  <c r="V25" i="36"/>
  <c r="U27" i="36"/>
  <c r="T27" i="36"/>
  <c r="M27" i="36"/>
  <c r="S27" i="36"/>
  <c r="V27" i="36"/>
  <c r="V22" i="36" l="1"/>
  <c r="M22" i="36"/>
  <c r="L22" i="36" s="1"/>
  <c r="R22" i="36"/>
  <c r="O23" i="36" a="1"/>
  <c r="O23" i="36" s="1"/>
  <c r="T22" i="36"/>
  <c r="U22" i="36"/>
  <c r="O26" i="36" a="1"/>
  <c r="O26" i="36" s="1"/>
  <c r="W22" i="36"/>
  <c r="W21" i="36"/>
  <c r="W25" i="36"/>
  <c r="W17" i="36"/>
  <c r="W18" i="36"/>
  <c r="X15" i="36"/>
  <c r="W27" i="36"/>
  <c r="W19" i="36"/>
  <c r="W24" i="36"/>
  <c r="L27" i="36"/>
  <c r="P23" i="36" l="1" a="1"/>
  <c r="P23" i="36" s="1"/>
  <c r="U23" i="36" s="1"/>
  <c r="P26" i="36" a="1"/>
  <c r="P26" i="36" s="1"/>
  <c r="V26" i="36" s="1"/>
  <c r="X25" i="36"/>
  <c r="X18" i="36"/>
  <c r="X22" i="36"/>
  <c r="X17" i="36"/>
  <c r="X21" i="36"/>
  <c r="Y15" i="36"/>
  <c r="X27" i="36"/>
  <c r="X19" i="36"/>
  <c r="X24" i="36"/>
  <c r="P20" i="36" a="1"/>
  <c r="T23" i="36" l="1"/>
  <c r="W23" i="36"/>
  <c r="X23" i="36"/>
  <c r="R23" i="36"/>
  <c r="V23" i="36"/>
  <c r="S23" i="36"/>
  <c r="M23" i="36"/>
  <c r="L23" i="36" s="1"/>
  <c r="P20" i="36"/>
  <c r="Y20" i="36" s="1"/>
  <c r="R26" i="36"/>
  <c r="S26" i="36"/>
  <c r="T26" i="36"/>
  <c r="X26" i="36"/>
  <c r="U26" i="36"/>
  <c r="M26" i="36"/>
  <c r="W26" i="36"/>
  <c r="Y17" i="36"/>
  <c r="Y18" i="36"/>
  <c r="Y14" i="36"/>
  <c r="Y22" i="36"/>
  <c r="Y24" i="36"/>
  <c r="Y25" i="36"/>
  <c r="Y21" i="36"/>
  <c r="Z15" i="36"/>
  <c r="Z27" i="36" s="1"/>
  <c r="Y26" i="36"/>
  <c r="Y19" i="36"/>
  <c r="Y27" i="36"/>
  <c r="Y23" i="36"/>
  <c r="L20" i="36"/>
  <c r="L26" i="36" l="1"/>
  <c r="T20" i="36"/>
  <c r="R20" i="36"/>
  <c r="U20" i="36"/>
  <c r="V20" i="36"/>
  <c r="W20" i="36"/>
  <c r="S20" i="36"/>
  <c r="O28" i="36" a="1"/>
  <c r="O28" i="36" s="1"/>
  <c r="O29" i="36" s="1" a="1"/>
  <c r="O29" i="36" s="1"/>
  <c r="P29" i="36" s="1" a="1"/>
  <c r="P29" i="36" s="1"/>
  <c r="O30" i="36" s="1" a="1"/>
  <c r="O30" i="36" s="1"/>
  <c r="X20" i="36"/>
  <c r="Z21" i="36"/>
  <c r="Z20" i="36"/>
  <c r="Z18" i="36"/>
  <c r="Z26" i="36"/>
  <c r="Z19" i="36"/>
  <c r="Z23" i="36"/>
  <c r="AA15" i="36"/>
  <c r="AA24" i="36" s="1"/>
  <c r="Z25" i="36"/>
  <c r="Z22" i="36"/>
  <c r="Z24" i="36"/>
  <c r="Z17" i="36"/>
  <c r="T29" i="36" l="1"/>
  <c r="V29" i="36"/>
  <c r="Y29" i="36"/>
  <c r="R29" i="36"/>
  <c r="S29" i="36"/>
  <c r="W29" i="36"/>
  <c r="U29" i="36"/>
  <c r="Z29" i="36"/>
  <c r="M29" i="36"/>
  <c r="L29" i="36" s="1"/>
  <c r="X29" i="36"/>
  <c r="AA26" i="36"/>
  <c r="AA27" i="36"/>
  <c r="AA21" i="36"/>
  <c r="AA18" i="36"/>
  <c r="AA29" i="36"/>
  <c r="AB15" i="36"/>
  <c r="AB27" i="36" s="1"/>
  <c r="AA20" i="36"/>
  <c r="AA17" i="36"/>
  <c r="AA25" i="36"/>
  <c r="AA23" i="36"/>
  <c r="AA19" i="36"/>
  <c r="AA22" i="36"/>
  <c r="P30" i="36" a="1"/>
  <c r="P30" i="36" s="1"/>
  <c r="X30" i="36" s="1"/>
  <c r="AC15" i="36" l="1"/>
  <c r="AC23" i="36" s="1"/>
  <c r="AB18" i="36"/>
  <c r="AB20" i="36"/>
  <c r="AB17" i="36"/>
  <c r="AB21" i="36"/>
  <c r="AB29" i="36"/>
  <c r="AB26" i="36"/>
  <c r="AB22" i="36"/>
  <c r="AB23" i="36"/>
  <c r="AB24" i="36"/>
  <c r="AB25" i="36"/>
  <c r="AB19" i="36"/>
  <c r="M30" i="36"/>
  <c r="O31" i="36" a="1"/>
  <c r="O31" i="36" s="1"/>
  <c r="U30" i="36"/>
  <c r="Y30" i="36"/>
  <c r="W30" i="36"/>
  <c r="V30" i="36"/>
  <c r="S30" i="36"/>
  <c r="T30" i="36"/>
  <c r="Z30" i="36"/>
  <c r="R30" i="36"/>
  <c r="AB30" i="36"/>
  <c r="AA30" i="36"/>
  <c r="AC27" i="36" l="1"/>
  <c r="AC21" i="36"/>
  <c r="AC25" i="36"/>
  <c r="AC30" i="36"/>
  <c r="AC20" i="36"/>
  <c r="AC19" i="36"/>
  <c r="AC29" i="36"/>
  <c r="AC26" i="36"/>
  <c r="AC17" i="36"/>
  <c r="AC22" i="36"/>
  <c r="AC18" i="36"/>
  <c r="AD15" i="36"/>
  <c r="AD30" i="36" s="1"/>
  <c r="AC24" i="36"/>
  <c r="P31" i="36" a="1"/>
  <c r="P31" i="36" s="1"/>
  <c r="M31" i="36" s="1"/>
  <c r="L30" i="36"/>
  <c r="L28" i="36"/>
  <c r="P28" i="36" a="1"/>
  <c r="AD29" i="36" l="1"/>
  <c r="AD26" i="36"/>
  <c r="AD18" i="36"/>
  <c r="AD21" i="36"/>
  <c r="AD27" i="36"/>
  <c r="AD17" i="36"/>
  <c r="AD22" i="36"/>
  <c r="AE15" i="36"/>
  <c r="AE30" i="36" s="1"/>
  <c r="AD20" i="36"/>
  <c r="AD24" i="36"/>
  <c r="AD23" i="36"/>
  <c r="AD25" i="36"/>
  <c r="AD19" i="36"/>
  <c r="AD31" i="36"/>
  <c r="AC31" i="36"/>
  <c r="X31" i="36"/>
  <c r="W31" i="36"/>
  <c r="V31" i="36"/>
  <c r="U31" i="36"/>
  <c r="P28" i="36"/>
  <c r="L31" i="36"/>
  <c r="AB31" i="36"/>
  <c r="T31" i="36"/>
  <c r="AA31" i="36"/>
  <c r="S31" i="36"/>
  <c r="Z31" i="36"/>
  <c r="R31" i="36"/>
  <c r="Y31" i="36"/>
  <c r="AE17" i="36" l="1"/>
  <c r="AE26" i="36"/>
  <c r="AE18" i="36"/>
  <c r="AE24" i="36"/>
  <c r="AE22" i="36"/>
  <c r="AE21" i="36"/>
  <c r="AF15" i="36"/>
  <c r="AF30" i="36" s="1"/>
  <c r="AE25" i="36"/>
  <c r="AE19" i="36"/>
  <c r="AE28" i="36"/>
  <c r="AE29" i="36"/>
  <c r="AE20" i="36"/>
  <c r="AE23" i="36"/>
  <c r="AE27" i="36"/>
  <c r="AE31" i="36"/>
  <c r="O32" i="36" a="1"/>
  <c r="O32" i="36" s="1"/>
  <c r="X28" i="36"/>
  <c r="R28" i="36"/>
  <c r="S28" i="36"/>
  <c r="U28" i="36"/>
  <c r="Y28" i="36"/>
  <c r="T28" i="36"/>
  <c r="V28" i="36"/>
  <c r="W28" i="36"/>
  <c r="Z28" i="36"/>
  <c r="AA28" i="36"/>
  <c r="AB28" i="36"/>
  <c r="AC28" i="36"/>
  <c r="AD28" i="36"/>
  <c r="AF31" i="36" l="1"/>
  <c r="AF14" i="36"/>
  <c r="AF21" i="36"/>
  <c r="AF19" i="36"/>
  <c r="AF28" i="36"/>
  <c r="AF20" i="36"/>
  <c r="AF27" i="36"/>
  <c r="AF29" i="36"/>
  <c r="AF23" i="36"/>
  <c r="AF17" i="36"/>
  <c r="AF22" i="36"/>
  <c r="AF26" i="36"/>
  <c r="AF24" i="36"/>
  <c r="AG15" i="36"/>
  <c r="AG29" i="36" s="1"/>
  <c r="AF25" i="36"/>
  <c r="AF18" i="36"/>
  <c r="O33" i="36" a="1"/>
  <c r="O33" i="36" s="1"/>
  <c r="AG19" i="36" l="1"/>
  <c r="AG25" i="36"/>
  <c r="AG31" i="36"/>
  <c r="AG28" i="36"/>
  <c r="AG17" i="36"/>
  <c r="AG24" i="36"/>
  <c r="AG21" i="36"/>
  <c r="AG23" i="36"/>
  <c r="AG27" i="36"/>
  <c r="AG20" i="36"/>
  <c r="AH15" i="36"/>
  <c r="AH22" i="36" s="1"/>
  <c r="AG30" i="36"/>
  <c r="AG22" i="36"/>
  <c r="AG26" i="36"/>
  <c r="AG18" i="36"/>
  <c r="P33" i="36" a="1"/>
  <c r="P33" i="36" s="1"/>
  <c r="Z33" i="36" s="1"/>
  <c r="AH24" i="36" l="1"/>
  <c r="AH21" i="36"/>
  <c r="AH30" i="36"/>
  <c r="AI15" i="36"/>
  <c r="AI33" i="36" s="1"/>
  <c r="AH20" i="36"/>
  <c r="AH28" i="36"/>
  <c r="AH23" i="36"/>
  <c r="AH27" i="36"/>
  <c r="AH19" i="36"/>
  <c r="AH17" i="36"/>
  <c r="AH18" i="36"/>
  <c r="AH29" i="36"/>
  <c r="AH25" i="36"/>
  <c r="AH26" i="36"/>
  <c r="AH31" i="36"/>
  <c r="AA33" i="36"/>
  <c r="S33" i="36"/>
  <c r="R33" i="36"/>
  <c r="Y33" i="36"/>
  <c r="M33" i="36"/>
  <c r="O34" i="36" a="1"/>
  <c r="O34" i="36" s="1"/>
  <c r="AE33" i="36"/>
  <c r="W33" i="36"/>
  <c r="AH33" i="36"/>
  <c r="AD33" i="36"/>
  <c r="V33" i="36"/>
  <c r="AF33" i="36"/>
  <c r="X33" i="36"/>
  <c r="AC33" i="36"/>
  <c r="U33" i="36"/>
  <c r="AB33" i="36"/>
  <c r="T33" i="36"/>
  <c r="AG33" i="36"/>
  <c r="AI23" i="36" l="1"/>
  <c r="AI17" i="36"/>
  <c r="AI25" i="36"/>
  <c r="AJ15" i="36"/>
  <c r="AJ33" i="36" s="1"/>
  <c r="AI26" i="36"/>
  <c r="AI21" i="36"/>
  <c r="AI22" i="36"/>
  <c r="AI31" i="36"/>
  <c r="AI20" i="36"/>
  <c r="AI28" i="36"/>
  <c r="AI29" i="36"/>
  <c r="AI19" i="36"/>
  <c r="AI18" i="36"/>
  <c r="AI27" i="36"/>
  <c r="AI24" i="36"/>
  <c r="AI30" i="36"/>
  <c r="P34" i="36" a="1"/>
  <c r="P34" i="36" s="1"/>
  <c r="R34" i="36" s="1"/>
  <c r="L33" i="36"/>
  <c r="AJ17" i="36" l="1"/>
  <c r="AJ30" i="36"/>
  <c r="AJ31" i="36"/>
  <c r="AJ24" i="36"/>
  <c r="AJ21" i="36"/>
  <c r="AJ19" i="36"/>
  <c r="AJ28" i="36"/>
  <c r="AJ20" i="36"/>
  <c r="AK15" i="36"/>
  <c r="AK28" i="36" s="1"/>
  <c r="AJ27" i="36"/>
  <c r="AJ23" i="36"/>
  <c r="AJ25" i="36"/>
  <c r="AJ29" i="36"/>
  <c r="AJ26" i="36"/>
  <c r="AJ18" i="36"/>
  <c r="AJ22" i="36"/>
  <c r="AI34" i="36"/>
  <c r="AA34" i="36"/>
  <c r="AB34" i="36"/>
  <c r="Y34" i="36"/>
  <c r="X34" i="36"/>
  <c r="W34" i="36"/>
  <c r="AG34" i="36"/>
  <c r="T34" i="36"/>
  <c r="AF34" i="36"/>
  <c r="S34" i="36"/>
  <c r="AE34" i="36"/>
  <c r="M34" i="36"/>
  <c r="L34" i="36" s="1"/>
  <c r="AD34" i="36"/>
  <c r="V34" i="36"/>
  <c r="AC34" i="36"/>
  <c r="U34" i="36"/>
  <c r="AJ34" i="36"/>
  <c r="AH34" i="36"/>
  <c r="Z34" i="36"/>
  <c r="O35" i="36" a="1"/>
  <c r="O35" i="36" s="1"/>
  <c r="AK24" i="36" l="1"/>
  <c r="AK20" i="36"/>
  <c r="AK17" i="36"/>
  <c r="AK27" i="36"/>
  <c r="AK21" i="36"/>
  <c r="AK22" i="36"/>
  <c r="AK26" i="36"/>
  <c r="AK30" i="36"/>
  <c r="AK34" i="36"/>
  <c r="AK25" i="36"/>
  <c r="AK31" i="36"/>
  <c r="AK33" i="36"/>
  <c r="AK29" i="36"/>
  <c r="AK23" i="36"/>
  <c r="AK19" i="36"/>
  <c r="AK18" i="36"/>
  <c r="AL15" i="36"/>
  <c r="AL33" i="36" s="1"/>
  <c r="P35" i="36" a="1"/>
  <c r="P35" i="36" s="1"/>
  <c r="M35" i="36" s="1"/>
  <c r="AL29" i="36" l="1"/>
  <c r="AM15" i="36"/>
  <c r="AM35" i="36" s="1"/>
  <c r="AL19" i="36"/>
  <c r="AL21" i="36"/>
  <c r="AL17" i="36"/>
  <c r="AL27" i="36"/>
  <c r="AL26" i="36"/>
  <c r="AL22" i="36"/>
  <c r="AL18" i="36"/>
  <c r="AL24" i="36"/>
  <c r="AL30" i="36"/>
  <c r="AL34" i="36"/>
  <c r="AL20" i="36"/>
  <c r="AL28" i="36"/>
  <c r="AL23" i="36"/>
  <c r="AL31" i="36"/>
  <c r="AL25" i="36"/>
  <c r="L35" i="36"/>
  <c r="AI35" i="36"/>
  <c r="AA35" i="36"/>
  <c r="S35" i="36"/>
  <c r="AH35" i="36"/>
  <c r="Z35" i="36"/>
  <c r="R35" i="36"/>
  <c r="AG35" i="36"/>
  <c r="Y35" i="36"/>
  <c r="O36" i="36" a="1"/>
  <c r="O36" i="36" s="1"/>
  <c r="AL35" i="36"/>
  <c r="W35" i="36"/>
  <c r="X35" i="36"/>
  <c r="AE35" i="36"/>
  <c r="AD35" i="36"/>
  <c r="V35" i="36"/>
  <c r="AF35" i="36"/>
  <c r="AC35" i="36"/>
  <c r="U35" i="36"/>
  <c r="AJ35" i="36"/>
  <c r="AB35" i="36"/>
  <c r="T35" i="36"/>
  <c r="AK35" i="36"/>
  <c r="AM23" i="36" l="1"/>
  <c r="AM29" i="36"/>
  <c r="AM22" i="36"/>
  <c r="AM26" i="36"/>
  <c r="AN15" i="36"/>
  <c r="AN23" i="36" s="1"/>
  <c r="AM25" i="36"/>
  <c r="AM18" i="36"/>
  <c r="AM14" i="36"/>
  <c r="AM21" i="36"/>
  <c r="AM30" i="36"/>
  <c r="AM17" i="36"/>
  <c r="AM28" i="36"/>
  <c r="AM20" i="36"/>
  <c r="AM27" i="36"/>
  <c r="AM34" i="36"/>
  <c r="AM24" i="36"/>
  <c r="AM33" i="36"/>
  <c r="AM19" i="36"/>
  <c r="AM31" i="36"/>
  <c r="P36" i="36" a="1"/>
  <c r="P36" i="36" s="1"/>
  <c r="U36" i="36" s="1"/>
  <c r="P32" i="36" a="1"/>
  <c r="AN26" i="36" l="1"/>
  <c r="AN18" i="36"/>
  <c r="AN19" i="36"/>
  <c r="AN17" i="36"/>
  <c r="AN29" i="36"/>
  <c r="AN35" i="36"/>
  <c r="AN28" i="36"/>
  <c r="AN30" i="36"/>
  <c r="AN33" i="36"/>
  <c r="AN27" i="36"/>
  <c r="AN21" i="36"/>
  <c r="AN25" i="36"/>
  <c r="AN22" i="36"/>
  <c r="AN31" i="36"/>
  <c r="AO15" i="36"/>
  <c r="AO34" i="36" s="1"/>
  <c r="AN34" i="36"/>
  <c r="AN24" i="36"/>
  <c r="AN20" i="36"/>
  <c r="AC36" i="36"/>
  <c r="T36" i="36"/>
  <c r="M36" i="36"/>
  <c r="L36" i="36" s="1"/>
  <c r="AB36" i="36"/>
  <c r="AK36" i="36"/>
  <c r="AI36" i="36"/>
  <c r="S36" i="36"/>
  <c r="AJ36" i="36"/>
  <c r="AA36" i="36"/>
  <c r="R36" i="36"/>
  <c r="AG36" i="36"/>
  <c r="X36" i="36"/>
  <c r="Z36" i="36"/>
  <c r="AH36" i="36"/>
  <c r="AF36" i="36"/>
  <c r="W36" i="36"/>
  <c r="Y36" i="36"/>
  <c r="AE36" i="36"/>
  <c r="P32" i="36"/>
  <c r="AM36" i="36"/>
  <c r="AN36" i="36"/>
  <c r="AL36" i="36"/>
  <c r="AD36" i="36"/>
  <c r="V36" i="36"/>
  <c r="L32" i="36"/>
  <c r="AO31" i="36" l="1"/>
  <c r="AO30" i="36"/>
  <c r="AO25" i="36"/>
  <c r="AO26" i="36"/>
  <c r="AO28" i="36"/>
  <c r="AO24" i="36"/>
  <c r="AO36" i="36"/>
  <c r="AO27" i="36"/>
  <c r="AO22" i="36"/>
  <c r="AO19" i="36"/>
  <c r="AO29" i="36"/>
  <c r="AO18" i="36"/>
  <c r="AO17" i="36"/>
  <c r="AO33" i="36"/>
  <c r="AO32" i="36"/>
  <c r="AP15" i="36"/>
  <c r="AP26" i="36" s="1"/>
  <c r="AO20" i="36"/>
  <c r="AO23" i="36"/>
  <c r="AO21" i="36"/>
  <c r="AO35" i="36"/>
  <c r="O37" i="36" a="1"/>
  <c r="O37" i="36" s="1"/>
  <c r="V32" i="36"/>
  <c r="AD32" i="36"/>
  <c r="AG32" i="36"/>
  <c r="AC32" i="36"/>
  <c r="W32" i="36"/>
  <c r="AE32" i="36"/>
  <c r="X32" i="36"/>
  <c r="AF32" i="36"/>
  <c r="Y32" i="36"/>
  <c r="S32" i="36"/>
  <c r="AA32" i="36"/>
  <c r="T32" i="36"/>
  <c r="AB32" i="36"/>
  <c r="U32" i="36"/>
  <c r="R32" i="36"/>
  <c r="Z32" i="36"/>
  <c r="AH32" i="36"/>
  <c r="AI32" i="36"/>
  <c r="AJ32" i="36"/>
  <c r="AK32" i="36"/>
  <c r="AL32" i="36"/>
  <c r="AM32" i="36"/>
  <c r="AN32" i="36"/>
  <c r="AP21" i="36" l="1"/>
  <c r="AP28" i="36"/>
  <c r="AP36" i="36"/>
  <c r="AP31" i="36"/>
  <c r="AP27" i="36"/>
  <c r="AP33" i="36"/>
  <c r="AP30" i="36"/>
  <c r="AP29" i="36"/>
  <c r="AP23" i="36"/>
  <c r="AP19" i="36"/>
  <c r="AQ15" i="36"/>
  <c r="AQ33" i="36" s="1"/>
  <c r="AP17" i="36"/>
  <c r="AP32" i="36"/>
  <c r="AP22" i="36"/>
  <c r="AP24" i="36"/>
  <c r="AP35" i="36"/>
  <c r="AP20" i="36"/>
  <c r="AP25" i="36"/>
  <c r="AP34" i="36"/>
  <c r="AP18" i="36"/>
  <c r="O38" i="36" a="1"/>
  <c r="O38" i="36" s="1"/>
  <c r="AQ23" i="36" l="1"/>
  <c r="AQ25" i="36"/>
  <c r="AQ21" i="36"/>
  <c r="AQ31" i="36"/>
  <c r="AQ22" i="36"/>
  <c r="AQ36" i="36"/>
  <c r="AQ28" i="36"/>
  <c r="AQ18" i="36"/>
  <c r="AQ26" i="36"/>
  <c r="AR15" i="36"/>
  <c r="AR27" i="36" s="1"/>
  <c r="AQ30" i="36"/>
  <c r="AQ35" i="36"/>
  <c r="AQ34" i="36"/>
  <c r="AQ24" i="36"/>
  <c r="AQ19" i="36"/>
  <c r="AQ27" i="36"/>
  <c r="AQ29" i="36"/>
  <c r="AQ32" i="36"/>
  <c r="AQ17" i="36"/>
  <c r="AQ20" i="36"/>
  <c r="P38" i="36" a="1"/>
  <c r="P38" i="36" s="1"/>
  <c r="R38" i="36" s="1"/>
  <c r="AR33" i="36" l="1"/>
  <c r="AR31" i="36"/>
  <c r="AR35" i="36"/>
  <c r="AR23" i="36"/>
  <c r="AR19" i="36"/>
  <c r="AR18" i="36"/>
  <c r="AR28" i="36"/>
  <c r="AR22" i="36"/>
  <c r="AR25" i="36"/>
  <c r="AR21" i="36"/>
  <c r="AR17" i="36"/>
  <c r="AR30" i="36"/>
  <c r="AR26" i="36"/>
  <c r="AR24" i="36"/>
  <c r="AR29" i="36"/>
  <c r="AR32" i="36"/>
  <c r="AR20" i="36"/>
  <c r="AS15" i="36"/>
  <c r="AS33" i="36" s="1"/>
  <c r="AR36" i="36"/>
  <c r="AR34" i="36"/>
  <c r="T38" i="36"/>
  <c r="AO38" i="36"/>
  <c r="M38" i="36"/>
  <c r="L38" i="36" s="1"/>
  <c r="AJ38" i="36"/>
  <c r="AG38" i="36"/>
  <c r="AB38" i="36"/>
  <c r="Y38" i="36"/>
  <c r="AI38" i="36"/>
  <c r="AA38" i="36"/>
  <c r="S38" i="36"/>
  <c r="AP38" i="36"/>
  <c r="AH38" i="36"/>
  <c r="Z38" i="36"/>
  <c r="O39" i="36" a="1"/>
  <c r="O39" i="36" s="1"/>
  <c r="AQ38" i="36"/>
  <c r="AN38" i="36"/>
  <c r="AF38" i="36"/>
  <c r="X38" i="36"/>
  <c r="AM38" i="36"/>
  <c r="AE38" i="36"/>
  <c r="W38" i="36"/>
  <c r="AR38" i="36"/>
  <c r="AL38" i="36"/>
  <c r="AD38" i="36"/>
  <c r="V38" i="36"/>
  <c r="AK38" i="36"/>
  <c r="AC38" i="36"/>
  <c r="U38" i="36"/>
  <c r="AS36" i="36" l="1"/>
  <c r="AS20" i="36"/>
  <c r="AS24" i="36"/>
  <c r="AS18" i="36"/>
  <c r="AS34" i="36"/>
  <c r="AS19" i="36"/>
  <c r="AS31" i="36"/>
  <c r="AS21" i="36"/>
  <c r="AT15" i="36"/>
  <c r="AT30" i="36" s="1"/>
  <c r="AS29" i="36"/>
  <c r="AS23" i="36"/>
  <c r="AS25" i="36"/>
  <c r="AS32" i="36"/>
  <c r="AS26" i="36"/>
  <c r="AS22" i="36"/>
  <c r="AS28" i="36"/>
  <c r="AS35" i="36"/>
  <c r="AS30" i="36"/>
  <c r="AS27" i="36"/>
  <c r="AS17" i="36"/>
  <c r="AS38" i="36"/>
  <c r="P39" i="36" a="1"/>
  <c r="P39" i="36" s="1"/>
  <c r="R39" i="36" s="1"/>
  <c r="AT19" i="36" l="1"/>
  <c r="AT31" i="36"/>
  <c r="AT35" i="36"/>
  <c r="AT34" i="36"/>
  <c r="AT36" i="36"/>
  <c r="AT17" i="36"/>
  <c r="AT32" i="36"/>
  <c r="AT23" i="36"/>
  <c r="AT29" i="36"/>
  <c r="AT25" i="36"/>
  <c r="AT20" i="36"/>
  <c r="AT21" i="36"/>
  <c r="AT38" i="36"/>
  <c r="AU15" i="36"/>
  <c r="AU31" i="36" s="1"/>
  <c r="AT28" i="36"/>
  <c r="AT26" i="36"/>
  <c r="AT14" i="36"/>
  <c r="AT24" i="36"/>
  <c r="AT18" i="36"/>
  <c r="AT27" i="36"/>
  <c r="AT33" i="36"/>
  <c r="AT22" i="36"/>
  <c r="AT39" i="36"/>
  <c r="AR39" i="36"/>
  <c r="AM39" i="36"/>
  <c r="AE39" i="36"/>
  <c r="AC39" i="36"/>
  <c r="AL39" i="36"/>
  <c r="AG39" i="36"/>
  <c r="AA39" i="36"/>
  <c r="Y39" i="36"/>
  <c r="AQ39" i="36"/>
  <c r="AB39" i="36"/>
  <c r="AK39" i="36"/>
  <c r="V39" i="36"/>
  <c r="AJ39" i="36"/>
  <c r="S39" i="36"/>
  <c r="AS39" i="36"/>
  <c r="AI39" i="36"/>
  <c r="W39" i="36"/>
  <c r="U39" i="36"/>
  <c r="AO39" i="36"/>
  <c r="AD39" i="36"/>
  <c r="T39" i="36"/>
  <c r="AP39" i="36"/>
  <c r="AH39" i="36"/>
  <c r="Z39" i="36"/>
  <c r="O40" i="36" a="1"/>
  <c r="O40" i="36" s="1"/>
  <c r="AN39" i="36"/>
  <c r="AF39" i="36"/>
  <c r="X39" i="36"/>
  <c r="M39" i="36"/>
  <c r="AU35" i="36" l="1"/>
  <c r="AU38" i="36"/>
  <c r="AU24" i="36"/>
  <c r="AU27" i="36"/>
  <c r="AU17" i="36"/>
  <c r="AU26" i="36"/>
  <c r="AU21" i="36"/>
  <c r="AU22" i="36"/>
  <c r="AU23" i="36"/>
  <c r="AU34" i="36"/>
  <c r="AU25" i="36"/>
  <c r="AU32" i="36"/>
  <c r="AU39" i="36"/>
  <c r="AU28" i="36"/>
  <c r="AU20" i="36"/>
  <c r="AU33" i="36"/>
  <c r="AU36" i="36"/>
  <c r="AV15" i="36"/>
  <c r="AV23" i="36" s="1"/>
  <c r="AU30" i="36"/>
  <c r="AU29" i="36"/>
  <c r="AU19" i="36"/>
  <c r="AU18" i="36"/>
  <c r="P40" i="36" a="1"/>
  <c r="P40" i="36" s="1"/>
  <c r="M40" i="36" s="1"/>
  <c r="L39" i="36"/>
  <c r="L37" i="36"/>
  <c r="P37" i="36" a="1"/>
  <c r="AV29" i="36" l="1"/>
  <c r="AV35" i="36"/>
  <c r="AV34" i="36"/>
  <c r="AV31" i="36"/>
  <c r="AV20" i="36"/>
  <c r="AV24" i="36"/>
  <c r="AW15" i="36"/>
  <c r="AW40" i="36" s="1"/>
  <c r="AV18" i="36"/>
  <c r="AV33" i="36"/>
  <c r="AV39" i="36"/>
  <c r="AV32" i="36"/>
  <c r="AV27" i="36"/>
  <c r="AV30" i="36"/>
  <c r="AV19" i="36"/>
  <c r="AV17" i="36"/>
  <c r="AV38" i="36"/>
  <c r="AV21" i="36"/>
  <c r="AV22" i="36"/>
  <c r="AV25" i="36"/>
  <c r="AV26" i="36"/>
  <c r="AV36" i="36"/>
  <c r="AV28" i="36"/>
  <c r="AS40" i="36"/>
  <c r="AQ40" i="36"/>
  <c r="AV40" i="36"/>
  <c r="AP40" i="36"/>
  <c r="AA40" i="36"/>
  <c r="AN40" i="36"/>
  <c r="Z40" i="36"/>
  <c r="AL40" i="36"/>
  <c r="X40" i="36"/>
  <c r="AK40" i="36"/>
  <c r="V40" i="36"/>
  <c r="AF40" i="36"/>
  <c r="AC40" i="36"/>
  <c r="AI40" i="36"/>
  <c r="U40" i="36"/>
  <c r="AT40" i="36"/>
  <c r="AH40" i="36"/>
  <c r="S40" i="36"/>
  <c r="AD40" i="36"/>
  <c r="R40" i="36"/>
  <c r="P37" i="36"/>
  <c r="L40" i="36"/>
  <c r="AR40" i="36"/>
  <c r="AJ40" i="36"/>
  <c r="AB40" i="36"/>
  <c r="T40" i="36"/>
  <c r="AO40" i="36"/>
  <c r="AG40" i="36"/>
  <c r="Y40" i="36"/>
  <c r="AM40" i="36"/>
  <c r="AE40" i="36"/>
  <c r="W40" i="36"/>
  <c r="AU40" i="36"/>
  <c r="AX15" i="36" l="1"/>
  <c r="AX34" i="36" s="1"/>
  <c r="AW22" i="36"/>
  <c r="AW25" i="36"/>
  <c r="AW39" i="36"/>
  <c r="AW26" i="36"/>
  <c r="AW27" i="36"/>
  <c r="AW20" i="36"/>
  <c r="AW33" i="36"/>
  <c r="AW21" i="36"/>
  <c r="AW34" i="36"/>
  <c r="AW29" i="36"/>
  <c r="AW36" i="36"/>
  <c r="AW18" i="36"/>
  <c r="AW24" i="36"/>
  <c r="AW35" i="36"/>
  <c r="AW19" i="36"/>
  <c r="AW37" i="36"/>
  <c r="AW17" i="36"/>
  <c r="AW30" i="36"/>
  <c r="AW38" i="36"/>
  <c r="AW32" i="36"/>
  <c r="AW31" i="36"/>
  <c r="AW23" i="36"/>
  <c r="AW28" i="36"/>
  <c r="O41" i="36" a="1"/>
  <c r="O41" i="36" s="1"/>
  <c r="AP37" i="36"/>
  <c r="X37" i="36"/>
  <c r="AF37" i="36"/>
  <c r="AN37" i="36"/>
  <c r="AB37" i="36"/>
  <c r="Y37" i="36"/>
  <c r="AG37" i="36"/>
  <c r="AO37" i="36"/>
  <c r="T37" i="36"/>
  <c r="AJ37" i="36"/>
  <c r="R37" i="36"/>
  <c r="Z37" i="36"/>
  <c r="AH37" i="36"/>
  <c r="S37" i="36"/>
  <c r="AA37" i="36"/>
  <c r="AI37" i="36"/>
  <c r="U37" i="36"/>
  <c r="AC37" i="36"/>
  <c r="AK37" i="36"/>
  <c r="W37" i="36"/>
  <c r="AE37" i="36"/>
  <c r="AM37" i="36"/>
  <c r="AQ37" i="36"/>
  <c r="V37" i="36"/>
  <c r="AD37" i="36"/>
  <c r="AL37" i="36"/>
  <c r="AR37" i="36"/>
  <c r="AS37" i="36"/>
  <c r="AT37" i="36"/>
  <c r="AU37" i="36"/>
  <c r="AV37" i="36"/>
  <c r="AX40" i="36" l="1"/>
  <c r="AX26" i="36"/>
  <c r="AX31" i="36"/>
  <c r="AX17" i="36"/>
  <c r="AX21" i="36"/>
  <c r="AX29" i="36"/>
  <c r="AX24" i="36"/>
  <c r="AX32" i="36"/>
  <c r="AX19" i="36"/>
  <c r="AX36" i="36"/>
  <c r="AX22" i="36"/>
  <c r="AX38" i="36"/>
  <c r="AX39" i="36"/>
  <c r="AX33" i="36"/>
  <c r="AX23" i="36"/>
  <c r="AX37" i="36"/>
  <c r="AX18" i="36"/>
  <c r="AY15" i="36"/>
  <c r="AY34" i="36" s="1"/>
  <c r="AX35" i="36"/>
  <c r="AX20" i="36"/>
  <c r="AX27" i="36"/>
  <c r="AX30" i="36"/>
  <c r="AX28" i="36"/>
  <c r="AX25" i="36"/>
  <c r="O42" i="36" a="1"/>
  <c r="O42" i="36" s="1"/>
  <c r="AY24" i="36" l="1"/>
  <c r="AY33" i="36"/>
  <c r="AY39" i="36"/>
  <c r="AY40" i="36"/>
  <c r="AY38" i="36"/>
  <c r="AY22" i="36"/>
  <c r="AY21" i="36"/>
  <c r="AY27" i="36"/>
  <c r="AY20" i="36"/>
  <c r="AY35" i="36"/>
  <c r="AZ15" i="36"/>
  <c r="AZ39" i="36" s="1"/>
  <c r="AY28" i="36"/>
  <c r="AY31" i="36"/>
  <c r="AY29" i="36"/>
  <c r="AY32" i="36"/>
  <c r="AY37" i="36"/>
  <c r="AY26" i="36"/>
  <c r="AY19" i="36"/>
  <c r="AY17" i="36"/>
  <c r="AY23" i="36"/>
  <c r="AY30" i="36"/>
  <c r="AY18" i="36"/>
  <c r="AY36" i="36"/>
  <c r="AY25" i="36"/>
  <c r="P42" i="36" a="1"/>
  <c r="P42" i="36" s="1"/>
  <c r="Y42" i="36" s="1"/>
  <c r="AZ37" i="36" l="1"/>
  <c r="AZ25" i="36"/>
  <c r="AZ35" i="36"/>
  <c r="AZ31" i="36"/>
  <c r="AZ23" i="36"/>
  <c r="AZ38" i="36"/>
  <c r="AZ27" i="36"/>
  <c r="AZ33" i="36"/>
  <c r="AZ20" i="36"/>
  <c r="AZ26" i="36"/>
  <c r="BA15" i="36"/>
  <c r="BA36" i="36" s="1"/>
  <c r="AZ22" i="36"/>
  <c r="AZ34" i="36"/>
  <c r="AZ18" i="36"/>
  <c r="AZ30" i="36"/>
  <c r="AZ19" i="36"/>
  <c r="AZ24" i="36"/>
  <c r="AZ40" i="36"/>
  <c r="AZ21" i="36"/>
  <c r="AZ29" i="36"/>
  <c r="AZ36" i="36"/>
  <c r="AZ17" i="36"/>
  <c r="AZ28" i="36"/>
  <c r="AZ32" i="36"/>
  <c r="AW42" i="36"/>
  <c r="AO42" i="36"/>
  <c r="AG42" i="36"/>
  <c r="AS42" i="36"/>
  <c r="AK42" i="36"/>
  <c r="AC42" i="36"/>
  <c r="U42" i="36"/>
  <c r="AR42" i="36"/>
  <c r="AJ42" i="36"/>
  <c r="AB42" i="36"/>
  <c r="T42" i="36"/>
  <c r="AY42" i="36"/>
  <c r="AQ42" i="36"/>
  <c r="AI42" i="36"/>
  <c r="AA42" i="36"/>
  <c r="S42" i="36"/>
  <c r="AX42" i="36"/>
  <c r="AP42" i="36"/>
  <c r="AH42" i="36"/>
  <c r="Z42" i="36"/>
  <c r="R42" i="36"/>
  <c r="AV42" i="36"/>
  <c r="AN42" i="36"/>
  <c r="AF42" i="36"/>
  <c r="X42" i="36"/>
  <c r="M42" i="36"/>
  <c r="AZ42" i="36"/>
  <c r="AU42" i="36"/>
  <c r="AM42" i="36"/>
  <c r="AE42" i="36"/>
  <c r="W42" i="36"/>
  <c r="AT42" i="36"/>
  <c r="AL42" i="36"/>
  <c r="AD42" i="36"/>
  <c r="V42" i="36"/>
  <c r="BA34" i="36" l="1"/>
  <c r="BA30" i="36"/>
  <c r="BA24" i="36"/>
  <c r="BA40" i="36"/>
  <c r="BA17" i="36"/>
  <c r="BA18" i="36"/>
  <c r="BA33" i="36"/>
  <c r="BA20" i="36"/>
  <c r="BA28" i="36"/>
  <c r="BA37" i="36"/>
  <c r="BA29" i="36"/>
  <c r="BA42" i="36"/>
  <c r="BA19" i="36"/>
  <c r="BA21" i="36"/>
  <c r="BA35" i="36"/>
  <c r="BA14" i="36"/>
  <c r="BA32" i="36"/>
  <c r="BB15" i="36"/>
  <c r="BB42" i="36" s="1"/>
  <c r="BA23" i="36"/>
  <c r="BA38" i="36"/>
  <c r="BA27" i="36"/>
  <c r="BA39" i="36"/>
  <c r="BA26" i="36"/>
  <c r="BA22" i="36"/>
  <c r="BA25" i="36"/>
  <c r="BA31" i="36"/>
  <c r="L42" i="36"/>
  <c r="BB29" i="36" l="1"/>
  <c r="BB18" i="36"/>
  <c r="BB28" i="36"/>
  <c r="BB23" i="36"/>
  <c r="BB26" i="36"/>
  <c r="BB22" i="36"/>
  <c r="BB37" i="36"/>
  <c r="BB33" i="36"/>
  <c r="BB32" i="36"/>
  <c r="BB20" i="36"/>
  <c r="BB30" i="36"/>
  <c r="BB38" i="36"/>
  <c r="BC15" i="36"/>
  <c r="BC38" i="36" s="1"/>
  <c r="BB27" i="36"/>
  <c r="BB39" i="36"/>
  <c r="BB19" i="36"/>
  <c r="BB24" i="36"/>
  <c r="BB40" i="36"/>
  <c r="BB21" i="36"/>
  <c r="BB25" i="36"/>
  <c r="BB35" i="36"/>
  <c r="BB36" i="36"/>
  <c r="BB17" i="36"/>
  <c r="BB34" i="36"/>
  <c r="BB31" i="36"/>
  <c r="BD15" i="36" l="1"/>
  <c r="BD42" i="36" s="1"/>
  <c r="BC20" i="36"/>
  <c r="BC36" i="36"/>
  <c r="BC26" i="36"/>
  <c r="BC40" i="36"/>
  <c r="BC31" i="36"/>
  <c r="BC39" i="36"/>
  <c r="BC22" i="36"/>
  <c r="BC27" i="36"/>
  <c r="BC24" i="36"/>
  <c r="BC18" i="36"/>
  <c r="BC30" i="36"/>
  <c r="BC25" i="36"/>
  <c r="BC28" i="36"/>
  <c r="BC19" i="36"/>
  <c r="BC21" i="36"/>
  <c r="BC42" i="36"/>
  <c r="BC29" i="36"/>
  <c r="BC17" i="36"/>
  <c r="BC34" i="36"/>
  <c r="BC33" i="36"/>
  <c r="BC23" i="36"/>
  <c r="BC37" i="36"/>
  <c r="BC32" i="36"/>
  <c r="BC35" i="36"/>
  <c r="BD17" i="36" l="1"/>
  <c r="BD21" i="36"/>
  <c r="BD33" i="36"/>
  <c r="BD19" i="36"/>
  <c r="BD36" i="36"/>
  <c r="BD38" i="36"/>
  <c r="BD37" i="36"/>
  <c r="BD26" i="36"/>
  <c r="BD22" i="36"/>
  <c r="BD34" i="36"/>
  <c r="BD29" i="36"/>
  <c r="BD39" i="36"/>
  <c r="BD27" i="36"/>
  <c r="BD18" i="36"/>
  <c r="BD23" i="36"/>
  <c r="BD24" i="36"/>
  <c r="BD32" i="36"/>
  <c r="BD30" i="36"/>
  <c r="BD40" i="36"/>
  <c r="BD31" i="36"/>
  <c r="BD25" i="36"/>
  <c r="BD35" i="36"/>
  <c r="BE15" i="36"/>
  <c r="BE36" i="36" s="1"/>
  <c r="BD20" i="36"/>
  <c r="BD28" i="36"/>
  <c r="BE25" i="36" l="1"/>
  <c r="BE28" i="36"/>
  <c r="BE33" i="36"/>
  <c r="BE18" i="36"/>
  <c r="BF15" i="36"/>
  <c r="BF35" i="36" s="1"/>
  <c r="BE26" i="36"/>
  <c r="BE34" i="36"/>
  <c r="BE17" i="36"/>
  <c r="BE37" i="36"/>
  <c r="BE30" i="36"/>
  <c r="BE35" i="36"/>
  <c r="BE31" i="36"/>
  <c r="BE20" i="36"/>
  <c r="BE40" i="36"/>
  <c r="BE24" i="36"/>
  <c r="BE39" i="36"/>
  <c r="BE32" i="36"/>
  <c r="BE19" i="36"/>
  <c r="BE42" i="36"/>
  <c r="BE38" i="36"/>
  <c r="BE23" i="36"/>
  <c r="BE29" i="36"/>
  <c r="BE27" i="36"/>
  <c r="BE21" i="36"/>
  <c r="BE22" i="36"/>
  <c r="BF19" i="36" l="1"/>
  <c r="BF26" i="36"/>
  <c r="BF29" i="36"/>
  <c r="BF32" i="36"/>
  <c r="BF17" i="36"/>
  <c r="BF27" i="36"/>
  <c r="BF31" i="36"/>
  <c r="BF28" i="36"/>
  <c r="BF30" i="36"/>
  <c r="BF18" i="36"/>
  <c r="BF36" i="36"/>
  <c r="BF39" i="36"/>
  <c r="BF20" i="36"/>
  <c r="BF42" i="36"/>
  <c r="BF24" i="36"/>
  <c r="BF23" i="36"/>
  <c r="BF33" i="36"/>
  <c r="BF38" i="36"/>
  <c r="BF21" i="36"/>
  <c r="BF25" i="36"/>
  <c r="BF34" i="36"/>
  <c r="BF22" i="36"/>
  <c r="BF37" i="36"/>
  <c r="BF40" i="36"/>
  <c r="BG15" i="36"/>
  <c r="BG40" i="36" s="1"/>
  <c r="BG37" i="36" l="1"/>
  <c r="BG34" i="36"/>
  <c r="BG39" i="36"/>
  <c r="BG26" i="36"/>
  <c r="BG23" i="36"/>
  <c r="BG27" i="36"/>
  <c r="BG32" i="36"/>
  <c r="BG42" i="36"/>
  <c r="BG19" i="36"/>
  <c r="BG29" i="36"/>
  <c r="BG31" i="36"/>
  <c r="BG20" i="36"/>
  <c r="BG18" i="36"/>
  <c r="BG28" i="36"/>
  <c r="BG22" i="36"/>
  <c r="BG36" i="36"/>
  <c r="BG33" i="36"/>
  <c r="BG30" i="36"/>
  <c r="BG17" i="36"/>
  <c r="BG35" i="36"/>
  <c r="BG21" i="36"/>
  <c r="BG25" i="36"/>
  <c r="BG38" i="36"/>
  <c r="BH15" i="36"/>
  <c r="BH35" i="36" s="1"/>
  <c r="BG24" i="36"/>
  <c r="BH33" i="36" l="1"/>
  <c r="BH28" i="36"/>
  <c r="BH20" i="36"/>
  <c r="BH42" i="36"/>
  <c r="BH21" i="36"/>
  <c r="BH26" i="36"/>
  <c r="BH23" i="36"/>
  <c r="BI15" i="36"/>
  <c r="BI42" i="36" s="1"/>
  <c r="BH24" i="36"/>
  <c r="BH18" i="36"/>
  <c r="BH32" i="36"/>
  <c r="BH37" i="36"/>
  <c r="BH22" i="36"/>
  <c r="BH25" i="36"/>
  <c r="BH27" i="36"/>
  <c r="BH38" i="36"/>
  <c r="BH31" i="36"/>
  <c r="BH34" i="36"/>
  <c r="BH19" i="36"/>
  <c r="BH29" i="36"/>
  <c r="BH36" i="36"/>
  <c r="BH17" i="36"/>
  <c r="BH30" i="36"/>
  <c r="BH39" i="36"/>
  <c r="BH14" i="36"/>
  <c r="BH40" i="36"/>
  <c r="BI28" i="36" l="1"/>
  <c r="BI31" i="36"/>
  <c r="BI39" i="36"/>
  <c r="BI36" i="36"/>
  <c r="BI32" i="36"/>
  <c r="BI29" i="36"/>
  <c r="BJ15" i="36"/>
  <c r="BJ24" i="36" s="1"/>
  <c r="BI21" i="36"/>
  <c r="BI30" i="36"/>
  <c r="BI38" i="36"/>
  <c r="BI33" i="36"/>
  <c r="BI40" i="36"/>
  <c r="BI24" i="36"/>
  <c r="BI17" i="36"/>
  <c r="BI37" i="36"/>
  <c r="BI18" i="36"/>
  <c r="BI25" i="36"/>
  <c r="BI23" i="36"/>
  <c r="BI22" i="36"/>
  <c r="BI19" i="36"/>
  <c r="BI35" i="36"/>
  <c r="BI34" i="36"/>
  <c r="BI20" i="36"/>
  <c r="BI27" i="36"/>
  <c r="BI26" i="36"/>
  <c r="BJ28" i="36" l="1"/>
  <c r="BJ39" i="36"/>
  <c r="BJ27" i="36"/>
  <c r="BJ26" i="36"/>
  <c r="BJ20" i="36"/>
  <c r="BJ37" i="36"/>
  <c r="BJ23" i="36"/>
  <c r="BJ34" i="36"/>
  <c r="BK15" i="36"/>
  <c r="BK38" i="36" s="1"/>
  <c r="BJ35" i="36"/>
  <c r="BJ19" i="36"/>
  <c r="BJ32" i="36"/>
  <c r="BJ22" i="36"/>
  <c r="BJ38" i="36"/>
  <c r="BJ36" i="36"/>
  <c r="BJ21" i="36"/>
  <c r="BJ31" i="36"/>
  <c r="BJ30" i="36"/>
  <c r="BJ42" i="36"/>
  <c r="BJ17" i="36"/>
  <c r="BJ25" i="36"/>
  <c r="BJ29" i="36"/>
  <c r="BJ40" i="36"/>
  <c r="BJ18" i="36"/>
  <c r="BJ33" i="36"/>
  <c r="BL15" i="36" l="1"/>
  <c r="BL37" i="36" s="1"/>
  <c r="BK42" i="36"/>
  <c r="BK22" i="36"/>
  <c r="BK18" i="36"/>
  <c r="BK28" i="36"/>
  <c r="BK37" i="36"/>
  <c r="BK30" i="36"/>
  <c r="BK39" i="36"/>
  <c r="BK25" i="36"/>
  <c r="BK31" i="36"/>
  <c r="BK24" i="36"/>
  <c r="BK32" i="36"/>
  <c r="BK29" i="36"/>
  <c r="BK23" i="36"/>
  <c r="BK36" i="36"/>
  <c r="BK17" i="36"/>
  <c r="BK26" i="36"/>
  <c r="BK40" i="36"/>
  <c r="BK19" i="36"/>
  <c r="BK27" i="36"/>
  <c r="BK34" i="36"/>
  <c r="BK35" i="36"/>
  <c r="BK20" i="36"/>
  <c r="BK21" i="36"/>
  <c r="BK33" i="36"/>
  <c r="BL19" i="36" l="1"/>
  <c r="BL17" i="36"/>
  <c r="BL26" i="36"/>
  <c r="BL32" i="36"/>
  <c r="BL34" i="36"/>
  <c r="BL18" i="36"/>
  <c r="BL29" i="36"/>
  <c r="BL35" i="36"/>
  <c r="BL30" i="36"/>
  <c r="BM15" i="36"/>
  <c r="BM37" i="36" s="1"/>
  <c r="BL38" i="36"/>
  <c r="BL42" i="36"/>
  <c r="BL24" i="36"/>
  <c r="BL33" i="36"/>
  <c r="BL20" i="36"/>
  <c r="BL39" i="36"/>
  <c r="BL22" i="36"/>
  <c r="BL40" i="36"/>
  <c r="BL36" i="36"/>
  <c r="BL21" i="36"/>
  <c r="BL25" i="36"/>
  <c r="BL23" i="36"/>
  <c r="BL31" i="36"/>
  <c r="BL28" i="36"/>
  <c r="BL27" i="36"/>
  <c r="BM17" i="36" l="1"/>
  <c r="BM40" i="36"/>
  <c r="BM19" i="36"/>
  <c r="BM27" i="36"/>
  <c r="BM32" i="36"/>
  <c r="BM24" i="36"/>
  <c r="BM26" i="36"/>
  <c r="BM25" i="36"/>
  <c r="BM23" i="36"/>
  <c r="BM36" i="36"/>
  <c r="BM21" i="36"/>
  <c r="BM29" i="36"/>
  <c r="BM38" i="36"/>
  <c r="BM18" i="36"/>
  <c r="BM39" i="36"/>
  <c r="BM33" i="36"/>
  <c r="BM35" i="36"/>
  <c r="BM30" i="36"/>
  <c r="BM31" i="36"/>
  <c r="BM34" i="36"/>
  <c r="BM28" i="36"/>
  <c r="BM42" i="36"/>
  <c r="BN15" i="36"/>
  <c r="BN37" i="36" s="1"/>
  <c r="BM20" i="36"/>
  <c r="BM22" i="36"/>
  <c r="BN33" i="36" l="1"/>
  <c r="BN18" i="36"/>
  <c r="BN17" i="36"/>
  <c r="BN26" i="36"/>
  <c r="BN21" i="36"/>
  <c r="BN36" i="36"/>
  <c r="BN22" i="36"/>
  <c r="BN19" i="36"/>
  <c r="BN24" i="36"/>
  <c r="BN30" i="36"/>
  <c r="BN20" i="36"/>
  <c r="BN40" i="36"/>
  <c r="BN23" i="36"/>
  <c r="BN29" i="36"/>
  <c r="BN32" i="36"/>
  <c r="BN39" i="36"/>
  <c r="BN31" i="36"/>
  <c r="BN25" i="36"/>
  <c r="BN35" i="36"/>
  <c r="BN38" i="36"/>
  <c r="BO15" i="36"/>
  <c r="BO25" i="36" s="1"/>
  <c r="BN28" i="36"/>
  <c r="BN34" i="36"/>
  <c r="BN27" i="36"/>
  <c r="BN42" i="36"/>
  <c r="BP15" i="36" l="1"/>
  <c r="BP37" i="36" s="1"/>
  <c r="BO34" i="36"/>
  <c r="BO26" i="36"/>
  <c r="BO37" i="36"/>
  <c r="BO17" i="36"/>
  <c r="BO42" i="36"/>
  <c r="BO28" i="36"/>
  <c r="BO40" i="36"/>
  <c r="BO14" i="36"/>
  <c r="BO18" i="36"/>
  <c r="BO19" i="36"/>
  <c r="BO22" i="36"/>
  <c r="BO24" i="36"/>
  <c r="BO29" i="36"/>
  <c r="BO36" i="36"/>
  <c r="BO32" i="36"/>
  <c r="BO30" i="36"/>
  <c r="BO38" i="36"/>
  <c r="BO23" i="36"/>
  <c r="BO27" i="36"/>
  <c r="BO35" i="36"/>
  <c r="BO39" i="36"/>
  <c r="BO21" i="36"/>
  <c r="BO31" i="36"/>
  <c r="BO33" i="36"/>
  <c r="BO20" i="36"/>
  <c r="BP17" i="36" l="1"/>
  <c r="BP22" i="36"/>
  <c r="BP42" i="36"/>
  <c r="BP32" i="36"/>
  <c r="BP38" i="36"/>
  <c r="BP29" i="36"/>
  <c r="BP31" i="36"/>
  <c r="BP40" i="36"/>
  <c r="BP24" i="36"/>
  <c r="BP35" i="36"/>
  <c r="BP33" i="36"/>
  <c r="BP30" i="36"/>
  <c r="BP25" i="36"/>
  <c r="BP36" i="36"/>
  <c r="BP23" i="36"/>
  <c r="BP28" i="36"/>
  <c r="BP21" i="36"/>
  <c r="BP34" i="36"/>
  <c r="BP18" i="36"/>
  <c r="BP19" i="36"/>
  <c r="BQ15" i="36"/>
  <c r="BQ33" i="36" s="1"/>
  <c r="BP26" i="36"/>
  <c r="BP39" i="36"/>
  <c r="BP20" i="36"/>
  <c r="BP27" i="36"/>
  <c r="BQ17" i="36" l="1"/>
  <c r="BQ21" i="36"/>
  <c r="BQ22" i="36"/>
  <c r="BQ19" i="36"/>
  <c r="BQ34" i="36"/>
  <c r="BQ39" i="36"/>
  <c r="BQ40" i="36"/>
  <c r="BQ25" i="36"/>
  <c r="BQ24" i="36"/>
  <c r="BQ31" i="36"/>
  <c r="BR15" i="36"/>
  <c r="BR24" i="36" s="1"/>
  <c r="BQ29" i="36"/>
  <c r="BQ26" i="36"/>
  <c r="BQ42" i="36"/>
  <c r="BQ36" i="36"/>
  <c r="BQ28" i="36"/>
  <c r="BQ30" i="36"/>
  <c r="BQ20" i="36"/>
  <c r="BQ27" i="36"/>
  <c r="BQ37" i="36"/>
  <c r="BQ23" i="36"/>
  <c r="BQ38" i="36"/>
  <c r="BQ35" i="36"/>
  <c r="BQ18" i="36"/>
  <c r="BQ32" i="36"/>
  <c r="BR23" i="36" l="1"/>
  <c r="BR35" i="36"/>
  <c r="BR18" i="36"/>
  <c r="BR42" i="36"/>
  <c r="BR21" i="36"/>
  <c r="BS15" i="36"/>
  <c r="BS42" i="36" s="1"/>
  <c r="BR25" i="36"/>
  <c r="BR19" i="36"/>
  <c r="BR28" i="36"/>
  <c r="BR30" i="36"/>
  <c r="BR17" i="36"/>
  <c r="BR36" i="36"/>
  <c r="BR27" i="36"/>
  <c r="BR29" i="36"/>
  <c r="BR37" i="36"/>
  <c r="BR34" i="36"/>
  <c r="BR32" i="36"/>
  <c r="BR20" i="36"/>
  <c r="BR26" i="36"/>
  <c r="BR33" i="36"/>
  <c r="BR22" i="36"/>
  <c r="BR40" i="36"/>
  <c r="BR38" i="36"/>
  <c r="BR31" i="36"/>
  <c r="BR39" i="36"/>
  <c r="BS20" i="36" l="1"/>
  <c r="BS31" i="36"/>
  <c r="BS26" i="36"/>
  <c r="BS40" i="36"/>
  <c r="BS28" i="36"/>
  <c r="BS29" i="36"/>
  <c r="BS36" i="36"/>
  <c r="BS35" i="36"/>
  <c r="BS22" i="36"/>
  <c r="BT15" i="36"/>
  <c r="BT31" i="36" s="1"/>
  <c r="BS19" i="36"/>
  <c r="BS24" i="36"/>
  <c r="BS38" i="36"/>
  <c r="BS18" i="36"/>
  <c r="BS25" i="36"/>
  <c r="BS30" i="36"/>
  <c r="BS21" i="36"/>
  <c r="BS37" i="36"/>
  <c r="BS23" i="36"/>
  <c r="BS34" i="36"/>
  <c r="BS27" i="36"/>
  <c r="BS32" i="36"/>
  <c r="BS17" i="36"/>
  <c r="BS39" i="36"/>
  <c r="BS33" i="36"/>
  <c r="BT42" i="36" l="1"/>
  <c r="BT38" i="36"/>
  <c r="BT20" i="36"/>
  <c r="BT36" i="36"/>
  <c r="BT28" i="36"/>
  <c r="BT25" i="36"/>
  <c r="BT23" i="36"/>
  <c r="BT18" i="36"/>
  <c r="BT26" i="36"/>
  <c r="BT30" i="36"/>
  <c r="BT39" i="36"/>
  <c r="BT19" i="36"/>
  <c r="BT35" i="36"/>
  <c r="BT22" i="36"/>
  <c r="BT33" i="36"/>
  <c r="BT17" i="36"/>
  <c r="BT34" i="36"/>
  <c r="BT37" i="36"/>
  <c r="BT27" i="36"/>
  <c r="BT40" i="36"/>
  <c r="BT24" i="36"/>
  <c r="BT21" i="36"/>
  <c r="BT32" i="36"/>
  <c r="BU15" i="36"/>
  <c r="BU40" i="36" s="1"/>
  <c r="BT29" i="36"/>
  <c r="BU18" i="36" l="1"/>
  <c r="BU25" i="36"/>
  <c r="BU32" i="36"/>
  <c r="BU33" i="36"/>
  <c r="BU24" i="36"/>
  <c r="BU38" i="36"/>
  <c r="BU22" i="36"/>
  <c r="BU31" i="36"/>
  <c r="BU35" i="36"/>
  <c r="BU37" i="36"/>
  <c r="BU34" i="36"/>
  <c r="BV15" i="36"/>
  <c r="BV35" i="36" s="1"/>
  <c r="BU19" i="36"/>
  <c r="BU36" i="36"/>
  <c r="BU21" i="36"/>
  <c r="BU29" i="36"/>
  <c r="BU28" i="36"/>
  <c r="BU39" i="36"/>
  <c r="BU26" i="36"/>
  <c r="BU20" i="36"/>
  <c r="BU27" i="36"/>
  <c r="BU42" i="36"/>
  <c r="BU17" i="36"/>
  <c r="BU23" i="36"/>
  <c r="BU30" i="36"/>
  <c r="BV20" i="36" l="1"/>
  <c r="BV26" i="36"/>
  <c r="BV17" i="36"/>
  <c r="BV25" i="36"/>
  <c r="BV30" i="36"/>
  <c r="BV29" i="36"/>
  <c r="BV39" i="36"/>
  <c r="BV33" i="36"/>
  <c r="BV42" i="36"/>
  <c r="BV18" i="36"/>
  <c r="BV19" i="36"/>
  <c r="BV21" i="36"/>
  <c r="BV32" i="36"/>
  <c r="BV34" i="36"/>
  <c r="BV24" i="36"/>
  <c r="BV22" i="36"/>
  <c r="BV40" i="36"/>
  <c r="BW15" i="36"/>
  <c r="BW38" i="36" s="1"/>
  <c r="BV38" i="36"/>
  <c r="BV37" i="36"/>
  <c r="BV31" i="36"/>
  <c r="BV23" i="36"/>
  <c r="BV14" i="36"/>
  <c r="BV27" i="36"/>
  <c r="BV36" i="36"/>
  <c r="BV28" i="36"/>
  <c r="BW39" i="36" l="1"/>
  <c r="BW30" i="36"/>
  <c r="BW23" i="36"/>
  <c r="BW17" i="36"/>
  <c r="BX15" i="36"/>
  <c r="BX30" i="36" s="1"/>
  <c r="BW29" i="36"/>
  <c r="BW31" i="36"/>
  <c r="BW19" i="36"/>
  <c r="BW21" i="36"/>
  <c r="BW22" i="36"/>
  <c r="BW37" i="36"/>
  <c r="BW36" i="36"/>
  <c r="BW20" i="36"/>
  <c r="BW40" i="36"/>
  <c r="BW24" i="36"/>
  <c r="BW25" i="36"/>
  <c r="BW18" i="36"/>
  <c r="BW42" i="36"/>
  <c r="BW32" i="36"/>
  <c r="BW33" i="36"/>
  <c r="BW28" i="36"/>
  <c r="BW34" i="36"/>
  <c r="BW27" i="36"/>
  <c r="BW26" i="36"/>
  <c r="BW35" i="36"/>
  <c r="BX22" i="36" l="1"/>
  <c r="BX20" i="36"/>
  <c r="BX18" i="36"/>
  <c r="BX31" i="36"/>
  <c r="BY15" i="36"/>
  <c r="BY32" i="36" s="1"/>
  <c r="BX34" i="36"/>
  <c r="BX40" i="36"/>
  <c r="BX26" i="36"/>
  <c r="BX33" i="36"/>
  <c r="BX42" i="36"/>
  <c r="BX23" i="36"/>
  <c r="BX32" i="36"/>
  <c r="BX38" i="36"/>
  <c r="BX24" i="36"/>
  <c r="BX21" i="36"/>
  <c r="BX19" i="36"/>
  <c r="BX25" i="36"/>
  <c r="BX27" i="36"/>
  <c r="BX35" i="36"/>
  <c r="BX28" i="36"/>
  <c r="BX39" i="36"/>
  <c r="BX29" i="36"/>
  <c r="BX36" i="36"/>
  <c r="BX17" i="36"/>
  <c r="BX37" i="36"/>
  <c r="BY22" i="36" l="1"/>
  <c r="BY34" i="36"/>
  <c r="BY25" i="36"/>
  <c r="BY17" i="36"/>
  <c r="BY30" i="36"/>
  <c r="BZ15" i="36"/>
  <c r="BZ37" i="36" s="1"/>
  <c r="BY27" i="36"/>
  <c r="BY24" i="36"/>
  <c r="BY33" i="36"/>
  <c r="BY40" i="36"/>
  <c r="BY31" i="36"/>
  <c r="BY39" i="36"/>
  <c r="BY20" i="36"/>
  <c r="BY21" i="36"/>
  <c r="BY26" i="36"/>
  <c r="BY28" i="36"/>
  <c r="BY38" i="36"/>
  <c r="BY37" i="36"/>
  <c r="BY18" i="36"/>
  <c r="BY42" i="36"/>
  <c r="BY23" i="36"/>
  <c r="BY29" i="36"/>
  <c r="BY35" i="36"/>
  <c r="BY36" i="36"/>
  <c r="BY19" i="36"/>
  <c r="BZ28" i="36" l="1"/>
  <c r="BZ36" i="36"/>
  <c r="BZ27" i="36"/>
  <c r="BZ22" i="36"/>
  <c r="BZ26" i="36"/>
  <c r="BZ24" i="36"/>
  <c r="BZ40" i="36"/>
  <c r="BZ20" i="36"/>
  <c r="BZ38" i="36"/>
  <c r="BZ17" i="36"/>
  <c r="BZ32" i="36"/>
  <c r="BZ18" i="36"/>
  <c r="BZ30" i="36"/>
  <c r="BZ35" i="36"/>
  <c r="BZ21" i="36"/>
  <c r="BZ29" i="36"/>
  <c r="BZ19" i="36"/>
  <c r="BZ25" i="36"/>
  <c r="BZ31" i="36"/>
  <c r="BZ39" i="36"/>
  <c r="CA15" i="36"/>
  <c r="CA38" i="36" s="1"/>
  <c r="BZ42" i="36"/>
  <c r="BZ34" i="36"/>
  <c r="BZ23" i="36"/>
  <c r="BZ33" i="36"/>
  <c r="CA36" i="36" l="1"/>
  <c r="CA23" i="36"/>
  <c r="CA37" i="36"/>
  <c r="CA20" i="36"/>
  <c r="CA30" i="36"/>
  <c r="CA29" i="36"/>
  <c r="CA17" i="36"/>
  <c r="CA42" i="36"/>
  <c r="CA28" i="36"/>
  <c r="CA24" i="36"/>
  <c r="CA27" i="36"/>
  <c r="CA33" i="36"/>
  <c r="CA40" i="36"/>
  <c r="CA19" i="36"/>
  <c r="CA18" i="36"/>
  <c r="CA39" i="36"/>
  <c r="CA22" i="36"/>
  <c r="CA26" i="36"/>
  <c r="CA32" i="36"/>
  <c r="CA21" i="36"/>
  <c r="CA31" i="36"/>
  <c r="CA35" i="36"/>
  <c r="CB15" i="36"/>
  <c r="CB36" i="36" s="1"/>
  <c r="CA25" i="36"/>
  <c r="CA34" i="36"/>
  <c r="CB39" i="36" l="1"/>
  <c r="CB23" i="36"/>
  <c r="CB19" i="36"/>
  <c r="CB30" i="36"/>
  <c r="CB22" i="36"/>
  <c r="CB28" i="36"/>
  <c r="CB21" i="36"/>
  <c r="CB37" i="36"/>
  <c r="CB33" i="36"/>
  <c r="CB29" i="36"/>
  <c r="CB35" i="36"/>
  <c r="CB18" i="36"/>
  <c r="CB17" i="36"/>
  <c r="CB31" i="36"/>
  <c r="CB42" i="36"/>
  <c r="CC15" i="36"/>
  <c r="CC40" i="36" s="1"/>
  <c r="CB25" i="36"/>
  <c r="CB34" i="36"/>
  <c r="CB38" i="36"/>
  <c r="CB27" i="36"/>
  <c r="CB40" i="36"/>
  <c r="CB32" i="36"/>
  <c r="CB20" i="36"/>
  <c r="CB24" i="36"/>
  <c r="CB26" i="36"/>
  <c r="CC39" i="36" l="1"/>
  <c r="CC18" i="36"/>
  <c r="CC24" i="36"/>
  <c r="CC33" i="36"/>
  <c r="CC42" i="36"/>
  <c r="CC23" i="36"/>
  <c r="CC35" i="36"/>
  <c r="CD15" i="36"/>
  <c r="CD22" i="36" s="1"/>
  <c r="CC22" i="36"/>
  <c r="CC26" i="36"/>
  <c r="CC34" i="36"/>
  <c r="CC32" i="36"/>
  <c r="CC27" i="36"/>
  <c r="CC30" i="36"/>
  <c r="CC36" i="36"/>
  <c r="CC14" i="36"/>
  <c r="CC28" i="36"/>
  <c r="CC38" i="36"/>
  <c r="CC19" i="36"/>
  <c r="CC21" i="36"/>
  <c r="CC37" i="36"/>
  <c r="CC17" i="36"/>
  <c r="CC25" i="36"/>
  <c r="CC31" i="36"/>
  <c r="CC20" i="36"/>
  <c r="CC29" i="36"/>
  <c r="CD33" i="36" l="1"/>
  <c r="CD30" i="36"/>
  <c r="CD20" i="36"/>
  <c r="CD23" i="36"/>
  <c r="CD35" i="36"/>
  <c r="CD36" i="36"/>
  <c r="CD34" i="36"/>
  <c r="CD31" i="36"/>
  <c r="CD39" i="36"/>
  <c r="CD24" i="36"/>
  <c r="CD40" i="36"/>
  <c r="CE15" i="36"/>
  <c r="CE42" i="36" s="1"/>
  <c r="CD28" i="36"/>
  <c r="CD38" i="36"/>
  <c r="CD25" i="36"/>
  <c r="CD18" i="36"/>
  <c r="CD29" i="36"/>
  <c r="CD19" i="36"/>
  <c r="CD26" i="36"/>
  <c r="CD27" i="36"/>
  <c r="CD42" i="36"/>
  <c r="CD37" i="36"/>
  <c r="CD17" i="36"/>
  <c r="CD32" i="36"/>
  <c r="CD21" i="36"/>
  <c r="CE22" i="36" l="1"/>
  <c r="CE34" i="36"/>
  <c r="CE31" i="36"/>
  <c r="CE19" i="36"/>
  <c r="CE38" i="36"/>
  <c r="CE32" i="36"/>
  <c r="CE17" i="36"/>
  <c r="CE25" i="36"/>
  <c r="CF15" i="36"/>
  <c r="CF37" i="36" s="1"/>
  <c r="CE29" i="36"/>
  <c r="CE27" i="36"/>
  <c r="CE20" i="36"/>
  <c r="CE24" i="36"/>
  <c r="CE33" i="36"/>
  <c r="CE18" i="36"/>
  <c r="CE26" i="36"/>
  <c r="CE35" i="36"/>
  <c r="CE23" i="36"/>
  <c r="CE39" i="36"/>
  <c r="CE37" i="36"/>
  <c r="CE40" i="36"/>
  <c r="CE21" i="36"/>
  <c r="CE30" i="36"/>
  <c r="CE28" i="36"/>
  <c r="CE36" i="36"/>
  <c r="CF28" i="36" l="1"/>
  <c r="CF39" i="36"/>
  <c r="CF17" i="36"/>
  <c r="CF32" i="36"/>
  <c r="CF34" i="36"/>
  <c r="CF30" i="36"/>
  <c r="CF35" i="36"/>
  <c r="CF23" i="36"/>
  <c r="CF18" i="36"/>
  <c r="CF31" i="36"/>
  <c r="CF27" i="36"/>
  <c r="CF42" i="36"/>
  <c r="CF24" i="36"/>
  <c r="CF36" i="36"/>
  <c r="CF19" i="36"/>
  <c r="CF21" i="36"/>
  <c r="CF33" i="36"/>
  <c r="CF20" i="36"/>
  <c r="CF38" i="36"/>
  <c r="CF25" i="36"/>
  <c r="CF22" i="36"/>
  <c r="CF29" i="36"/>
  <c r="CF40" i="36"/>
  <c r="CG15" i="36"/>
  <c r="CG35" i="36" s="1"/>
  <c r="CF26" i="36"/>
  <c r="CG40" i="36" l="1"/>
  <c r="CG20" i="36"/>
  <c r="CG22" i="36"/>
  <c r="CG19" i="36"/>
  <c r="CG32" i="36"/>
  <c r="CG23" i="36"/>
  <c r="CG29" i="36"/>
  <c r="CG42" i="36"/>
  <c r="CG17" i="36"/>
  <c r="CG34" i="36"/>
  <c r="CG26" i="36"/>
  <c r="CG39" i="36"/>
  <c r="CG30" i="36"/>
  <c r="CG25" i="36"/>
  <c r="CG36" i="36"/>
  <c r="CG21" i="36"/>
  <c r="CG24" i="36"/>
  <c r="CG31" i="36"/>
  <c r="CG28" i="36"/>
  <c r="CG33" i="36"/>
  <c r="CG18" i="36"/>
  <c r="CG37" i="36"/>
  <c r="CG38" i="36"/>
  <c r="CH15" i="36"/>
  <c r="CH30" i="36" s="1"/>
  <c r="CG27" i="36"/>
  <c r="CH29" i="36" l="1"/>
  <c r="CH36" i="36"/>
  <c r="CH31" i="36"/>
  <c r="CH35" i="36"/>
  <c r="CH33" i="36"/>
  <c r="CH37" i="36"/>
  <c r="CH18" i="36"/>
  <c r="CH28" i="36"/>
  <c r="CH42" i="36"/>
  <c r="CH38" i="36"/>
  <c r="CH26" i="36"/>
  <c r="CH19" i="36"/>
  <c r="CH40" i="36"/>
  <c r="CH39" i="36"/>
  <c r="CH20" i="36"/>
  <c r="CH24" i="36"/>
  <c r="CH27" i="36"/>
  <c r="CH21" i="36"/>
  <c r="CH23" i="36"/>
  <c r="CH32" i="36"/>
  <c r="CH25" i="36"/>
  <c r="CI15" i="36"/>
  <c r="CI35" i="36" s="1"/>
  <c r="CH34" i="36"/>
  <c r="CH17" i="36"/>
  <c r="CH22" i="36"/>
  <c r="CI25" i="36" l="1"/>
  <c r="CI17" i="36"/>
  <c r="CI23" i="36"/>
  <c r="CI28" i="36"/>
  <c r="CI29" i="36"/>
  <c r="CI40" i="36"/>
  <c r="CI20" i="36"/>
  <c r="CI42" i="36"/>
  <c r="CI27" i="36"/>
  <c r="CI21" i="36"/>
  <c r="CI22" i="36"/>
  <c r="CI33" i="36"/>
  <c r="CI19" i="36"/>
  <c r="CI18" i="36"/>
  <c r="CI32" i="36"/>
  <c r="CJ15" i="36"/>
  <c r="CJ35" i="36" s="1"/>
  <c r="CI34" i="36"/>
  <c r="CI24" i="36"/>
  <c r="CI37" i="36"/>
  <c r="CI38" i="36"/>
  <c r="CI30" i="36"/>
  <c r="CI39" i="36"/>
  <c r="CI26" i="36"/>
  <c r="CI31" i="36"/>
  <c r="CI36" i="36"/>
  <c r="CJ33" i="36" l="1"/>
  <c r="CJ23" i="36"/>
  <c r="CJ14" i="36"/>
  <c r="CK15" i="36"/>
  <c r="CK39" i="36" s="1"/>
  <c r="CJ17" i="36"/>
  <c r="CJ21" i="36"/>
  <c r="CJ19" i="36"/>
  <c r="CJ30" i="36"/>
  <c r="CJ24" i="36"/>
  <c r="CJ38" i="36"/>
  <c r="CJ39" i="36"/>
  <c r="CJ18" i="36"/>
  <c r="CJ36" i="36"/>
  <c r="CJ25" i="36"/>
  <c r="CJ40" i="36"/>
  <c r="CJ28" i="36"/>
  <c r="CJ34" i="36"/>
  <c r="CJ22" i="36"/>
  <c r="CJ32" i="36"/>
  <c r="CJ27" i="36"/>
  <c r="CJ20" i="36"/>
  <c r="CJ37" i="36"/>
  <c r="CJ42" i="36"/>
  <c r="CJ29" i="36"/>
  <c r="CJ31" i="36"/>
  <c r="CJ26" i="36"/>
  <c r="CK24" i="36" l="1"/>
  <c r="CK25" i="36"/>
  <c r="CK32" i="36"/>
  <c r="CK36" i="36"/>
  <c r="CK31" i="36"/>
  <c r="CK35" i="36"/>
  <c r="CK40" i="36"/>
  <c r="CK23" i="36"/>
  <c r="CK17" i="36"/>
  <c r="CK28" i="36"/>
  <c r="CK42" i="36"/>
  <c r="CK30" i="36"/>
  <c r="CK37" i="36"/>
  <c r="CK22" i="36"/>
  <c r="CK29" i="36"/>
  <c r="CK26" i="36"/>
  <c r="CK33" i="36"/>
  <c r="CK21" i="36"/>
  <c r="CK18" i="36"/>
  <c r="CK27" i="36"/>
  <c r="CL15" i="36"/>
  <c r="CL33" i="36" s="1"/>
  <c r="CK38" i="36"/>
  <c r="CK20" i="36"/>
  <c r="CK19" i="36"/>
  <c r="CK34" i="36"/>
  <c r="CL35" i="36" l="1"/>
  <c r="CL31" i="36"/>
  <c r="CL28" i="36"/>
  <c r="CL24" i="36"/>
  <c r="CL38" i="36"/>
  <c r="CL23" i="36"/>
  <c r="CL39" i="36"/>
  <c r="CL36" i="36"/>
  <c r="CL29" i="36"/>
  <c r="CL25" i="36"/>
  <c r="CL27" i="36"/>
  <c r="CL22" i="36"/>
  <c r="CL34" i="36"/>
  <c r="CL37" i="36"/>
  <c r="CM15" i="36"/>
  <c r="CM31" i="36" s="1"/>
  <c r="CL19" i="36"/>
  <c r="CL17" i="36"/>
  <c r="CL26" i="36"/>
  <c r="CL40" i="36"/>
  <c r="CL20" i="36"/>
  <c r="CL21" i="36"/>
  <c r="CL32" i="36"/>
  <c r="CL42" i="36"/>
  <c r="CL18" i="36"/>
  <c r="CL30" i="36"/>
  <c r="CM22" i="36" l="1"/>
  <c r="CM18" i="36"/>
  <c r="CM24" i="36"/>
  <c r="CM42" i="36"/>
  <c r="CM21" i="36"/>
  <c r="CM19" i="36"/>
  <c r="CM20" i="36"/>
  <c r="CN15" i="36"/>
  <c r="CN36" i="36" s="1"/>
  <c r="CM38" i="36"/>
  <c r="CM39" i="36"/>
  <c r="CM28" i="36"/>
  <c r="CM25" i="36"/>
  <c r="CM33" i="36"/>
  <c r="CM26" i="36"/>
  <c r="CM27" i="36"/>
  <c r="CM40" i="36"/>
  <c r="CM37" i="36"/>
  <c r="CM29" i="36"/>
  <c r="CM35" i="36"/>
  <c r="CM17" i="36"/>
  <c r="CM32" i="36"/>
  <c r="CM34" i="36"/>
  <c r="CM30" i="36"/>
  <c r="CM23" i="36"/>
  <c r="CM36" i="36"/>
  <c r="CO15" i="36" l="1"/>
  <c r="CO37" i="36" s="1"/>
  <c r="CN25" i="36"/>
  <c r="CN27" i="36"/>
  <c r="CN34" i="36"/>
  <c r="CN35" i="36"/>
  <c r="CN18" i="36"/>
  <c r="CN20" i="36"/>
  <c r="CN39" i="36"/>
  <c r="CN30" i="36"/>
  <c r="CN24" i="36"/>
  <c r="CN38" i="36"/>
  <c r="CN19" i="36"/>
  <c r="CN26" i="36"/>
  <c r="CN17" i="36"/>
  <c r="CN40" i="36"/>
  <c r="CN28" i="36"/>
  <c r="CN23" i="36"/>
  <c r="CN29" i="36"/>
  <c r="CN33" i="36"/>
  <c r="CN32" i="36"/>
  <c r="CN31" i="36"/>
  <c r="CN37" i="36"/>
  <c r="CN22" i="36"/>
  <c r="CN42" i="36"/>
  <c r="CN21" i="36"/>
  <c r="CO22" i="36" l="1"/>
  <c r="CO26" i="36"/>
  <c r="CO42" i="36"/>
  <c r="CO29" i="36"/>
  <c r="CO32" i="36"/>
  <c r="CP15" i="36"/>
  <c r="CP32" i="36" s="1"/>
  <c r="CO40" i="36"/>
  <c r="CO21" i="36"/>
  <c r="CO36" i="36"/>
  <c r="CO31" i="36"/>
  <c r="CO18" i="36"/>
  <c r="CO39" i="36"/>
  <c r="CO30" i="36"/>
  <c r="CO20" i="36"/>
  <c r="CO19" i="36"/>
  <c r="CO27" i="36"/>
  <c r="CO34" i="36"/>
  <c r="CO38" i="36"/>
  <c r="CO35" i="36"/>
  <c r="CO23" i="36"/>
  <c r="CO24" i="36"/>
  <c r="CO33" i="36"/>
  <c r="CO17" i="36"/>
  <c r="CO25" i="36"/>
  <c r="CO28" i="36"/>
  <c r="CP17" i="36" l="1"/>
  <c r="CP21" i="36"/>
  <c r="CP19" i="36"/>
  <c r="CP28" i="36"/>
  <c r="CP34" i="36"/>
  <c r="CP35" i="36"/>
  <c r="CP27" i="36"/>
  <c r="CP37" i="36"/>
  <c r="CP36" i="36"/>
  <c r="CP25" i="36"/>
  <c r="CP40" i="36"/>
  <c r="CP38" i="36"/>
  <c r="CP33" i="36"/>
  <c r="CP23" i="36"/>
  <c r="CP26" i="36"/>
  <c r="CP18" i="36"/>
  <c r="CP29" i="36"/>
  <c r="CP30" i="36"/>
  <c r="CQ15" i="36"/>
  <c r="CQ35" i="36" s="1"/>
  <c r="CP24" i="36"/>
  <c r="CP42" i="36"/>
  <c r="CP22" i="36"/>
  <c r="CP31" i="36"/>
  <c r="CP20" i="36"/>
  <c r="CP39" i="36"/>
  <c r="CQ14" i="36" l="1"/>
  <c r="CQ27" i="36"/>
  <c r="CQ36" i="36"/>
  <c r="CQ38" i="36"/>
  <c r="CQ17" i="36"/>
  <c r="CQ18" i="36"/>
  <c r="CQ29" i="36"/>
  <c r="CQ42" i="36"/>
  <c r="CQ19" i="36"/>
  <c r="CQ25" i="36"/>
  <c r="CQ34" i="36"/>
  <c r="CR15" i="36"/>
  <c r="CR40" i="36" s="1"/>
  <c r="CQ24" i="36"/>
  <c r="CQ37" i="36"/>
  <c r="CQ20" i="36"/>
  <c r="CQ26" i="36"/>
  <c r="CQ39" i="36"/>
  <c r="CQ30" i="36"/>
  <c r="CQ23" i="36"/>
  <c r="CQ32" i="36"/>
  <c r="CQ22" i="36"/>
  <c r="CQ28" i="36"/>
  <c r="CQ40" i="36"/>
  <c r="CQ21" i="36"/>
  <c r="CQ31" i="36"/>
  <c r="CQ33" i="36"/>
  <c r="CR37" i="36" l="1"/>
  <c r="CR34" i="36"/>
  <c r="CR22" i="36"/>
  <c r="CR28" i="36"/>
  <c r="CR17" i="36"/>
  <c r="CR38" i="36"/>
  <c r="CR39" i="36"/>
  <c r="CR18" i="36"/>
  <c r="CR23" i="36"/>
  <c r="CR42" i="36"/>
  <c r="CS15" i="36"/>
  <c r="CS34" i="36" s="1"/>
  <c r="CR32" i="36"/>
  <c r="CR29" i="36"/>
  <c r="CR19" i="36"/>
  <c r="CR27" i="36"/>
  <c r="CR33" i="36"/>
  <c r="CR30" i="36"/>
  <c r="CR24" i="36"/>
  <c r="CR35" i="36"/>
  <c r="CR31" i="36"/>
  <c r="CR20" i="36"/>
  <c r="CR25" i="36"/>
  <c r="CR36" i="36"/>
  <c r="CR21" i="36"/>
  <c r="CR26" i="36"/>
  <c r="CS22" i="36" l="1"/>
  <c r="CS33" i="36"/>
  <c r="CS35" i="36"/>
  <c r="CT15" i="36"/>
  <c r="CT40" i="36" s="1"/>
  <c r="CS31" i="36"/>
  <c r="CS21" i="36"/>
  <c r="CS28" i="36"/>
  <c r="CS20" i="36"/>
  <c r="CS37" i="36"/>
  <c r="CS42" i="36"/>
  <c r="CS17" i="36"/>
  <c r="CS29" i="36"/>
  <c r="CS38" i="36"/>
  <c r="CS39" i="36"/>
  <c r="CS19" i="36"/>
  <c r="CS40" i="36"/>
  <c r="CS18" i="36"/>
  <c r="CS36" i="36"/>
  <c r="CS27" i="36"/>
  <c r="CS32" i="36"/>
  <c r="CS23" i="36"/>
  <c r="CS24" i="36"/>
  <c r="CS26" i="36"/>
  <c r="CS25" i="36"/>
  <c r="CS30" i="36"/>
  <c r="CT20" i="36" l="1"/>
  <c r="CT18" i="36"/>
  <c r="CT24" i="36"/>
  <c r="CT23" i="36"/>
  <c r="CT27" i="36"/>
  <c r="CT38" i="36"/>
  <c r="CT32" i="36"/>
  <c r="CT36" i="36"/>
  <c r="CT21" i="36"/>
  <c r="CT35" i="36"/>
  <c r="CT28" i="36"/>
  <c r="CT29" i="36"/>
  <c r="CT34" i="36"/>
  <c r="CT31" i="36"/>
  <c r="CT39" i="36"/>
  <c r="CT26" i="36"/>
  <c r="CT42" i="36"/>
  <c r="CT33" i="36"/>
  <c r="CT25" i="36"/>
  <c r="CT37" i="36"/>
  <c r="CU15" i="36"/>
  <c r="CU39" i="36" s="1"/>
  <c r="CT30" i="36"/>
  <c r="CT19" i="36"/>
  <c r="CT17" i="36"/>
  <c r="CT22" i="36"/>
  <c r="CU38" i="36" l="1"/>
  <c r="CU33" i="36"/>
  <c r="CU27" i="36"/>
  <c r="CU34" i="36"/>
  <c r="CU31" i="36"/>
  <c r="CU32" i="36"/>
  <c r="CU23" i="36"/>
  <c r="CV15" i="36"/>
  <c r="CV36" i="36" s="1"/>
  <c r="CU20" i="36"/>
  <c r="CU25" i="36"/>
  <c r="CU36" i="36"/>
  <c r="CU21" i="36"/>
  <c r="CU42" i="36"/>
  <c r="CU26" i="36"/>
  <c r="CU19" i="36"/>
  <c r="CU37" i="36"/>
  <c r="CU18" i="36"/>
  <c r="CU28" i="36"/>
  <c r="CU30" i="36"/>
  <c r="CU40" i="36"/>
  <c r="CU35" i="36"/>
  <c r="CU17" i="36"/>
  <c r="CU22" i="36"/>
  <c r="CU24" i="36"/>
  <c r="CU29" i="36"/>
  <c r="CV32" i="36" l="1"/>
  <c r="CV22" i="36"/>
  <c r="CV28" i="36"/>
  <c r="CV26" i="36"/>
  <c r="CV20" i="36"/>
  <c r="CV30" i="36"/>
  <c r="CV37" i="36"/>
  <c r="CV35" i="36"/>
  <c r="CV39" i="36"/>
  <c r="CV19" i="36"/>
  <c r="CV27" i="36"/>
  <c r="CV17" i="36"/>
  <c r="CV38" i="36"/>
  <c r="CV24" i="36"/>
  <c r="CV21" i="36"/>
  <c r="CV33" i="36"/>
  <c r="CV23" i="36"/>
  <c r="CV31" i="36"/>
  <c r="CV40" i="36"/>
  <c r="CV29" i="36"/>
  <c r="CV42" i="36"/>
  <c r="CV34" i="36"/>
  <c r="CV18" i="36"/>
  <c r="CW15" i="36"/>
  <c r="CW30" i="36" s="1"/>
  <c r="CV25" i="36"/>
  <c r="CW18" i="36" l="1"/>
  <c r="CW22" i="36"/>
  <c r="CW19" i="36"/>
  <c r="CW21" i="36"/>
  <c r="CW34" i="36"/>
  <c r="CW40" i="36"/>
  <c r="CW29" i="36"/>
  <c r="CX15" i="36"/>
  <c r="CX38" i="36" s="1"/>
  <c r="CW20" i="36"/>
  <c r="CW33" i="36"/>
  <c r="CW38" i="36"/>
  <c r="CW32" i="36"/>
  <c r="CW26" i="36"/>
  <c r="CW36" i="36"/>
  <c r="CW42" i="36"/>
  <c r="CW28" i="36"/>
  <c r="CW17" i="36"/>
  <c r="CW25" i="36"/>
  <c r="CW39" i="36"/>
  <c r="CW31" i="36"/>
  <c r="CW24" i="36"/>
  <c r="CW37" i="36"/>
  <c r="CW23" i="36"/>
  <c r="CW35" i="36"/>
  <c r="CW27" i="36"/>
  <c r="CX22" i="36" l="1"/>
  <c r="CX26" i="36"/>
  <c r="CX17" i="36"/>
  <c r="CX28" i="36"/>
  <c r="CX18" i="36"/>
  <c r="CX40" i="36"/>
  <c r="CX25" i="36"/>
  <c r="CX37" i="36"/>
  <c r="CX24" i="36"/>
  <c r="CY15" i="36"/>
  <c r="CY42" i="36" s="1"/>
  <c r="CX19" i="36"/>
  <c r="CX42" i="36"/>
  <c r="CX33" i="36"/>
  <c r="CX31" i="36"/>
  <c r="CX21" i="36"/>
  <c r="CX39" i="36"/>
  <c r="CX23" i="36"/>
  <c r="CX35" i="36"/>
  <c r="CX34" i="36"/>
  <c r="CX20" i="36"/>
  <c r="CX30" i="36"/>
  <c r="CX29" i="36"/>
  <c r="CX32" i="36"/>
  <c r="CX14" i="36"/>
  <c r="CX27" i="36"/>
  <c r="CX36" i="36"/>
  <c r="CY25" i="36" l="1"/>
  <c r="CY40" i="36"/>
  <c r="CY28" i="36"/>
  <c r="CY24" i="36"/>
  <c r="CY36" i="36"/>
  <c r="CY29" i="36"/>
  <c r="CY21" i="36"/>
  <c r="CY27" i="36"/>
  <c r="CZ15" i="36"/>
  <c r="CZ37" i="36" s="1"/>
  <c r="CY22" i="36"/>
  <c r="CY39" i="36"/>
  <c r="CY32" i="36"/>
  <c r="CY35" i="36"/>
  <c r="CY26" i="36"/>
  <c r="CY31" i="36"/>
  <c r="CY17" i="36"/>
  <c r="CY34" i="36"/>
  <c r="CY33" i="36"/>
  <c r="CY38" i="36"/>
  <c r="CY19" i="36"/>
  <c r="CY18" i="36"/>
  <c r="CY30" i="36"/>
  <c r="CY20" i="36"/>
  <c r="CY37" i="36"/>
  <c r="CY23" i="36"/>
  <c r="CZ38" i="36" l="1"/>
  <c r="CZ40" i="36"/>
  <c r="CZ42" i="36"/>
  <c r="CZ34" i="36"/>
  <c r="CZ39" i="36"/>
  <c r="CZ19" i="36"/>
  <c r="CZ27" i="36"/>
  <c r="CZ22" i="36"/>
  <c r="CZ30" i="36"/>
  <c r="CZ25" i="36"/>
  <c r="CZ29" i="36"/>
  <c r="CZ31" i="36"/>
  <c r="CZ24" i="36"/>
  <c r="CZ32" i="36"/>
  <c r="CZ21" i="36"/>
  <c r="CZ33" i="36"/>
  <c r="CZ20" i="36"/>
  <c r="CZ23" i="36"/>
  <c r="CZ26" i="36"/>
  <c r="CZ28" i="36"/>
  <c r="CZ18" i="36"/>
  <c r="CZ17" i="36"/>
  <c r="CZ36" i="36"/>
  <c r="DA15" i="36"/>
  <c r="DA31" i="36" s="1"/>
  <c r="CZ35" i="36"/>
  <c r="DA18" i="36" l="1"/>
  <c r="DA17" i="36"/>
  <c r="DB15" i="36"/>
  <c r="DB31" i="36" s="1"/>
  <c r="DA24" i="36"/>
  <c r="DA42" i="36"/>
  <c r="DA40" i="36"/>
  <c r="DA32" i="36"/>
  <c r="DA19" i="36"/>
  <c r="DA27" i="36"/>
  <c r="DA23" i="36"/>
  <c r="DA33" i="36"/>
  <c r="DA36" i="36"/>
  <c r="DA34" i="36"/>
  <c r="DA26" i="36"/>
  <c r="DA30" i="36"/>
  <c r="DA25" i="36"/>
  <c r="DA39" i="36"/>
  <c r="DA28" i="36"/>
  <c r="DA35" i="36"/>
  <c r="DA37" i="36"/>
  <c r="DA21" i="36"/>
  <c r="DA22" i="36"/>
  <c r="DA38" i="36"/>
  <c r="DA20" i="36"/>
  <c r="DA29" i="36"/>
  <c r="DB27" i="36" l="1"/>
  <c r="DB38" i="36"/>
  <c r="DB33" i="36"/>
  <c r="DB36" i="36"/>
  <c r="DB35" i="36"/>
  <c r="DB42" i="36"/>
  <c r="DB34" i="36"/>
  <c r="DB23" i="36"/>
  <c r="DB19" i="36"/>
  <c r="DB21" i="36"/>
  <c r="DB37" i="36"/>
  <c r="DB17" i="36"/>
  <c r="DB32" i="36"/>
  <c r="DB20" i="36"/>
  <c r="DB39" i="36"/>
  <c r="DB40" i="36"/>
  <c r="DB18" i="36"/>
  <c r="DB25" i="36"/>
  <c r="DB26" i="36"/>
  <c r="DC15" i="36"/>
  <c r="DC40" i="36" s="1"/>
  <c r="DB22" i="36"/>
  <c r="DB30" i="36"/>
  <c r="DB29" i="36"/>
  <c r="DB28" i="36"/>
  <c r="DB24" i="36"/>
  <c r="DC18" i="36" l="1"/>
  <c r="DC17" i="36"/>
  <c r="DC20" i="36"/>
  <c r="DC37" i="36"/>
  <c r="DC36" i="36"/>
  <c r="DC30" i="36"/>
  <c r="DC21" i="36"/>
  <c r="DC38" i="36"/>
  <c r="DC42" i="36"/>
  <c r="DC23" i="36"/>
  <c r="DC31" i="36"/>
  <c r="DC35" i="36"/>
  <c r="DC26" i="36"/>
  <c r="DC39" i="36"/>
  <c r="DC28" i="36"/>
  <c r="DC19" i="36"/>
  <c r="DC34" i="36"/>
  <c r="DC22" i="36"/>
  <c r="DC32" i="36"/>
  <c r="DC24" i="36"/>
  <c r="DC27" i="36"/>
  <c r="DC33" i="36"/>
  <c r="DC29" i="36"/>
  <c r="DD15" i="36"/>
  <c r="DD40" i="36" s="1"/>
  <c r="DC25" i="36"/>
  <c r="DD22" i="36" l="1"/>
  <c r="DD25" i="36"/>
  <c r="DD32" i="36"/>
  <c r="DD24" i="36"/>
  <c r="DD33" i="36"/>
  <c r="DD28" i="36"/>
  <c r="DD29" i="36"/>
  <c r="DD17" i="36"/>
  <c r="DD19" i="36"/>
  <c r="DD27" i="36"/>
  <c r="DD36" i="36"/>
  <c r="DD26" i="36"/>
  <c r="DD35" i="36"/>
  <c r="DD23" i="36"/>
  <c r="DD18" i="36"/>
  <c r="DD20" i="36"/>
  <c r="DD30" i="36"/>
  <c r="DD39" i="36"/>
  <c r="DD38" i="36"/>
  <c r="DD31" i="36"/>
  <c r="DD21" i="36"/>
  <c r="DD42" i="36"/>
  <c r="DD34" i="36"/>
  <c r="DD37" i="36"/>
  <c r="F61" i="10"/>
  <c r="F55" i="10"/>
  <c r="F36" i="10"/>
  <c r="F35" i="10"/>
  <c r="F34" i="10"/>
  <c r="F25" i="10"/>
  <c r="F56" i="10"/>
  <c r="F57" i="10"/>
  <c r="F58" i="10"/>
  <c r="F59" i="10"/>
  <c r="F60" i="10"/>
  <c r="F62" i="10"/>
  <c r="F63" i="10"/>
  <c r="F64" i="10"/>
  <c r="F65" i="10"/>
  <c r="F66" i="10"/>
  <c r="F68" i="10"/>
  <c r="F69" i="10"/>
  <c r="F54" i="10"/>
  <c r="F38" i="10"/>
  <c r="F39" i="10"/>
  <c r="F40" i="10"/>
  <c r="F41" i="10"/>
  <c r="F42" i="10"/>
  <c r="F43" i="10"/>
  <c r="F44" i="10"/>
  <c r="F45" i="10"/>
  <c r="F46" i="10"/>
  <c r="F47" i="10"/>
  <c r="F48" i="10"/>
  <c r="F49" i="10"/>
  <c r="F50" i="10"/>
  <c r="F37" i="10"/>
  <c r="F15" i="10"/>
  <c r="F16" i="10"/>
  <c r="F17" i="10"/>
  <c r="F18" i="10"/>
  <c r="F19" i="10"/>
  <c r="F20" i="10"/>
  <c r="F21" i="10"/>
  <c r="F22" i="10"/>
  <c r="F23" i="10"/>
  <c r="F24" i="10"/>
  <c r="F26" i="10"/>
  <c r="F27" i="10"/>
  <c r="F28" i="10"/>
  <c r="F29" i="10"/>
  <c r="F30" i="10"/>
  <c r="F14" i="10"/>
  <c r="O43" i="36" l="1" a="1"/>
  <c r="O43" i="36" s="1"/>
  <c r="P43" i="36" s="1" a="1"/>
  <c r="P43" i="36" s="1"/>
  <c r="O44" i="36" l="1" a="1"/>
  <c r="O44" i="36" s="1"/>
  <c r="BR43" i="36"/>
  <c r="CI43" i="36"/>
  <c r="BD43" i="36"/>
  <c r="Y43" i="36"/>
  <c r="CK43" i="36"/>
  <c r="AX43" i="36"/>
  <c r="BC43" i="36"/>
  <c r="BW43" i="36"/>
  <c r="AJ43" i="36"/>
  <c r="CV43" i="36"/>
  <c r="BI43" i="36"/>
  <c r="CS43" i="36"/>
  <c r="CE43" i="36"/>
  <c r="DD43" i="36"/>
  <c r="BQ43" i="36"/>
  <c r="BE43" i="36"/>
  <c r="BP43" i="36"/>
  <c r="BZ43" i="36"/>
  <c r="CQ43" i="36"/>
  <c r="BL43" i="36"/>
  <c r="AG43" i="36"/>
  <c r="BF43" i="36"/>
  <c r="S43" i="36"/>
  <c r="AR43" i="36"/>
  <c r="CD43" i="36"/>
  <c r="CO43" i="36"/>
  <c r="V43" i="36"/>
  <c r="CH43" i="36"/>
  <c r="CY43" i="36"/>
  <c r="BT43" i="36"/>
  <c r="AO43" i="36"/>
  <c r="DA43" i="36"/>
  <c r="BN43" i="36"/>
  <c r="AA43" i="36"/>
  <c r="CM43" i="36"/>
  <c r="AZ43" i="36"/>
  <c r="AM43" i="36"/>
  <c r="BY43" i="36"/>
  <c r="AI43" i="36"/>
  <c r="BH43" i="36"/>
  <c r="T43" i="36"/>
  <c r="AL43" i="36"/>
  <c r="CJ43" i="36"/>
  <c r="AQ43" i="36"/>
  <c r="AD43" i="36"/>
  <c r="CP43" i="36"/>
  <c r="CB43" i="36"/>
  <c r="AW43" i="36"/>
  <c r="BK43" i="36"/>
  <c r="BV43" i="36"/>
  <c r="CU43" i="36"/>
  <c r="CG43" i="36"/>
  <c r="CX43" i="36"/>
  <c r="DC43" i="36"/>
  <c r="X43" i="36"/>
  <c r="R43" i="36"/>
  <c r="AC43" i="36"/>
  <c r="AT43" i="36"/>
  <c r="AE43" i="36"/>
  <c r="AF43" i="36"/>
  <c r="CR43" i="36"/>
  <c r="BM43" i="36"/>
  <c r="Z43" i="36"/>
  <c r="CL43" i="36"/>
  <c r="AY43" i="36"/>
  <c r="W43" i="36"/>
  <c r="BX43" i="36"/>
  <c r="AK43" i="36"/>
  <c r="CW43" i="36"/>
  <c r="CF43" i="36"/>
  <c r="BJ43" i="36"/>
  <c r="AV43" i="36"/>
  <c r="CC43" i="36"/>
  <c r="BO43" i="36"/>
  <c r="BA43" i="36"/>
  <c r="BB43" i="36"/>
  <c r="BS43" i="36"/>
  <c r="AN43" i="36"/>
  <c r="CZ43" i="36"/>
  <c r="BU43" i="36"/>
  <c r="AH43" i="36"/>
  <c r="CT43" i="36"/>
  <c r="BG43" i="36"/>
  <c r="U43" i="36"/>
  <c r="AS43" i="36"/>
  <c r="AU43" i="36"/>
  <c r="DB43" i="36"/>
  <c r="CN43" i="36"/>
  <c r="CA43" i="36"/>
  <c r="AP43" i="36"/>
  <c r="AB43" i="36"/>
  <c r="M43" i="36"/>
  <c r="L43" i="36" l="1"/>
  <c r="P44" i="36" a="1"/>
  <c r="P44" i="36" s="1"/>
  <c r="CH44" i="36" s="1"/>
  <c r="P41" i="36" a="1"/>
  <c r="P41" i="36" l="1"/>
  <c r="BM44" i="36"/>
  <c r="BD44" i="36"/>
  <c r="CE44" i="36"/>
  <c r="DA44" i="36"/>
  <c r="R44" i="36"/>
  <c r="BP44" i="36"/>
  <c r="DD44" i="36"/>
  <c r="AA44" i="36"/>
  <c r="BI44" i="36"/>
  <c r="BJ44" i="36"/>
  <c r="AX44" i="36"/>
  <c r="BG44" i="36"/>
  <c r="BQ44" i="36"/>
  <c r="BR44" i="36"/>
  <c r="CC44" i="36"/>
  <c r="AY44" i="36"/>
  <c r="BZ44" i="36"/>
  <c r="CA44" i="36"/>
  <c r="CM44" i="36"/>
  <c r="AE44" i="36"/>
  <c r="CU44" i="36"/>
  <c r="CF44" i="36"/>
  <c r="AM44" i="36"/>
  <c r="DC44" i="36"/>
  <c r="AJ44" i="36"/>
  <c r="AQ44" i="36"/>
  <c r="AK44" i="36"/>
  <c r="CR44" i="36"/>
  <c r="AZ44" i="36"/>
  <c r="V44" i="36"/>
  <c r="W44" i="36"/>
  <c r="BE44" i="36"/>
  <c r="AN44" i="36"/>
  <c r="CY44" i="36"/>
  <c r="AU44" i="36"/>
  <c r="CZ44" i="36"/>
  <c r="CL44" i="36"/>
  <c r="AP44" i="36"/>
  <c r="AF44" i="36"/>
  <c r="CN44" i="36"/>
  <c r="BW44" i="36"/>
  <c r="BA44" i="36"/>
  <c r="AO44" i="36"/>
  <c r="CV44" i="36"/>
  <c r="AD44" i="36"/>
  <c r="CP44" i="36"/>
  <c r="BF44" i="36"/>
  <c r="M44" i="36"/>
  <c r="CK44" i="36"/>
  <c r="T44" i="36"/>
  <c r="AL44" i="36"/>
  <c r="CX44" i="36"/>
  <c r="CI44" i="36"/>
  <c r="BX44" i="36"/>
  <c r="Z44" i="36"/>
  <c r="U44" i="36"/>
  <c r="BN44" i="36"/>
  <c r="BC44" i="36"/>
  <c r="CT44" i="36"/>
  <c r="BL44" i="36"/>
  <c r="BY44" i="36"/>
  <c r="CJ44" i="36"/>
  <c r="CB44" i="36"/>
  <c r="AR44" i="36"/>
  <c r="CO44" i="36"/>
  <c r="AC44" i="36"/>
  <c r="AT44" i="36"/>
  <c r="BT44" i="36"/>
  <c r="CQ44" i="36"/>
  <c r="S44" i="36"/>
  <c r="CG44" i="36"/>
  <c r="CS44" i="36"/>
  <c r="AV44" i="36"/>
  <c r="CD44" i="36"/>
  <c r="AB44" i="36"/>
  <c r="BK44" i="36"/>
  <c r="DB44" i="36"/>
  <c r="AI44" i="36"/>
  <c r="AG44" i="36"/>
  <c r="AH44" i="36"/>
  <c r="BS44" i="36"/>
  <c r="Y44" i="36"/>
  <c r="X44" i="36"/>
  <c r="BO44" i="36"/>
  <c r="AW44" i="36"/>
  <c r="BU44" i="36"/>
  <c r="BH44" i="36"/>
  <c r="CW44" i="36"/>
  <c r="BV44" i="36"/>
  <c r="AS44" i="36"/>
  <c r="BB44" i="36"/>
  <c r="L41" i="36"/>
  <c r="L44" i="36" l="1"/>
  <c r="BF41" i="36"/>
  <c r="AR41" i="36"/>
  <c r="AS41" i="36"/>
  <c r="AT41" i="36"/>
  <c r="U41" i="36"/>
  <c r="AU41" i="36"/>
  <c r="CU41" i="36"/>
  <c r="CP41" i="36"/>
  <c r="CW41" i="36"/>
  <c r="CA41" i="36"/>
  <c r="DD41" i="36"/>
  <c r="CT41" i="36"/>
  <c r="BN41" i="36"/>
  <c r="AP41" i="36"/>
  <c r="BB41" i="36"/>
  <c r="Y41" i="36"/>
  <c r="AZ41" i="36"/>
  <c r="W41" i="36"/>
  <c r="AK41" i="36"/>
  <c r="DC41" i="36"/>
  <c r="CX41" i="36"/>
  <c r="CB41" i="36"/>
  <c r="CJ41" i="36"/>
  <c r="CG41" i="36"/>
  <c r="DB41" i="36"/>
  <c r="CK41" i="36"/>
  <c r="BG41" i="36"/>
  <c r="BI41" i="36"/>
  <c r="AY41" i="36"/>
  <c r="X41" i="36"/>
  <c r="AM41" i="36"/>
  <c r="AC41" i="36"/>
  <c r="BX41" i="36"/>
  <c r="CF41" i="36"/>
  <c r="CR41" i="36"/>
  <c r="BU41" i="36"/>
  <c r="BS41" i="36"/>
  <c r="BH41" i="36"/>
  <c r="AL41" i="36"/>
  <c r="T41" i="36"/>
  <c r="R41" i="36"/>
  <c r="BD41" i="36"/>
  <c r="AV41" i="36"/>
  <c r="CE41" i="36"/>
  <c r="BR41" i="36"/>
  <c r="CZ41" i="36"/>
  <c r="CC41" i="36"/>
  <c r="BT41" i="36"/>
  <c r="AI41" i="36"/>
  <c r="AB41" i="36"/>
  <c r="BC41" i="36"/>
  <c r="AX41" i="36"/>
  <c r="BL41" i="36"/>
  <c r="Z41" i="36"/>
  <c r="CV41" i="36"/>
  <c r="CI41" i="36"/>
  <c r="BO41" i="36"/>
  <c r="AH41" i="36"/>
  <c r="AO41" i="36"/>
  <c r="AD41" i="36"/>
  <c r="BK41" i="36"/>
  <c r="AF41" i="36"/>
  <c r="BE41" i="36"/>
  <c r="BY41" i="36"/>
  <c r="CQ41" i="36"/>
  <c r="BP41" i="36"/>
  <c r="CS41" i="36"/>
  <c r="BV41" i="36"/>
  <c r="CH41" i="36"/>
  <c r="AA41" i="36"/>
  <c r="AJ41" i="36"/>
  <c r="S41" i="36"/>
  <c r="AN41" i="36"/>
  <c r="AQ41" i="36"/>
  <c r="BA41" i="36"/>
  <c r="BM41" i="36"/>
  <c r="BZ41" i="36"/>
  <c r="CY41" i="36"/>
  <c r="BQ41" i="36"/>
  <c r="DA41" i="36"/>
  <c r="CD41" i="36"/>
  <c r="CN41" i="36"/>
  <c r="CL41" i="36"/>
  <c r="V41" i="36"/>
  <c r="AE41" i="36"/>
  <c r="AW41" i="36"/>
  <c r="BJ41" i="36"/>
  <c r="AG41" i="36"/>
  <c r="BW41" i="36"/>
  <c r="CO41" i="36"/>
  <c r="CM41" i="36"/>
  <c r="O45" i="36" a="1"/>
  <c r="O45" i="36" s="1"/>
  <c r="O46" i="36" l="1" a="1"/>
  <c r="O46" i="36" s="1"/>
  <c r="P46" i="36" l="1" a="1"/>
  <c r="P46" i="36" s="1"/>
  <c r="CP46" i="36" l="1"/>
  <c r="O47" i="36" a="1"/>
  <c r="O47" i="36" s="1"/>
  <c r="CY46" i="36"/>
  <c r="BX46" i="36"/>
  <c r="AJ46" i="36"/>
  <c r="Y46" i="36"/>
  <c r="CO46" i="36"/>
  <c r="CX46" i="36"/>
  <c r="CU46" i="36"/>
  <c r="AP46" i="36"/>
  <c r="DC46" i="36"/>
  <c r="BE46" i="36"/>
  <c r="CI46" i="36"/>
  <c r="BH46" i="36"/>
  <c r="S46" i="36"/>
  <c r="AA46" i="36"/>
  <c r="AD46" i="36"/>
  <c r="CL46" i="36"/>
  <c r="AE46" i="36"/>
  <c r="BY46" i="36"/>
  <c r="V46" i="36"/>
  <c r="CM46" i="36"/>
  <c r="BQ46" i="36"/>
  <c r="AH46" i="36"/>
  <c r="CC46" i="36"/>
  <c r="CV46" i="36"/>
  <c r="AY46" i="36"/>
  <c r="BU46" i="36"/>
  <c r="BD46" i="36"/>
  <c r="AV46" i="36"/>
  <c r="CJ46" i="36"/>
  <c r="BV46" i="36"/>
  <c r="BO46" i="36"/>
  <c r="AM46" i="36"/>
  <c r="BF46" i="36"/>
  <c r="U46" i="36"/>
  <c r="T46" i="36"/>
  <c r="CZ46" i="36"/>
  <c r="Z46" i="36"/>
  <c r="AR46" i="36"/>
  <c r="AX46" i="36"/>
  <c r="BZ46" i="36"/>
  <c r="CD46" i="36"/>
  <c r="BM46" i="36"/>
  <c r="CK46" i="36"/>
  <c r="BI46" i="36"/>
  <c r="CG46" i="36"/>
  <c r="X46" i="36"/>
  <c r="M46" i="36"/>
  <c r="BG46" i="36"/>
  <c r="CF46" i="36"/>
  <c r="AL46" i="36"/>
  <c r="BS46" i="36"/>
  <c r="DB46" i="36"/>
  <c r="R46" i="36"/>
  <c r="BJ46" i="36"/>
  <c r="CR46" i="36"/>
  <c r="CT46" i="36"/>
  <c r="AI46" i="36"/>
  <c r="BK46" i="36"/>
  <c r="AQ46" i="36"/>
  <c r="W46" i="36"/>
  <c r="AU46" i="36"/>
  <c r="CB46" i="36"/>
  <c r="BC46" i="36"/>
  <c r="AT46" i="36"/>
  <c r="BL46" i="36"/>
  <c r="BP46" i="36"/>
  <c r="AC46" i="36"/>
  <c r="BB46" i="36"/>
  <c r="AG46" i="36"/>
  <c r="AK46" i="36"/>
  <c r="DA46" i="36"/>
  <c r="DD46" i="36"/>
  <c r="CN46" i="36"/>
  <c r="AS46" i="36"/>
  <c r="AW46" i="36"/>
  <c r="BA46" i="36"/>
  <c r="AB46" i="36"/>
  <c r="CH46" i="36"/>
  <c r="AF46" i="36"/>
  <c r="BW46" i="36"/>
  <c r="AZ46" i="36"/>
  <c r="BR46" i="36"/>
  <c r="BT46" i="36"/>
  <c r="AO46" i="36"/>
  <c r="CQ46" i="36"/>
  <c r="CS46" i="36"/>
  <c r="BN46" i="36"/>
  <c r="CA46" i="36"/>
  <c r="CW46" i="36"/>
  <c r="CE46" i="36"/>
  <c r="AN46" i="36"/>
  <c r="P47" i="36" l="1" a="1"/>
  <c r="P47" i="36" s="1"/>
  <c r="R47" i="36" s="1"/>
  <c r="L46" i="36"/>
  <c r="CN47" i="36" l="1"/>
  <c r="BU47" i="36"/>
  <c r="AV47" i="36"/>
  <c r="CJ47" i="36"/>
  <c r="CI47" i="36"/>
  <c r="BT47" i="36"/>
  <c r="AU47" i="36"/>
  <c r="DA47" i="36"/>
  <c r="CU47" i="36"/>
  <c r="AT47" i="36"/>
  <c r="AZ47" i="36"/>
  <c r="CY47" i="36"/>
  <c r="AK47" i="36"/>
  <c r="CZ47" i="36"/>
  <c r="CG47" i="36"/>
  <c r="CF47" i="36"/>
  <c r="AJ47" i="36"/>
  <c r="BW47" i="36"/>
  <c r="BM47" i="36"/>
  <c r="CS47" i="36"/>
  <c r="BL47" i="36"/>
  <c r="CR47" i="36"/>
  <c r="BK47" i="36"/>
  <c r="DD47" i="36"/>
  <c r="CP47" i="36"/>
  <c r="BZ47" i="36"/>
  <c r="BI47" i="36"/>
  <c r="AG47" i="36"/>
  <c r="CE47" i="36"/>
  <c r="DC47" i="36"/>
  <c r="CO47" i="36"/>
  <c r="BX47" i="36"/>
  <c r="BE47" i="36"/>
  <c r="AD47" i="36"/>
  <c r="AS47" i="36"/>
  <c r="AB47" i="36"/>
  <c r="AA47" i="36"/>
  <c r="CX47" i="36"/>
  <c r="CC47" i="36"/>
  <c r="BR47" i="36"/>
  <c r="BD47" i="36"/>
  <c r="AQ47" i="36"/>
  <c r="CW47" i="36"/>
  <c r="CM47" i="36"/>
  <c r="CB47" i="36"/>
  <c r="BQ47" i="36"/>
  <c r="BC47" i="36"/>
  <c r="AM47" i="36"/>
  <c r="Y47" i="36"/>
  <c r="CV47" i="36"/>
  <c r="CK47" i="36"/>
  <c r="CA47" i="36"/>
  <c r="BO47" i="36"/>
  <c r="BB47" i="36"/>
  <c r="AL47" i="36"/>
  <c r="W47" i="36"/>
  <c r="BS47" i="36"/>
  <c r="BJ47" i="36"/>
  <c r="BA47" i="36"/>
  <c r="AR47" i="36"/>
  <c r="AI47" i="36"/>
  <c r="X47" i="36"/>
  <c r="BH47" i="36"/>
  <c r="AY47" i="36"/>
  <c r="AO47" i="36"/>
  <c r="AF47" i="36"/>
  <c r="V47" i="36"/>
  <c r="CQ47" i="36"/>
  <c r="CH47" i="36"/>
  <c r="BY47" i="36"/>
  <c r="BP47" i="36"/>
  <c r="BG47" i="36"/>
  <c r="AW47" i="36"/>
  <c r="AN47" i="36"/>
  <c r="AE47" i="36"/>
  <c r="S47" i="36"/>
  <c r="AC47" i="36"/>
  <c r="U47" i="36"/>
  <c r="T47" i="36"/>
  <c r="DB47" i="36"/>
  <c r="CT47" i="36"/>
  <c r="CL47" i="36"/>
  <c r="CD47" i="36"/>
  <c r="BV47" i="36"/>
  <c r="BN47" i="36"/>
  <c r="BF47" i="36"/>
  <c r="AX47" i="36"/>
  <c r="AP47" i="36"/>
  <c r="AH47" i="36"/>
  <c r="Z47" i="36"/>
  <c r="M47" i="36"/>
  <c r="O48" i="36" a="1"/>
  <c r="O48" i="36" s="1"/>
  <c r="L47" i="36" l="1"/>
  <c r="P48" i="36" a="1"/>
  <c r="P48" i="36" s="1"/>
  <c r="M48" i="36" s="1"/>
  <c r="P45" i="36" a="1"/>
  <c r="L45" i="36"/>
  <c r="CH48" i="36" l="1"/>
  <c r="CT48" i="36"/>
  <c r="CS48" i="36"/>
  <c r="CJ48" i="36"/>
  <c r="BY48" i="36"/>
  <c r="DC48" i="36"/>
  <c r="BN48" i="36"/>
  <c r="DB48" i="36"/>
  <c r="CV48" i="36"/>
  <c r="BD48" i="36"/>
  <c r="AS48" i="36"/>
  <c r="AF48" i="36"/>
  <c r="AC48" i="36"/>
  <c r="BX48" i="36"/>
  <c r="DA48" i="36"/>
  <c r="BA48" i="36"/>
  <c r="Z48" i="36"/>
  <c r="BB48" i="36"/>
  <c r="CR48" i="36"/>
  <c r="BL48" i="36"/>
  <c r="AP48" i="36"/>
  <c r="CZ48" i="36"/>
  <c r="CP48" i="36"/>
  <c r="CF48" i="36"/>
  <c r="BU48" i="36"/>
  <c r="BJ48" i="36"/>
  <c r="AZ48" i="36"/>
  <c r="AO48" i="36"/>
  <c r="Y48" i="36"/>
  <c r="BM48" i="36"/>
  <c r="BV48" i="36"/>
  <c r="CX48" i="36"/>
  <c r="CO48" i="36"/>
  <c r="CD48" i="36"/>
  <c r="BT48" i="36"/>
  <c r="BI48" i="36"/>
  <c r="AX48" i="36"/>
  <c r="AN48" i="36"/>
  <c r="U48" i="36"/>
  <c r="AR48" i="36"/>
  <c r="CG48" i="36"/>
  <c r="CW48" i="36"/>
  <c r="CN48" i="36"/>
  <c r="CC48" i="36"/>
  <c r="BR48" i="36"/>
  <c r="BH48" i="36"/>
  <c r="AW48" i="36"/>
  <c r="AK48" i="36"/>
  <c r="R48" i="36"/>
  <c r="CL48" i="36"/>
  <c r="CB48" i="36"/>
  <c r="BQ48" i="36"/>
  <c r="BF48" i="36"/>
  <c r="AV48" i="36"/>
  <c r="AH48" i="36"/>
  <c r="DD48" i="36"/>
  <c r="CU48" i="36"/>
  <c r="CK48" i="36"/>
  <c r="BZ48" i="36"/>
  <c r="BP48" i="36"/>
  <c r="BE48" i="36"/>
  <c r="AT48" i="36"/>
  <c r="AG48" i="36"/>
  <c r="P45" i="36"/>
  <c r="L48" i="36"/>
  <c r="AL48" i="36"/>
  <c r="AD48" i="36"/>
  <c r="V48" i="36"/>
  <c r="AJ48" i="36"/>
  <c r="AB48" i="36"/>
  <c r="T48" i="36"/>
  <c r="CM48" i="36"/>
  <c r="CE48" i="36"/>
  <c r="BW48" i="36"/>
  <c r="BO48" i="36"/>
  <c r="BG48" i="36"/>
  <c r="AY48" i="36"/>
  <c r="AQ48" i="36"/>
  <c r="AI48" i="36"/>
  <c r="AA48" i="36"/>
  <c r="S48" i="36"/>
  <c r="X48" i="36"/>
  <c r="CY48" i="36"/>
  <c r="CQ48" i="36"/>
  <c r="CI48" i="36"/>
  <c r="CA48" i="36"/>
  <c r="BS48" i="36"/>
  <c r="BK48" i="36"/>
  <c r="BC48" i="36"/>
  <c r="AU48" i="36"/>
  <c r="AM48" i="36"/>
  <c r="AE48" i="36"/>
  <c r="W48" i="36"/>
  <c r="BT45" i="36" l="1"/>
  <c r="AD45" i="36"/>
  <c r="AV45" i="36"/>
  <c r="AI45" i="36"/>
  <c r="CL45" i="36"/>
  <c r="AL45" i="36"/>
  <c r="CP45" i="36"/>
  <c r="BX45" i="36"/>
  <c r="Y45" i="36"/>
  <c r="CU45" i="36"/>
  <c r="BC45" i="36"/>
  <c r="V45" i="36"/>
  <c r="AK45" i="36"/>
  <c r="CF45" i="36"/>
  <c r="CS45" i="36"/>
  <c r="BI45" i="36"/>
  <c r="BQ45" i="36"/>
  <c r="AS45" i="36"/>
  <c r="AN45" i="36"/>
  <c r="BG45" i="36"/>
  <c r="BK45" i="36"/>
  <c r="DB45" i="36"/>
  <c r="BU45" i="36"/>
  <c r="BR45" i="36"/>
  <c r="BV45" i="36"/>
  <c r="W45" i="36"/>
  <c r="AH45" i="36"/>
  <c r="CB45" i="36"/>
  <c r="BH45" i="36"/>
  <c r="CW45" i="36"/>
  <c r="AX45" i="36"/>
  <c r="U45" i="36"/>
  <c r="CY45" i="36"/>
  <c r="T45" i="36"/>
  <c r="CO45" i="36"/>
  <c r="BZ45" i="36"/>
  <c r="BS45" i="36"/>
  <c r="CH45" i="36"/>
  <c r="BW45" i="36"/>
  <c r="BL45" i="36"/>
  <c r="CX45" i="36"/>
  <c r="DD45" i="36"/>
  <c r="BP45" i="36"/>
  <c r="BM45" i="36"/>
  <c r="AG45" i="36"/>
  <c r="CJ45" i="36"/>
  <c r="CV45" i="36"/>
  <c r="R45" i="36"/>
  <c r="CT45" i="36"/>
  <c r="CQ45" i="36"/>
  <c r="BJ45" i="36"/>
  <c r="AC45" i="36"/>
  <c r="CN45" i="36"/>
  <c r="AM45" i="36"/>
  <c r="BO45" i="36"/>
  <c r="DC45" i="36"/>
  <c r="AY45" i="36"/>
  <c r="CG45" i="36"/>
  <c r="AZ45" i="36"/>
  <c r="CE45" i="36"/>
  <c r="X45" i="36"/>
  <c r="CM45" i="36"/>
  <c r="AR45" i="36"/>
  <c r="BA45" i="36"/>
  <c r="CZ45" i="36"/>
  <c r="CK45" i="36"/>
  <c r="BE45" i="36"/>
  <c r="BN45" i="36"/>
  <c r="BY45" i="36"/>
  <c r="AU45" i="36"/>
  <c r="BD45" i="36"/>
  <c r="AP45" i="36"/>
  <c r="AJ45" i="36"/>
  <c r="AW45" i="36"/>
  <c r="O49" i="36" a="1"/>
  <c r="O49" i="36" s="1"/>
  <c r="O50" i="36" s="1" a="1"/>
  <c r="O50" i="36" s="1"/>
  <c r="AE45" i="36"/>
  <c r="DA45" i="36"/>
  <c r="AQ45" i="36"/>
  <c r="BF45" i="36"/>
  <c r="AA45" i="36"/>
  <c r="AF45" i="36"/>
  <c r="Z45" i="36"/>
  <c r="S45" i="36"/>
  <c r="CI45" i="36"/>
  <c r="AB45" i="36"/>
  <c r="CD45" i="36"/>
  <c r="CC45" i="36"/>
  <c r="AO45" i="36"/>
  <c r="CR45" i="36"/>
  <c r="CA45" i="36"/>
  <c r="AT45" i="36"/>
  <c r="BB45" i="36"/>
  <c r="P50" i="36" l="1" a="1"/>
  <c r="P50" i="36" s="1"/>
  <c r="V50" i="36" s="1"/>
  <c r="BP50" i="36" l="1"/>
  <c r="BG50" i="36"/>
  <c r="AS50" i="36"/>
  <c r="AN50" i="36"/>
  <c r="U50" i="36"/>
  <c r="CC50" i="36"/>
  <c r="CQ50" i="36"/>
  <c r="BD50" i="36"/>
  <c r="AE50" i="36"/>
  <c r="AO50" i="36"/>
  <c r="CF50" i="36"/>
  <c r="CP50" i="36"/>
  <c r="S50" i="36"/>
  <c r="AZ50" i="36"/>
  <c r="AB50" i="36"/>
  <c r="CH50" i="36"/>
  <c r="BS50" i="36"/>
  <c r="BA50" i="36"/>
  <c r="AM50" i="36"/>
  <c r="DA50" i="36"/>
  <c r="DD50" i="36"/>
  <c r="BT50" i="36"/>
  <c r="AL50" i="36"/>
  <c r="X50" i="36"/>
  <c r="CZ50" i="36"/>
  <c r="AX50" i="36"/>
  <c r="AA50" i="36"/>
  <c r="CV50" i="36"/>
  <c r="DB50" i="36"/>
  <c r="CD50" i="36"/>
  <c r="BK50" i="36"/>
  <c r="AC50" i="36"/>
  <c r="T50" i="36"/>
  <c r="M50" i="36"/>
  <c r="L50" i="36" s="1"/>
  <c r="CY50" i="36"/>
  <c r="BB50" i="36"/>
  <c r="AI50" i="36"/>
  <c r="CA50" i="36"/>
  <c r="CO50" i="36"/>
  <c r="BF50" i="36"/>
  <c r="CE50" i="36"/>
  <c r="AT50" i="36"/>
  <c r="CG50" i="36"/>
  <c r="CW50" i="36"/>
  <c r="BI50" i="36"/>
  <c r="AK50" i="36"/>
  <c r="AW50" i="36"/>
  <c r="AQ50" i="36"/>
  <c r="BZ50" i="36"/>
  <c r="CL50" i="36"/>
  <c r="CS50" i="36"/>
  <c r="BN50" i="36"/>
  <c r="CT50" i="36"/>
  <c r="BV50" i="36"/>
  <c r="AF50" i="36"/>
  <c r="BO50" i="36"/>
  <c r="W50" i="36"/>
  <c r="BE50" i="36"/>
  <c r="BR50" i="36"/>
  <c r="BJ50" i="36"/>
  <c r="AR50" i="36"/>
  <c r="CN50" i="36"/>
  <c r="BY50" i="36"/>
  <c r="AD50" i="36"/>
  <c r="BC50" i="36"/>
  <c r="CR50" i="36"/>
  <c r="AY50" i="36"/>
  <c r="BM50" i="36"/>
  <c r="CI50" i="36"/>
  <c r="AG50" i="36"/>
  <c r="AU50" i="36"/>
  <c r="AV50" i="36"/>
  <c r="CM50" i="36"/>
  <c r="DC50" i="36"/>
  <c r="AJ50" i="36"/>
  <c r="Y50" i="36"/>
  <c r="CB50" i="36"/>
  <c r="BQ50" i="36"/>
  <c r="CX50" i="36"/>
  <c r="Z50" i="36"/>
  <c r="BH50" i="36"/>
  <c r="CU50" i="36"/>
  <c r="BU50" i="36"/>
  <c r="CJ50" i="36"/>
  <c r="BX50" i="36"/>
  <c r="AH50" i="36"/>
  <c r="BL50" i="36"/>
  <c r="BW50" i="36"/>
  <c r="R50" i="36"/>
  <c r="AP50" i="36"/>
  <c r="CK50" i="36"/>
  <c r="O51" i="36" a="1"/>
  <c r="O51" i="36" s="1"/>
  <c r="P51" i="36" l="1" a="1"/>
  <c r="P51" i="36" s="1"/>
  <c r="CV51" i="36" l="1"/>
  <c r="O52" i="36" a="1"/>
  <c r="O52" i="36" s="1"/>
  <c r="AK51" i="36"/>
  <c r="CW51" i="36"/>
  <c r="CA51" i="36"/>
  <c r="AU51" i="36"/>
  <c r="BT51" i="36"/>
  <c r="W51" i="36"/>
  <c r="CC51" i="36"/>
  <c r="AP51" i="36"/>
  <c r="DB51" i="36"/>
  <c r="BW51" i="36"/>
  <c r="BH51" i="36"/>
  <c r="CB51" i="36"/>
  <c r="BX51" i="36"/>
  <c r="BJ51" i="36"/>
  <c r="CK51" i="36"/>
  <c r="CH51" i="36"/>
  <c r="CJ51" i="36"/>
  <c r="AG51" i="36"/>
  <c r="CS51" i="36"/>
  <c r="BF51" i="36"/>
  <c r="AA51" i="36"/>
  <c r="CM51" i="36"/>
  <c r="CF51" i="36"/>
  <c r="AS51" i="36"/>
  <c r="AX51" i="36"/>
  <c r="BA51" i="36"/>
  <c r="AB51" i="36"/>
  <c r="BI51" i="36"/>
  <c r="AT51" i="36"/>
  <c r="CY51" i="36"/>
  <c r="AF51" i="36"/>
  <c r="CR51" i="36"/>
  <c r="AO51" i="36"/>
  <c r="DA51" i="36"/>
  <c r="BN51" i="36"/>
  <c r="AI51" i="36"/>
  <c r="CU51" i="36"/>
  <c r="CN51" i="36"/>
  <c r="BS51" i="36"/>
  <c r="CE51" i="36"/>
  <c r="AR51" i="36"/>
  <c r="AL51" i="36"/>
  <c r="AW51" i="36"/>
  <c r="AD51" i="36"/>
  <c r="BV51" i="36"/>
  <c r="AQ51" i="36"/>
  <c r="DC51" i="36"/>
  <c r="CD51" i="36"/>
  <c r="AY51" i="36"/>
  <c r="T51" i="36"/>
  <c r="DD51" i="36"/>
  <c r="S51" i="36"/>
  <c r="CQ51" i="36"/>
  <c r="BQ51" i="36"/>
  <c r="AN51" i="36"/>
  <c r="BP51" i="36"/>
  <c r="AM51" i="36"/>
  <c r="V51" i="36"/>
  <c r="U51" i="36"/>
  <c r="CX51" i="36"/>
  <c r="Z51" i="36"/>
  <c r="BG51" i="36"/>
  <c r="AJ51" i="36"/>
  <c r="M51" i="36"/>
  <c r="CI51" i="36"/>
  <c r="Y51" i="36"/>
  <c r="X51" i="36"/>
  <c r="CP51" i="36"/>
  <c r="CZ51" i="36"/>
  <c r="BY51" i="36"/>
  <c r="BR51" i="36"/>
  <c r="AV51" i="36"/>
  <c r="BE51" i="36"/>
  <c r="CG51" i="36"/>
  <c r="BC51" i="36"/>
  <c r="BD51" i="36"/>
  <c r="BB51" i="36"/>
  <c r="BM51" i="36"/>
  <c r="CL51" i="36"/>
  <c r="AC51" i="36"/>
  <c r="CO51" i="36"/>
  <c r="BK51" i="36"/>
  <c r="AE51" i="36"/>
  <c r="BL51" i="36"/>
  <c r="BZ51" i="36"/>
  <c r="BU51" i="36"/>
  <c r="AH51" i="36"/>
  <c r="CT51" i="36"/>
  <c r="BO51" i="36"/>
  <c r="AZ51" i="36"/>
  <c r="R51" i="36"/>
  <c r="P52" i="36" l="1" a="1"/>
  <c r="P52" i="36" s="1"/>
  <c r="U52" i="36" s="1"/>
  <c r="L51" i="36"/>
  <c r="DA52" i="36" l="1"/>
  <c r="CX52" i="36"/>
  <c r="CW52" i="36"/>
  <c r="CV52" i="36"/>
  <c r="CJ52" i="36"/>
  <c r="CF52" i="36"/>
  <c r="CE52" i="36"/>
  <c r="BW52" i="36"/>
  <c r="CU52" i="36"/>
  <c r="BR52" i="36"/>
  <c r="CR52" i="36"/>
  <c r="BM52" i="36"/>
  <c r="BJ52" i="36"/>
  <c r="CO52" i="36"/>
  <c r="DD52" i="36"/>
  <c r="CK52" i="36"/>
  <c r="BC52" i="36"/>
  <c r="BD52" i="36"/>
  <c r="BU52" i="36"/>
  <c r="BB52" i="36"/>
  <c r="BA52" i="36"/>
  <c r="BT52" i="36"/>
  <c r="DC52" i="36"/>
  <c r="CM52" i="36"/>
  <c r="BS52" i="36"/>
  <c r="AQ52" i="36"/>
  <c r="AS52" i="36"/>
  <c r="AR52" i="36"/>
  <c r="CS52" i="36"/>
  <c r="CC52" i="36"/>
  <c r="BI52" i="36"/>
  <c r="AN52" i="36"/>
  <c r="AF52" i="36"/>
  <c r="AD52" i="36"/>
  <c r="CB52" i="36"/>
  <c r="BL52" i="36"/>
  <c r="AZ52" i="36"/>
  <c r="AB52" i="36"/>
  <c r="CZ52" i="36"/>
  <c r="CN52" i="36"/>
  <c r="CA52" i="36"/>
  <c r="BK52" i="36"/>
  <c r="AT52" i="36"/>
  <c r="X52" i="36"/>
  <c r="AE52" i="36"/>
  <c r="CI52" i="36"/>
  <c r="BZ52" i="36"/>
  <c r="BQ52" i="36"/>
  <c r="BH52" i="36"/>
  <c r="AY52" i="36"/>
  <c r="AM52" i="36"/>
  <c r="V52" i="36"/>
  <c r="CH52" i="36"/>
  <c r="BY52" i="36"/>
  <c r="BP52" i="36"/>
  <c r="BG52" i="36"/>
  <c r="AV52" i="36"/>
  <c r="AL52" i="36"/>
  <c r="W52" i="36"/>
  <c r="CQ52" i="36"/>
  <c r="CY52" i="36"/>
  <c r="CP52" i="36"/>
  <c r="CG52" i="36"/>
  <c r="BX52" i="36"/>
  <c r="BO52" i="36"/>
  <c r="BE52" i="36"/>
  <c r="AU52" i="36"/>
  <c r="AK52" i="36"/>
  <c r="M52" i="36"/>
  <c r="L52" i="36" s="1"/>
  <c r="O53" i="36" a="1"/>
  <c r="O53" i="36" s="1"/>
  <c r="AJ52" i="36"/>
  <c r="AC52" i="36"/>
  <c r="T52" i="36"/>
  <c r="AI52" i="36"/>
  <c r="AA52" i="36"/>
  <c r="S52" i="36"/>
  <c r="DB52" i="36"/>
  <c r="CT52" i="36"/>
  <c r="CL52" i="36"/>
  <c r="CD52" i="36"/>
  <c r="BV52" i="36"/>
  <c r="BN52" i="36"/>
  <c r="BF52" i="36"/>
  <c r="AX52" i="36"/>
  <c r="AP52" i="36"/>
  <c r="AH52" i="36"/>
  <c r="Z52" i="36"/>
  <c r="R52" i="36"/>
  <c r="AW52" i="36"/>
  <c r="AO52" i="36"/>
  <c r="AG52" i="36"/>
  <c r="Y52" i="36"/>
  <c r="P53" i="36" l="1" a="1"/>
  <c r="P53" i="36" s="1"/>
  <c r="S53" i="36" s="1"/>
  <c r="P49" i="36" a="1"/>
  <c r="CK53" i="36" l="1"/>
  <c r="BY53" i="36"/>
  <c r="BS53" i="36"/>
  <c r="CZ53" i="36"/>
  <c r="BR53" i="36"/>
  <c r="CJ53" i="36"/>
  <c r="BE53" i="36"/>
  <c r="CI53" i="36"/>
  <c r="CY53" i="36"/>
  <c r="CX53" i="36"/>
  <c r="AV53" i="36"/>
  <c r="AX53" i="36"/>
  <c r="AU53" i="36"/>
  <c r="CS53" i="36"/>
  <c r="BP53" i="36"/>
  <c r="AN53" i="36"/>
  <c r="CH53" i="36"/>
  <c r="DD53" i="36"/>
  <c r="CB53" i="36"/>
  <c r="BJ53" i="36"/>
  <c r="AL53" i="36"/>
  <c r="BQ53" i="36"/>
  <c r="CR53" i="36"/>
  <c r="CQ53" i="36"/>
  <c r="AD53" i="36"/>
  <c r="CT53" i="36"/>
  <c r="CG53" i="36"/>
  <c r="DB53" i="36"/>
  <c r="CA53" i="36"/>
  <c r="BI53" i="36"/>
  <c r="DA53" i="36"/>
  <c r="CP53" i="36"/>
  <c r="BZ53" i="36"/>
  <c r="BF53" i="36"/>
  <c r="Z53" i="36"/>
  <c r="AW53" i="36"/>
  <c r="AM53" i="36"/>
  <c r="AC53" i="36"/>
  <c r="AK53" i="36"/>
  <c r="Y53" i="36"/>
  <c r="BX53" i="36"/>
  <c r="BN53" i="36"/>
  <c r="BD53" i="36"/>
  <c r="AT53" i="36"/>
  <c r="AH53" i="36"/>
  <c r="X53" i="36"/>
  <c r="CO53" i="36"/>
  <c r="CF53" i="36"/>
  <c r="BV53" i="36"/>
  <c r="BM53" i="36"/>
  <c r="BC53" i="36"/>
  <c r="AS53" i="36"/>
  <c r="AG53" i="36"/>
  <c r="W53" i="36"/>
  <c r="CN53" i="36"/>
  <c r="BU53" i="36"/>
  <c r="BL53" i="36"/>
  <c r="BB53" i="36"/>
  <c r="AP53" i="36"/>
  <c r="V53" i="36"/>
  <c r="CW53" i="36"/>
  <c r="CD53" i="36"/>
  <c r="AF53" i="36"/>
  <c r="CV53" i="36"/>
  <c r="CL53" i="36"/>
  <c r="CC53" i="36"/>
  <c r="BT53" i="36"/>
  <c r="BK53" i="36"/>
  <c r="BA53" i="36"/>
  <c r="AO53" i="36"/>
  <c r="AE53" i="36"/>
  <c r="R53" i="36"/>
  <c r="P49" i="36"/>
  <c r="U53" i="36"/>
  <c r="BH53" i="36"/>
  <c r="AZ53" i="36"/>
  <c r="AR53" i="36"/>
  <c r="AJ53" i="36"/>
  <c r="AB53" i="36"/>
  <c r="T53" i="36"/>
  <c r="DC53" i="36"/>
  <c r="CU53" i="36"/>
  <c r="CM53" i="36"/>
  <c r="CE53" i="36"/>
  <c r="BW53" i="36"/>
  <c r="BO53" i="36"/>
  <c r="BG53" i="36"/>
  <c r="AY53" i="36"/>
  <c r="AQ53" i="36"/>
  <c r="AI53" i="36"/>
  <c r="AA53" i="36"/>
  <c r="M53" i="36"/>
  <c r="L53" i="36" s="1"/>
  <c r="U49" i="36" l="1"/>
  <c r="AJ49" i="36"/>
  <c r="BM49" i="36"/>
  <c r="CQ49" i="36"/>
  <c r="CB49" i="36"/>
  <c r="BI49" i="36"/>
  <c r="CZ49" i="36"/>
  <c r="BY49" i="36"/>
  <c r="CG49" i="36"/>
  <c r="BZ49" i="36"/>
  <c r="BP49" i="36"/>
  <c r="AT49" i="36"/>
  <c r="CO49" i="36"/>
  <c r="CK49" i="36"/>
  <c r="AF49" i="36"/>
  <c r="AB49" i="36"/>
  <c r="DD49" i="36"/>
  <c r="AV49" i="36"/>
  <c r="BO49" i="36"/>
  <c r="Y49" i="36"/>
  <c r="BU49" i="36"/>
  <c r="AW49" i="36"/>
  <c r="AO49" i="36"/>
  <c r="CM49" i="36"/>
  <c r="CW49" i="36"/>
  <c r="CC49" i="36"/>
  <c r="V49" i="36"/>
  <c r="CI49" i="36"/>
  <c r="BW49" i="36"/>
  <c r="AZ49" i="36"/>
  <c r="BB49" i="36"/>
  <c r="Z49" i="36"/>
  <c r="CT49" i="36"/>
  <c r="T49" i="36"/>
  <c r="AQ49" i="36"/>
  <c r="AC49" i="36"/>
  <c r="X49" i="36"/>
  <c r="BC49" i="36"/>
  <c r="AM49" i="36"/>
  <c r="BS49" i="36"/>
  <c r="AE49" i="36"/>
  <c r="CH49" i="36"/>
  <c r="BQ49" i="36"/>
  <c r="CV49" i="36"/>
  <c r="CD49" i="36"/>
  <c r="CR49" i="36"/>
  <c r="CA49" i="36"/>
  <c r="BL49" i="36"/>
  <c r="CN49" i="36"/>
  <c r="CL49" i="36"/>
  <c r="DA49" i="36"/>
  <c r="BH49" i="36"/>
  <c r="BG49" i="36"/>
  <c r="DB49" i="36"/>
  <c r="O54" i="36" a="1"/>
  <c r="O54" i="36" s="1"/>
  <c r="CY49" i="36"/>
  <c r="AX49" i="36"/>
  <c r="DC49" i="36"/>
  <c r="BV49" i="36"/>
  <c r="AH49" i="36"/>
  <c r="BX49" i="36"/>
  <c r="R49" i="36"/>
  <c r="AP49" i="36"/>
  <c r="W49" i="36"/>
  <c r="BJ49" i="36"/>
  <c r="BF49" i="36"/>
  <c r="AG49" i="36"/>
  <c r="BA49" i="36"/>
  <c r="AR49" i="36"/>
  <c r="AN49" i="36"/>
  <c r="CU49" i="36"/>
  <c r="AL49" i="36"/>
  <c r="AY49" i="36"/>
  <c r="AD49" i="36"/>
  <c r="BD49" i="36"/>
  <c r="AS49" i="36"/>
  <c r="BK49" i="36"/>
  <c r="BN49" i="36"/>
  <c r="AU49" i="36"/>
  <c r="AA49" i="36"/>
  <c r="BR49" i="36"/>
  <c r="BE49" i="36"/>
  <c r="AI49" i="36"/>
  <c r="CF49" i="36"/>
  <c r="AK49" i="36"/>
  <c r="BT49" i="36"/>
  <c r="CP49" i="36"/>
  <c r="CJ49" i="36"/>
  <c r="CS49" i="36"/>
  <c r="CE49" i="36"/>
  <c r="CX49" i="36"/>
  <c r="S49" i="36"/>
  <c r="O55" i="36" l="1" a="1"/>
  <c r="O55" i="36" s="1"/>
  <c r="P55" i="36" l="1" a="1"/>
  <c r="P55" i="36" s="1"/>
  <c r="AU55" i="36" s="1"/>
  <c r="BH55" i="36" l="1"/>
  <c r="AP55" i="36"/>
  <c r="Z55" i="36"/>
  <c r="BR55" i="36"/>
  <c r="AS55" i="36"/>
  <c r="CF55" i="36"/>
  <c r="BF55" i="36"/>
  <c r="AD55" i="36"/>
  <c r="BT55" i="36"/>
  <c r="AM55" i="36"/>
  <c r="BD55" i="36"/>
  <c r="U55" i="36"/>
  <c r="CW55" i="36"/>
  <c r="CI55" i="36"/>
  <c r="X55" i="36"/>
  <c r="AO55" i="36"/>
  <c r="AC55" i="36"/>
  <c r="CO55" i="36"/>
  <c r="AH55" i="36"/>
  <c r="CR55" i="36"/>
  <c r="CY55" i="36"/>
  <c r="DC55" i="36"/>
  <c r="BV55" i="36"/>
  <c r="CN55" i="36"/>
  <c r="CT55" i="36"/>
  <c r="AE55" i="36"/>
  <c r="T55" i="36"/>
  <c r="CS55" i="36"/>
  <c r="CU55" i="36"/>
  <c r="AY55" i="36"/>
  <c r="CH55" i="36"/>
  <c r="V55" i="36"/>
  <c r="W55" i="36"/>
  <c r="BM55" i="36"/>
  <c r="AA55" i="36"/>
  <c r="AZ55" i="36"/>
  <c r="AJ55" i="36"/>
  <c r="BX55" i="36"/>
  <c r="BL55" i="36"/>
  <c r="AF55" i="36"/>
  <c r="CL55" i="36"/>
  <c r="DA55" i="36"/>
  <c r="BU55" i="36"/>
  <c r="AK55" i="36"/>
  <c r="CA55" i="36"/>
  <c r="CZ55" i="36"/>
  <c r="AB55" i="36"/>
  <c r="BS55" i="36"/>
  <c r="BZ55" i="36"/>
  <c r="BK55" i="36"/>
  <c r="CC55" i="36"/>
  <c r="AL55" i="36"/>
  <c r="AR55" i="36"/>
  <c r="BE55" i="36"/>
  <c r="DB55" i="36"/>
  <c r="CB55" i="36"/>
  <c r="CE55" i="36"/>
  <c r="BY55" i="36"/>
  <c r="BC55" i="36"/>
  <c r="R55" i="36"/>
  <c r="CQ55" i="36"/>
  <c r="AI55" i="36"/>
  <c r="BB55" i="36"/>
  <c r="BG55" i="36"/>
  <c r="CK55" i="36"/>
  <c r="CJ55" i="36"/>
  <c r="BI55" i="36"/>
  <c r="DD55" i="36"/>
  <c r="S55" i="36"/>
  <c r="AQ55" i="36"/>
  <c r="BJ55" i="36"/>
  <c r="BN55" i="36"/>
  <c r="CP55" i="36"/>
  <c r="CG55" i="36"/>
  <c r="BW55" i="36"/>
  <c r="AW55" i="36"/>
  <c r="AG55" i="36"/>
  <c r="CV55" i="36"/>
  <c r="AX55" i="36"/>
  <c r="BP55" i="36"/>
  <c r="AT55" i="36"/>
  <c r="CD55" i="36"/>
  <c r="BQ55" i="36"/>
  <c r="AV55" i="36"/>
  <c r="AN55" i="36"/>
  <c r="CX55" i="36"/>
  <c r="M55" i="36"/>
  <c r="BA55" i="36"/>
  <c r="BO55" i="36"/>
  <c r="Y55" i="36"/>
  <c r="CM55" i="36"/>
  <c r="O56" i="36" a="1"/>
  <c r="O56" i="36" s="1"/>
  <c r="L55" i="36" l="1"/>
  <c r="P56" i="36" a="1"/>
  <c r="P56" i="36" s="1"/>
  <c r="M56" i="36" s="1"/>
  <c r="L49" i="36"/>
  <c r="P54" i="36" a="1"/>
  <c r="CF56" i="36" l="1"/>
  <c r="DD56" i="36"/>
  <c r="BH56" i="36"/>
  <c r="BP56" i="36"/>
  <c r="CV56" i="36"/>
  <c r="AZ56" i="36"/>
  <c r="DC56" i="36"/>
  <c r="CO56" i="36"/>
  <c r="AR56" i="36"/>
  <c r="BX56" i="36"/>
  <c r="CW56" i="36"/>
  <c r="CN56" i="36"/>
  <c r="CG56" i="36"/>
  <c r="P54" i="36"/>
  <c r="O57" i="36" s="1" a="1"/>
  <c r="O57" i="36" s="1"/>
  <c r="L56" i="36"/>
  <c r="BY56" i="36"/>
  <c r="BQ56" i="36"/>
  <c r="BI56" i="36"/>
  <c r="BA56" i="36"/>
  <c r="AS56" i="36"/>
  <c r="AK56" i="36"/>
  <c r="AB56" i="36"/>
  <c r="U56" i="36"/>
  <c r="AJ56" i="36"/>
  <c r="AC56" i="36"/>
  <c r="T56" i="36"/>
  <c r="CU56" i="36"/>
  <c r="CM56" i="36"/>
  <c r="CE56" i="36"/>
  <c r="BW56" i="36"/>
  <c r="BO56" i="36"/>
  <c r="BG56" i="36"/>
  <c r="AY56" i="36"/>
  <c r="AQ56" i="36"/>
  <c r="AI56" i="36"/>
  <c r="AA56" i="36"/>
  <c r="S56" i="36"/>
  <c r="DB56" i="36"/>
  <c r="CT56" i="36"/>
  <c r="CL56" i="36"/>
  <c r="CD56" i="36"/>
  <c r="BV56" i="36"/>
  <c r="BN56" i="36"/>
  <c r="BF56" i="36"/>
  <c r="AX56" i="36"/>
  <c r="AP56" i="36"/>
  <c r="AH56" i="36"/>
  <c r="Z56" i="36"/>
  <c r="R56" i="36"/>
  <c r="CS56" i="36"/>
  <c r="CK56" i="36"/>
  <c r="CC56" i="36"/>
  <c r="BU56" i="36"/>
  <c r="BM56" i="36"/>
  <c r="BE56" i="36"/>
  <c r="AW56" i="36"/>
  <c r="AO56" i="36"/>
  <c r="AG56" i="36"/>
  <c r="Y56" i="36"/>
  <c r="DA56" i="36"/>
  <c r="CR56" i="36"/>
  <c r="CB56" i="36"/>
  <c r="BL56" i="36"/>
  <c r="AV56" i="36"/>
  <c r="AF56" i="36"/>
  <c r="CY56" i="36"/>
  <c r="CI56" i="36"/>
  <c r="BS56" i="36"/>
  <c r="BK56" i="36"/>
  <c r="BC56" i="36"/>
  <c r="AU56" i="36"/>
  <c r="AM56" i="36"/>
  <c r="AE56" i="36"/>
  <c r="W56" i="36"/>
  <c r="CZ56" i="36"/>
  <c r="CJ56" i="36"/>
  <c r="BT56" i="36"/>
  <c r="BD56" i="36"/>
  <c r="AN56" i="36"/>
  <c r="X56" i="36"/>
  <c r="CQ56" i="36"/>
  <c r="CA56" i="36"/>
  <c r="CX56" i="36"/>
  <c r="CP56" i="36"/>
  <c r="CH56" i="36"/>
  <c r="BZ56" i="36"/>
  <c r="BR56" i="36"/>
  <c r="BJ56" i="36"/>
  <c r="BB56" i="36"/>
  <c r="AT56" i="36"/>
  <c r="AL56" i="36"/>
  <c r="AD56" i="36"/>
  <c r="V56" i="36"/>
  <c r="N58" i="36"/>
  <c r="P58" i="36" l="1" a="1"/>
  <c r="P58" i="36" s="1"/>
  <c r="O58" i="36" a="1"/>
  <c r="O58" i="36" s="1"/>
  <c r="CT54" i="36"/>
  <c r="CH54" i="36"/>
  <c r="AH54" i="36"/>
  <c r="T54" i="36"/>
  <c r="AB54" i="36"/>
  <c r="CQ54" i="36"/>
  <c r="BZ54" i="36"/>
  <c r="BK54" i="36"/>
  <c r="AP54" i="36"/>
  <c r="BL54" i="36"/>
  <c r="V54" i="36"/>
  <c r="Z54" i="36"/>
  <c r="CS54" i="36"/>
  <c r="AQ54" i="36"/>
  <c r="CF54" i="36"/>
  <c r="DC54" i="36"/>
  <c r="CW54" i="36"/>
  <c r="AV54" i="36"/>
  <c r="AA54" i="36"/>
  <c r="AC54" i="36"/>
  <c r="CU54" i="36"/>
  <c r="AW54" i="36"/>
  <c r="CV54" i="36"/>
  <c r="CI54" i="36"/>
  <c r="CY54" i="36"/>
  <c r="AF54" i="36"/>
  <c r="AU54" i="36"/>
  <c r="X54" i="36"/>
  <c r="AZ54" i="36"/>
  <c r="CO54" i="36"/>
  <c r="AK54" i="36"/>
  <c r="AJ54" i="36"/>
  <c r="BQ54" i="36"/>
  <c r="Y54" i="36"/>
  <c r="AY54" i="36"/>
  <c r="BY54" i="36"/>
  <c r="CL54" i="36"/>
  <c r="AI54" i="36"/>
  <c r="BJ54" i="36"/>
  <c r="BI54" i="36"/>
  <c r="AS54" i="36"/>
  <c r="AX54" i="36"/>
  <c r="CE54" i="36"/>
  <c r="CG54" i="36"/>
  <c r="AR54" i="36"/>
  <c r="BE54" i="36"/>
  <c r="BV54" i="36"/>
  <c r="BU54" i="36"/>
  <c r="R54" i="36"/>
  <c r="CN54" i="36"/>
  <c r="AD54" i="36"/>
  <c r="AE54" i="36"/>
  <c r="CC54" i="36"/>
  <c r="W54" i="36"/>
  <c r="AO54" i="36"/>
  <c r="CK54" i="36"/>
  <c r="BX54" i="36"/>
  <c r="U54" i="36"/>
  <c r="BC54" i="36"/>
  <c r="CD54" i="36"/>
  <c r="AL54" i="36"/>
  <c r="BB54" i="36"/>
  <c r="S54" i="36"/>
  <c r="CJ54" i="36"/>
  <c r="BF54" i="36"/>
  <c r="CM54" i="36"/>
  <c r="CA54" i="36"/>
  <c r="BH54" i="36"/>
  <c r="CP54" i="36"/>
  <c r="CX54" i="36"/>
  <c r="BO54" i="36"/>
  <c r="BM54" i="36"/>
  <c r="BN54" i="36"/>
  <c r="AG54" i="36"/>
  <c r="DD54" i="36"/>
  <c r="DB54" i="36"/>
  <c r="CB54" i="36"/>
  <c r="BG54" i="36"/>
  <c r="CZ54" i="36"/>
  <c r="DA54" i="36"/>
  <c r="AT54" i="36"/>
  <c r="BW54" i="36"/>
  <c r="BR54" i="36"/>
  <c r="AN54" i="36"/>
  <c r="BA54" i="36"/>
  <c r="CR54" i="36"/>
  <c r="BT54" i="36"/>
  <c r="BD54" i="36"/>
  <c r="BS54" i="36"/>
  <c r="BP54" i="36"/>
  <c r="AM54" i="36"/>
  <c r="P57" i="36" a="1"/>
  <c r="P57" i="36" l="1"/>
  <c r="BN58" i="36"/>
  <c r="CV58" i="36"/>
  <c r="DA58" i="36"/>
  <c r="X58" i="36"/>
  <c r="BY58" i="36"/>
  <c r="AY58" i="36"/>
  <c r="BT58" i="36"/>
  <c r="BH58" i="36"/>
  <c r="BA58" i="36"/>
  <c r="CY58" i="36"/>
  <c r="CJ58" i="36"/>
  <c r="AE58" i="36"/>
  <c r="BP58" i="36"/>
  <c r="CU58" i="36"/>
  <c r="CB58" i="36"/>
  <c r="BU58" i="36"/>
  <c r="CC58" i="36"/>
  <c r="AB58" i="36"/>
  <c r="CT58" i="36"/>
  <c r="AR58" i="36"/>
  <c r="BM58" i="36"/>
  <c r="AN58" i="36"/>
  <c r="BE58" i="36"/>
  <c r="V58" i="36"/>
  <c r="AI58" i="36"/>
  <c r="CO58" i="36"/>
  <c r="S58" i="36"/>
  <c r="BJ58" i="36"/>
  <c r="CE58" i="36"/>
  <c r="BK58" i="36"/>
  <c r="R58" i="36"/>
  <c r="AC58" i="36"/>
  <c r="CF58" i="36"/>
  <c r="CH58" i="36"/>
  <c r="CM58" i="36"/>
  <c r="BS58" i="36"/>
  <c r="BX58" i="36"/>
  <c r="AK58" i="36"/>
  <c r="CN58" i="36"/>
  <c r="BB58" i="36"/>
  <c r="AZ58" i="36"/>
  <c r="AD58" i="36"/>
  <c r="BG58" i="36"/>
  <c r="AU58" i="36"/>
  <c r="CL58" i="36"/>
  <c r="AH58" i="36"/>
  <c r="AX58" i="36"/>
  <c r="CQ58" i="36"/>
  <c r="CW58" i="36"/>
  <c r="T58" i="36"/>
  <c r="BR58" i="36"/>
  <c r="CD58" i="36"/>
  <c r="CA58" i="36"/>
  <c r="U58" i="36"/>
  <c r="CP58" i="36"/>
  <c r="DD58" i="36"/>
  <c r="AL58" i="36"/>
  <c r="CS58" i="36"/>
  <c r="Z58" i="36"/>
  <c r="AF58" i="36"/>
  <c r="BI58" i="36"/>
  <c r="AM58" i="36"/>
  <c r="CR58" i="36"/>
  <c r="W58" i="36"/>
  <c r="CZ58" i="36"/>
  <c r="AQ58" i="36"/>
  <c r="BZ58" i="36"/>
  <c r="M58" i="36"/>
  <c r="DC58" i="36"/>
  <c r="BO58" i="36"/>
  <c r="DB58" i="36"/>
  <c r="AW58" i="36"/>
  <c r="Y58" i="36"/>
  <c r="BW58" i="36"/>
  <c r="AT58" i="36"/>
  <c r="CK58" i="36"/>
  <c r="AP58" i="36"/>
  <c r="AJ58" i="36"/>
  <c r="BV58" i="36"/>
  <c r="AG58" i="36"/>
  <c r="AV58" i="36"/>
  <c r="AA58" i="36"/>
  <c r="CG58" i="36"/>
  <c r="BD58" i="36"/>
  <c r="AO58" i="36"/>
  <c r="BQ58" i="36"/>
  <c r="CX58" i="36"/>
  <c r="BF58" i="36"/>
  <c r="BC58" i="36"/>
  <c r="AS58" i="36"/>
  <c r="BL58" i="36"/>
  <c r="CI58" i="36"/>
  <c r="L54" i="36"/>
  <c r="L57" i="36"/>
  <c r="L58" i="36" l="1"/>
  <c r="K13" i="36"/>
  <c r="K14" i="36" s="1"/>
  <c r="CN57" i="36"/>
  <c r="BM57" i="36"/>
  <c r="BB57" i="36"/>
  <c r="BZ57" i="36"/>
  <c r="BE57" i="36"/>
  <c r="AF57" i="36"/>
  <c r="BX57" i="36"/>
  <c r="AM57" i="36"/>
  <c r="CV57" i="36"/>
  <c r="AW57" i="36"/>
  <c r="CO57" i="36"/>
  <c r="BY57" i="36"/>
  <c r="DD57" i="36"/>
  <c r="DA57" i="36"/>
  <c r="Z57" i="36"/>
  <c r="BO57" i="36"/>
  <c r="AC57" i="36"/>
  <c r="S57" i="36"/>
  <c r="AA57" i="36"/>
  <c r="AP57" i="36"/>
  <c r="AS57" i="36"/>
  <c r="CB57" i="36"/>
  <c r="CG57" i="36"/>
  <c r="BR57" i="36"/>
  <c r="BA57" i="36"/>
  <c r="BQ57" i="36"/>
  <c r="X57" i="36"/>
  <c r="V57" i="36"/>
  <c r="DB57" i="36"/>
  <c r="AO57" i="36"/>
  <c r="BP57" i="36"/>
  <c r="CJ57" i="36"/>
  <c r="U57" i="36"/>
  <c r="BS57" i="36"/>
  <c r="CH57" i="36"/>
  <c r="CD57" i="36"/>
  <c r="CZ57" i="36"/>
  <c r="CC57" i="36"/>
  <c r="AD57" i="36"/>
  <c r="AV57" i="36"/>
  <c r="AN57" i="36"/>
  <c r="AH57" i="36"/>
  <c r="CL57" i="36"/>
  <c r="AK57" i="36"/>
  <c r="CU57" i="36"/>
  <c r="BV57" i="36"/>
  <c r="T57" i="36"/>
  <c r="Y57" i="36"/>
  <c r="DC57" i="36"/>
  <c r="BW57" i="36"/>
  <c r="BJ57" i="36"/>
  <c r="W57" i="36"/>
  <c r="BF57" i="36"/>
  <c r="CS57" i="36"/>
  <c r="BI57" i="36"/>
  <c r="AZ57" i="36"/>
  <c r="AR57" i="36"/>
  <c r="AE57" i="36"/>
  <c r="CY57" i="36"/>
  <c r="AY57" i="36"/>
  <c r="CP57" i="36"/>
  <c r="AB57" i="36"/>
  <c r="CT57" i="36"/>
  <c r="CR57" i="36"/>
  <c r="AI57" i="36"/>
  <c r="AQ57" i="36"/>
  <c r="AJ57" i="36"/>
  <c r="BL57" i="36"/>
  <c r="CE57" i="36"/>
  <c r="AL57" i="36"/>
  <c r="AG57" i="36"/>
  <c r="BC57" i="36"/>
  <c r="AX57" i="36"/>
  <c r="BU57" i="36"/>
  <c r="AT57" i="36"/>
  <c r="CX57" i="36"/>
  <c r="BN57" i="36"/>
  <c r="BK57" i="36"/>
  <c r="CK57" i="36"/>
  <c r="CQ57" i="36"/>
  <c r="CM57" i="36"/>
  <c r="BH57" i="36"/>
  <c r="BD57" i="36"/>
  <c r="CF57" i="36"/>
  <c r="CA57" i="36"/>
  <c r="BG57" i="36"/>
  <c r="CW57" i="36"/>
  <c r="R57" i="36"/>
  <c r="CI57" i="36"/>
  <c r="AU57" i="36"/>
  <c r="BT57"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7" authorId="0" shapeId="0" xr:uid="{1824D63C-DBD6-4CF3-8F48-E8C76DD9A8EB}">
      <text>
        <r>
          <rPr>
            <b/>
            <sz val="9"/>
            <color indexed="81"/>
            <rFont val="Tahoma"/>
            <family val="2"/>
          </rPr>
          <t>Make sure your step names are unique, or the xlookup WILL fail and WILL break this sheet</t>
        </r>
      </text>
    </comment>
    <comment ref="D17" authorId="0" shapeId="0" xr:uid="{8AFAF0B2-63A9-4577-9B29-18C651D49104}">
      <text>
        <r>
          <rPr>
            <b/>
            <sz val="9"/>
            <color indexed="81"/>
            <rFont val="Tahoma"/>
            <family val="2"/>
          </rPr>
          <t>This is used to find the Max End Date within a Step (for dynamic Step end date assignment).
Cell Value should ALWAYS be ROW()</t>
        </r>
      </text>
    </comment>
    <comment ref="F17" authorId="0" shapeId="0" xr:uid="{22370F5E-64D2-46BD-A16C-017B68CC8C56}">
      <text>
        <r>
          <rPr>
            <b/>
            <sz val="9"/>
            <color indexed="81"/>
            <rFont val="Tahoma"/>
            <family val="2"/>
          </rPr>
          <t>No work days are needed for "Steps" as the Start and End dates are calculated.</t>
        </r>
      </text>
    </comment>
    <comment ref="G17" authorId="0" shapeId="0" xr:uid="{9E8007F9-E06F-459A-9D97-463255C3281F}">
      <text>
        <r>
          <rPr>
            <b/>
            <sz val="9"/>
            <color indexed="81"/>
            <rFont val="Tahoma"/>
            <family val="2"/>
          </rPr>
          <t>You cannot specify Days Delayed for a step, as it's start and end dates are calculated.</t>
        </r>
      </text>
    </comment>
    <comment ref="H17" authorId="0" shapeId="0" xr:uid="{92707905-3A30-44D6-85A6-C40DC7A2FF4E}">
      <text>
        <r>
          <rPr>
            <b/>
            <sz val="9"/>
            <color indexed="81"/>
            <rFont val="Tahoma"/>
            <family val="2"/>
          </rPr>
          <t>This will cause the start of the task TO OVERLAP THE THE PREVIOUS DEPENDENCY by this number of days</t>
        </r>
        <r>
          <rPr>
            <sz val="9"/>
            <color indexed="81"/>
            <rFont val="Tahoma"/>
            <family val="2"/>
          </rPr>
          <t xml:space="preserve">
</t>
        </r>
      </text>
    </comment>
    <comment ref="I17" authorId="0" shapeId="0" xr:uid="{2F0A3CE3-55DA-4F9B-A660-4F1D00694934}">
      <text>
        <r>
          <rPr>
            <b/>
            <sz val="9"/>
            <color indexed="81"/>
            <rFont val="Tahoma"/>
            <family val="2"/>
          </rPr>
          <t>This will cause the start of the task to BE DELAYED AFTER THE PREVIOUS DEPENDENCY by this number of days</t>
        </r>
      </text>
    </comment>
    <comment ref="J17" authorId="0" shapeId="0" xr:uid="{89BA0D72-7C45-48E8-A8E0-D71DFB1CED4F}">
      <text>
        <r>
          <rPr>
            <b/>
            <sz val="9"/>
            <color indexed="81"/>
            <rFont val="Tahoma"/>
            <family val="2"/>
          </rPr>
          <t>The Default value for this cell should be the previous step (ie. The Cell in column B, Row-1)</t>
        </r>
      </text>
    </comment>
    <comment ref="K17" authorId="0" shapeId="0" xr:uid="{82AEB9A1-EC63-4DC0-9FD8-D35A55FC0A6C}">
      <text>
        <r>
          <rPr>
            <b/>
            <sz val="9"/>
            <color indexed="81"/>
            <rFont val="Tahoma"/>
            <family val="2"/>
          </rPr>
          <t>The First sub-task within a step MUST have the Type as "Start Date" or you will end up with Circular dependencies
AND THE SHEET WILL BREAK!</t>
        </r>
      </text>
    </comment>
    <comment ref="L17" authorId="0" shapeId="0" xr:uid="{83F15ED3-CBE1-4F3E-9245-016915FCEF69}">
      <text>
        <r>
          <rPr>
            <b/>
            <sz val="9"/>
            <color indexed="81"/>
            <rFont val="Tahoma"/>
            <family val="2"/>
          </rPr>
          <t>If Progress % for a step is not working, it is likely additional columns have been added and the INDIRECT references no longer work</t>
        </r>
        <r>
          <rPr>
            <sz val="9"/>
            <color indexed="81"/>
            <rFont val="Tahoma"/>
            <family val="2"/>
          </rPr>
          <t xml:space="preserve">
</t>
        </r>
      </text>
    </comment>
    <comment ref="M17" authorId="0" shapeId="0" xr:uid="{3AA84F43-ED66-4AE9-BBE5-5DFE5457F9EE}">
      <text>
        <r>
          <rPr>
            <b/>
            <sz val="9"/>
            <color indexed="81"/>
            <rFont val="Tahoma"/>
            <family val="2"/>
          </rPr>
          <t>If you want to adjust the Progress %, change the Days complete</t>
        </r>
      </text>
    </comment>
    <comment ref="N17" authorId="0" shapeId="0" xr:uid="{1A427EEF-44E5-4C41-B04E-EE5D85CBBC67}">
      <text>
        <r>
          <rPr>
            <b/>
            <sz val="9"/>
            <color indexed="81"/>
            <rFont val="Tahoma"/>
            <family val="2"/>
          </rPr>
          <t>When your start date falls on a weekend, this will highlight Orange. It is FYI only.
If you don’t specify a Depency, you MUST specify a Start date override, or this will turn RED. THIS IS A BLOCKER.</t>
        </r>
      </text>
    </comment>
    <comment ref="O17" authorId="0" shapeId="0" xr:uid="{BB3E8256-A6B0-4767-B543-DFD21266D7B0}">
      <text>
        <r>
          <rPr>
            <b/>
            <sz val="9"/>
            <color indexed="81"/>
            <rFont val="Tahoma"/>
            <family val="2"/>
          </rPr>
          <t>When your start date falls on a weekend, this will highlight Orange. 
It is FYI only.</t>
        </r>
      </text>
    </comment>
    <comment ref="B18" authorId="0" shapeId="0" xr:uid="{01BF0F98-18A4-4419-9B58-49369E091242}">
      <text>
        <r>
          <rPr>
            <sz val="9"/>
            <color indexed="81"/>
            <rFont val="Tahoma"/>
            <family val="2"/>
          </rPr>
          <t>You should never interact with this step, as it seeds the rest of the sheet</t>
        </r>
      </text>
    </comment>
    <comment ref="N18" authorId="0" shapeId="0" xr:uid="{58507D44-87C6-41DB-A11D-0E52DC0B900A}">
      <text>
        <r>
          <rPr>
            <sz val="9"/>
            <color indexed="81"/>
            <rFont val="Tahoma"/>
            <family val="2"/>
          </rPr>
          <t>Formula for this cell:
=Project_Start</t>
        </r>
      </text>
    </comment>
    <comment ref="B19" authorId="0" shapeId="0" xr:uid="{F9979B51-B847-4FC4-AAD5-F0C4F7A1BD35}">
      <text>
        <r>
          <rPr>
            <sz val="9"/>
            <color indexed="81"/>
            <rFont val="Tahoma"/>
            <family val="2"/>
          </rPr>
          <t>DONT TOUCH THIS CELL OR YOU WILL BREAK THE TABLE</t>
        </r>
      </text>
    </comment>
    <comment ref="B57" authorId="0" shapeId="0" xr:uid="{523D5899-85F2-4E57-A3A5-1A66EDF68354}">
      <text>
        <r>
          <rPr>
            <sz val="9"/>
            <color indexed="81"/>
            <rFont val="Tahoma"/>
            <family val="2"/>
          </rPr>
          <t>Never interact beyond this row, as it finishes the sheet</t>
        </r>
      </text>
    </comment>
    <comment ref="B58" authorId="0" shapeId="0" xr:uid="{D99FDFCC-6928-42BA-8B73-177F17BB828B}">
      <text>
        <r>
          <rPr>
            <sz val="9"/>
            <color indexed="81"/>
            <rFont val="Tahoma"/>
            <family val="2"/>
          </rPr>
          <t>NEVER INTERACT WITH THIS ROW, OR YOU WILL BREAK THE SHEET</t>
        </r>
      </text>
    </comment>
    <comment ref="N58" authorId="0" shapeId="0" xr:uid="{B0A4904C-F16B-4726-A19E-3AF20C1C62C6}">
      <text>
        <r>
          <rPr>
            <sz val="9"/>
            <color indexed="81"/>
            <rFont val="Tahoma"/>
            <family val="2"/>
          </rPr>
          <t>Formula for this cell:
=MAX($P$10:INDIRECT(CONCAT(SUBSTITUTE(ADDRESS(1,COLUMN(),4),"1",""),(ROW()-2))))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<sst xmlns="http://schemas.openxmlformats.org/spreadsheetml/2006/main" count="3768" uniqueCount="1348">
  <si>
    <t>Version</t>
  </si>
  <si>
    <t>Description</t>
  </si>
  <si>
    <t>Content</t>
  </si>
  <si>
    <t>Initial draft</t>
  </si>
  <si>
    <t>Azure Migrate|Project Plan|Risk Register|Resource Management|Server Migration</t>
  </si>
  <si>
    <t>Limited pilot</t>
  </si>
  <si>
    <t>…</t>
  </si>
  <si>
    <t>Various updates</t>
  </si>
  <si>
    <t>SQL migration to SQL on VM, MI, AzDB</t>
  </si>
  <si>
    <t>Workshop Questionnaire | SQL checklist items and Tooling visualization</t>
  </si>
  <si>
    <t>Preview release</t>
  </si>
  <si>
    <t>Preview release update</t>
  </si>
  <si>
    <t>Project plan notes added | Promotion model added to runbook | Miscellaneous updates</t>
  </si>
  <si>
    <t>Discover, Assess and Migrate tooling decision trees | Filter and Sort Workshop Questions by Topic | Miscelaneous updates</t>
  </si>
  <si>
    <t>Review the available Microsoft programs and funding</t>
  </si>
  <si>
    <t>Step</t>
  </si>
  <si>
    <t>Item</t>
  </si>
  <si>
    <t>Review the migration phases to get an understanding of the end-to-end procedure</t>
  </si>
  <si>
    <t>Migration Lifecycle</t>
  </si>
  <si>
    <t>Review workshop questions</t>
  </si>
  <si>
    <t>Sample questions to use during workshops with the business and technical teams in order to populate the migration templates and make migration decisions.</t>
  </si>
  <si>
    <t>Review the DACI matrix to understand the roles and responsibilities within a typical migration project</t>
  </si>
  <si>
    <t>Resource Management</t>
  </si>
  <si>
    <t>Assign resources to roles and responsibilities using the Team worksheet</t>
  </si>
  <si>
    <t>Familiarize or refresh knowledge using recommended training resources and reference material</t>
  </si>
  <si>
    <t>Training</t>
  </si>
  <si>
    <t>Reference the 'Tooling|...' worksheets for a visual summary of the different discovery, assessment and migration strategies.</t>
  </si>
  <si>
    <t>Tooling</t>
  </si>
  <si>
    <t>Use the Checklist to ensure that key business, project management and technical recommendations are followed, and common issues are avoided</t>
  </si>
  <si>
    <t>Best practice, field experience and incident root cause driven guidance.</t>
  </si>
  <si>
    <t>Consider templates for your project:</t>
  </si>
  <si>
    <t>Project Plan Template</t>
  </si>
  <si>
    <t>Project Management</t>
  </si>
  <si>
    <t>Digital Estate Discovery Template</t>
  </si>
  <si>
    <t>The purpose of the digital estate discovery is to present an inventory of applications and services to the business in order to determine the scope and nature of a migration project.
Important dates should be captured and mapped to milestones in the project plan.</t>
  </si>
  <si>
    <t>Workload Template</t>
  </si>
  <si>
    <t>The purpose of the workload resource is to document and map the current technical attributes of the individual components of a workload to the future attributes of the migrated state. 
The information in this resource is used as input when configuring replication and migration options. 
It is also an important input to pre-and-post migration tasks that form the migration-day runbook.</t>
  </si>
  <si>
    <t>Wave Template</t>
  </si>
  <si>
    <t>The purpose of a wave plan is to document the workloads that will be grouped together in a single migration sprint. 
Dependent services are typically included in the same Migration Wave.
In the portal you can select up to 10 VMs at once for migration. To migrate more machines, add them to groups in batches of 10.</t>
  </si>
  <si>
    <t>Runbook Template</t>
  </si>
  <si>
    <t>The purpose of a migration-day runbook is to provide migration engineers with a proven list of tasks to perform during test and production migration windows.
The migration runbook in this guide is an example of what should be created for every machine, in all environments, for each workload.</t>
  </si>
  <si>
    <t>Change Template</t>
  </si>
  <si>
    <t>The purpose of the request for change template is to provide migration specific details for consideration by the business, service management and migration teams for inclusion in their change management process.
It is also an additional checkpoint to help ensure that important migration decisions are made and relevant tasks carried out. It is recommended to seek approval early, clarify expectations and roles of approvers in advance and to establish a Cloud Change Authority.</t>
  </si>
  <si>
    <t>Risk Register Template</t>
  </si>
  <si>
    <t>The risk register is an important part of every migration project. The purpose of the example in this guide is to detail common risks that need to be evaluated along with any available mitigation, along with plans to migrate services that are subject to these risks.</t>
  </si>
  <si>
    <t>Microsoft Programs and Funding</t>
  </si>
  <si>
    <t>Program</t>
  </si>
  <si>
    <t>FastTrack for Azure</t>
  </si>
  <si>
    <t>FastTrack for Azure is a technical enablement program for organizations with cloud projects that enables the rapid, effective design, and deployment of Azure solutions in the cloud. It includes tailored guidance from Azure engineers that leverages proven practices and architectural guides.</t>
  </si>
  <si>
    <t>Solution Assessment Program</t>
  </si>
  <si>
    <t>To ensure you use data driven insights to plan your digital transformation.</t>
  </si>
  <si>
    <t>Azure Migration and Modernization Program</t>
  </si>
  <si>
    <t>End-to-end migration assistance with the migration of workloads like, SQL, SAP, AVD and application modernisation.</t>
  </si>
  <si>
    <t>Azure Migration and Modernization Program | Azure for Partners</t>
  </si>
  <si>
    <t>Microsoft Partners to assist with your program of work.</t>
  </si>
  <si>
    <t>Azure Migration and Modernization Program (partner-led)</t>
  </si>
  <si>
    <t>Partner investments and incentives can help drive the technical and workplace innovations you need to advance your business and your customers’ digital transformation.</t>
  </si>
  <si>
    <t>Azure Analytics and AI Accelerate Program</t>
  </si>
  <si>
    <t>The Azure Analytics and AI Accelerate Program (AAAP) is a proven approach to help partners accelerate customer demand and consumption of Analytics &amp; AI Services. The program decreases the time to solution and increases your ability to win!</t>
  </si>
  <si>
    <t>Migration Framework</t>
  </si>
  <si>
    <t>Workshop Questions</t>
  </si>
  <si>
    <t>Id</t>
  </si>
  <si>
    <t>Question</t>
  </si>
  <si>
    <t>Template</t>
  </si>
  <si>
    <t>Workshop</t>
  </si>
  <si>
    <t>Facilitator</t>
  </si>
  <si>
    <t>Attendee Roles</t>
  </si>
  <si>
    <t>Topic</t>
  </si>
  <si>
    <t>Response</t>
  </si>
  <si>
    <t>Q001</t>
  </si>
  <si>
    <t>Who is the business and technical owner(s) for each workload?</t>
  </si>
  <si>
    <t>The business unit, business owner and technical owner that is responsible for each workload.</t>
  </si>
  <si>
    <t>Digital Estate</t>
  </si>
  <si>
    <t>Business</t>
  </si>
  <si>
    <t>Migration Architect</t>
  </si>
  <si>
    <t>Project Manager, Migration Engineer, Project Sponsor, Workload business owner, Workload Technical Owner</t>
  </si>
  <si>
    <t>Workload Details</t>
  </si>
  <si>
    <t>Q002</t>
  </si>
  <si>
    <t>For each workload, are they revenue impacting for the business?</t>
  </si>
  <si>
    <t>Business Case</t>
  </si>
  <si>
    <t>Q003</t>
  </si>
  <si>
    <t>What are the number of users for each workload?</t>
  </si>
  <si>
    <t>Workload Planning</t>
  </si>
  <si>
    <t>Q004</t>
  </si>
  <si>
    <t>What is the cloud rationalization decision for each workload?</t>
  </si>
  <si>
    <t>Will the app server be migrated, or will the app be re-installed on a new host?</t>
  </si>
  <si>
    <t>Q005</t>
  </si>
  <si>
    <t>Are there any compliance requirements for the workloads?</t>
  </si>
  <si>
    <t>For example, legislated data retention for xx years. SOC-2, ISO 27001, etc.</t>
  </si>
  <si>
    <t>Q006</t>
  </si>
  <si>
    <t>Where is each workload located?</t>
  </si>
  <si>
    <t>Data centre and location.</t>
  </si>
  <si>
    <t>Q007</t>
  </si>
  <si>
    <t>Do the workloads have geographic redundancy?</t>
  </si>
  <si>
    <t>Q008</t>
  </si>
  <si>
    <t>Are the workloads production or non-production systems?</t>
  </si>
  <si>
    <t>Document the workload environment.</t>
  </si>
  <si>
    <t>Criticality</t>
  </si>
  <si>
    <t>Q009</t>
  </si>
  <si>
    <t>What is the app type for each workload?</t>
  </si>
  <si>
    <t>Is it a commercial-off-the-shelf (COTS), or custom app?</t>
  </si>
  <si>
    <t>Q010</t>
  </si>
  <si>
    <t>What is the business criticality that is assigned to each workload?</t>
  </si>
  <si>
    <t>Mission critical, high, medium, low, etc.</t>
  </si>
  <si>
    <t>Q011</t>
  </si>
  <si>
    <t>What is the expected workload lifecycle (where known)? Where is the workload currently within this lifecycle? Are there plans to replace or decommission the workload?</t>
  </si>
  <si>
    <t>Not defined, 5 years, etc.</t>
  </si>
  <si>
    <t>Q012</t>
  </si>
  <si>
    <t>Are there any compelling business drivers for the migration of the workloads?</t>
  </si>
  <si>
    <t>Data centre exit, contract expiry, hardware or software end-of-life, security concerns, competitive advantage, etc?</t>
  </si>
  <si>
    <t>Q013</t>
  </si>
  <si>
    <t>What are the significant milestone dates to meet the business drivers?</t>
  </si>
  <si>
    <t>Q014</t>
  </si>
  <si>
    <t>Are you able to assign a migration priority to the workloads in your digital estate?</t>
  </si>
  <si>
    <t>Q015</t>
  </si>
  <si>
    <t>Do you have a migration tooling preference?</t>
  </si>
  <si>
    <t>Azure Migrate, Azure Site Recovery, Backup and Restore, Movere, etc.</t>
  </si>
  <si>
    <t>Q016</t>
  </si>
  <si>
    <t>What is the preferred promotion (to production) model for each workload?</t>
  </si>
  <si>
    <t>What level of testing is required for each workload before traffic is cut over and it is considered to be production? Common models include single-step, staged or flight (combines single-step and staged)?</t>
  </si>
  <si>
    <t>Q017</t>
  </si>
  <si>
    <t>Do you have on-premises, estimated cloud and migration cost details for the workloads?</t>
  </si>
  <si>
    <t>This information is sometimes documented in the digital estate planning phase to provide business justification and additional criteria for the prioritization of workload migrations.</t>
  </si>
  <si>
    <t>Q018</t>
  </si>
  <si>
    <t>What is the current SLA for each workload?</t>
  </si>
  <si>
    <t>Q019</t>
  </si>
  <si>
    <t>Will the migration be into an existing landing zone?</t>
  </si>
  <si>
    <t>Consider using the FTA Landing Zone design/review checklist to validate the target environment.</t>
  </si>
  <si>
    <t>Landing Zone</t>
  </si>
  <si>
    <t>Q020</t>
  </si>
  <si>
    <t>What roles will be involved with this migration project? Will there be a project manager, migration architect, UAT resources, etc?</t>
  </si>
  <si>
    <t>Refer to the roles and teams templates for suggested roles and responsibilities.</t>
  </si>
  <si>
    <t>Roles</t>
  </si>
  <si>
    <t>Q021</t>
  </si>
  <si>
    <t>Who is the testing team for the app, are they available, how do you book them?</t>
  </si>
  <si>
    <t>Wave</t>
  </si>
  <si>
    <t>User Acceptance Testing</t>
  </si>
  <si>
    <t>Q022</t>
  </si>
  <si>
    <t>What are the support details? Is support for the workloads internal, vendor or both?</t>
  </si>
  <si>
    <t>Internal and/or external support details for each workload.</t>
  </si>
  <si>
    <t>Workload</t>
  </si>
  <si>
    <t>Support</t>
  </si>
  <si>
    <t>Q023</t>
  </si>
  <si>
    <t>Are there any agreed maintenance windows for the workloads?</t>
  </si>
  <si>
    <t>Q024</t>
  </si>
  <si>
    <t>What is the data classification that is associated with the workloads?</t>
  </si>
  <si>
    <t>Refer to the data sheet for data classification examples.</t>
  </si>
  <si>
    <t>Q025</t>
  </si>
  <si>
    <t>Is there a requirement for the capability to restore historic backups of the system prior to migration?</t>
  </si>
  <si>
    <t>Workload Management</t>
  </si>
  <si>
    <t>Q026</t>
  </si>
  <si>
    <t>What is the current and future plans for patching?</t>
  </si>
  <si>
    <t>Q027</t>
  </si>
  <si>
    <t>What is the current and future plans for Security Posture Management?</t>
  </si>
  <si>
    <t>Q028</t>
  </si>
  <si>
    <t>What is the current and future plans for Security Information and Event Management?</t>
  </si>
  <si>
    <t>Q029</t>
  </si>
  <si>
    <t>What are the operating hours for the workloads by environment and host?</t>
  </si>
  <si>
    <t xml:space="preserve">If a VM in the workload is not required 24x7, should shutdown be configured for periods when it is not required? </t>
  </si>
  <si>
    <t>Q030</t>
  </si>
  <si>
    <t>What is the required SLA for the workloads when migrated to the cloud?</t>
  </si>
  <si>
    <t>Ensure that a suitable availability option and disk type is selected to support the required SLA.</t>
  </si>
  <si>
    <t>Q031</t>
  </si>
  <si>
    <t>What level of availability is required when the workloads are migrated to the cloud?</t>
  </si>
  <si>
    <t>Q032</t>
  </si>
  <si>
    <t>Should hybrid benefits be applied to Windows Server or supported Linux (RHEL/SUSE) machines that are being migrated? Who in the business can be contacted for a decision for servers in each workload?</t>
  </si>
  <si>
    <t>If you have Windows Server machines that are covered with active Software Assurance, Red Hat or SUSE software subscriptions, and you want to apply the benefit to the machines you're migrating.</t>
  </si>
  <si>
    <t>Cost Optimization</t>
  </si>
  <si>
    <t>Q033</t>
  </si>
  <si>
    <t>Will Azure Reserved Virtual Machine Instances be used to reduce costs?</t>
  </si>
  <si>
    <t>Also consider Azure Savings Plans https://azure.microsoft.com/en-us/pricing/offers/savings-plan-compute/.</t>
  </si>
  <si>
    <t>Project Manager, Migration Engineer, Project Sponsor, Workload business owner, Workload Technical Owner, Licensing Specialist</t>
  </si>
  <si>
    <t>Q034</t>
  </si>
  <si>
    <t>Has a Total Cost of Ownership analysis been completed to estimate cost savings when migrating workloads to Azure?</t>
  </si>
  <si>
    <t>Project Manager, Migration Engineer, Workload business owner, Workload Technical Owner</t>
  </si>
  <si>
    <t>Q035</t>
  </si>
  <si>
    <t>How many servers are there in each workload?</t>
  </si>
  <si>
    <t>Technical</t>
  </si>
  <si>
    <t>Q036</t>
  </si>
  <si>
    <t>Known issues/last successful reboot?</t>
  </si>
  <si>
    <t>Are there any known issues prior to migration? Does the system start up on reboot?</t>
  </si>
  <si>
    <t>Q037</t>
  </si>
  <si>
    <t>How do users and related services authenticate to the app?</t>
  </si>
  <si>
    <t>Check for NTLM, using an IP address to point to a DC directly, unsupported protocols, etc.</t>
  </si>
  <si>
    <t>Q038</t>
  </si>
  <si>
    <t>Is any part of the workload considered to be a shared service?</t>
  </si>
  <si>
    <t>Is the shared service used by other workloads?</t>
  </si>
  <si>
    <t>Q039</t>
  </si>
  <si>
    <t>Is the workload load balanced?</t>
  </si>
  <si>
    <t>Q040</t>
  </si>
  <si>
    <t>What is the client app, how does it connect, where is it hosted and does it use DNS names?</t>
  </si>
  <si>
    <t>Check for client apps that use an IP address or NETBIOS name. Investigate CNAMES that are used and if they can be changed easily</t>
  </si>
  <si>
    <t>Q041</t>
  </si>
  <si>
    <t>For each workload, is external access required, or is the workload internal facing only?</t>
  </si>
  <si>
    <t>Q042</t>
  </si>
  <si>
    <t>Are SSL certs used, what names, private/public?</t>
  </si>
  <si>
    <t>Q043</t>
  </si>
  <si>
    <t>What service accounts are used by the system?</t>
  </si>
  <si>
    <t>Will the service accounts work when the workload is migrated to the cloud?</t>
  </si>
  <si>
    <t>Q044</t>
  </si>
  <si>
    <t>What currently provides time synchronization service?</t>
  </si>
  <si>
    <t>Is there a time server on-premises?</t>
  </si>
  <si>
    <t>Q045</t>
  </si>
  <si>
    <t>Are there any print service considerations for the application?</t>
  </si>
  <si>
    <t>Q046</t>
  </si>
  <si>
    <t>How is the app licensed?</t>
  </si>
  <si>
    <t>Dongle, MAC address, IP address, etc will need to be planned for.</t>
  </si>
  <si>
    <t>Q047</t>
  </si>
  <si>
    <t>Are there any batch jobs or scheduled tasks for the app or on the server? How do they run, what do they run as?</t>
  </si>
  <si>
    <t>Q048</t>
  </si>
  <si>
    <t>How does DNS work for the workloads both internal and external? What is the target state?</t>
  </si>
  <si>
    <t>Q049</t>
  </si>
  <si>
    <t>Is an SMTP relay used by the workloads?</t>
  </si>
  <si>
    <t>Q050</t>
  </si>
  <si>
    <t>What are the file services requirements?</t>
  </si>
  <si>
    <t>Q051</t>
  </si>
  <si>
    <t>Are there AV exclusions that need to be applied if it moves to a new server?</t>
  </si>
  <si>
    <t>Q052</t>
  </si>
  <si>
    <t>What is the current backup and restore method?</t>
  </si>
  <si>
    <t>Q053</t>
  </si>
  <si>
    <t>Does the app use a database, what version, is it shared, what is the target state, who owns and maintains the DB?</t>
  </si>
  <si>
    <t>Q054</t>
  </si>
  <si>
    <t>What are the database licensing requirements, will new licenses need to be purchased?</t>
  </si>
  <si>
    <t>Q055</t>
  </si>
  <si>
    <t>How is DB authentication handled?</t>
  </si>
  <si>
    <t>Q056</t>
  </si>
  <si>
    <t>How can access to the workloads be arranged?</t>
  </si>
  <si>
    <t>Q057</t>
  </si>
  <si>
    <t>Is there an access management process that need to be followed for the retrieval of existing and storing of new keys and passwords?</t>
  </si>
  <si>
    <t>Q058</t>
  </si>
  <si>
    <t>How are updates and new releases handled?</t>
  </si>
  <si>
    <t>Q059</t>
  </si>
  <si>
    <t>What is the support model for the app?</t>
  </si>
  <si>
    <t>Q060</t>
  </si>
  <si>
    <t>What is the current DR/BCP strategy, target state?</t>
  </si>
  <si>
    <t>Q061</t>
  </si>
  <si>
    <t>Are the workloads subject to change freeze?</t>
  </si>
  <si>
    <t>Q062</t>
  </si>
  <si>
    <t>Are the workloads subject to change control?</t>
  </si>
  <si>
    <t>Q063</t>
  </si>
  <si>
    <t>What OS version(s) are the workloads on?</t>
  </si>
  <si>
    <t>Q064</t>
  </si>
  <si>
    <t>What hardware or virtualization platform(s) are the workloads hosted on?</t>
  </si>
  <si>
    <t>Q065</t>
  </si>
  <si>
    <t>What roles are there in the workload architecture? Are they multi-tier architectures?</t>
  </si>
  <si>
    <t>Web, Application, database, etc roles.</t>
  </si>
  <si>
    <t>Q066</t>
  </si>
  <si>
    <t>What is the impact of changing an IP address on your workloads?</t>
  </si>
  <si>
    <t>After migration servers will typically be assigned a different IP address. How is the workload affected by an IP address change?</t>
  </si>
  <si>
    <t>Roles and Responsibilities</t>
  </si>
  <si>
    <t>Role</t>
  </si>
  <si>
    <t>Digital Estate Discovery</t>
  </si>
  <si>
    <t>Migration Scope</t>
  </si>
  <si>
    <t>Project Plan</t>
  </si>
  <si>
    <t>Migration Tooling</t>
  </si>
  <si>
    <t>Workload Discovery</t>
  </si>
  <si>
    <t>Workload Assessment</t>
  </si>
  <si>
    <t>Workload Architecture</t>
  </si>
  <si>
    <t>Wave Planning</t>
  </si>
  <si>
    <t>Workload Test Migration</t>
  </si>
  <si>
    <t>Workload Migration UAT</t>
  </si>
  <si>
    <t>Workload Migration</t>
  </si>
  <si>
    <t>Workload Release UAT</t>
  </si>
  <si>
    <t>Organizational Change Management</t>
  </si>
  <si>
    <t>Transition to Operations</t>
  </si>
  <si>
    <t>Workload Licensing</t>
  </si>
  <si>
    <t>D</t>
  </si>
  <si>
    <t>A</t>
  </si>
  <si>
    <t>I</t>
  </si>
  <si>
    <t>Migration Engineer</t>
  </si>
  <si>
    <t>C</t>
  </si>
  <si>
    <t>Project Manager</t>
  </si>
  <si>
    <t>Project Sponsor</t>
  </si>
  <si>
    <t>User Acceptance Tester</t>
  </si>
  <si>
    <t>Workload Architect</t>
  </si>
  <si>
    <t>Workload Business Owner</t>
  </si>
  <si>
    <t>Organizational Change Manager</t>
  </si>
  <si>
    <t>Licensing Specialist</t>
  </si>
  <si>
    <t>Cloud Operations Manager</t>
  </si>
  <si>
    <t>Landing Zone Architect</t>
  </si>
  <si>
    <t>Resource Assignment</t>
  </si>
  <si>
    <t>Name</t>
  </si>
  <si>
    <t>Department</t>
  </si>
  <si>
    <t>Workload(s)</t>
  </si>
  <si>
    <t>mobile</t>
  </si>
  <si>
    <t>email</t>
  </si>
  <si>
    <t>Location</t>
  </si>
  <si>
    <t>Time Zone</t>
  </si>
  <si>
    <t>Availability</t>
  </si>
  <si>
    <t>Michal Rosenstein</t>
  </si>
  <si>
    <t>Exec</t>
  </si>
  <si>
    <t>All</t>
  </si>
  <si>
    <t>michalrosenstein@contoso.com</t>
  </si>
  <si>
    <t>New York, US</t>
  </si>
  <si>
    <t>UTC-5</t>
  </si>
  <si>
    <t>Ebere Ibeabuchi</t>
  </si>
  <si>
    <t>PMO</t>
  </si>
  <si>
    <t>ebereibeabuchi@contoso.com</t>
  </si>
  <si>
    <t>Rita Tsakiris</t>
  </si>
  <si>
    <t>IT</t>
  </si>
  <si>
    <t>ritatsakiris@contoso.com</t>
  </si>
  <si>
    <t>Alexandra Voronova</t>
  </si>
  <si>
    <t>alexandravoronova@contoso.com</t>
  </si>
  <si>
    <t>NSW, AU</t>
  </si>
  <si>
    <t>UTC+11</t>
  </si>
  <si>
    <t>Vasily Butusov</t>
  </si>
  <si>
    <t>Finance</t>
  </si>
  <si>
    <t>Payroll system</t>
  </si>
  <si>
    <t>vasilybutusov@contoso.com</t>
  </si>
  <si>
    <t>Piet Smit</t>
  </si>
  <si>
    <t>pietsmit@contoso.com</t>
  </si>
  <si>
    <t>Gauteng, RSA</t>
  </si>
  <si>
    <t>UTC+2</t>
  </si>
  <si>
    <t>OOF 15-23/01/2023</t>
  </si>
  <si>
    <t>Doan Linh</t>
  </si>
  <si>
    <t>Workload Owner</t>
  </si>
  <si>
    <t>HR</t>
  </si>
  <si>
    <t>Intranet</t>
  </si>
  <si>
    <t>doanlinh@contoso.com</t>
  </si>
  <si>
    <t>London, UK</t>
  </si>
  <si>
    <t>UTC</t>
  </si>
  <si>
    <t>Abdul-Wahhab Maloof</t>
  </si>
  <si>
    <t>abdul-wahhabmaloof@contoso.com</t>
  </si>
  <si>
    <t>Stefan Milea</t>
  </si>
  <si>
    <t>Marketing</t>
  </si>
  <si>
    <t>Advertisement system</t>
  </si>
  <si>
    <t>stefanmilea@contoso.com</t>
  </si>
  <si>
    <t>Gowri Kalluri</t>
  </si>
  <si>
    <t>gowrikalluri@contoso.com</t>
  </si>
  <si>
    <t>Jadranko Lukic</t>
  </si>
  <si>
    <t>Recruitment system</t>
  </si>
  <si>
    <t>jadrankolukic@contoso.com</t>
  </si>
  <si>
    <t>Gabriella Göransson</t>
  </si>
  <si>
    <t>gabriellagöransson@contoso.com</t>
  </si>
  <si>
    <t>Koos Kriel</t>
  </si>
  <si>
    <t>kooskriel@contoso.com</t>
  </si>
  <si>
    <t>Violet Martinez</t>
  </si>
  <si>
    <t>violetmartinez@contoso.com</t>
  </si>
  <si>
    <t>Sydney Mattos</t>
  </si>
  <si>
    <t>sydneymattos@contoso.com</t>
  </si>
  <si>
    <t>Felix Henderson</t>
  </si>
  <si>
    <t>felixhenderson@contoso.com</t>
  </si>
  <si>
    <t>Training Resources and Reference Material</t>
  </si>
  <si>
    <t>Resource</t>
  </si>
  <si>
    <t>Azure Migrate Docs</t>
  </si>
  <si>
    <t>In-depth articles and tutorials on Azure Migrate.</t>
  </si>
  <si>
    <t>Azure Migrate MSLearn</t>
  </si>
  <si>
    <t>Interactive, hands-on learning paths.</t>
  </si>
  <si>
    <t>FTA Live|Migrations</t>
  </si>
  <si>
    <t>FastTrack for Azure training and QnA sessions.</t>
  </si>
  <si>
    <t>FastTrack for Azure on Microsoft Learn</t>
  </si>
  <si>
    <t>Streamable FastTrack for Azure training sessions</t>
  </si>
  <si>
    <t>Azure Migrate : The hub for cloud migration and modernization</t>
  </si>
  <si>
    <t>YouTube introduction to Azure Migrate.</t>
  </si>
  <si>
    <t>Migration guide: SQL Server to SQL Server on Azure Virtual Machines</t>
  </si>
  <si>
    <t>Step-by-step guidance.</t>
  </si>
  <si>
    <t>Cloud migration - Cloud Adoption Framework | Microsoft Learn</t>
  </si>
  <si>
    <t>Cloud migration in the Cloud Adoption Framework.</t>
  </si>
  <si>
    <t>Assessment and migration planning with Azure Migrate for servers - Cloud Adoption Framework | Microsoft Learn</t>
  </si>
  <si>
    <t>Best practices for assessment and migration planning with Azure Migrate</t>
  </si>
  <si>
    <t>Migration execution with Azure Migrate for servers - Cloud Adoption Framework | Microsoft Learn</t>
  </si>
  <si>
    <t>Best practices for migration execution with Azure Migrate</t>
  </si>
  <si>
    <t>(311) Assess, Get Recommendations &amp; Migrate SQL Server to Azure using Azure Data Studio | Data Exposed - YouTube</t>
  </si>
  <si>
    <t>YouTube introduction to migrating SQL Server using Azure Data Studio</t>
  </si>
  <si>
    <t>Azure Data Studio - SQL Server | Microsoft Learn</t>
  </si>
  <si>
    <t>In-depth articles and tutorials on Azure Data Studio.</t>
  </si>
  <si>
    <t>Azure SQL migration extension for Azure Data Studio - Azure Data Studio | Microsoft Learn</t>
  </si>
  <si>
    <t>Azure SQL migration extension for Azure Data Studio article.</t>
  </si>
  <si>
    <t>Azure Database Migration Service documentation | Microsoft Learn</t>
  </si>
  <si>
    <t>In-depth articles and tutorials on the Azure Database Migration Service.</t>
  </si>
  <si>
    <t>Azure Migrate Appliance</t>
  </si>
  <si>
    <t>DISCOVERY</t>
  </si>
  <si>
    <t>ASSESSMENT</t>
  </si>
  <si>
    <t>MIGRATION</t>
  </si>
  <si>
    <t>Environment</t>
  </si>
  <si>
    <t>Reference</t>
  </si>
  <si>
    <t>VMware</t>
  </si>
  <si>
    <t>Discover servers running in a VMware environment with Azure Migrate Discovery and assessment</t>
  </si>
  <si>
    <t>Assess VMware servers for migration to Azure VMs in Azure Migrate</t>
  </si>
  <si>
    <t>Select a VMware migration option with Azure Migrate Server Migration</t>
  </si>
  <si>
    <t>Hyper-V</t>
  </si>
  <si>
    <t>Discover servers on Hyper-V with Azure Migrate Discovery and assessment</t>
  </si>
  <si>
    <t>Assess Hyper-V VMs for migration to Azure VMs with Azure Migrate</t>
  </si>
  <si>
    <t>Migrate Hyper-V VMs to Azure with Azure Migrate Server Migration</t>
  </si>
  <si>
    <t>Physical</t>
  </si>
  <si>
    <t>Discover physical servers with Azure Migrate Discovery and assessment</t>
  </si>
  <si>
    <t>Assess physical servers for migration to Azure with Azure Migrate</t>
  </si>
  <si>
    <t>Migrate machines as physical server to Azure with Azure Migrate</t>
  </si>
  <si>
    <t>AWS</t>
  </si>
  <si>
    <t>Discover AWS instances with Azure Migrate Discovery and assessment</t>
  </si>
  <si>
    <t>Assess AWS instances for migration to Azure with Azure Migrate</t>
  </si>
  <si>
    <t>Discover, assess, and migrate Amazon Web Services (AWS) EC2 VMs to Azure</t>
  </si>
  <si>
    <t>GCP</t>
  </si>
  <si>
    <t>Discover servers on GCP instances with Azure Migrate Discovery and assessment</t>
  </si>
  <si>
    <t>Assess GCP VM instances for migration to Azure with Azure Migrate</t>
  </si>
  <si>
    <t>Discover, assess, and migrate Google Cloud Platform (GCP) VM instances to Azure</t>
  </si>
  <si>
    <t>Azure Site Recovery Provider + Microsoft Azure Recovery Services Agent</t>
  </si>
  <si>
    <t>Azure Migrate Replication Appliance</t>
  </si>
  <si>
    <t>Azure Migrate + Azure SQL Migration Extension for Azure Data Studio with Database Migration Service (DMS)</t>
  </si>
  <si>
    <t>Migration Targets</t>
  </si>
  <si>
    <r>
      <rPr>
        <sz val="12"/>
        <color theme="1" tint="0.249977111117893"/>
        <rFont val="Calibri"/>
        <family val="2"/>
        <scheme val="minor"/>
      </rPr>
      <t xml:space="preserve">
</t>
    </r>
    <r>
      <rPr>
        <b/>
        <sz val="12"/>
        <color theme="1" tint="0.249977111117893"/>
        <rFont val="Calibri"/>
        <family val="2"/>
        <scheme val="minor"/>
      </rPr>
      <t>Azure Migrate</t>
    </r>
    <r>
      <rPr>
        <sz val="12"/>
        <color theme="1" tint="0.249977111117893"/>
        <rFont val="Calibri"/>
        <family val="2"/>
        <scheme val="minor"/>
      </rPr>
      <t xml:space="preserve"> to </t>
    </r>
    <r>
      <rPr>
        <u/>
        <sz val="12"/>
        <color theme="1" tint="0.249977111117893"/>
        <rFont val="Calibri"/>
        <family val="2"/>
        <scheme val="minor"/>
      </rPr>
      <t>DISCOVER</t>
    </r>
    <r>
      <rPr>
        <sz val="12"/>
        <color theme="1" tint="0.249977111117893"/>
        <rFont val="Calibri"/>
        <family val="2"/>
        <scheme val="minor"/>
      </rPr>
      <t xml:space="preserve"> and </t>
    </r>
    <r>
      <rPr>
        <u/>
        <sz val="12"/>
        <color theme="1" tint="0.249977111117893"/>
        <rFont val="Calibri"/>
        <family val="2"/>
        <scheme val="minor"/>
      </rPr>
      <t>ASSESS</t>
    </r>
    <r>
      <rPr>
        <sz val="12"/>
        <color theme="1" tint="0.249977111117893"/>
        <rFont val="Calibri"/>
        <family val="2"/>
        <scheme val="minor"/>
      </rPr>
      <t xml:space="preserve"> SQL source environments
</t>
    </r>
    <r>
      <rPr>
        <b/>
        <sz val="12"/>
        <color theme="1" tint="0.249977111117893"/>
        <rFont val="Calibri"/>
        <family val="2"/>
        <scheme val="minor"/>
      </rPr>
      <t>Azure SQL Migration Extension</t>
    </r>
    <r>
      <rPr>
        <sz val="12"/>
        <color theme="1" tint="0.249977111117893"/>
        <rFont val="Calibri"/>
        <family val="2"/>
        <scheme val="minor"/>
      </rPr>
      <t xml:space="preserve"> for </t>
    </r>
    <r>
      <rPr>
        <b/>
        <sz val="12"/>
        <color theme="1" tint="0.249977111117893"/>
        <rFont val="Calibri"/>
        <family val="2"/>
        <scheme val="minor"/>
      </rPr>
      <t>Azure Data Studio</t>
    </r>
    <r>
      <rPr>
        <sz val="12"/>
        <color theme="1" tint="0.249977111117893"/>
        <rFont val="Calibri"/>
        <family val="2"/>
        <scheme val="minor"/>
      </rPr>
      <t xml:space="preserve"> with </t>
    </r>
    <r>
      <rPr>
        <b/>
        <sz val="12"/>
        <color theme="1" tint="0.249977111117893"/>
        <rFont val="Calibri"/>
        <family val="2"/>
        <scheme val="minor"/>
      </rPr>
      <t>Database Migration Service (DMS)</t>
    </r>
    <r>
      <rPr>
        <sz val="12"/>
        <color theme="1" tint="0.249977111117893"/>
        <rFont val="Calibri"/>
        <family val="2"/>
        <scheme val="minor"/>
      </rPr>
      <t xml:space="preserve"> to </t>
    </r>
    <r>
      <rPr>
        <u/>
        <sz val="12"/>
        <color theme="1" tint="0.249977111117893"/>
        <rFont val="Calibri"/>
        <family val="2"/>
        <scheme val="minor"/>
      </rPr>
      <t>MIGRATE</t>
    </r>
    <r>
      <rPr>
        <sz val="12"/>
        <color theme="1" tint="0.249977111117893"/>
        <rFont val="Calibri"/>
        <family val="2"/>
        <scheme val="minor"/>
      </rPr>
      <t xml:space="preserve"> databases</t>
    </r>
  </si>
  <si>
    <t>SQL Server</t>
  </si>
  <si>
    <t>Discover SQL Server instances in an Azure Migrate project</t>
  </si>
  <si>
    <t>Create an Azure SQL assessment - Azure Migrate</t>
  </si>
  <si>
    <t>Migrate databases by using the Azure SQL Migration extension for Azure Data Studio</t>
  </si>
  <si>
    <t>Azure DMS tools matrix - migration phase</t>
  </si>
  <si>
    <t>Migrate SQL Server databases to Azure</t>
  </si>
  <si>
    <t>Rehost an on-premises application by migrating to Azure VMs and Azure SQL Managed Instance</t>
  </si>
  <si>
    <t>Rehost an application by migrating it to Azure VMs and SQL Server Always On availability groups</t>
  </si>
  <si>
    <t>Decision Trees</t>
  </si>
  <si>
    <t>Discovery and Assessment</t>
  </si>
  <si>
    <t>Discover</t>
  </si>
  <si>
    <t>Assess</t>
  </si>
  <si>
    <t>Link A</t>
  </si>
  <si>
    <t>Link B</t>
  </si>
  <si>
    <t>Link C</t>
  </si>
  <si>
    <t>Link D</t>
  </si>
  <si>
    <t>Link E</t>
  </si>
  <si>
    <t>Link F</t>
  </si>
  <si>
    <t>Link G</t>
  </si>
  <si>
    <t>Migrate</t>
  </si>
  <si>
    <t>Severity</t>
  </si>
  <si>
    <t>Status</t>
  </si>
  <si>
    <t>More information</t>
  </si>
  <si>
    <t>1. Planning</t>
  </si>
  <si>
    <t>Cloud Adoption Plan</t>
  </si>
  <si>
    <t>All environments</t>
  </si>
  <si>
    <t>Medium</t>
  </si>
  <si>
    <t>Not verified</t>
  </si>
  <si>
    <t>Migration</t>
  </si>
  <si>
    <t>Hyper-V Agentless</t>
  </si>
  <si>
    <t>High</t>
  </si>
  <si>
    <t>VMware Agent-based</t>
  </si>
  <si>
    <t>Low</t>
  </si>
  <si>
    <t>Target: Azure SQL Database
(Database Migration Service)</t>
  </si>
  <si>
    <t>Target: Azure SQL Managed Instance
(Database Migration Service)</t>
  </si>
  <si>
    <t>Target: SQL Server on Azure VMs with/without SQL Server Always On Availability Groups
(Database Migration Service)</t>
  </si>
  <si>
    <t>8. Workload'!A1</t>
  </si>
  <si>
    <t>Tooling: Azure Migrate</t>
  </si>
  <si>
    <t>Can I use the same Azure Migrate project to migrate to multiple regions?</t>
  </si>
  <si>
    <t>VMware Agentless</t>
  </si>
  <si>
    <t>Tooling: Azure Migrate appliance</t>
  </si>
  <si>
    <t>Azure Migrate appliance</t>
  </si>
  <si>
    <t>Physical or other Cloud</t>
  </si>
  <si>
    <t>Tooling: Azure Migrate appliance (Government)</t>
  </si>
  <si>
    <t>Tooling: Azure Migrate Project</t>
  </si>
  <si>
    <t>Tooling: Azure Migrate Replication appliance</t>
  </si>
  <si>
    <t>Tooling: Dependency Analysis</t>
  </si>
  <si>
    <t>Tooling: Discovery</t>
  </si>
  <si>
    <t>Tooling: Discovery and Assessment</t>
  </si>
  <si>
    <t>Tooling: Network</t>
  </si>
  <si>
    <t>2. Digital Estate</t>
  </si>
  <si>
    <t>Migration Planning</t>
  </si>
  <si>
    <t>3. Discovery</t>
  </si>
  <si>
    <t>4. Assessment</t>
  </si>
  <si>
    <t>Sizing</t>
  </si>
  <si>
    <t>Workload Preparation</t>
  </si>
  <si>
    <t>5. Pre-Migration</t>
  </si>
  <si>
    <t>Evaluate network readiness for planned migration activities.</t>
  </si>
  <si>
    <t>Workload Optimization</t>
  </si>
  <si>
    <t>Promotion model types</t>
  </si>
  <si>
    <t>6. Migration</t>
  </si>
  <si>
    <t>Network</t>
  </si>
  <si>
    <t>Replication</t>
  </si>
  <si>
    <t>Test Migration</t>
  </si>
  <si>
    <t>7. Post-Migration</t>
  </si>
  <si>
    <t>Cleanup</t>
  </si>
  <si>
    <t>Move app traffic over to the app running on the migrated Azure VM instance.</t>
  </si>
  <si>
    <t>Licensing</t>
  </si>
  <si>
    <t>Verify and troubleshoot any Windows activation issues on the Azure VM.</t>
  </si>
  <si>
    <t>Linux</t>
  </si>
  <si>
    <t>Testing</t>
  </si>
  <si>
    <t>Validate connectivity to the new Azure VM using RDP, SSH, Azure Bastion.</t>
  </si>
  <si>
    <t>Azure Site Recovery</t>
  </si>
  <si>
    <t>Migration Project Plan</t>
  </si>
  <si>
    <t>Migration Project Title</t>
  </si>
  <si>
    <t>Company name</t>
  </si>
  <si>
    <t>Contoso</t>
  </si>
  <si>
    <t>Total Days to deliver:</t>
  </si>
  <si>
    <t>Legend:</t>
  </si>
  <si>
    <t>Complete</t>
  </si>
  <si>
    <t>On Track</t>
  </si>
  <si>
    <t>Low Risk</t>
  </si>
  <si>
    <t>Med Risk</t>
  </si>
  <si>
    <t>High Risk</t>
  </si>
  <si>
    <t>Unassigned</t>
  </si>
  <si>
    <t>Days Delivered so far:</t>
  </si>
  <si>
    <t>Project Start Date:</t>
  </si>
  <si>
    <t>Percent project delivered:</t>
  </si>
  <si>
    <t>Scrolling View Offset (Auto):</t>
  </si>
  <si>
    <t>Milestone description</t>
  </si>
  <si>
    <t>Category</t>
  </si>
  <si>
    <t>Assigned to</t>
  </si>
  <si>
    <t>Days of Work</t>
  </si>
  <si>
    <t>Days Delayed</t>
  </si>
  <si>
    <t>Overlap Days</t>
  </si>
  <si>
    <t>Lag Days</t>
  </si>
  <si>
    <t>Dependency</t>
  </si>
  <si>
    <t>Dependency Type</t>
  </si>
  <si>
    <t>Progress %</t>
  </si>
  <si>
    <t>Days Complete</t>
  </si>
  <si>
    <t>Start Date Override</t>
  </si>
  <si>
    <t>Start Date</t>
  </si>
  <si>
    <t>End Date</t>
  </si>
  <si>
    <t>Project Start</t>
  </si>
  <si>
    <t>Project Start Step</t>
  </si>
  <si>
    <t>Goal</t>
  </si>
  <si>
    <t>PLANNING</t>
  </si>
  <si>
    <t>Align the migration project with the cloud adoption plan</t>
  </si>
  <si>
    <t>Assign resources to project</t>
  </si>
  <si>
    <t xml:space="preserve">Create a risk register </t>
  </si>
  <si>
    <t>Liaise with service management team to create migration change request forms</t>
  </si>
  <si>
    <t>Create a project repository with all templates</t>
  </si>
  <si>
    <t>Conduct a business workhop</t>
  </si>
  <si>
    <t>Conduct a technical workhop</t>
  </si>
  <si>
    <t>DIGITAL ESTATE DISCOVERY</t>
  </si>
  <si>
    <t>Perform a digital estate discovery and populate template</t>
  </si>
  <si>
    <t>Liaise with business to complete digital discovery and migration scope</t>
  </si>
  <si>
    <t>Milestone</t>
  </si>
  <si>
    <t>TOOLING</t>
  </si>
  <si>
    <t>Define migration tooling and get business signoff on approach</t>
  </si>
  <si>
    <t>Create Azure Migrate project in Contoso production subscription</t>
  </si>
  <si>
    <t>Install Azure Migrate appliance in Apollo data centre</t>
  </si>
  <si>
    <t>Confirm discovery support compatibility in a VMware environment for the digital estate</t>
  </si>
  <si>
    <t>Discover servers in Apollo datacentre using Azure Migrate</t>
  </si>
  <si>
    <t>Perform AS-IS assessment using Azure Migrate</t>
  </si>
  <si>
    <t>Perform PERFORMANCE-BASED assessment using Azure Migrate</t>
  </si>
  <si>
    <t>WAVE 01|PRE-MIGRATION</t>
  </si>
  <si>
    <t>Wave 01 Planning</t>
  </si>
  <si>
    <t>WAVE 01|MIGRATION</t>
  </si>
  <si>
    <t>Perform test migration of selected workloads</t>
  </si>
  <si>
    <t>Migration of selected workloads</t>
  </si>
  <si>
    <t>Test migration cleanup</t>
  </si>
  <si>
    <t>WAVE 01|POST-MIGRATION</t>
  </si>
  <si>
    <t>Project Duration Step - DO NOT TOUCH
INSERT TASKS/ROWS ABOVE THIS</t>
  </si>
  <si>
    <t>To add more data, Insert new rows ABOVE this STEP (PROJECT END) and fill the progress &amp; dates formulas</t>
  </si>
  <si>
    <t>Migration Decisions</t>
  </si>
  <si>
    <t>Financial</t>
  </si>
  <si>
    <t>Approvals</t>
  </si>
  <si>
    <t>Discovery
Date</t>
  </si>
  <si>
    <t>Data
Centre</t>
  </si>
  <si>
    <t>SLA</t>
  </si>
  <si>
    <t>Redundancy</t>
  </si>
  <si>
    <t>Compliance</t>
  </si>
  <si>
    <t>Revenue Impacting</t>
  </si>
  <si>
    <t>Users</t>
  </si>
  <si>
    <t>Business Unit</t>
  </si>
  <si>
    <t>Business Owner</t>
  </si>
  <si>
    <t>Technical Owner</t>
  </si>
  <si>
    <t>Servers</t>
  </si>
  <si>
    <t>App Type</t>
  </si>
  <si>
    <t>Business Criticality</t>
  </si>
  <si>
    <t>Lifecycle</t>
  </si>
  <si>
    <t>End-of-life
Date</t>
  </si>
  <si>
    <t>Business Drivers</t>
  </si>
  <si>
    <t>Milestone
Date</t>
  </si>
  <si>
    <t>Priority</t>
  </si>
  <si>
    <t>Rationalization</t>
  </si>
  <si>
    <t>Promotion</t>
  </si>
  <si>
    <t>On-premises Cost</t>
  </si>
  <si>
    <t xml:space="preserve">Cloud
Cost </t>
  </si>
  <si>
    <t>Migration Cost</t>
  </si>
  <si>
    <t>Business
Owner</t>
  </si>
  <si>
    <t>Technical
Owner</t>
  </si>
  <si>
    <t>Approval
Date</t>
  </si>
  <si>
    <t>Scheduled Start Migration Date</t>
  </si>
  <si>
    <t>Apollo</t>
  </si>
  <si>
    <t>Lunar Orbit Control</t>
  </si>
  <si>
    <t>Geographic</t>
  </si>
  <si>
    <t>Data retention 
(7 years)</t>
  </si>
  <si>
    <t>Yes</t>
  </si>
  <si>
    <t>Rocket Unit</t>
  </si>
  <si>
    <t>Production</t>
  </si>
  <si>
    <t>Commercial Off-The-Shelf (COTS)</t>
  </si>
  <si>
    <t>Mission Critical</t>
  </si>
  <si>
    <t>Not defined</t>
  </si>
  <si>
    <t>Data centre contract expiration.</t>
  </si>
  <si>
    <t>Rehost</t>
  </si>
  <si>
    <t>Azure Migrate</t>
  </si>
  <si>
    <t>Single-step</t>
  </si>
  <si>
    <t>Luna II</t>
  </si>
  <si>
    <t>Sundial calendar management</t>
  </si>
  <si>
    <t>Local</t>
  </si>
  <si>
    <t>Backup retention 
(5 years)</t>
  </si>
  <si>
    <t>No</t>
  </si>
  <si>
    <t>Human Resources</t>
  </si>
  <si>
    <t>Custom</t>
  </si>
  <si>
    <t>5 Years</t>
  </si>
  <si>
    <t>Hardware end-of-life.</t>
  </si>
  <si>
    <t>Staged</t>
  </si>
  <si>
    <t>Airship navigation system</t>
  </si>
  <si>
    <t>No redundancy</t>
  </si>
  <si>
    <t>Log retention
(2 years)</t>
  </si>
  <si>
    <t>Transport</t>
  </si>
  <si>
    <t>Long-term</t>
  </si>
  <si>
    <t>End-of-support operating systems</t>
  </si>
  <si>
    <t>Flight</t>
  </si>
  <si>
    <t>Carburettor air and fuel supply</t>
  </si>
  <si>
    <t>Backup and Restore</t>
  </si>
  <si>
    <t>SOC-2</t>
  </si>
  <si>
    <t>&lt; 1 Year</t>
  </si>
  <si>
    <t>End-of-support software</t>
  </si>
  <si>
    <t>Refactor</t>
  </si>
  <si>
    <t>Complaints management</t>
  </si>
  <si>
    <t>ISO 27001</t>
  </si>
  <si>
    <t>Client Services</t>
  </si>
  <si>
    <t>Under-provisioned servers</t>
  </si>
  <si>
    <t>Rearchitect</t>
  </si>
  <si>
    <t>None</t>
  </si>
  <si>
    <t>Over-provisioned servers</t>
  </si>
  <si>
    <t>Rebuild</t>
  </si>
  <si>
    <t>Infobahn</t>
  </si>
  <si>
    <t>Cybersecurity threats</t>
  </si>
  <si>
    <t>Vacuum tube order processing</t>
  </si>
  <si>
    <t>Manufacturing</t>
  </si>
  <si>
    <t>1-3 Years</t>
  </si>
  <si>
    <t>Cash flow challenges, 
CAPEX to OPEX</t>
  </si>
  <si>
    <t>Retire</t>
  </si>
  <si>
    <t>Development</t>
  </si>
  <si>
    <t>Budget and resource constrains</t>
  </si>
  <si>
    <t>Buggy whip time management</t>
  </si>
  <si>
    <t>Rapidly scale web apps and infrastructure</t>
  </si>
  <si>
    <t>Pulse phone distribution system</t>
  </si>
  <si>
    <t>Communications</t>
  </si>
  <si>
    <t>Application innovation</t>
  </si>
  <si>
    <t>Dialtone Vibes</t>
  </si>
  <si>
    <t>Cost-optimizing applications</t>
  </si>
  <si>
    <t>Fax is life server</t>
  </si>
  <si>
    <t>Faster time to market</t>
  </si>
  <si>
    <t>Quaternary glaciation scheduling</t>
  </si>
  <si>
    <t>Geo Unit</t>
  </si>
  <si>
    <t>Enabling hybrid work</t>
  </si>
  <si>
    <t>ICALPTDAHJ Search Engine</t>
  </si>
  <si>
    <t>OOTheCEO</t>
  </si>
  <si>
    <t xml:space="preserve">Access Microsoft Extended Security Updates for Legacy Workload </t>
  </si>
  <si>
    <t>SOURCE: ON-PREMISES/OTHER CLOUD</t>
  </si>
  <si>
    <t>TARGET: CLOUD</t>
  </si>
  <si>
    <t>Analysis
Date</t>
  </si>
  <si>
    <t>Migration
Date</t>
  </si>
  <si>
    <t>Migration Risk</t>
  </si>
  <si>
    <t>Risk
Mitigation</t>
  </si>
  <si>
    <t>Machine</t>
  </si>
  <si>
    <t>Known
Issues</t>
  </si>
  <si>
    <t>Type</t>
  </si>
  <si>
    <t>Platform</t>
  </si>
  <si>
    <t>Firmware</t>
  </si>
  <si>
    <t>Operating System</t>
  </si>
  <si>
    <t>Traffic</t>
  </si>
  <si>
    <t>Shared Service</t>
  </si>
  <si>
    <t>Authentication</t>
  </si>
  <si>
    <t>Data Classification</t>
  </si>
  <si>
    <t>System
Access</t>
  </si>
  <si>
    <t>Password Access</t>
  </si>
  <si>
    <t>Routine Outage Window(s)</t>
  </si>
  <si>
    <t>Change Management</t>
  </si>
  <si>
    <t>Change
Freeze</t>
  </si>
  <si>
    <t>Update and New Release Cycles</t>
  </si>
  <si>
    <t>App
Vendor</t>
  </si>
  <si>
    <t>Hardware Vendor</t>
  </si>
  <si>
    <t>Summary of Dependencies</t>
  </si>
  <si>
    <t>Operating Hours</t>
  </si>
  <si>
    <t>Capacity: 
Cores</t>
  </si>
  <si>
    <t>Capacity: Memory</t>
  </si>
  <si>
    <t>Capacity:
Disk</t>
  </si>
  <si>
    <t>Load
Balancing</t>
  </si>
  <si>
    <t>Firewall
Rules</t>
  </si>
  <si>
    <t>Antivirus
Exclusions</t>
  </si>
  <si>
    <t>Certificates</t>
  </si>
  <si>
    <t>Service
Accounts</t>
  </si>
  <si>
    <t>Time
Services</t>
  </si>
  <si>
    <t>App
Licensing</t>
  </si>
  <si>
    <t>Batch Services 
/ Scheduled Tasks</t>
  </si>
  <si>
    <t>SMTP
Relay</t>
  </si>
  <si>
    <t>Print
Services</t>
  </si>
  <si>
    <t>Client
App</t>
  </si>
  <si>
    <t>Client App
DNS</t>
  </si>
  <si>
    <t>Workload
DNS</t>
  </si>
  <si>
    <t>IP Address Change</t>
  </si>
  <si>
    <t>File
Services</t>
  </si>
  <si>
    <t>Database</t>
  </si>
  <si>
    <t>Database Authentication</t>
  </si>
  <si>
    <t>Disaster Recovery</t>
  </si>
  <si>
    <t>Backup</t>
  </si>
  <si>
    <t>CSPM 
&amp; SIEM</t>
  </si>
  <si>
    <t>Update Management</t>
  </si>
  <si>
    <t>Source Environment Technical Architecture</t>
  </si>
  <si>
    <t>Target Load Balancing</t>
  </si>
  <si>
    <t>Target Firewall Rules</t>
  </si>
  <si>
    <t>Target Amtivirus Exclusions</t>
  </si>
  <si>
    <t>Target Certificates</t>
  </si>
  <si>
    <t>Target Service Accounts</t>
  </si>
  <si>
    <t>Target Time Services</t>
  </si>
  <si>
    <t>Target App Licensing</t>
  </si>
  <si>
    <t>Target Batch Services or Scheduled Tasks</t>
  </si>
  <si>
    <t>Target SMTP Relay</t>
  </si>
  <si>
    <t>Target Print Services</t>
  </si>
  <si>
    <t>Target Client App</t>
  </si>
  <si>
    <t>Target Client App DNS</t>
  </si>
  <si>
    <t>Target Workload DNS</t>
  </si>
  <si>
    <t>IP Address Change Plan</t>
  </si>
  <si>
    <t>Target File Services</t>
  </si>
  <si>
    <t>Target Database</t>
  </si>
  <si>
    <t>Target Database Authentication</t>
  </si>
  <si>
    <t>Target Disaster Recovery</t>
  </si>
  <si>
    <t>Target Backup and backup continuity plan</t>
  </si>
  <si>
    <t>Target CSPM &amp; SIEM</t>
  </si>
  <si>
    <t>Target Update Management</t>
  </si>
  <si>
    <t>Sizing Option</t>
  </si>
  <si>
    <t>Selected Azure VM Size</t>
  </si>
  <si>
    <t>Availability Option</t>
  </si>
  <si>
    <t>Scheduled Auto Shutdown</t>
  </si>
  <si>
    <t>Hybrid Benefit</t>
  </si>
  <si>
    <t>Azure Reserved VM Instances</t>
  </si>
  <si>
    <t>Disk Encryption</t>
  </si>
  <si>
    <t>Disks Replicated</t>
  </si>
  <si>
    <t>Target Disk Type</t>
  </si>
  <si>
    <t>Cloud
Technical Architecture</t>
  </si>
  <si>
    <t>Perform UAT and use a flight promotion model</t>
  </si>
  <si>
    <t>prd-w-loc-01</t>
  </si>
  <si>
    <t>VM</t>
  </si>
  <si>
    <t>N/A</t>
  </si>
  <si>
    <t>Windows Server 2016 Standard</t>
  </si>
  <si>
    <t>Application Node</t>
  </si>
  <si>
    <t>Internal-Facing</t>
  </si>
  <si>
    <t>NTLM</t>
  </si>
  <si>
    <t>Apollo Data Centre</t>
  </si>
  <si>
    <t>Geo Services (Internal)</t>
  </si>
  <si>
    <t>Non-business</t>
  </si>
  <si>
    <t>Server Team Service Request</t>
  </si>
  <si>
    <t>Password Vault</t>
  </si>
  <si>
    <t>Last Friday of the month 6pm - 7am Saturday</t>
  </si>
  <si>
    <t>Standard Request for Change process</t>
  </si>
  <si>
    <t>1 December to 15 January</t>
  </si>
  <si>
    <t>Monthly updates to coordinates database.
Quarterly OS updates.
Annual firmware updates.</t>
  </si>
  <si>
    <t>Database cluster: prd-wc-loc-01
LOC Application server: prd-w-loc-02</t>
  </si>
  <si>
    <t>24x7</t>
  </si>
  <si>
    <t>F5</t>
  </si>
  <si>
    <t>Private</t>
  </si>
  <si>
    <t>Domain</t>
  </si>
  <si>
    <t>Stratum 1 Time Server</t>
  </si>
  <si>
    <t>Dongle</t>
  </si>
  <si>
    <t>Yes, LocApp hosted on Citrix farm prd-c01</t>
  </si>
  <si>
    <t>AD integrated DNS</t>
  </si>
  <si>
    <t>AD integrated DNS, between App and Database roles</t>
  </si>
  <si>
    <t>No impact</t>
  </si>
  <si>
    <t>Local only</t>
  </si>
  <si>
    <t>Yes, prd-wc-loc-01</t>
  </si>
  <si>
    <t>Windows</t>
  </si>
  <si>
    <t>SCDPM 2022</t>
  </si>
  <si>
    <t>Microsoft Endpoint Configuration Manager 2207</t>
  </si>
  <si>
    <t>&lt;link&gt;</t>
  </si>
  <si>
    <t>Azure Internal Load Balancer</t>
  </si>
  <si>
    <t>Retain</t>
  </si>
  <si>
    <t>Default (time.windows.com and host time)</t>
  </si>
  <si>
    <t>Convert to license key</t>
  </si>
  <si>
    <t>Migrate client app to AVD hosted app</t>
  </si>
  <si>
    <t>Migrate to Azure DNS</t>
  </si>
  <si>
    <t>Not required</t>
  </si>
  <si>
    <t>prd-wc-loc-01 is migrated in the same wave</t>
  </si>
  <si>
    <t>Azure Backup, retain SCDPM for historic data restore</t>
  </si>
  <si>
    <t>Defender for Cloud &amp; Microsoft Sentinel</t>
  </si>
  <si>
    <t>Azure Update Management</t>
  </si>
  <si>
    <t>Performance-based</t>
  </si>
  <si>
    <t>Standard_D64_v4</t>
  </si>
  <si>
    <t>Availability Set</t>
  </si>
  <si>
    <t>Encryption-at-rest with platform-managed key</t>
  </si>
  <si>
    <t>Standard SSD</t>
  </si>
  <si>
    <t>prd-w-loc-02</t>
  </si>
  <si>
    <t>Services do not start automatically on reboot.</t>
  </si>
  <si>
    <t>Yes, this server is also used by the Sundial Calendar Management workload</t>
  </si>
  <si>
    <t>Oauth</t>
  </si>
  <si>
    <t>Central IT (Internal)</t>
  </si>
  <si>
    <t>Public</t>
  </si>
  <si>
    <t>Last week of every month</t>
  </si>
  <si>
    <t>Database cluster: prd-wc-loc-01
LOC Application server prd-w-loc-01</t>
  </si>
  <si>
    <t>Static IP Address</t>
  </si>
  <si>
    <t>Scheduled Tasks run as Domain account</t>
  </si>
  <si>
    <t>Yes, on-premises authenticated SMTP relay</t>
  </si>
  <si>
    <t>Yes, on-premises print server</t>
  </si>
  <si>
    <t>SCDPM 2023</t>
  </si>
  <si>
    <t>Microsoft Endpoint Configuration Manager 2208</t>
  </si>
  <si>
    <t>Convert to new IP address</t>
  </si>
  <si>
    <t>Convert to SendGrid</t>
  </si>
  <si>
    <t>Migrate to Universal Print</t>
  </si>
  <si>
    <t>Encryption-at-rest with customer-managed key</t>
  </si>
  <si>
    <t>Not applicable</t>
  </si>
  <si>
    <t>Test</t>
  </si>
  <si>
    <t>tst-w-loc-01</t>
  </si>
  <si>
    <t>Services startup need to be sequenced.</t>
  </si>
  <si>
    <t>Internet-facing</t>
  </si>
  <si>
    <t>Kerberos</t>
  </si>
  <si>
    <t>Vendor (External)</t>
  </si>
  <si>
    <t>General</t>
  </si>
  <si>
    <t>Database cluster: tst-wc-loc-01
File Server: tst-wfs-01</t>
  </si>
  <si>
    <t>8x5</t>
  </si>
  <si>
    <t>Citrix</t>
  </si>
  <si>
    <t xml:space="preserve">HTTPS inbound (TCP 443) </t>
  </si>
  <si>
    <t>Localsystem</t>
  </si>
  <si>
    <t>MAC Address</t>
  </si>
  <si>
    <t>Yes, LocApp hosted on Citrix farm tst-c01</t>
  </si>
  <si>
    <t>Breaks App</t>
  </si>
  <si>
    <t>Remote File Server</t>
  </si>
  <si>
    <t>Yes, tst-wc-loc-01</t>
  </si>
  <si>
    <t>SQL</t>
  </si>
  <si>
    <t>SCDPM 2024</t>
  </si>
  <si>
    <t>Microsoft Endpoint Configuration Manager 2209</t>
  </si>
  <si>
    <t>Azure Application Gateway</t>
  </si>
  <si>
    <t>Create new domain service accounts</t>
  </si>
  <si>
    <t>Update line-of-business application to use DNS alias instead of IP address.</t>
  </si>
  <si>
    <t>Migrate to Azure Storage Account</t>
  </si>
  <si>
    <t>tst-wc-loc-01 is migrated in the same wave</t>
  </si>
  <si>
    <t>Azure Backup, no requirement for historic restore</t>
  </si>
  <si>
    <t>Single-node Availability Set</t>
  </si>
  <si>
    <t>Yes, only 8x5 online required</t>
  </si>
  <si>
    <t>Double encryption with platform-managed and customer-managed keys</t>
  </si>
  <si>
    <t>UAT</t>
  </si>
  <si>
    <t>uat-w-loc-01</t>
  </si>
  <si>
    <t>Memory leak in application. Server is restarted every 3 weeks.</t>
  </si>
  <si>
    <t>Confidential</t>
  </si>
  <si>
    <t>Database cluster: uat-wc-loc-01</t>
  </si>
  <si>
    <t>License key</t>
  </si>
  <si>
    <t>Yes, LocApp hosted on Citrix farm uat-c01</t>
  </si>
  <si>
    <t>Yes, uat-wc-loc-01</t>
  </si>
  <si>
    <t>Mixed SQL and Windows</t>
  </si>
  <si>
    <t>SCDPM 2025</t>
  </si>
  <si>
    <t>Microsoft Endpoint Configuration Manager 2210</t>
  </si>
  <si>
    <t>Reuse license key</t>
  </si>
  <si>
    <t>uat-wc-loc-01 is migrated in the same wave</t>
  </si>
  <si>
    <t>On-premises capacity</t>
  </si>
  <si>
    <t>Standard_D32_v4</t>
  </si>
  <si>
    <t>C|D|E|M|O</t>
  </si>
  <si>
    <t>Premium</t>
  </si>
  <si>
    <t>dev-w-loc-01</t>
  </si>
  <si>
    <t>Current open support case with application vendor to address batch update bug.</t>
  </si>
  <si>
    <t>Highly Confidential</t>
  </si>
  <si>
    <t>Database cluster: dev-wc-loc-01</t>
  </si>
  <si>
    <t>Domain, Local and Localsystem</t>
  </si>
  <si>
    <t>Yes, LocApp hosted on Citrix farm dev-c01</t>
  </si>
  <si>
    <t>Yes, dev-wc-loc-01</t>
  </si>
  <si>
    <t>SCDPM 2026</t>
  </si>
  <si>
    <t>Microsoft Endpoint Configuration Manager 2211</t>
  </si>
  <si>
    <t>Azure Front Door</t>
  </si>
  <si>
    <t>dev-wc-loc-01 is migrated in the same wave</t>
  </si>
  <si>
    <t>Availability Zone</t>
  </si>
  <si>
    <t>prd-wcn-loc-01</t>
  </si>
  <si>
    <t>VMWare</t>
  </si>
  <si>
    <t>Database Cluster Node</t>
  </si>
  <si>
    <t>Application server: prd-w-loc-01
Application server: prd-w-loc-02</t>
  </si>
  <si>
    <t>Always On availability group</t>
  </si>
  <si>
    <t>Yes, dev-wc-loc-02</t>
  </si>
  <si>
    <t>SCDPM 2027</t>
  </si>
  <si>
    <t>Microsoft Endpoint Configuration Manager 2212</t>
  </si>
  <si>
    <t>None, traffic is not passing through Azure Firewall</t>
  </si>
  <si>
    <t>Always On availability group to secondary region</t>
  </si>
  <si>
    <t>Standard_D32_v5</t>
  </si>
  <si>
    <t>prd-wcn-loc-02</t>
  </si>
  <si>
    <t>Yes, dev-wc-loc-03</t>
  </si>
  <si>
    <t>SCDPM 2028</t>
  </si>
  <si>
    <t>Microsoft Endpoint Configuration Manager 2213</t>
  </si>
  <si>
    <t>Standard_D32_v6</t>
  </si>
  <si>
    <t>tst-wcn-loc-01</t>
  </si>
  <si>
    <t>Application server: tst-w-loc-01</t>
  </si>
  <si>
    <t>Windows Failover Cluster</t>
  </si>
  <si>
    <t>Yes, dev-wc-loc-04</t>
  </si>
  <si>
    <t>SCDPM 2029</t>
  </si>
  <si>
    <t>Microsoft Endpoint Configuration Manager 2214</t>
  </si>
  <si>
    <t>Restore from Azure Backup</t>
  </si>
  <si>
    <t>Standard_D32_v7</t>
  </si>
  <si>
    <t>uat-wcn-loc-01</t>
  </si>
  <si>
    <t>Application server: uat-w-loc-01</t>
  </si>
  <si>
    <t>Yes, dev-wc-loc-05</t>
  </si>
  <si>
    <t>SCDPM 2030</t>
  </si>
  <si>
    <t>Microsoft Endpoint Configuration Manager 2215</t>
  </si>
  <si>
    <t>Standard_D32_v8</t>
  </si>
  <si>
    <t>Ultra</t>
  </si>
  <si>
    <t>dev-wcn-loc-01</t>
  </si>
  <si>
    <t>Application server: dev-w-loc-01</t>
  </si>
  <si>
    <t>Yes, dev-wc-loc-06</t>
  </si>
  <si>
    <t>SCDPM 2031</t>
  </si>
  <si>
    <t>Microsoft Endpoint Configuration Manager 2216</t>
  </si>
  <si>
    <t>Standard_D32_v9</t>
  </si>
  <si>
    <t>Definition
Date</t>
  </si>
  <si>
    <t>Migration
Start Date</t>
  </si>
  <si>
    <t>Wave Number</t>
  </si>
  <si>
    <t>Source
Environment</t>
  </si>
  <si>
    <t>Migration Methodology</t>
  </si>
  <si>
    <t>Migration
Group</t>
  </si>
  <si>
    <t>Target
Subscription</t>
  </si>
  <si>
    <t>Target
Region</t>
  </si>
  <si>
    <t>Target
Final VNET</t>
  </si>
  <si>
    <t>Target
Final Subnet</t>
  </si>
  <si>
    <t>Target
Final Resource
Group</t>
  </si>
  <si>
    <t>Availability
Option</t>
  </si>
  <si>
    <t>Disk
Type</t>
  </si>
  <si>
    <t>Initial Replication
Start Date</t>
  </si>
  <si>
    <t>Initial Replication
Status</t>
  </si>
  <si>
    <t>Delta Replication
Start Date</t>
  </si>
  <si>
    <t>Test
VNET</t>
  </si>
  <si>
    <t>Test Subnet</t>
  </si>
  <si>
    <t>Test Resource
Group</t>
  </si>
  <si>
    <t>Test Migration
Start Date</t>
  </si>
  <si>
    <t>Test Migration
UAT Status</t>
  </si>
  <si>
    <t>Test Migration
UAT Owner</t>
  </si>
  <si>
    <t>Final Migration
Start Date</t>
  </si>
  <si>
    <t>Final Migration
UAT Status</t>
  </si>
  <si>
    <t>Final Migration
UAT Owner</t>
  </si>
  <si>
    <t>Replication Completed</t>
  </si>
  <si>
    <t>Digital Estate
Planning</t>
  </si>
  <si>
    <t>Migration Day
Runbook</t>
  </si>
  <si>
    <t>ASR Provider + MARS agent</t>
  </si>
  <si>
    <t>&lt;subscription name&gt;</t>
  </si>
  <si>
    <t>&lt;region&gt;</t>
  </si>
  <si>
    <t>&lt;vnet&gt;</t>
  </si>
  <si>
    <t>&lt;subnet&gt;</t>
  </si>
  <si>
    <t>&lt;resource group&gt;</t>
  </si>
  <si>
    <t>Passed</t>
  </si>
  <si>
    <t>8. Digital Estate'!A1</t>
  </si>
  <si>
    <t>8. Runbook'!A1</t>
  </si>
  <si>
    <t>Failed</t>
  </si>
  <si>
    <t>Azure Migrate appliance (Government)</t>
  </si>
  <si>
    <t>No infrastructure redundancy</t>
  </si>
  <si>
    <t>Azure Migrate Replication appliance</t>
  </si>
  <si>
    <t>Migration-Day Runbook</t>
  </si>
  <si>
    <t>PRODUCTION MACHINE: WORKLOAD [LUNAR ORBIT CONTROL] SERVER [prd-w-loc-01]</t>
  </si>
  <si>
    <t>Promotion Plan</t>
  </si>
  <si>
    <t>Model:</t>
  </si>
  <si>
    <t>Promotion model types - Cloud Adoption Framework</t>
  </si>
  <si>
    <t>Notes:</t>
  </si>
  <si>
    <r>
      <t xml:space="preserve">Treated like </t>
    </r>
    <r>
      <rPr>
        <b/>
        <sz val="11"/>
        <color theme="1"/>
        <rFont val="Calibri"/>
        <family val="2"/>
        <scheme val="minor"/>
      </rPr>
      <t>production</t>
    </r>
    <r>
      <rPr>
        <sz val="11"/>
        <color theme="1"/>
        <rFont val="Calibri"/>
        <family val="2"/>
        <scheme val="minor"/>
      </rPr>
      <t xml:space="preserve"> directly after migration.
</t>
    </r>
    <r>
      <rPr>
        <b/>
        <sz val="11"/>
        <color theme="1"/>
        <rFont val="Calibri"/>
        <family val="2"/>
        <scheme val="minor"/>
      </rPr>
      <t>2 hours</t>
    </r>
    <r>
      <rPr>
        <sz val="11"/>
        <color theme="1"/>
        <rFont val="Calibri"/>
        <family val="2"/>
        <scheme val="minor"/>
      </rPr>
      <t xml:space="preserve"> of automated testing.
</t>
    </r>
    <r>
      <rPr>
        <b/>
        <sz val="11"/>
        <color theme="1"/>
        <rFont val="Calibri"/>
        <family val="2"/>
        <scheme val="minor"/>
      </rPr>
      <t xml:space="preserve">30% </t>
    </r>
    <r>
      <rPr>
        <sz val="11"/>
        <color theme="1"/>
        <rFont val="Calibri"/>
        <family val="2"/>
        <scheme val="minor"/>
      </rPr>
      <t xml:space="preserve">of production traffic will be routed to the workload for 2 days in FLIGHT 1.
Production UAT within </t>
    </r>
    <r>
      <rPr>
        <b/>
        <sz val="11"/>
        <color theme="1"/>
        <rFont val="Calibri"/>
        <family val="2"/>
        <scheme val="minor"/>
      </rPr>
      <t>2 days</t>
    </r>
    <r>
      <rPr>
        <sz val="11"/>
        <color theme="1"/>
        <rFont val="Calibri"/>
        <family val="2"/>
        <scheme val="minor"/>
      </rPr>
      <t xml:space="preserve">.
</t>
    </r>
    <r>
      <rPr>
        <b/>
        <sz val="11"/>
        <color theme="1"/>
        <rFont val="Calibri"/>
        <family val="2"/>
        <scheme val="minor"/>
      </rPr>
      <t>70%</t>
    </r>
    <r>
      <rPr>
        <sz val="11"/>
        <color theme="1"/>
        <rFont val="Calibri"/>
        <family val="2"/>
        <scheme val="minor"/>
      </rPr>
      <t xml:space="preserve"> of traffic is routed after 2 days and UAT pass.</t>
    </r>
  </si>
  <si>
    <t>Change Window</t>
  </si>
  <si>
    <t>Task Id</t>
  </si>
  <si>
    <t>Pre-Migration Tasks</t>
  </si>
  <si>
    <t>Approved</t>
  </si>
  <si>
    <t>Owner</t>
  </si>
  <si>
    <t>Duration (hours)</t>
  </si>
  <si>
    <t>Start DateTime</t>
  </si>
  <si>
    <t>End DateTime</t>
  </si>
  <si>
    <t>Server</t>
  </si>
  <si>
    <t>Notes</t>
  </si>
  <si>
    <t>Pre-001</t>
  </si>
  <si>
    <t>Provide access to on-premises server (&lt;server&gt;) to the migration team.</t>
  </si>
  <si>
    <t>Pre-002</t>
  </si>
  <si>
    <t>Validate &lt;server&gt; health and application functionality prior to any changes.</t>
  </si>
  <si>
    <t>&lt;UAT procedure&gt;</t>
  </si>
  <si>
    <t>Pre-003</t>
  </si>
  <si>
    <t>Raise a change request for &lt;server&gt; and communicate outage as part of change request.</t>
  </si>
  <si>
    <t>&lt;CR&gt;</t>
  </si>
  <si>
    <t>Pre-004</t>
  </si>
  <si>
    <t>Manually configure the SAN policy as Online All for machine as OS is earlier than Windows Server 2008 R2.</t>
  </si>
  <si>
    <t>procedure</t>
  </si>
  <si>
    <t>Pre-005</t>
  </si>
  <si>
    <t>Request firewall ports to be opened in Azure.</t>
  </si>
  <si>
    <t>&lt;Ports&gt;</t>
  </si>
  <si>
    <t>Pre-006</t>
  </si>
  <si>
    <t>Verify VMware server requirements.</t>
  </si>
  <si>
    <t>requirements</t>
  </si>
  <si>
    <t>Pre-007</t>
  </si>
  <si>
    <t>Verify VM requirements for migration.</t>
  </si>
  <si>
    <t>Pre-008</t>
  </si>
  <si>
    <t>Verify Azure settings. On-premises VMs you replicate to Azure must comply with Azure VM requirements.</t>
  </si>
  <si>
    <t>Pre-009</t>
  </si>
  <si>
    <t>Confirm &lt;server&gt; has been discovered in Azure Migrate.</t>
  </si>
  <si>
    <t>discovery</t>
  </si>
  <si>
    <t>Pre-010</t>
  </si>
  <si>
    <t>Review &lt;server&gt; Azure Migrate assessment.</t>
  </si>
  <si>
    <t>review assessment</t>
  </si>
  <si>
    <t>Pre-011</t>
  </si>
  <si>
    <t>Remediate issues identified in the Azure Migrate assessment.</t>
  </si>
  <si>
    <t>&lt;step-by-step details&gt;</t>
  </si>
  <si>
    <t>Pre-012</t>
  </si>
  <si>
    <t>Reboot the server to confirm it boots up without error.</t>
  </si>
  <si>
    <t>Pre-013</t>
  </si>
  <si>
    <t>Enable replication:
Azure Migrate appliance: &lt;&gt;
vCenter Server: &lt;&gt;
Process Server &lt;replication appliance&gt;
Guest Credentials: &lt;VM Admin account&gt;
Virtual Machines: &lt;server&gt;
Import migration settings from an Azure Migrate assessment: Yes (VM sizing and disk type)
Availability options: &lt;Availability Zone|Set|No&gt;
Target settings: &lt;subscription&gt;&lt;region&gt;&lt;resource group&gt;
Virtual Network: &lt;VNET/Subnet&gt;
Cache storage account: &lt;default&gt;
Disk encryption type: &lt;&gt;
Azure Hybrid Benefit: &lt;Yes&gt;&lt;No&gt;
Disks: &lt;disks to be replicated&gt;
Tags: &lt;&gt;</t>
  </si>
  <si>
    <t>replicate</t>
  </si>
  <si>
    <t>Pre-014</t>
  </si>
  <si>
    <t>Confirm successful replication status.</t>
  </si>
  <si>
    <t>validate</t>
  </si>
  <si>
    <t>Pre-015</t>
  </si>
  <si>
    <t>Run a test migration.</t>
  </si>
  <si>
    <t>test migration</t>
  </si>
  <si>
    <t>Pre-016</t>
  </si>
  <si>
    <t>Validate &lt;server&gt; health and application functionality.</t>
  </si>
  <si>
    <t>Pre-017</t>
  </si>
  <si>
    <t>Clean up test migration.</t>
  </si>
  <si>
    <t>Migration Tasks</t>
  </si>
  <si>
    <t>Duration</t>
  </si>
  <si>
    <t>Mig-001</t>
  </si>
  <si>
    <t>Change the TTL on your DNS to be short so changes will replicate quicky post migration.</t>
  </si>
  <si>
    <t>Mig-002</t>
  </si>
  <si>
    <t>Pause monitoring alerts or notify the relevant teams to ignore alerts during migration.</t>
  </si>
  <si>
    <t>Mig-003</t>
  </si>
  <si>
    <t>Notify testing teams, managed service providers and business SME's.</t>
  </si>
  <si>
    <t>Mig-004</t>
  </si>
  <si>
    <t>Migrate &lt;server&gt;
Shut down virtual machines and perform a planned migration with no data loss, select Yes &gt; OK.</t>
  </si>
  <si>
    <t>migrate</t>
  </si>
  <si>
    <t>Mig-005</t>
  </si>
  <si>
    <t>Update DNS for the new Azure VM.</t>
  </si>
  <si>
    <t>Mig-006</t>
  </si>
  <si>
    <t>Validate VM size, OS, allocated disks, drive letters and network configuration of the new VM in Azure.</t>
  </si>
  <si>
    <t>Mig-007</t>
  </si>
  <si>
    <t>Validate Network Security Group (NSG) configuration.</t>
  </si>
  <si>
    <t>&lt;NSG details&gt;</t>
  </si>
  <si>
    <t>Mig-008</t>
  </si>
  <si>
    <t>activation</t>
  </si>
  <si>
    <t>Mig-009</t>
  </si>
  <si>
    <t>Update database connection strings on &lt;server&gt;.</t>
  </si>
  <si>
    <t>&lt;db connection details&gt;</t>
  </si>
  <si>
    <t>Mig-010</t>
  </si>
  <si>
    <t>Move on-premises traffic to the migrated Azure VM instance by pointing the DNS record to the new IP address.</t>
  </si>
  <si>
    <t>&lt;DNS details&gt;</t>
  </si>
  <si>
    <t>Mig-011</t>
  </si>
  <si>
    <t>Connect clients to the application hosted by the new Azure VM and validate &lt;server&gt; health and application functionality.</t>
  </si>
  <si>
    <t>Mig-012</t>
  </si>
  <si>
    <t>Mig-013</t>
  </si>
  <si>
    <t>Request approval from business owner to decommission the on-premises application on &lt;server&gt;.</t>
  </si>
  <si>
    <t>&lt;decommission approval&gt;</t>
  </si>
  <si>
    <t>Mig-014</t>
  </si>
  <si>
    <t>GO/NOGO decision for &lt;server&gt;.</t>
  </si>
  <si>
    <t>Mig-015</t>
  </si>
  <si>
    <t>NOGO: Rollback the changes using the rollback plan and update the migration project governance team.</t>
  </si>
  <si>
    <t>&lt;rollback plan&gt;</t>
  </si>
  <si>
    <t>Mig-016</t>
  </si>
  <si>
    <t>GO: Communicate the change to users and update the migration project governance team.</t>
  </si>
  <si>
    <t>Mig-017</t>
  </si>
  <si>
    <t>Stop replication. Validate that &lt;server&gt; has been removed from the replicating servers count in Azure Migrate.</t>
  </si>
  <si>
    <t>stop replication</t>
  </si>
  <si>
    <t>Post-Migration Tasks</t>
  </si>
  <si>
    <t>Post-001</t>
  </si>
  <si>
    <t>Disable on-premises monitoring, backup and update management for &lt;server&gt;.</t>
  </si>
  <si>
    <t>Post-002</t>
  </si>
  <si>
    <t>Apply AV exclusions to new server.</t>
  </si>
  <si>
    <t>Post-003</t>
  </si>
  <si>
    <t>Validate new resource tags with business owners.</t>
  </si>
  <si>
    <t>&lt;tags&gt;</t>
  </si>
  <si>
    <t>Post-004</t>
  </si>
  <si>
    <t>Remove the on-premises &lt;server&gt; from the asset management inventory.</t>
  </si>
  <si>
    <t>Post-005</t>
  </si>
  <si>
    <t>Update application as-built and architecture documentation to reflect the changes.</t>
  </si>
  <si>
    <t>Post-006</t>
  </si>
  <si>
    <t>Manually uninstall the Mobility service from the new Azure VM.</t>
  </si>
  <si>
    <t>Post-007</t>
  </si>
  <si>
    <t>Manually uninstall VMware tools from the new Azure VM.</t>
  </si>
  <si>
    <t>Post-008</t>
  </si>
  <si>
    <t>Clean up any old hardware devices from the VM that are no longer required or in a failed state.</t>
  </si>
  <si>
    <t>Post-009</t>
  </si>
  <si>
    <t>Configure Azure Backup for the new Azure VM.</t>
  </si>
  <si>
    <t>Post-010</t>
  </si>
  <si>
    <t>Install Azure Monitor Agent and create Service Health alerts for the new Azure VM.</t>
  </si>
  <si>
    <t>Post-011</t>
  </si>
  <si>
    <t>Configure the new Azure VM for Azure Site Recovery replication to the secondary region.</t>
  </si>
  <si>
    <t>Post-012</t>
  </si>
  <si>
    <t>Ensure the new Azure VM is covered by Defender for Cloud and that endpoint protection has been enabled.</t>
  </si>
  <si>
    <t>Post-013</t>
  </si>
  <si>
    <t>Post-014</t>
  </si>
  <si>
    <t>Ensure the new Azure VM is configured for Update Management.</t>
  </si>
  <si>
    <t>Post-015</t>
  </si>
  <si>
    <t>Once validated and finalized request signoff from the respective stake holders and transition to the business-as-usual support team.</t>
  </si>
  <si>
    <t>Post-016</t>
  </si>
  <si>
    <t>Notify the CMDB team to update configuration item records and confirm the on-premises &lt;server&gt; for decommission.</t>
  </si>
  <si>
    <t>Migration Request for Change</t>
  </si>
  <si>
    <t>Approve architecture changes before migration</t>
  </si>
  <si>
    <t>Value</t>
  </si>
  <si>
    <t>Requestor Name:</t>
  </si>
  <si>
    <t>&lt;Requestor Name&gt;</t>
  </si>
  <si>
    <t>&lt;detail&gt;</t>
  </si>
  <si>
    <t>Request Date:</t>
  </si>
  <si>
    <t>&lt;datetime&gt;</t>
  </si>
  <si>
    <t>Urgency:</t>
  </si>
  <si>
    <t>[Urgent|Expedited|Standard]</t>
  </si>
  <si>
    <t>Project Name:</t>
  </si>
  <si>
    <t>&lt;Project Name&gt;</t>
  </si>
  <si>
    <t>Description:</t>
  </si>
  <si>
    <t>&lt;Project Description&gt;</t>
  </si>
  <si>
    <t>Reason for Change:</t>
  </si>
  <si>
    <t>&lt;Change Reason&gt;</t>
  </si>
  <si>
    <t>Resource Requirements:</t>
  </si>
  <si>
    <t>&lt;Resources involved with this change&gt;</t>
  </si>
  <si>
    <t>Business Drivers for Change:</t>
  </si>
  <si>
    <t>&lt;Business Drivers&gt;</t>
  </si>
  <si>
    <t>Requested Change Start Date and Time:</t>
  </si>
  <si>
    <t>Estimated Change End Date and Time:</t>
  </si>
  <si>
    <t>Estimated Duration:</t>
  </si>
  <si>
    <t>&lt;days|hours&gt;</t>
  </si>
  <si>
    <t>Estimated Risk:</t>
  </si>
  <si>
    <t>[High|Medium|Low]</t>
  </si>
  <si>
    <t>Business Disruption Anticipated:</t>
  </si>
  <si>
    <t>[Yes|No]</t>
  </si>
  <si>
    <t>Business Communication Plan:</t>
  </si>
  <si>
    <t>Workload Name:</t>
  </si>
  <si>
    <t>&lt;Workload name&gt;</t>
  </si>
  <si>
    <t>Workload Business Owner:</t>
  </si>
  <si>
    <t>&lt;Workload owner name and contact information&gt;</t>
  </si>
  <si>
    <t>User Acceptance Test:</t>
  </si>
  <si>
    <t>User Acceptance Tester Name:</t>
  </si>
  <si>
    <t>&lt;UAT Tester Name&gt;</t>
  </si>
  <si>
    <t>Migration Wave Number:</t>
  </si>
  <si>
    <t>&lt;Wave nn&gt;</t>
  </si>
  <si>
    <t>Migration Wave Plan</t>
  </si>
  <si>
    <t>[Yes | No]</t>
  </si>
  <si>
    <t>8. Wave'!A1</t>
  </si>
  <si>
    <t>Migration Workload Plan:</t>
  </si>
  <si>
    <t>Promotion Model:</t>
  </si>
  <si>
    <t>[Single-step|Staged|Flight]</t>
  </si>
  <si>
    <t>Migration Type:</t>
  </si>
  <si>
    <t>[Test|Final]</t>
  </si>
  <si>
    <t>Has a Test Migration been done?</t>
  </si>
  <si>
    <t>What was the outcome of the Test Migration?</t>
  </si>
  <si>
    <t>[Successful|Success with remediation|Failed]</t>
  </si>
  <si>
    <t>When was Replication first enabled?</t>
  </si>
  <si>
    <t>What is the estimated end date for Replication?</t>
  </si>
  <si>
    <t>Has the network bandwidth been considered and validated with the network team?</t>
  </si>
  <si>
    <t>Will Replication cleanup be done as part of this change?</t>
  </si>
  <si>
    <t>Will Hybrid Benefits be used for this migrated machine?</t>
  </si>
  <si>
    <t>Azure Hybrid Benefit for Windows Server</t>
  </si>
  <si>
    <t>Will Azure Reserved VM Instances be used for this migrated machine?</t>
  </si>
  <si>
    <t>Document the Azure Reserved Instance Details</t>
  </si>
  <si>
    <t>&lt;details&gt;</t>
  </si>
  <si>
    <t>Understand Azure Reserved VM Instances discount</t>
  </si>
  <si>
    <t>Has an SR been raised to remove the existing asset from the asset management register?</t>
  </si>
  <si>
    <t>Has an SR been raised to remove the existing asset from the CMDB?</t>
  </si>
  <si>
    <t>Has an SR been raised to decommission the existing asset monitoring?</t>
  </si>
  <si>
    <t>Has an SR been raised to decommission the existing asset backup?</t>
  </si>
  <si>
    <t>Has an SR been raised to decommission the existing asset SIEM configuration?</t>
  </si>
  <si>
    <t>Has an SR been raised to remove the existing asset from geo-replicated DR?</t>
  </si>
  <si>
    <t>Has the existing technical architecture and as-built documentation been updated?</t>
  </si>
  <si>
    <t>Has an SR been raised to onboard the new VM to Azure Monitor?</t>
  </si>
  <si>
    <t>Has an SR been raised to onboard the new VM to Azure backup?</t>
  </si>
  <si>
    <t>Has an SR been raised to onboard the new VM to Microsoft Defender for Cloud?</t>
  </si>
  <si>
    <t>Has an SR been raised to onboard the new VM to Microsoft Sentinel?</t>
  </si>
  <si>
    <t>Has an SR been raised to onboard the new VM to Azure Site Recovery and start Replication to another region?</t>
  </si>
  <si>
    <t>[Yes |No]</t>
  </si>
  <si>
    <t>Will scheduled auto shutdown be configured for this service?</t>
  </si>
  <si>
    <t>Applies only where services are not required to be online 24x7.</t>
  </si>
  <si>
    <t>Will traffic be cut over to the new service?</t>
  </si>
  <si>
    <t>Has an end user communication been drafted?</t>
  </si>
  <si>
    <t>Has a Test Plan been created?</t>
  </si>
  <si>
    <t>Has a Rollback Plan been created?</t>
  </si>
  <si>
    <t>Has a Transition to CCoE plan been created?</t>
  </si>
  <si>
    <t>Should there be an allowance for Troubleshooting/Remediation time?</t>
  </si>
  <si>
    <t>Allowed Remediation Time:</t>
  </si>
  <si>
    <t>[60 | 90 | 120 | 180 | 240] minutes</t>
  </si>
  <si>
    <t>Approver:</t>
  </si>
  <si>
    <t>&lt;Approver Name&gt;</t>
  </si>
  <si>
    <t>Approved:</t>
  </si>
  <si>
    <t>Approval Date:</t>
  </si>
  <si>
    <t>Risk</t>
  </si>
  <si>
    <t>Date Identified</t>
  </si>
  <si>
    <t>Date Resolved</t>
  </si>
  <si>
    <t>Mitigation</t>
  </si>
  <si>
    <t>Action Plan</t>
  </si>
  <si>
    <t>Approver</t>
  </si>
  <si>
    <t>Date
Approved</t>
  </si>
  <si>
    <t>risk-001</t>
  </si>
  <si>
    <t>Airship Navigation System</t>
  </si>
  <si>
    <t>Service not in support matrix of the selected migration tooling.</t>
  </si>
  <si>
    <t>Internal</t>
  </si>
  <si>
    <t>Airship ticket sales are at an all time low.</t>
  </si>
  <si>
    <t>Fresh install in the cloud.</t>
  </si>
  <si>
    <t>risk-002</t>
  </si>
  <si>
    <t>Carburettor Air and Fuel Supply</t>
  </si>
  <si>
    <t>Service is past end-of-life.</t>
  </si>
  <si>
    <r>
      <t xml:space="preserve">External </t>
    </r>
    <r>
      <rPr>
        <i/>
        <sz val="11"/>
        <color theme="1"/>
        <rFont val="Calibri"/>
        <family val="2"/>
        <scheme val="minor"/>
      </rPr>
      <t>&lt;vendor&gt;</t>
    </r>
  </si>
  <si>
    <t>Look into fuel injection technology.</t>
  </si>
  <si>
    <t>Modernise service in a separate project.</t>
  </si>
  <si>
    <t>risk-003</t>
  </si>
  <si>
    <t>Complaints Management</t>
  </si>
  <si>
    <t>Service with no business owner.</t>
  </si>
  <si>
    <t>The system is about to be replaced with the Zero Complaints service framework.</t>
  </si>
  <si>
    <t>Assign a business owner.</t>
  </si>
  <si>
    <t>risk-004</t>
  </si>
  <si>
    <t>Service with no technical support owner.</t>
  </si>
  <si>
    <t>Go around again.</t>
  </si>
  <si>
    <t>Assign a technical owner.</t>
  </si>
  <si>
    <t>risk-005</t>
  </si>
  <si>
    <t>The White Dot Generator</t>
  </si>
  <si>
    <t>Service with no vendor support.</t>
  </si>
  <si>
    <t>Keep it on.</t>
  </si>
  <si>
    <t>Upgrade before migration and engage a Service Provider to provide vendor support.</t>
  </si>
  <si>
    <t>risk-006</t>
  </si>
  <si>
    <t>Vacuum Tuben</t>
  </si>
  <si>
    <t>Service with no documentation.</t>
  </si>
  <si>
    <t>Transistor-based replacement is a WIP.</t>
  </si>
  <si>
    <t>Investigate service, including use of Azure Migrate dependency analysis. Document architecture and create a user acceptance test plan.</t>
  </si>
  <si>
    <t>risk-007</t>
  </si>
  <si>
    <t>Sundial Calendar Management</t>
  </si>
  <si>
    <t>Service with no UAT procedure.</t>
  </si>
  <si>
    <t>Tempus machina will displace this system.</t>
  </si>
  <si>
    <t>Modernise</t>
  </si>
  <si>
    <t>risk-008</t>
  </si>
  <si>
    <t>Buggy Whip Time Management</t>
  </si>
  <si>
    <t>Service with no pre-production environment.</t>
  </si>
  <si>
    <t>Recover from backup.</t>
  </si>
  <si>
    <t>Obtain business approval to migrate without pre-production prerequisite then take application offline and capture a resource consistent snapshot to serve as a rollback plan.</t>
  </si>
  <si>
    <t>risk-009</t>
  </si>
  <si>
    <t>Pulse Phone Distribution System</t>
  </si>
  <si>
    <t>No access to data centre where services are hosted, and limited ability to deploy appliances.</t>
  </si>
  <si>
    <t>Access via service provider can be arranged.</t>
  </si>
  <si>
    <t>Engage service provider to carry out the appliance and agent installation.</t>
  </si>
  <si>
    <t>risk-010</t>
  </si>
  <si>
    <t>No access to services due to service provider/partner contractual lockout.</t>
  </si>
  <si>
    <t>risk-011</t>
  </si>
  <si>
    <t>Service with software that is not supported on Azure. Refer to https://docs.microsoft.com/en-US/troubleshoot/azure/virtual-machines/server-software-support for more information.</t>
  </si>
  <si>
    <t>RRAS will be replaced with VPN.</t>
  </si>
  <si>
    <t>Keep RRAS on-premises until it is fully replaced by the new VPN. Prioritise the VPN project to meet business milestones.</t>
  </si>
  <si>
    <t>risk-012</t>
  </si>
  <si>
    <t>Astronavigationtrix</t>
  </si>
  <si>
    <t>OS run by servers do not support agentless dependency analysis.</t>
  </si>
  <si>
    <t>Perform a manual dependency analysis using network packet captures, or install the MMA and dependency agents.</t>
  </si>
  <si>
    <t>Allow additional time to perform the dependency analysis and then migrate along with dependencies.</t>
  </si>
  <si>
    <t>risk-013</t>
  </si>
  <si>
    <t>Quaternary Glaciation Scheduling</t>
  </si>
  <si>
    <t>On-premises servers that are to be migrated to Azure are already configured for Azure Site Recovery, and hence cannot be replicated with the selected migration tooling option i.e. agent-based and Azure Migrate Replication appliance.</t>
  </si>
  <si>
    <t>Agentless migration using the Azure Migrate appliance is compatible with Azure Site Recovery.</t>
  </si>
  <si>
    <t>Migrate using the agentless migration method with the Azure Migrate appliance.</t>
  </si>
  <si>
    <t>risk-014</t>
  </si>
  <si>
    <t>Project resources are not available due to BAU activities.</t>
  </si>
  <si>
    <t>Project</t>
  </si>
  <si>
    <t>Extend project timelines with approval.</t>
  </si>
  <si>
    <t>Employ a partner or ensure that project resources are dedicated to the project and hand-off their BAU responsibilities.</t>
  </si>
  <si>
    <t>risk-015</t>
  </si>
  <si>
    <t>Project delays as a result of Architect review board time to approve Landing zone and/or application architectures.</t>
  </si>
  <si>
    <t>Ensure that review time SLA's are set prior to the project plan being finalised and review time is built into project plan</t>
  </si>
  <si>
    <t>risk-016</t>
  </si>
  <si>
    <t>Project delays as a result of a lack of coordination of tasks and steps.</t>
  </si>
  <si>
    <t>Assign a project manager</t>
  </si>
  <si>
    <t>risk-017</t>
  </si>
  <si>
    <t>Project delays due to a lack of buy-in and ownership from Application owners.</t>
  </si>
  <si>
    <t>Clearly documented and communicated  Cloud transformation strategy from Executive sponsor</t>
  </si>
  <si>
    <t>risk-018</t>
  </si>
  <si>
    <t>Project delays as a result of a lack of decision making accountability.</t>
  </si>
  <si>
    <t>Establish a steering committee that will be responsible for driving project success</t>
  </si>
  <si>
    <t>risk-019</t>
  </si>
  <si>
    <t>Workload needs to be migrated to a different target region from where the Azure Migrate project was created in (and the other in scope workloads need to be migrated to).</t>
  </si>
  <si>
    <t>Create an Azure Migrate project and related infrastructure in the target region.</t>
  </si>
  <si>
    <t>Source Environment</t>
  </si>
  <si>
    <t>Approach</t>
  </si>
  <si>
    <t>Agent</t>
  </si>
  <si>
    <t>Applies to all environments.</t>
  </si>
  <si>
    <t>Fulfilled</t>
  </si>
  <si>
    <t>This check has been verified, and there are no further action items associated to it</t>
  </si>
  <si>
    <t>Some aging applications aren't compatible with cloud providers. This incompatibility is because of the architectural decisions that were made when the application was built. In these cases, the application might need to be rearchitected before transformation.
In other cases, applications that are cloud-compatible, but not cloud-native, might create cost efficiencies and operational efficiencies by rearchitecting the solution into a cloud-native application.</t>
  </si>
  <si>
    <t>Agentless</t>
  </si>
  <si>
    <t>AVS</t>
  </si>
  <si>
    <t>Specific to VMware VM migration to Azure VMware Solution.</t>
  </si>
  <si>
    <t>Not applicable for current design</t>
  </si>
  <si>
    <t>In some scenarios, the delta that must be overcome to carry an application forward can be too large to justify further investment. This issue is especially true for applications that previously met the needs of a business but are now unsupported with the current business processes. To resolve the issue, create a new code base to align with a cloud-native approach.</t>
  </si>
  <si>
    <t>Assessment</t>
  </si>
  <si>
    <t>Specific to AWS as the source for migration.</t>
  </si>
  <si>
    <t>Recommendation understood, but not needed by current requirements</t>
  </si>
  <si>
    <t>Platform as a service (PaaS) options can reduce the operational costs that are associated with many applications. It's a good idea to slightly refactor an application to fit a PaaS-based model.
Refactor also refers to the application development process of refactoring code to enable an application to deliver on new business opportunities.</t>
  </si>
  <si>
    <t>Azure App Service</t>
  </si>
  <si>
    <t>Specific to ASP.NET web app on IIS migration to Azure App Service.</t>
  </si>
  <si>
    <t>This check has not been looked at yet</t>
  </si>
  <si>
    <t>Also known as a lift and shift migration, a rehost effort moves a current state asset to the chosen cloud provider, with minimal change to overall architecture.</t>
  </si>
  <si>
    <t>Change</t>
  </si>
  <si>
    <t>Specific to GCP as the source for migration.</t>
  </si>
  <si>
    <t>Open</t>
  </si>
  <si>
    <t>There is an action item associated to this check</t>
  </si>
  <si>
    <t>Replace</t>
  </si>
  <si>
    <t>Solutions are typically implemented by using the best technology and approach available at the time. Sometimes software as a service (SaaS) applications can provide all the necessary functionality for the hosted application. In these scenarios, a workload can be scheduled for future replacement, effectively removing it from the transformation effort.</t>
  </si>
  <si>
    <t>Specific to Hyper-V as the source for migration.</t>
  </si>
  <si>
    <t>A decision to retire the service may be appropriate.</t>
  </si>
  <si>
    <t>Specific to Hyper-V as the source for migration and agentless as the approach.</t>
  </si>
  <si>
    <t>Availability Options</t>
  </si>
  <si>
    <t>Cost Estimation</t>
  </si>
  <si>
    <t>Generic checklist item - not specific to a particular environment.</t>
  </si>
  <si>
    <t>Specific to Physical as the source for migration.</t>
  </si>
  <si>
    <t>Specific to migrating SQL Server on-premises to SQL Server on Azure VM or Azure SQL Database or Azure SQL Managed Instance.</t>
  </si>
  <si>
    <t>CSV File</t>
  </si>
  <si>
    <t>Specific to VMware as the source for migration.</t>
  </si>
  <si>
    <t>Databases</t>
  </si>
  <si>
    <t>Specific to VMware as the source for migration and agent-based as the approach.</t>
  </si>
  <si>
    <t>Specific to VMware as the source for migration and agentless as the approach.</t>
  </si>
  <si>
    <t>IP address</t>
  </si>
  <si>
    <t>Migration Phase</t>
  </si>
  <si>
    <t>Microsoft Logo Colours</t>
  </si>
  <si>
    <t>rgb (242, 80, 34)</t>
  </si>
  <si>
    <t>rgb (127, 186, 0)</t>
  </si>
  <si>
    <t>SQL Cluster</t>
  </si>
  <si>
    <t>rgb (0, 164, 239)</t>
  </si>
  <si>
    <t>Data that doesn't belong to the organization e.g. employee personal information.</t>
  </si>
  <si>
    <t>rgb (255, 185, 0)</t>
  </si>
  <si>
    <t>Business data that is freely available and approved for public consumption.</t>
  </si>
  <si>
    <t>Storage</t>
  </si>
  <si>
    <t>rgb (116,116,116)</t>
  </si>
  <si>
    <t>Business data that isn't meant for a public audience.</t>
  </si>
  <si>
    <t xml:space="preserve">App Type </t>
  </si>
  <si>
    <t>Business data that can cause harm to the organization if overshared.</t>
  </si>
  <si>
    <t>Business data that would cause extensive harm to the organization if overshared.</t>
  </si>
  <si>
    <t>SQL Authentication</t>
  </si>
  <si>
    <t>Timelines</t>
  </si>
  <si>
    <t>Tooling: Azure Database Migration Service</t>
  </si>
  <si>
    <t>Promotion Model</t>
  </si>
  <si>
    <t xml:space="preserve">The Azure Migrate appliance is a lightweight appliance that the Azure Migrate: Discovery and assessment tool uses to discover and assess physical or virtual servers from on-premises or any cloud. </t>
  </si>
  <si>
    <t>promotion-models#single-step-promotion</t>
  </si>
  <si>
    <t>promotion-models#staged</t>
  </si>
  <si>
    <t>OpenID</t>
  </si>
  <si>
    <t>promotion-models#flight</t>
  </si>
  <si>
    <t>Basic Access</t>
  </si>
  <si>
    <t>Tooling: Azure Migrate: Server Migration</t>
  </si>
  <si>
    <t>Client App DNS</t>
  </si>
  <si>
    <t>Internet/Internal</t>
  </si>
  <si>
    <t>Tooling: Data Migration Assistant</t>
  </si>
  <si>
    <t>Workload is load balanced across multiple data centres that are at least 200 km apart.</t>
  </si>
  <si>
    <t>Initial Replication Status</t>
  </si>
  <si>
    <t>Workload is load balanced within one data centre with different power, networking and cooling.</t>
  </si>
  <si>
    <t>Web App Migration Assistant</t>
  </si>
  <si>
    <t>System is restored when there is a failure that cannot be recovered from</t>
  </si>
  <si>
    <t>Web Applications</t>
  </si>
  <si>
    <t>High level of risk due to criticality of service and existing issues.</t>
  </si>
  <si>
    <t>Medium level of risk due to criticality of service and no issues.</t>
  </si>
  <si>
    <t>Low level of risk due to criticality of service and no existing issues.</t>
  </si>
  <si>
    <t>Yearly Downtime</t>
  </si>
  <si>
    <t>52m 34s</t>
  </si>
  <si>
    <t>4h 22m 48s</t>
  </si>
  <si>
    <t>8h 45m 36s</t>
  </si>
  <si>
    <t>1d 19h</t>
  </si>
  <si>
    <t>18d 6h</t>
  </si>
  <si>
    <t>Disk Type</t>
  </si>
  <si>
    <t>Standard HDD</t>
  </si>
  <si>
    <r>
      <rPr>
        <b/>
        <sz val="14"/>
        <color rgb="FF000000"/>
        <rFont val="Calibri"/>
        <family val="2"/>
      </rPr>
      <t>Planned action/activities until the next meeting</t>
    </r>
    <r>
      <rPr>
        <sz val="11"/>
        <color theme="1"/>
        <rFont val="Calibri"/>
        <family val="2"/>
        <scheme val="minor"/>
      </rPr>
      <t xml:space="preserve">
Identify migration waves
Start migration planning</t>
    </r>
  </si>
  <si>
    <t>Risk/Issue number and Date added</t>
  </si>
  <si>
    <t>Risks and Issues</t>
  </si>
  <si>
    <t>Project closure</t>
  </si>
  <si>
    <r>
      <rPr>
        <b/>
        <sz val="11"/>
        <color rgb="FF000000"/>
        <rFont val="Calibri"/>
        <family val="2"/>
      </rPr>
      <t>Wave 2 migration execution</t>
    </r>
    <r>
      <rPr>
        <sz val="11"/>
        <color theme="1"/>
        <rFont val="Calibri"/>
        <family val="2"/>
        <scheme val="minor"/>
      </rPr>
      <t xml:space="preserve">
Number of SQL VM/Instances
Number of Windows/Linux VM's
Number of applications</t>
    </r>
  </si>
  <si>
    <r>
      <rPr>
        <b/>
        <sz val="14"/>
        <color rgb="FF000000"/>
        <rFont val="Calibri"/>
        <family val="2"/>
      </rPr>
      <t>Actions completed/started since the previous meeting</t>
    </r>
    <r>
      <rPr>
        <sz val="11"/>
        <color theme="1"/>
        <rFont val="Calibri"/>
        <family val="2"/>
        <scheme val="minor"/>
      </rPr>
      <t xml:space="preserve">
Landing zone review completed</t>
    </r>
  </si>
  <si>
    <r>
      <rPr>
        <b/>
        <sz val="11"/>
        <color rgb="FF000000"/>
        <rFont val="Calibri"/>
        <family val="2"/>
      </rPr>
      <t>Wave 1 migration execution</t>
    </r>
    <r>
      <rPr>
        <sz val="11"/>
        <color theme="1"/>
        <rFont val="Calibri"/>
        <family val="2"/>
        <scheme val="minor"/>
      </rPr>
      <t xml:space="preserve">
Number of SQL VM/Instances
Number of Windows/Linux VM's
Number of applications</t>
    </r>
  </si>
  <si>
    <t>Migration planning sessions</t>
  </si>
  <si>
    <t>Landing zone review sessions</t>
  </si>
  <si>
    <t>Project Kick-off</t>
  </si>
  <si>
    <t>Estimated new end date</t>
  </si>
  <si>
    <t>Planned  end date</t>
  </si>
  <si>
    <t>Planned start date</t>
  </si>
  <si>
    <t>Project Key Milestones</t>
  </si>
  <si>
    <r>
      <rPr>
        <b/>
        <sz val="14"/>
        <color rgb="FF000000"/>
        <rFont val="Calibri"/>
        <family val="2"/>
      </rPr>
      <t>General Update</t>
    </r>
    <r>
      <rPr>
        <sz val="11"/>
        <color theme="1"/>
        <rFont val="Calibri"/>
        <family val="2"/>
        <scheme val="minor"/>
      </rPr>
      <t xml:space="preserve">
Assessment results are being reviewed</t>
    </r>
  </si>
  <si>
    <t>Project Budget</t>
  </si>
  <si>
    <t>Status Report Date</t>
  </si>
  <si>
    <t>Overall Project</t>
  </si>
  <si>
    <t>Schedule</t>
  </si>
  <si>
    <t>% Complete</t>
  </si>
  <si>
    <t>Current reporting period</t>
  </si>
  <si>
    <t>Previous report period</t>
  </si>
  <si>
    <t>Status report Date</t>
  </si>
  <si>
    <t>Project weekly status report</t>
  </si>
  <si>
    <t>Project End Date:</t>
  </si>
  <si>
    <t>Project Weekly Status Report</t>
  </si>
  <si>
    <t>Weekly status report template</t>
  </si>
  <si>
    <r>
      <t>Please refer to</t>
    </r>
    <r>
      <rPr>
        <b/>
        <sz val="20"/>
        <color theme="1"/>
        <rFont val="Calibri"/>
        <family val="2"/>
        <scheme val="minor"/>
      </rPr>
      <t xml:space="preserve"> "MEG v0.91 - Checklist.xlsx"</t>
    </r>
    <r>
      <rPr>
        <sz val="20"/>
        <color theme="1"/>
        <rFont val="Calibri"/>
        <family val="2"/>
        <scheme val="minor"/>
      </rPr>
      <t xml:space="preserve"> in same directory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</si>
</sst>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d"/>
    <numFmt numFmtId="165" formatCode="d/mm/yyyy;@"/>
    <numFmt numFmtId="166" formatCode="[$-F800]dddd\,\ mmmm\ dd\,\ yyyy"/>
    <numFmt numFmtId="167" formatCode="0.0"/>
    <numFmt numFmtId="168" formatCode="0.0%"/>
  </numFmts>
  <fonts count="55" x14ac:knownFonts="1">
    <font>
      <sz val="11"/>
      <color theme="1"/>
      <name val="Calibri"/>
      <family val="2"/>
      <scheme val="minor"/>
    </font>
    <font>
      <b/>
      <sz val="11"/>
      <color theme="1"/>
      <name val="Calibri"/>
      <family val="2"/>
      <scheme val="minor"/>
    </font>
    <font>
      <sz val="16"/>
      <color theme="1"/>
      <name val="Calibri"/>
      <family val="2"/>
      <scheme val="minor"/>
    </font>
    <font>
      <u/>
      <sz val="11"/>
      <color theme="10"/>
      <name val="Calibri"/>
      <family val="2"/>
      <scheme val="minor"/>
    </font>
    <font>
      <sz val="8"/>
      <name val="Calibri"/>
      <family val="2"/>
      <scheme val="minor"/>
    </font>
    <font>
      <sz val="11"/>
      <color theme="1"/>
      <name val="Calibri"/>
      <family val="2"/>
      <scheme val="minor"/>
    </font>
    <font>
      <sz val="11"/>
      <color theme="0"/>
      <name val="Calibri"/>
      <family val="2"/>
      <scheme val="minor"/>
    </font>
    <font>
      <b/>
      <sz val="11"/>
      <color theme="0"/>
      <name val="Calibri"/>
      <family val="2"/>
      <scheme val="minor"/>
    </font>
    <font>
      <sz val="14"/>
      <color theme="1"/>
      <name val="Calibri"/>
      <family val="2"/>
      <scheme val="minor"/>
    </font>
    <font>
      <sz val="10"/>
      <name val="Calibri"/>
      <family val="2"/>
      <scheme val="minor"/>
    </font>
    <font>
      <sz val="11"/>
      <name val="Calibri"/>
      <family val="2"/>
      <scheme val="minor"/>
    </font>
    <font>
      <b/>
      <sz val="22"/>
      <name val="Calibri Light"/>
      <family val="2"/>
      <scheme val="major"/>
    </font>
    <font>
      <u/>
      <sz val="11"/>
      <color indexed="12"/>
      <name val="Arial"/>
      <family val="2"/>
    </font>
    <font>
      <sz val="10"/>
      <color theme="1" tint="0.499984740745262"/>
      <name val="Arial"/>
      <family val="2"/>
    </font>
    <font>
      <b/>
      <sz val="11"/>
      <color theme="1" tint="0.499984740745262"/>
      <name val="Calibri"/>
      <family val="2"/>
      <scheme val="minor"/>
    </font>
    <font>
      <b/>
      <sz val="11"/>
      <name val="Calibri"/>
      <family val="2"/>
      <scheme val="minor"/>
    </font>
    <font>
      <b/>
      <sz val="10"/>
      <color theme="0"/>
      <name val="Calibri"/>
      <family val="2"/>
      <scheme val="minor"/>
    </font>
    <font>
      <b/>
      <sz val="16"/>
      <name val="Calibri"/>
      <family val="2"/>
      <scheme val="minor"/>
    </font>
    <font>
      <sz val="14"/>
      <name val="Calibri"/>
      <family val="2"/>
      <scheme val="minor"/>
    </font>
    <font>
      <b/>
      <sz val="20"/>
      <name val="Calibri Light"/>
      <family val="2"/>
      <scheme val="major"/>
    </font>
    <font>
      <b/>
      <sz val="22"/>
      <color theme="1" tint="0.34998626667073579"/>
      <name val="Calibri Light"/>
      <family val="2"/>
      <scheme val="major"/>
    </font>
    <font>
      <i/>
      <sz val="11"/>
      <color theme="1"/>
      <name val="Calibri"/>
      <family val="2"/>
      <scheme val="minor"/>
    </font>
    <font>
      <b/>
      <sz val="15"/>
      <color theme="3"/>
      <name val="Calibri"/>
      <family val="2"/>
      <scheme val="minor"/>
    </font>
    <font>
      <b/>
      <sz val="16"/>
      <color theme="0"/>
      <name val="Calibri"/>
      <family val="2"/>
      <scheme val="minor"/>
    </font>
    <font>
      <b/>
      <sz val="11"/>
      <color theme="6" tint="-0.249977111117893"/>
      <name val="Calibri"/>
      <family val="2"/>
      <scheme val="minor"/>
    </font>
    <font>
      <sz val="11"/>
      <color rgb="FF00A4EF"/>
      <name val="Calibri"/>
      <family val="2"/>
      <scheme val="minor"/>
    </font>
    <font>
      <sz val="11"/>
      <color rgb="FFF25022"/>
      <name val="Calibri"/>
      <family val="2"/>
      <scheme val="minor"/>
    </font>
    <font>
      <sz val="11"/>
      <color rgb="FF7FBA00"/>
      <name val="Calibri"/>
      <family val="2"/>
      <scheme val="minor"/>
    </font>
    <font>
      <sz val="11"/>
      <color rgb="FFFFB900"/>
      <name val="Calibri"/>
      <family val="2"/>
      <scheme val="minor"/>
    </font>
    <font>
      <sz val="14"/>
      <color rgb="FFF2F2F2"/>
      <name val="Segoe UI Semibold"/>
      <family val="2"/>
    </font>
    <font>
      <sz val="11"/>
      <color rgb="FFFF0000"/>
      <name val="Calibri"/>
      <family val="2"/>
      <scheme val="minor"/>
    </font>
    <font>
      <sz val="16"/>
      <color theme="0"/>
      <name val="Calibri"/>
      <family val="2"/>
      <scheme val="minor"/>
    </font>
    <font>
      <sz val="9"/>
      <color rgb="FFFF0000"/>
      <name val="Calibri"/>
      <family val="2"/>
      <scheme val="minor"/>
    </font>
    <font>
      <sz val="15"/>
      <color theme="0"/>
      <name val="Calibri"/>
      <family val="2"/>
      <scheme val="minor"/>
    </font>
    <font>
      <b/>
      <sz val="12"/>
      <color theme="1"/>
      <name val="Calibri"/>
      <family val="2"/>
      <scheme val="minor"/>
    </font>
    <font>
      <sz val="11"/>
      <color theme="1" tint="0.249977111117893"/>
      <name val="Calibri"/>
      <family val="2"/>
      <scheme val="minor"/>
    </font>
    <font>
      <b/>
      <sz val="11"/>
      <color theme="1" tint="0.249977111117893"/>
      <name val="Calibri"/>
      <family val="2"/>
      <scheme val="minor"/>
    </font>
    <font>
      <sz val="12"/>
      <color theme="1" tint="0.249977111117893"/>
      <name val="Calibri"/>
      <family val="2"/>
      <scheme val="minor"/>
    </font>
    <font>
      <b/>
      <sz val="12"/>
      <color theme="1" tint="0.249977111117893"/>
      <name val="Calibri"/>
      <family val="2"/>
      <scheme val="minor"/>
    </font>
    <font>
      <u/>
      <sz val="12"/>
      <color theme="1" tint="0.249977111117893"/>
      <name val="Calibri"/>
      <family val="2"/>
      <scheme val="minor"/>
    </font>
    <font>
      <sz val="14"/>
      <color theme="1" tint="0.249977111117893"/>
      <name val="Calibri"/>
      <family val="2"/>
      <scheme val="minor"/>
    </font>
    <font>
      <sz val="14"/>
      <color theme="0"/>
      <name val="Calibri"/>
      <family val="2"/>
      <scheme val="minor"/>
    </font>
    <font>
      <b/>
      <sz val="26"/>
      <name val="Calibri"/>
      <family val="2"/>
      <scheme val="minor"/>
    </font>
    <font>
      <u/>
      <sz val="11"/>
      <color theme="1" tint="0.249977111117893"/>
      <name val="Calibri"/>
      <family val="2"/>
      <scheme val="minor"/>
    </font>
    <font>
      <b/>
      <sz val="9"/>
      <color indexed="81"/>
      <name val="Tahoma"/>
      <family val="2"/>
    </font>
    <font>
      <sz val="9"/>
      <color indexed="81"/>
      <name val="Tahoma"/>
      <family val="2"/>
    </font>
    <font>
      <sz val="11"/>
      <color rgb="FF000000"/>
      <name val="Calibri"/>
      <family val="2"/>
    </font>
    <font>
      <b/>
      <sz val="14"/>
      <color rgb="FF000000"/>
      <name val="Calibri"/>
      <family val="2"/>
    </font>
    <font>
      <b/>
      <sz val="11"/>
      <color rgb="FF000000"/>
      <name val="Calibri"/>
      <family val="2"/>
    </font>
    <font>
      <b/>
      <sz val="14"/>
      <name val="Calibri"/>
      <family val="2"/>
      <scheme val="minor"/>
    </font>
    <font>
      <b/>
      <sz val="18"/>
      <color rgb="FF000000"/>
      <name val="Calibri"/>
      <family val="2"/>
    </font>
    <font>
      <sz val="12"/>
      <color rgb="FF000000"/>
      <name val="Calibri"/>
      <family val="2"/>
    </font>
    <font>
      <b/>
      <sz val="12"/>
      <color rgb="FF000000"/>
      <name val="Calibri"/>
      <family val="2"/>
    </font>
    <font>
      <sz val="20"/>
      <color theme="1"/>
      <name val="Calibri"/>
      <family val="2"/>
      <scheme val="minor"/>
    </font>
    <font>
      <b/>
      <sz val="20"/>
      <color theme="1"/>
      <name val="Calibri"/>
      <family val="2"/>
      <scheme val="minor"/>
    </font>
  </fonts>
  <fills count="18">
    <fill>
      <patternFill patternType="none"/>
    </fill>
    <fill>
      <patternFill patternType="gray125"/>
    </fill>
    <fill>
      <patternFill patternType="solid">
        <fgColor theme="0" tint="-0.249977111117893"/>
        <bgColor indexed="64"/>
      </patternFill>
    </fill>
    <fill>
      <patternFill patternType="solid">
        <fgColor theme="6"/>
      </patternFill>
    </fill>
    <fill>
      <patternFill patternType="solid">
        <fgColor theme="2" tint="-9.9978637043366805E-2"/>
        <bgColor indexed="64"/>
      </patternFill>
    </fill>
    <fill>
      <patternFill patternType="solid">
        <fgColor rgb="FFF25022"/>
        <bgColor indexed="64"/>
      </patternFill>
    </fill>
    <fill>
      <patternFill patternType="solid">
        <fgColor rgb="FF7FBA00"/>
        <bgColor indexed="64"/>
      </patternFill>
    </fill>
    <fill>
      <patternFill patternType="solid">
        <fgColor rgb="FF00A4EF"/>
        <bgColor indexed="64"/>
      </patternFill>
    </fill>
    <fill>
      <patternFill patternType="solid">
        <fgColor rgb="FFFFB90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rgb="FFF25022"/>
        <bgColor theme="6" tint="0.79998168889431442"/>
      </patternFill>
    </fill>
    <fill>
      <patternFill patternType="solid">
        <fgColor rgb="FFFFB900"/>
        <bgColor theme="6" tint="0.79998168889431442"/>
      </patternFill>
    </fill>
    <fill>
      <patternFill patternType="solid">
        <fgColor rgb="FF747474"/>
        <bgColor indexed="64"/>
      </patternFill>
    </fill>
    <fill>
      <patternFill patternType="solid">
        <fgColor theme="9"/>
      </patternFill>
    </fill>
    <fill>
      <patternFill patternType="solid">
        <fgColor rgb="FF92D050"/>
        <bgColor indexed="64"/>
      </patternFill>
    </fill>
  </fills>
  <borders count="81">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34998626667073579"/>
      </right>
      <top/>
      <bottom/>
      <diagonal/>
    </border>
    <border>
      <left style="thin">
        <color theme="0" tint="-0.34998626667073579"/>
      </left>
      <right/>
      <top/>
      <bottom/>
      <diagonal/>
    </border>
    <border>
      <left style="thin">
        <color indexed="64"/>
      </left>
      <right style="thin">
        <color indexed="64"/>
      </right>
      <top style="thin">
        <color indexed="64"/>
      </top>
      <bottom style="thin">
        <color indexed="64"/>
      </bottom>
      <diagonal/>
    </border>
    <border>
      <left/>
      <right/>
      <top style="thin">
        <color rgb="FF0070C0"/>
      </top>
      <bottom/>
      <diagonal/>
    </border>
    <border>
      <left/>
      <right/>
      <top style="thin">
        <color rgb="FF0070C0"/>
      </top>
      <bottom style="thin">
        <color rgb="FF0070C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style="thin">
        <color theme="1"/>
      </left>
      <right/>
      <top style="thin">
        <color theme="1"/>
      </top>
      <bottom style="thin">
        <color theme="1"/>
      </bottom>
      <diagonal/>
    </border>
    <border>
      <left/>
      <right/>
      <top/>
      <bottom style="thin">
        <color theme="6"/>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style="thin">
        <color theme="1"/>
      </right>
      <top style="thin">
        <color theme="1"/>
      </top>
      <bottom style="thin">
        <color theme="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indexed="64"/>
      </top>
      <bottom/>
      <diagonal/>
    </border>
    <border>
      <left/>
      <right/>
      <top/>
      <bottom style="thin">
        <color indexed="64"/>
      </bottom>
      <diagonal/>
    </border>
    <border>
      <left style="hair">
        <color auto="1"/>
      </left>
      <right style="hair">
        <color auto="1"/>
      </right>
      <top/>
      <bottom/>
      <diagonal/>
    </border>
    <border>
      <left/>
      <right/>
      <top style="thin">
        <color rgb="FF7FBA00"/>
      </top>
      <bottom/>
      <diagonal/>
    </border>
    <border>
      <left/>
      <right style="thin">
        <color rgb="FF7FBA00"/>
      </right>
      <top style="thin">
        <color rgb="FF7FBA00"/>
      </top>
      <bottom/>
      <diagonal/>
    </border>
    <border>
      <left style="thin">
        <color rgb="FF00A4EF"/>
      </left>
      <right/>
      <top/>
      <bottom/>
      <diagonal/>
    </border>
    <border>
      <left/>
      <right style="thin">
        <color rgb="FF00A4EF"/>
      </right>
      <top/>
      <bottom/>
      <diagonal/>
    </border>
    <border>
      <left/>
      <right style="thin">
        <color indexed="64"/>
      </right>
      <top/>
      <bottom/>
      <diagonal/>
    </border>
    <border>
      <left/>
      <right/>
      <top style="thin">
        <color indexed="64"/>
      </top>
      <bottom style="thin">
        <color indexed="64"/>
      </bottom>
      <diagonal/>
    </border>
    <border>
      <left style="thin">
        <color indexed="64"/>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indexed="64"/>
      </right>
      <top style="thin">
        <color indexed="64"/>
      </top>
      <bottom style="thin">
        <color theme="0" tint="-0.499984740745262"/>
      </bottom>
      <diagonal/>
    </border>
    <border>
      <left style="thin">
        <color indexed="64"/>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34998626667073579"/>
      </right>
      <top style="thin">
        <color theme="0" tint="-0.499984740745262"/>
      </top>
      <bottom style="thin">
        <color indexed="64"/>
      </bottom>
      <diagonal/>
    </border>
    <border>
      <left/>
      <right style="thin">
        <color indexed="64"/>
      </right>
      <top style="thin">
        <color theme="0" tint="-0.499984740745262"/>
      </top>
      <bottom style="thin">
        <color indexed="64"/>
      </bottom>
      <diagonal/>
    </border>
    <border>
      <left style="thin">
        <color indexed="64"/>
      </left>
      <right style="thin">
        <color theme="0" tint="-0.34998626667073579"/>
      </right>
      <top style="thin">
        <color indexed="64"/>
      </top>
      <bottom style="thin">
        <color theme="0" tint="-0.34998626667073579"/>
      </bottom>
      <diagonal/>
    </border>
    <border>
      <left style="thin">
        <color theme="0" tint="-0.34998626667073579"/>
      </left>
      <right style="thin">
        <color theme="0" tint="-0.34998626667073579"/>
      </right>
      <top style="thin">
        <color indexed="64"/>
      </top>
      <bottom style="thin">
        <color theme="0" tint="-0.34998626667073579"/>
      </bottom>
      <diagonal/>
    </border>
    <border>
      <left style="thin">
        <color theme="0" tint="-0.34998626667073579"/>
      </left>
      <right style="thin">
        <color indexed="64"/>
      </right>
      <top style="thin">
        <color indexed="64"/>
      </top>
      <bottom style="thin">
        <color theme="0" tint="-0.34998626667073579"/>
      </bottom>
      <diagonal/>
    </border>
    <border>
      <left style="thin">
        <color indexed="64"/>
      </left>
      <right style="thin">
        <color theme="0" tint="-0.14999847407452621"/>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indexed="64"/>
      </left>
      <right style="thin">
        <color theme="0" tint="-0.14999847407452621"/>
      </right>
      <top style="thin">
        <color theme="0" tint="-0.14999847407452621"/>
      </top>
      <bottom style="thin">
        <color indexed="64"/>
      </bottom>
      <diagonal/>
    </border>
    <border>
      <left style="thin">
        <color theme="0" tint="-0.14999847407452621"/>
      </left>
      <right style="thin">
        <color theme="0" tint="-0.14999847407452621"/>
      </right>
      <top style="thin">
        <color theme="0" tint="-0.14999847407452621"/>
      </top>
      <bottom style="thin">
        <color indexed="64"/>
      </bottom>
      <diagonal/>
    </border>
    <border>
      <left style="thin">
        <color theme="0" tint="-0.14999847407452621"/>
      </left>
      <right style="thin">
        <color indexed="64"/>
      </right>
      <top style="thin">
        <color theme="0" tint="-0.14999847407452621"/>
      </top>
      <bottom style="thin">
        <color indexed="64"/>
      </bottom>
      <diagonal/>
    </border>
    <border>
      <left style="thin">
        <color rgb="FF00A4EF"/>
      </left>
      <right/>
      <top style="thin">
        <color rgb="FF00A4EF"/>
      </top>
      <bottom/>
      <diagonal/>
    </border>
    <border>
      <left/>
      <right/>
      <top style="thin">
        <color rgb="FF00A4EF"/>
      </top>
      <bottom/>
      <diagonal/>
    </border>
    <border>
      <left/>
      <right style="thin">
        <color rgb="FF00A4EF"/>
      </right>
      <top style="thin">
        <color rgb="FF00A4EF"/>
      </top>
      <bottom/>
      <diagonal/>
    </border>
    <border>
      <left style="thin">
        <color rgb="FF7FBA00"/>
      </left>
      <right/>
      <top/>
      <bottom/>
      <diagonal/>
    </border>
    <border>
      <left style="thin">
        <color indexed="64"/>
      </left>
      <right/>
      <top style="thin">
        <color indexed="64"/>
      </top>
      <bottom style="thin">
        <color theme="1"/>
      </bottom>
      <diagonal/>
    </border>
    <border>
      <left/>
      <right style="thin">
        <color indexed="64"/>
      </right>
      <top style="thin">
        <color indexed="64"/>
      </top>
      <bottom style="thin">
        <color theme="1"/>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s>
  <cellStyleXfs count="15">
    <xf numFmtId="0" fontId="0" fillId="0" borderId="0"/>
    <xf numFmtId="0" fontId="3" fillId="0" borderId="0" applyNumberFormat="0" applyFill="0" applyBorder="0" applyAlignment="0" applyProtection="0"/>
    <xf numFmtId="14" fontId="5" fillId="0" borderId="0" applyFont="0" applyFill="0" applyBorder="0">
      <alignment horizontal="center" vertical="center"/>
    </xf>
    <xf numFmtId="0" fontId="6" fillId="3" borderId="0" applyNumberFormat="0" applyBorder="0" applyAlignment="0" applyProtection="0"/>
    <xf numFmtId="0" fontId="8" fillId="0" borderId="0" applyNumberFormat="0" applyFill="0" applyAlignment="0" applyProtection="0"/>
    <xf numFmtId="0" fontId="6" fillId="0" borderId="0"/>
    <xf numFmtId="0" fontId="12" fillId="0" borderId="0" applyNumberFormat="0" applyFill="0" applyBorder="0" applyAlignment="0" applyProtection="0">
      <alignment vertical="top"/>
      <protection locked="0"/>
    </xf>
    <xf numFmtId="37" fontId="5" fillId="0" borderId="0" applyFont="0" applyFill="0" applyBorder="0" applyProtection="0">
      <alignment horizontal="center" vertical="center"/>
    </xf>
    <xf numFmtId="9" fontId="5" fillId="0" borderId="0" applyFont="0" applyFill="0" applyBorder="0" applyProtection="0">
      <alignment horizontal="center" vertical="center"/>
    </xf>
    <xf numFmtId="0" fontId="5" fillId="0" borderId="0" applyNumberFormat="0" applyFill="0" applyProtection="0">
      <alignment horizontal="right" vertical="center" indent="1"/>
    </xf>
    <xf numFmtId="0" fontId="20" fillId="0" borderId="0" applyNumberFormat="0" applyFill="0" applyBorder="0" applyAlignment="0" applyProtection="0"/>
    <xf numFmtId="0" fontId="22" fillId="0" borderId="9" applyNumberFormat="0" applyFill="0" applyAlignment="0" applyProtection="0"/>
    <xf numFmtId="0" fontId="6" fillId="16" borderId="0" applyNumberFormat="0" applyBorder="0" applyAlignment="0" applyProtection="0"/>
    <xf numFmtId="0" fontId="46" fillId="0" borderId="0" applyBorder="0"/>
    <xf numFmtId="0" fontId="5" fillId="0" borderId="0"/>
  </cellStyleXfs>
  <cellXfs count="333">
    <xf numFmtId="0" fontId="0" fillId="0" borderId="0" xfId="0"/>
    <xf numFmtId="0" fontId="2" fillId="0" borderId="0" xfId="0" applyFont="1" applyAlignment="1">
      <alignment wrapText="1"/>
    </xf>
    <xf numFmtId="0" fontId="0" fillId="0" borderId="0" xfId="0" applyAlignment="1">
      <alignment wrapText="1"/>
    </xf>
    <xf numFmtId="0" fontId="1" fillId="0" borderId="0" xfId="0" applyFont="1" applyAlignment="1">
      <alignment wrapText="1"/>
    </xf>
    <xf numFmtId="14" fontId="0" fillId="0" borderId="0" xfId="2" applyFont="1">
      <alignment horizontal="center" vertical="center"/>
    </xf>
    <xf numFmtId="0" fontId="0" fillId="0" borderId="0" xfId="0" applyAlignment="1">
      <alignment textRotation="45"/>
    </xf>
    <xf numFmtId="0" fontId="0" fillId="0" borderId="0" xfId="0" applyAlignment="1">
      <alignment horizontal="center"/>
    </xf>
    <xf numFmtId="0" fontId="6" fillId="0" borderId="0" xfId="5"/>
    <xf numFmtId="0" fontId="13" fillId="0" borderId="0" xfId="6" applyFont="1" applyAlignment="1" applyProtection="1"/>
    <xf numFmtId="0" fontId="0" fillId="0" borderId="0" xfId="0" applyAlignment="1">
      <alignment horizontal="right" vertical="center"/>
    </xf>
    <xf numFmtId="0" fontId="6" fillId="0" borderId="0" xfId="0" applyFont="1" applyAlignment="1">
      <alignment horizontal="center"/>
    </xf>
    <xf numFmtId="0" fontId="14" fillId="0" borderId="0" xfId="0" applyFont="1"/>
    <xf numFmtId="0" fontId="0" fillId="0" borderId="0" xfId="0" applyAlignment="1">
      <alignment vertical="center"/>
    </xf>
    <xf numFmtId="0" fontId="10" fillId="0" borderId="0" xfId="0" applyFont="1" applyAlignment="1">
      <alignment horizontal="center" vertical="center"/>
    </xf>
    <xf numFmtId="0" fontId="10" fillId="0" borderId="0" xfId="0" applyFont="1"/>
    <xf numFmtId="0" fontId="6" fillId="0" borderId="0" xfId="5" applyAlignment="1">
      <alignment wrapText="1"/>
    </xf>
    <xf numFmtId="0" fontId="0" fillId="0" borderId="1" xfId="0" applyBorder="1" applyAlignment="1">
      <alignment horizontal="center" vertical="center"/>
    </xf>
    <xf numFmtId="14" fontId="0" fillId="0" borderId="0" xfId="2" applyFont="1" applyFill="1" applyBorder="1">
      <alignment horizontal="center" vertical="center"/>
    </xf>
    <xf numFmtId="9" fontId="0" fillId="0" borderId="0" xfId="8" applyFont="1" applyFill="1" applyBorder="1">
      <alignment horizontal="center" vertical="center"/>
    </xf>
    <xf numFmtId="0" fontId="0" fillId="0" borderId="0" xfId="0" applyAlignment="1">
      <alignment horizontal="center" vertical="center" wrapText="1"/>
    </xf>
    <xf numFmtId="164" fontId="9" fillId="2" borderId="2" xfId="0" applyNumberFormat="1" applyFont="1" applyFill="1" applyBorder="1" applyAlignment="1">
      <alignment horizontal="center" vertical="center"/>
    </xf>
    <xf numFmtId="164" fontId="9" fillId="2" borderId="0" xfId="0" applyNumberFormat="1" applyFont="1" applyFill="1" applyAlignment="1">
      <alignment horizontal="center" vertical="center"/>
    </xf>
    <xf numFmtId="164" fontId="9" fillId="2" borderId="3" xfId="0" applyNumberFormat="1" applyFont="1" applyFill="1" applyBorder="1" applyAlignment="1">
      <alignment horizontal="center" vertical="center"/>
    </xf>
    <xf numFmtId="0" fontId="10" fillId="0" borderId="2" xfId="0" applyFont="1" applyBorder="1"/>
    <xf numFmtId="0" fontId="10" fillId="0" borderId="0" xfId="0" applyFont="1" applyAlignment="1">
      <alignment horizontal="left" vertical="center" indent="2"/>
    </xf>
    <xf numFmtId="0" fontId="10" fillId="0" borderId="0" xfId="0" applyFont="1" applyAlignment="1">
      <alignment horizontal="left" vertical="center"/>
    </xf>
    <xf numFmtId="0" fontId="10" fillId="0" borderId="0" xfId="0" applyFont="1" applyAlignment="1">
      <alignment horizontal="center"/>
    </xf>
    <xf numFmtId="14" fontId="10" fillId="0" borderId="0" xfId="2" applyFont="1" applyFill="1" applyBorder="1" applyAlignment="1">
      <alignment horizontal="left" vertical="center" indent="2"/>
    </xf>
    <xf numFmtId="14" fontId="10" fillId="0" borderId="0" xfId="2" applyFont="1" applyFill="1" applyBorder="1" applyAlignment="1">
      <alignment horizontal="left" vertical="center"/>
    </xf>
    <xf numFmtId="0" fontId="10" fillId="0" borderId="0" xfId="0" applyFont="1" applyAlignment="1">
      <alignment horizontal="right" vertical="center"/>
    </xf>
    <xf numFmtId="0" fontId="18" fillId="0" borderId="0" xfId="4" applyFont="1" applyFill="1" applyAlignment="1">
      <alignment horizontal="left" vertical="center" indent="2"/>
    </xf>
    <xf numFmtId="0" fontId="18" fillId="0" borderId="0" xfId="0" applyFont="1" applyAlignment="1">
      <alignment vertical="center"/>
    </xf>
    <xf numFmtId="0" fontId="10" fillId="0" borderId="0" xfId="0" applyFont="1" applyAlignment="1">
      <alignment vertical="center"/>
    </xf>
    <xf numFmtId="0" fontId="18" fillId="0" borderId="0" xfId="0" applyFont="1" applyAlignment="1">
      <alignment horizontal="center" vertical="center"/>
    </xf>
    <xf numFmtId="0" fontId="19" fillId="0" borderId="0" xfId="0" applyFont="1" applyAlignment="1">
      <alignment horizontal="left" vertical="center"/>
    </xf>
    <xf numFmtId="0" fontId="11" fillId="0" borderId="0" xfId="10" applyFont="1" applyFill="1" applyBorder="1" applyAlignment="1">
      <alignment horizontal="left" vertical="center"/>
    </xf>
    <xf numFmtId="0" fontId="0" fillId="0" borderId="5" xfId="0" applyBorder="1" applyAlignment="1">
      <alignment wrapText="1"/>
    </xf>
    <xf numFmtId="0" fontId="3" fillId="0" borderId="0" xfId="1"/>
    <xf numFmtId="0" fontId="0" fillId="0" borderId="6" xfId="0" applyBorder="1" applyAlignment="1">
      <alignment wrapText="1"/>
    </xf>
    <xf numFmtId="0" fontId="21" fillId="0" borderId="0" xfId="0" applyFont="1"/>
    <xf numFmtId="0" fontId="3" fillId="0" borderId="0" xfId="1" applyBorder="1"/>
    <xf numFmtId="0" fontId="6" fillId="5" borderId="0" xfId="0" applyFont="1" applyFill="1" applyAlignment="1">
      <alignment wrapText="1"/>
    </xf>
    <xf numFmtId="0" fontId="2" fillId="0" borderId="0" xfId="0" applyFont="1" applyAlignment="1">
      <alignment horizontal="center"/>
    </xf>
    <xf numFmtId="0" fontId="2" fillId="0" borderId="0" xfId="0" applyFont="1"/>
    <xf numFmtId="0" fontId="23" fillId="0" borderId="0" xfId="11" applyFont="1" applyFill="1" applyBorder="1" applyAlignment="1"/>
    <xf numFmtId="0" fontId="3" fillId="0" borderId="0" xfId="1" applyBorder="1" applyAlignment="1">
      <alignment horizontal="left" vertical="center" wrapText="1"/>
    </xf>
    <xf numFmtId="166" fontId="0" fillId="0" borderId="0" xfId="2" applyNumberFormat="1" applyFont="1" applyFill="1" applyBorder="1" applyAlignment="1">
      <alignment horizontal="center" vertical="center" wrapText="1"/>
    </xf>
    <xf numFmtId="165" fontId="0" fillId="0" borderId="0" xfId="2" applyNumberFormat="1" applyFont="1" applyFill="1" applyBorder="1" applyAlignment="1">
      <alignment wrapText="1"/>
    </xf>
    <xf numFmtId="0" fontId="10" fillId="6" borderId="0" xfId="0" applyFont="1" applyFill="1" applyAlignment="1">
      <alignment wrapText="1"/>
    </xf>
    <xf numFmtId="0" fontId="10" fillId="0" borderId="0" xfId="0" applyFont="1" applyAlignment="1">
      <alignment wrapText="1"/>
    </xf>
    <xf numFmtId="0" fontId="10" fillId="8" borderId="0" xfId="0" applyFont="1" applyFill="1" applyAlignment="1">
      <alignment wrapText="1"/>
    </xf>
    <xf numFmtId="0" fontId="10" fillId="7" borderId="0" xfId="0" applyFont="1" applyFill="1" applyAlignment="1">
      <alignment wrapText="1"/>
    </xf>
    <xf numFmtId="0" fontId="0" fillId="0" borderId="13" xfId="0" applyBorder="1" applyAlignment="1">
      <alignment wrapText="1"/>
    </xf>
    <xf numFmtId="0" fontId="21" fillId="0" borderId="13" xfId="0" applyFont="1" applyBorder="1" applyAlignment="1">
      <alignment wrapText="1"/>
    </xf>
    <xf numFmtId="0" fontId="21" fillId="0" borderId="0" xfId="0" applyFont="1" applyAlignment="1">
      <alignment wrapText="1"/>
    </xf>
    <xf numFmtId="0" fontId="3" fillId="0" borderId="0" xfId="1" applyFill="1" applyBorder="1" applyAlignment="1">
      <alignment horizontal="left" wrapText="1"/>
    </xf>
    <xf numFmtId="0" fontId="3" fillId="0" borderId="0" xfId="1" applyFill="1" applyBorder="1" applyAlignment="1"/>
    <xf numFmtId="0" fontId="24" fillId="0" borderId="11" xfId="0" applyFont="1" applyBorder="1" applyAlignment="1">
      <alignment wrapText="1"/>
    </xf>
    <xf numFmtId="0" fontId="24" fillId="0" borderId="11" xfId="0" applyFont="1" applyBorder="1"/>
    <xf numFmtId="0" fontId="0" fillId="0" borderId="19" xfId="0" applyBorder="1" applyAlignment="1">
      <alignment textRotation="45"/>
    </xf>
    <xf numFmtId="0" fontId="0" fillId="0" borderId="20" xfId="0" applyBorder="1" applyAlignment="1">
      <alignment textRotation="45"/>
    </xf>
    <xf numFmtId="0" fontId="0" fillId="0" borderId="18" xfId="0" applyBorder="1" applyAlignment="1">
      <alignment textRotation="45"/>
    </xf>
    <xf numFmtId="0" fontId="0" fillId="0" borderId="8" xfId="0" applyBorder="1"/>
    <xf numFmtId="0" fontId="25" fillId="0" borderId="4" xfId="0" applyFont="1" applyBorder="1" applyAlignment="1">
      <alignment horizontal="center" vertical="center"/>
    </xf>
    <xf numFmtId="0" fontId="26" fillId="0" borderId="4" xfId="0" applyFont="1" applyBorder="1" applyAlignment="1">
      <alignment horizontal="center" vertical="center"/>
    </xf>
    <xf numFmtId="0" fontId="26" fillId="0" borderId="7" xfId="0" applyFont="1" applyBorder="1" applyAlignment="1">
      <alignment horizontal="center" vertical="center"/>
    </xf>
    <xf numFmtId="0" fontId="27" fillId="0" borderId="4" xfId="0" applyFont="1" applyBorder="1" applyAlignment="1">
      <alignment horizontal="center" vertical="center"/>
    </xf>
    <xf numFmtId="0" fontId="28" fillId="0" borderId="4" xfId="0" applyFont="1" applyBorder="1" applyAlignment="1">
      <alignment horizontal="center" vertical="center"/>
    </xf>
    <xf numFmtId="0" fontId="27" fillId="0" borderId="7" xfId="0" applyFont="1" applyBorder="1" applyAlignment="1">
      <alignment horizontal="center" vertical="center"/>
    </xf>
    <xf numFmtId="0" fontId="25" fillId="0" borderId="7" xfId="0" applyFont="1" applyBorder="1" applyAlignment="1">
      <alignment horizontal="center" vertical="center"/>
    </xf>
    <xf numFmtId="0" fontId="28" fillId="0" borderId="7" xfId="0" applyFont="1" applyBorder="1" applyAlignment="1">
      <alignment horizontal="center" vertical="center"/>
    </xf>
    <xf numFmtId="0" fontId="0" fillId="0" borderId="17" xfId="0" applyBorder="1"/>
    <xf numFmtId="0" fontId="28" fillId="0" borderId="21" xfId="0" applyFont="1" applyBorder="1" applyAlignment="1">
      <alignment horizontal="center" vertical="center"/>
    </xf>
    <xf numFmtId="0" fontId="26" fillId="0" borderId="21" xfId="0" applyFont="1" applyBorder="1" applyAlignment="1">
      <alignment horizontal="center" vertical="center"/>
    </xf>
    <xf numFmtId="0" fontId="26" fillId="0" borderId="16" xfId="0" applyFont="1" applyBorder="1" applyAlignment="1">
      <alignment horizontal="center" vertical="center"/>
    </xf>
    <xf numFmtId="0" fontId="0" fillId="0" borderId="4" xfId="0" applyBorder="1"/>
    <xf numFmtId="0" fontId="0" fillId="0" borderId="7" xfId="0" applyBorder="1"/>
    <xf numFmtId="0" fontId="0" fillId="0" borderId="21" xfId="0" applyBorder="1"/>
    <xf numFmtId="0" fontId="0" fillId="0" borderId="21" xfId="0" applyBorder="1" applyAlignment="1">
      <alignment wrapText="1"/>
    </xf>
    <xf numFmtId="0" fontId="6" fillId="5" borderId="22" xfId="0" applyFont="1" applyFill="1" applyBorder="1"/>
    <xf numFmtId="0" fontId="3" fillId="0" borderId="0" xfId="1" applyBorder="1" applyAlignment="1">
      <alignment wrapText="1"/>
    </xf>
    <xf numFmtId="0" fontId="0" fillId="0" borderId="0" xfId="0" applyAlignment="1">
      <alignment horizontal="left" wrapText="1"/>
    </xf>
    <xf numFmtId="0" fontId="0" fillId="0" borderId="19" xfId="0" applyBorder="1" applyAlignment="1">
      <alignment textRotation="45" wrapText="1"/>
    </xf>
    <xf numFmtId="0" fontId="0" fillId="0" borderId="20" xfId="0" applyBorder="1" applyAlignment="1">
      <alignment textRotation="45" wrapText="1"/>
    </xf>
    <xf numFmtId="0" fontId="0" fillId="0" borderId="18" xfId="0" applyBorder="1" applyAlignment="1">
      <alignment textRotation="45" wrapText="1"/>
    </xf>
    <xf numFmtId="0" fontId="3" fillId="0" borderId="21" xfId="1" applyFill="1" applyBorder="1"/>
    <xf numFmtId="0" fontId="3" fillId="0" borderId="4" xfId="1" applyFill="1" applyBorder="1"/>
    <xf numFmtId="0" fontId="29" fillId="0" borderId="0" xfId="0" applyFont="1"/>
    <xf numFmtId="0" fontId="3" fillId="0" borderId="0" xfId="1" applyAlignment="1">
      <alignment wrapText="1"/>
    </xf>
    <xf numFmtId="0" fontId="3" fillId="0" borderId="0" xfId="1" applyAlignment="1">
      <alignment horizontal="left" wrapText="1"/>
    </xf>
    <xf numFmtId="0" fontId="0" fillId="0" borderId="0" xfId="0" applyAlignment="1">
      <alignment horizontal="center" wrapText="1"/>
    </xf>
    <xf numFmtId="166" fontId="0" fillId="0" borderId="0" xfId="0" applyNumberFormat="1" applyAlignment="1">
      <alignment wrapText="1"/>
    </xf>
    <xf numFmtId="0" fontId="3" fillId="0" borderId="0" xfId="1" quotePrefix="1" applyFill="1" applyAlignment="1">
      <alignment wrapText="1"/>
    </xf>
    <xf numFmtId="10" fontId="0" fillId="0" borderId="0" xfId="0" applyNumberFormat="1" applyAlignment="1">
      <alignment wrapText="1"/>
    </xf>
    <xf numFmtId="0" fontId="3" fillId="0" borderId="0" xfId="1" quotePrefix="1" applyAlignment="1">
      <alignment wrapText="1"/>
    </xf>
    <xf numFmtId="0" fontId="21" fillId="0" borderId="0" xfId="0" applyFont="1" applyAlignment="1">
      <alignment horizontal="center" wrapText="1"/>
    </xf>
    <xf numFmtId="0" fontId="10" fillId="10" borderId="0" xfId="0" applyFont="1" applyFill="1"/>
    <xf numFmtId="0" fontId="17" fillId="0" borderId="0" xfId="4" applyFont="1" applyFill="1" applyAlignment="1">
      <alignment horizontal="left" vertical="center"/>
    </xf>
    <xf numFmtId="0" fontId="10" fillId="0" borderId="0" xfId="0" applyFont="1" applyAlignment="1">
      <alignment horizontal="right" vertical="center" indent="2"/>
    </xf>
    <xf numFmtId="0" fontId="17" fillId="0" borderId="0" xfId="0" applyFont="1" applyAlignment="1">
      <alignment horizontal="left" vertical="center"/>
    </xf>
    <xf numFmtId="167" fontId="10" fillId="0" borderId="0" xfId="0" applyNumberFormat="1" applyFont="1" applyAlignment="1">
      <alignment horizontal="left" vertical="center" indent="2"/>
    </xf>
    <xf numFmtId="0" fontId="10" fillId="0" borderId="0" xfId="9" applyFont="1" applyFill="1" applyAlignment="1">
      <alignment horizontal="left" vertical="center"/>
    </xf>
    <xf numFmtId="14" fontId="10" fillId="0" borderId="0" xfId="2" applyFont="1" applyFill="1" applyBorder="1" applyAlignment="1">
      <alignment horizontal="right" vertical="center" indent="2"/>
    </xf>
    <xf numFmtId="168" fontId="15" fillId="0" borderId="0" xfId="8" applyNumberFormat="1" applyFont="1" applyFill="1" applyBorder="1">
      <alignment horizontal="center" vertical="center"/>
    </xf>
    <xf numFmtId="1" fontId="0" fillId="0" borderId="0" xfId="8" applyNumberFormat="1" applyFont="1" applyFill="1" applyBorder="1">
      <alignment horizontal="center" vertical="center"/>
    </xf>
    <xf numFmtId="37" fontId="0" fillId="0" borderId="26" xfId="7" applyFont="1" applyFill="1" applyBorder="1">
      <alignment horizontal="center" vertical="center"/>
    </xf>
    <xf numFmtId="9" fontId="15" fillId="0" borderId="0" xfId="8" applyFont="1" applyFill="1" applyBorder="1">
      <alignment horizontal="center" vertical="center"/>
    </xf>
    <xf numFmtId="167" fontId="15" fillId="0" borderId="0" xfId="8" applyNumberFormat="1" applyFont="1" applyFill="1" applyBorder="1">
      <alignment horizontal="center" vertical="center"/>
    </xf>
    <xf numFmtId="14" fontId="10" fillId="0" borderId="0" xfId="2" applyFont="1" applyFill="1" applyBorder="1">
      <alignment horizontal="center" vertical="center"/>
    </xf>
    <xf numFmtId="14" fontId="10" fillId="0" borderId="0" xfId="7" applyNumberFormat="1" applyFont="1" applyFill="1" applyBorder="1">
      <alignment horizontal="center" vertical="center"/>
    </xf>
    <xf numFmtId="37" fontId="10" fillId="0" borderId="26" xfId="7" applyFont="1" applyFill="1" applyBorder="1">
      <alignment horizontal="center" vertical="center"/>
    </xf>
    <xf numFmtId="0" fontId="3" fillId="0" borderId="0" xfId="1" applyFill="1"/>
    <xf numFmtId="0" fontId="10" fillId="0" borderId="10" xfId="0" applyFont="1" applyBorder="1" applyAlignment="1">
      <alignment horizontal="center" wrapText="1"/>
    </xf>
    <xf numFmtId="0" fontId="10" fillId="0" borderId="15" xfId="0" applyFont="1" applyBorder="1" applyAlignment="1">
      <alignment horizontal="center" wrapText="1"/>
    </xf>
    <xf numFmtId="0" fontId="23" fillId="0" borderId="0" xfId="11" applyFont="1" applyFill="1" applyBorder="1" applyAlignment="1">
      <alignment horizontal="center" vertical="center" textRotation="90" wrapText="1"/>
    </xf>
    <xf numFmtId="0" fontId="23" fillId="0" borderId="0" xfId="11" applyFont="1" applyFill="1" applyBorder="1" applyAlignment="1">
      <alignment horizontal="center" vertical="center" textRotation="90"/>
    </xf>
    <xf numFmtId="0" fontId="23" fillId="0" borderId="0" xfId="11" applyFont="1" applyFill="1"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9" fontId="0" fillId="0" borderId="0" xfId="0" applyNumberFormat="1" applyAlignment="1">
      <alignment wrapText="1"/>
    </xf>
    <xf numFmtId="0" fontId="23" fillId="0" borderId="0" xfId="11" applyFont="1" applyFill="1" applyBorder="1" applyAlignment="1">
      <alignment wrapText="1"/>
    </xf>
    <xf numFmtId="0" fontId="31" fillId="0" borderId="0" xfId="11" applyFont="1" applyFill="1" applyBorder="1" applyAlignment="1"/>
    <xf numFmtId="0" fontId="0" fillId="0" borderId="29" xfId="0" applyBorder="1" applyAlignment="1">
      <alignment wrapText="1"/>
    </xf>
    <xf numFmtId="0" fontId="0" fillId="0" borderId="30" xfId="0" applyBorder="1" applyAlignment="1">
      <alignment wrapText="1"/>
    </xf>
    <xf numFmtId="0" fontId="31" fillId="0" borderId="0" xfId="11" applyFont="1" applyFill="1" applyBorder="1" applyAlignment="1">
      <alignment horizontal="center"/>
    </xf>
    <xf numFmtId="0" fontId="0" fillId="0" borderId="16" xfId="0" applyBorder="1" applyAlignment="1">
      <alignment wrapText="1"/>
    </xf>
    <xf numFmtId="0" fontId="0" fillId="0" borderId="24" xfId="0" applyBorder="1" applyAlignment="1">
      <alignment wrapText="1"/>
    </xf>
    <xf numFmtId="0" fontId="0" fillId="0" borderId="23" xfId="0" applyBorder="1" applyAlignment="1">
      <alignment wrapText="1"/>
    </xf>
    <xf numFmtId="0" fontId="0" fillId="0" borderId="18" xfId="0" applyBorder="1" applyAlignment="1">
      <alignment wrapText="1"/>
    </xf>
    <xf numFmtId="0" fontId="0" fillId="0" borderId="25" xfId="0" applyBorder="1" applyAlignment="1">
      <alignment wrapText="1"/>
    </xf>
    <xf numFmtId="0" fontId="31" fillId="0" borderId="0" xfId="0" applyFont="1" applyAlignment="1">
      <alignment vertical="center"/>
    </xf>
    <xf numFmtId="0" fontId="0" fillId="6" borderId="0" xfId="0" applyFill="1" applyAlignment="1">
      <alignment wrapText="1"/>
    </xf>
    <xf numFmtId="0" fontId="35" fillId="7" borderId="0" xfId="0" applyFont="1" applyFill="1" applyAlignment="1">
      <alignment wrapText="1"/>
    </xf>
    <xf numFmtId="0" fontId="35" fillId="6" borderId="0" xfId="0" applyFont="1" applyFill="1" applyAlignment="1">
      <alignment wrapText="1"/>
    </xf>
    <xf numFmtId="0" fontId="35" fillId="8" borderId="0" xfId="0" applyFont="1" applyFill="1" applyAlignment="1">
      <alignment wrapText="1"/>
    </xf>
    <xf numFmtId="0" fontId="35" fillId="5" borderId="0" xfId="0" applyFont="1" applyFill="1" applyAlignment="1">
      <alignment wrapText="1"/>
    </xf>
    <xf numFmtId="0" fontId="3" fillId="0" borderId="0" xfId="1" applyBorder="1" applyAlignment="1">
      <alignment horizontal="left" wrapText="1"/>
    </xf>
    <xf numFmtId="0" fontId="37" fillId="6" borderId="0" xfId="0" applyFont="1" applyFill="1" applyAlignment="1">
      <alignment horizontal="center" vertical="center" wrapText="1"/>
    </xf>
    <xf numFmtId="0" fontId="37" fillId="0" borderId="0" xfId="0" applyFont="1" applyAlignment="1">
      <alignment vertical="center" wrapText="1"/>
    </xf>
    <xf numFmtId="0" fontId="38" fillId="6" borderId="0" xfId="11" applyFont="1" applyFill="1" applyBorder="1" applyAlignment="1">
      <alignment horizontal="center" vertical="center" wrapText="1"/>
    </xf>
    <xf numFmtId="0" fontId="0" fillId="0" borderId="17" xfId="0" applyBorder="1" applyAlignment="1">
      <alignment wrapText="1"/>
    </xf>
    <xf numFmtId="0" fontId="0" fillId="0" borderId="31" xfId="0" applyBorder="1" applyAlignment="1">
      <alignment wrapText="1"/>
    </xf>
    <xf numFmtId="0" fontId="0" fillId="0" borderId="19" xfId="0" applyBorder="1" applyAlignment="1">
      <alignment wrapText="1"/>
    </xf>
    <xf numFmtId="0" fontId="3" fillId="0" borderId="0" xfId="1" applyFill="1" applyBorder="1" applyAlignment="1">
      <alignment wrapText="1"/>
    </xf>
    <xf numFmtId="0" fontId="7" fillId="12" borderId="0" xfId="0" applyFont="1" applyFill="1" applyAlignment="1">
      <alignment horizontal="left" vertical="center"/>
    </xf>
    <xf numFmtId="0" fontId="7" fillId="12" borderId="0" xfId="0" applyFont="1" applyFill="1" applyAlignment="1">
      <alignment horizontal="center" vertical="center" wrapText="1"/>
    </xf>
    <xf numFmtId="0" fontId="7" fillId="12" borderId="0" xfId="0" applyFont="1" applyFill="1" applyAlignment="1">
      <alignment horizontal="center" vertical="center" textRotation="90" wrapText="1"/>
    </xf>
    <xf numFmtId="1" fontId="0" fillId="0" borderId="0" xfId="0" applyNumberFormat="1" applyAlignment="1">
      <alignment horizontal="center" vertical="center" wrapText="1"/>
    </xf>
    <xf numFmtId="0" fontId="0" fillId="0" borderId="0" xfId="0" applyAlignment="1">
      <alignment horizontal="left" vertical="top" wrapText="1"/>
    </xf>
    <xf numFmtId="1" fontId="10" fillId="0" borderId="0" xfId="0" applyNumberFormat="1" applyFont="1" applyAlignment="1">
      <alignment horizontal="center" vertical="center"/>
    </xf>
    <xf numFmtId="0" fontId="0" fillId="0" borderId="0" xfId="0" applyAlignment="1">
      <alignment horizontal="center" vertical="center"/>
    </xf>
    <xf numFmtId="0" fontId="6" fillId="9" borderId="0" xfId="0" applyFont="1" applyFill="1" applyAlignment="1">
      <alignment horizontal="center" vertical="center"/>
    </xf>
    <xf numFmtId="0" fontId="10" fillId="0" borderId="0" xfId="0" applyFont="1" applyAlignment="1">
      <alignment horizontal="left" vertical="center" wrapText="1"/>
    </xf>
    <xf numFmtId="0" fontId="30" fillId="0" borderId="0" xfId="0" applyFont="1" applyAlignment="1">
      <alignment horizontal="left" vertical="center" wrapText="1"/>
    </xf>
    <xf numFmtId="0" fontId="17" fillId="0" borderId="33" xfId="0" applyFont="1" applyBorder="1" applyAlignment="1">
      <alignment vertical="center"/>
    </xf>
    <xf numFmtId="0" fontId="17" fillId="0" borderId="34" xfId="0" applyFont="1" applyBorder="1" applyAlignment="1">
      <alignment vertical="center"/>
    </xf>
    <xf numFmtId="0" fontId="17" fillId="0" borderId="35" xfId="0" applyFont="1" applyBorder="1" applyAlignment="1">
      <alignment vertical="center"/>
    </xf>
    <xf numFmtId="164" fontId="9" fillId="2" borderId="36" xfId="0" applyNumberFormat="1" applyFont="1" applyFill="1" applyBorder="1" applyAlignment="1">
      <alignment horizontal="center" vertical="center"/>
    </xf>
    <xf numFmtId="164" fontId="9" fillId="2" borderId="37" xfId="0" applyNumberFormat="1" applyFont="1" applyFill="1" applyBorder="1" applyAlignment="1">
      <alignment horizontal="center" vertical="center"/>
    </xf>
    <xf numFmtId="164" fontId="9" fillId="2" borderId="38" xfId="0" applyNumberFormat="1" applyFont="1" applyFill="1" applyBorder="1" applyAlignment="1">
      <alignment horizontal="center" vertical="center"/>
    </xf>
    <xf numFmtId="164" fontId="9" fillId="2" borderId="39" xfId="0" applyNumberFormat="1" applyFont="1" applyFill="1" applyBorder="1" applyAlignment="1">
      <alignment horizontal="center" vertical="center"/>
    </xf>
    <xf numFmtId="0" fontId="16" fillId="0" borderId="0" xfId="0" applyFont="1" applyAlignment="1">
      <alignment horizontal="center" vertical="center" wrapText="1"/>
    </xf>
    <xf numFmtId="0" fontId="9" fillId="2" borderId="40" xfId="0" applyFont="1" applyFill="1" applyBorder="1" applyAlignment="1">
      <alignment horizontal="center" vertical="center" textRotation="90" shrinkToFit="1"/>
    </xf>
    <xf numFmtId="0" fontId="9" fillId="2" borderId="41" xfId="0" applyFont="1" applyFill="1" applyBorder="1" applyAlignment="1">
      <alignment horizontal="center" vertical="center" textRotation="90" shrinkToFit="1"/>
    </xf>
    <xf numFmtId="0" fontId="9" fillId="2" borderId="42" xfId="0" applyFont="1" applyFill="1" applyBorder="1" applyAlignment="1">
      <alignment horizontal="center" vertical="center" textRotation="90" shrinkToFit="1"/>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35" fillId="0" borderId="5" xfId="0" applyFont="1" applyBorder="1" applyAlignment="1">
      <alignment wrapText="1"/>
    </xf>
    <xf numFmtId="0" fontId="35" fillId="0" borderId="6" xfId="0" applyFont="1" applyBorder="1" applyAlignment="1">
      <alignment wrapText="1"/>
    </xf>
    <xf numFmtId="0" fontId="35" fillId="6" borderId="22" xfId="0" applyFont="1" applyFill="1" applyBorder="1"/>
    <xf numFmtId="0" fontId="35" fillId="7" borderId="22" xfId="0" applyFont="1" applyFill="1" applyBorder="1"/>
    <xf numFmtId="0" fontId="35" fillId="8" borderId="20" xfId="0" applyFont="1" applyFill="1" applyBorder="1"/>
    <xf numFmtId="0" fontId="0" fillId="6" borderId="51" xfId="0" applyFill="1" applyBorder="1" applyAlignment="1">
      <alignment wrapText="1"/>
    </xf>
    <xf numFmtId="0" fontId="6" fillId="13" borderId="0" xfId="0" applyFont="1" applyFill="1" applyAlignment="1">
      <alignment wrapText="1"/>
    </xf>
    <xf numFmtId="0" fontId="3" fillId="0" borderId="0" xfId="1" quotePrefix="1" applyBorder="1" applyAlignment="1">
      <alignment wrapText="1"/>
    </xf>
    <xf numFmtId="0" fontId="0" fillId="6" borderId="7" xfId="0" applyFill="1" applyBorder="1" applyAlignment="1">
      <alignment wrapText="1"/>
    </xf>
    <xf numFmtId="0" fontId="21" fillId="6" borderId="32" xfId="0" applyFont="1" applyFill="1" applyBorder="1" applyAlignment="1">
      <alignment wrapText="1"/>
    </xf>
    <xf numFmtId="0" fontId="0" fillId="6" borderId="8" xfId="1" applyFont="1" applyFill="1" applyBorder="1" applyAlignment="1">
      <alignment wrapText="1"/>
    </xf>
    <xf numFmtId="0" fontId="0" fillId="6" borderId="8" xfId="0" applyFill="1" applyBorder="1" applyAlignment="1">
      <alignment wrapText="1"/>
    </xf>
    <xf numFmtId="0" fontId="5" fillId="0" borderId="0" xfId="1" applyFont="1" applyBorder="1" applyAlignment="1">
      <alignment wrapText="1"/>
    </xf>
    <xf numFmtId="166" fontId="0" fillId="0" borderId="0" xfId="0" applyNumberFormat="1" applyAlignment="1">
      <alignment horizontal="center" vertical="center" wrapText="1"/>
    </xf>
    <xf numFmtId="165" fontId="0" fillId="0" borderId="0" xfId="0" applyNumberFormat="1" applyAlignment="1">
      <alignment wrapText="1"/>
    </xf>
    <xf numFmtId="0" fontId="6" fillId="5" borderId="7" xfId="0" applyFont="1" applyFill="1" applyBorder="1" applyAlignment="1">
      <alignment horizontal="center" vertical="center" wrapText="1"/>
    </xf>
    <xf numFmtId="0" fontId="6" fillId="5" borderId="32" xfId="0" applyFont="1" applyFill="1" applyBorder="1" applyAlignment="1">
      <alignment horizontal="center" vertical="center"/>
    </xf>
    <xf numFmtId="0" fontId="6" fillId="5" borderId="8" xfId="0" applyFont="1" applyFill="1" applyBorder="1" applyAlignment="1">
      <alignment horizontal="center" vertical="center" wrapText="1"/>
    </xf>
    <xf numFmtId="0" fontId="35" fillId="7" borderId="7" xfId="0" applyFont="1" applyFill="1" applyBorder="1" applyAlignment="1">
      <alignment horizontal="center" vertical="center" wrapText="1"/>
    </xf>
    <xf numFmtId="0" fontId="35" fillId="7" borderId="32" xfId="0" applyFont="1" applyFill="1" applyBorder="1" applyAlignment="1">
      <alignment horizontal="center" vertical="center" wrapText="1"/>
    </xf>
    <xf numFmtId="0" fontId="35" fillId="7" borderId="8" xfId="0" applyFont="1" applyFill="1" applyBorder="1" applyAlignment="1">
      <alignment horizontal="center" vertical="center" wrapText="1"/>
    </xf>
    <xf numFmtId="0" fontId="35" fillId="0" borderId="0" xfId="0" applyFont="1" applyAlignment="1">
      <alignment horizontal="center" wrapText="1"/>
    </xf>
    <xf numFmtId="0" fontId="36" fillId="8" borderId="0" xfId="0" applyFont="1" applyFill="1" applyAlignment="1">
      <alignment wrapText="1"/>
    </xf>
    <xf numFmtId="0" fontId="0" fillId="10" borderId="0" xfId="0" applyFill="1" applyAlignment="1">
      <alignment wrapText="1"/>
    </xf>
    <xf numFmtId="0" fontId="1" fillId="10" borderId="0" xfId="0" applyFont="1" applyFill="1" applyAlignment="1">
      <alignment wrapText="1"/>
    </xf>
    <xf numFmtId="0" fontId="35" fillId="6" borderId="23" xfId="0" applyFont="1" applyFill="1" applyBorder="1" applyAlignment="1">
      <alignment wrapText="1"/>
    </xf>
    <xf numFmtId="0" fontId="35" fillId="6" borderId="31" xfId="0" applyFont="1" applyFill="1" applyBorder="1" applyAlignment="1">
      <alignment wrapText="1"/>
    </xf>
    <xf numFmtId="22" fontId="35" fillId="6" borderId="23" xfId="0" applyNumberFormat="1" applyFont="1" applyFill="1" applyBorder="1" applyAlignment="1">
      <alignment wrapText="1"/>
    </xf>
    <xf numFmtId="22" fontId="35" fillId="6" borderId="31" xfId="0" applyNumberFormat="1" applyFont="1" applyFill="1" applyBorder="1" applyAlignment="1">
      <alignment wrapText="1"/>
    </xf>
    <xf numFmtId="22" fontId="35" fillId="6" borderId="18" xfId="0" applyNumberFormat="1" applyFont="1" applyFill="1" applyBorder="1" applyAlignment="1">
      <alignment wrapText="1"/>
    </xf>
    <xf numFmtId="22" fontId="35" fillId="6" borderId="19" xfId="0" applyNumberFormat="1" applyFont="1" applyFill="1" applyBorder="1" applyAlignment="1">
      <alignment wrapText="1"/>
    </xf>
    <xf numFmtId="22" fontId="6" fillId="5" borderId="23" xfId="0" applyNumberFormat="1" applyFont="1" applyFill="1" applyBorder="1" applyAlignment="1">
      <alignment wrapText="1"/>
    </xf>
    <xf numFmtId="22" fontId="6" fillId="5" borderId="31" xfId="0" applyNumberFormat="1" applyFont="1" applyFill="1" applyBorder="1" applyAlignment="1">
      <alignment wrapText="1"/>
    </xf>
    <xf numFmtId="0" fontId="1" fillId="8" borderId="0" xfId="0" applyFont="1" applyFill="1" applyAlignment="1">
      <alignment vertical="center"/>
    </xf>
    <xf numFmtId="0" fontId="6" fillId="15" borderId="0" xfId="0" applyFont="1" applyFill="1"/>
    <xf numFmtId="0" fontId="46" fillId="0" borderId="0" xfId="13"/>
    <xf numFmtId="0" fontId="10" fillId="0" borderId="0" xfId="14" applyFont="1"/>
    <xf numFmtId="0" fontId="10" fillId="0" borderId="0" xfId="14" applyFont="1" applyAlignment="1">
      <alignment vertical="center"/>
    </xf>
    <xf numFmtId="0" fontId="18" fillId="0" borderId="0" xfId="14" applyFont="1" applyAlignment="1">
      <alignment horizontal="center" vertical="center"/>
    </xf>
    <xf numFmtId="0" fontId="19" fillId="0" borderId="0" xfId="14" applyFont="1" applyAlignment="1">
      <alignment horizontal="left" vertical="center"/>
    </xf>
    <xf numFmtId="0" fontId="46" fillId="0" borderId="54" xfId="13" applyBorder="1"/>
    <xf numFmtId="0" fontId="46" fillId="0" borderId="55" xfId="13" applyBorder="1"/>
    <xf numFmtId="0" fontId="46" fillId="0" borderId="56" xfId="13" applyBorder="1"/>
    <xf numFmtId="0" fontId="46" fillId="0" borderId="0" xfId="13" applyBorder="1"/>
    <xf numFmtId="0" fontId="46" fillId="0" borderId="58" xfId="13" applyBorder="1" applyAlignment="1">
      <alignment horizontal="left" vertical="top"/>
    </xf>
    <xf numFmtId="0" fontId="46" fillId="0" borderId="57" xfId="13" applyBorder="1"/>
    <xf numFmtId="0" fontId="46" fillId="0" borderId="4" xfId="13" applyBorder="1"/>
    <xf numFmtId="0" fontId="46" fillId="0" borderId="58" xfId="13" applyBorder="1"/>
    <xf numFmtId="0" fontId="46" fillId="0" borderId="62" xfId="13" applyBorder="1"/>
    <xf numFmtId="0" fontId="46" fillId="0" borderId="20" xfId="13" applyBorder="1"/>
    <xf numFmtId="0" fontId="46" fillId="0" borderId="63" xfId="13" applyBorder="1"/>
    <xf numFmtId="0" fontId="46" fillId="0" borderId="64" xfId="13" applyBorder="1" applyAlignment="1">
      <alignment horizontal="center"/>
    </xf>
    <xf numFmtId="0" fontId="46" fillId="0" borderId="65" xfId="13" applyBorder="1" applyAlignment="1">
      <alignment horizontal="center"/>
    </xf>
    <xf numFmtId="0" fontId="46" fillId="0" borderId="66" xfId="13" applyBorder="1" applyAlignment="1">
      <alignment wrapText="1"/>
    </xf>
    <xf numFmtId="14" fontId="46" fillId="0" borderId="70" xfId="13" applyNumberFormat="1" applyBorder="1"/>
    <xf numFmtId="14" fontId="46" fillId="0" borderId="55" xfId="13" applyNumberFormat="1" applyBorder="1"/>
    <xf numFmtId="0" fontId="48" fillId="0" borderId="71" xfId="13" applyFont="1" applyBorder="1"/>
    <xf numFmtId="14" fontId="46" fillId="0" borderId="57" xfId="13" applyNumberFormat="1" applyBorder="1"/>
    <xf numFmtId="14" fontId="46" fillId="0" borderId="4" xfId="13" applyNumberFormat="1" applyBorder="1"/>
    <xf numFmtId="0" fontId="46" fillId="0" borderId="0" xfId="13" applyBorder="1" applyAlignment="1">
      <alignment horizontal="left" vertical="top"/>
    </xf>
    <xf numFmtId="14" fontId="46" fillId="0" borderId="73" xfId="13" applyNumberFormat="1" applyBorder="1"/>
    <xf numFmtId="0" fontId="46" fillId="0" borderId="74" xfId="13" applyBorder="1"/>
    <xf numFmtId="14" fontId="10" fillId="16" borderId="73" xfId="12" applyNumberFormat="1" applyFont="1" applyBorder="1"/>
    <xf numFmtId="14" fontId="10" fillId="16" borderId="4" xfId="12" applyNumberFormat="1" applyFont="1" applyBorder="1"/>
    <xf numFmtId="0" fontId="10" fillId="16" borderId="74" xfId="12" applyFont="1" applyBorder="1"/>
    <xf numFmtId="14" fontId="10" fillId="16" borderId="62" xfId="12" applyNumberFormat="1" applyFont="1" applyBorder="1"/>
    <xf numFmtId="14" fontId="10" fillId="16" borderId="20" xfId="12" applyNumberFormat="1" applyFont="1" applyBorder="1"/>
    <xf numFmtId="0" fontId="10" fillId="16" borderId="63" xfId="12" applyFont="1" applyBorder="1"/>
    <xf numFmtId="0" fontId="46" fillId="0" borderId="75" xfId="13" applyBorder="1"/>
    <xf numFmtId="0" fontId="46" fillId="0" borderId="76" xfId="13" applyBorder="1"/>
    <xf numFmtId="0" fontId="46" fillId="0" borderId="77" xfId="13" applyBorder="1"/>
    <xf numFmtId="0" fontId="47" fillId="0" borderId="78" xfId="13" applyFont="1" applyBorder="1" applyAlignment="1">
      <alignment horizontal="center" vertical="top" wrapText="1"/>
    </xf>
    <xf numFmtId="0" fontId="47" fillId="0" borderId="78" xfId="13" applyFont="1" applyBorder="1" applyAlignment="1">
      <alignment vertical="top"/>
    </xf>
    <xf numFmtId="0" fontId="47" fillId="0" borderId="79" xfId="13" applyFont="1" applyBorder="1" applyAlignment="1">
      <alignment vertical="top"/>
    </xf>
    <xf numFmtId="0" fontId="47" fillId="0" borderId="80" xfId="13" applyFont="1" applyBorder="1" applyAlignment="1">
      <alignment vertical="top"/>
    </xf>
    <xf numFmtId="0" fontId="7" fillId="3" borderId="64" xfId="3" applyFont="1" applyBorder="1"/>
    <xf numFmtId="0" fontId="7" fillId="3" borderId="65" xfId="3" applyFont="1" applyBorder="1"/>
    <xf numFmtId="0" fontId="7" fillId="3" borderId="66" xfId="3" applyFont="1" applyBorder="1"/>
    <xf numFmtId="0" fontId="48" fillId="0" borderId="77" xfId="13" applyFont="1" applyBorder="1"/>
    <xf numFmtId="0" fontId="49" fillId="3" borderId="69" xfId="3" applyFont="1" applyBorder="1"/>
    <xf numFmtId="0" fontId="50" fillId="0" borderId="55" xfId="13" applyFont="1" applyBorder="1" applyAlignment="1">
      <alignment horizontal="left"/>
    </xf>
    <xf numFmtId="0" fontId="51" fillId="0" borderId="56" xfId="13" applyFont="1" applyBorder="1" applyAlignment="1">
      <alignment horizontal="left"/>
    </xf>
    <xf numFmtId="0" fontId="48" fillId="0" borderId="57" xfId="13" applyFont="1" applyBorder="1"/>
    <xf numFmtId="0" fontId="48" fillId="0" borderId="4" xfId="13" applyFont="1" applyBorder="1"/>
    <xf numFmtId="0" fontId="48" fillId="0" borderId="4" xfId="13" applyFont="1" applyBorder="1" applyAlignment="1">
      <alignment horizontal="left"/>
    </xf>
    <xf numFmtId="0" fontId="46" fillId="0" borderId="60" xfId="13" applyBorder="1"/>
    <xf numFmtId="0" fontId="18" fillId="4" borderId="0" xfId="14" applyFont="1" applyFill="1" applyAlignment="1">
      <alignment vertical="center"/>
    </xf>
    <xf numFmtId="0" fontId="41" fillId="5" borderId="0" xfId="14" applyFont="1" applyFill="1" applyAlignment="1">
      <alignment vertical="center"/>
    </xf>
    <xf numFmtId="0" fontId="10" fillId="0" borderId="0" xfId="14" applyFont="1" applyAlignment="1">
      <alignment horizontal="left"/>
    </xf>
    <xf numFmtId="0" fontId="10" fillId="0" borderId="0" xfId="14" applyFont="1" applyAlignment="1">
      <alignment horizontal="left" vertical="center" indent="2"/>
    </xf>
    <xf numFmtId="0" fontId="40" fillId="8" borderId="0" xfId="14" applyFont="1" applyFill="1" applyAlignment="1">
      <alignment vertical="center"/>
    </xf>
    <xf numFmtId="0" fontId="10" fillId="0" borderId="0" xfId="14" applyFont="1" applyAlignment="1">
      <alignment horizontal="left" vertical="center"/>
    </xf>
    <xf numFmtId="15" fontId="10" fillId="0" borderId="0" xfId="14" applyNumberFormat="1" applyFont="1" applyAlignment="1">
      <alignment horizontal="left" vertical="center"/>
    </xf>
    <xf numFmtId="0" fontId="40" fillId="7" borderId="0" xfId="14" applyFont="1" applyFill="1" applyAlignment="1">
      <alignment vertical="center"/>
    </xf>
    <xf numFmtId="167" fontId="10" fillId="0" borderId="0" xfId="14" applyNumberFormat="1" applyFont="1" applyAlignment="1">
      <alignment horizontal="left" vertical="center" indent="2"/>
    </xf>
    <xf numFmtId="0" fontId="40" fillId="17" borderId="0" xfId="14" applyFont="1" applyFill="1" applyAlignment="1">
      <alignment vertical="center"/>
    </xf>
    <xf numFmtId="0" fontId="49" fillId="0" borderId="0" xfId="14" applyFont="1" applyAlignment="1">
      <alignment horizontal="left" vertical="center"/>
    </xf>
    <xf numFmtId="0" fontId="5" fillId="0" borderId="0" xfId="14"/>
    <xf numFmtId="0" fontId="40" fillId="6" borderId="0" xfId="3" applyFont="1" applyFill="1" applyAlignment="1">
      <alignment vertical="center"/>
    </xf>
    <xf numFmtId="0" fontId="10" fillId="0" borderId="0" xfId="14" applyFont="1" applyAlignment="1">
      <alignment horizontal="right" vertical="center"/>
    </xf>
    <xf numFmtId="0" fontId="53" fillId="0" borderId="0" xfId="0" applyFont="1"/>
    <xf numFmtId="0" fontId="43" fillId="14" borderId="23" xfId="1" applyFont="1" applyFill="1" applyBorder="1" applyAlignment="1">
      <alignment horizontal="left" vertical="center" wrapText="1"/>
    </xf>
    <xf numFmtId="0" fontId="43" fillId="14" borderId="0" xfId="1" applyFont="1" applyFill="1" applyBorder="1" applyAlignment="1">
      <alignment horizontal="left" vertical="center" wrapText="1"/>
    </xf>
    <xf numFmtId="0" fontId="32" fillId="0" borderId="0" xfId="0" applyFont="1" applyAlignment="1">
      <alignment horizontal="left" vertical="center" wrapText="1"/>
    </xf>
    <xf numFmtId="0" fontId="31" fillId="5" borderId="0" xfId="0" applyFont="1" applyFill="1" applyAlignment="1">
      <alignment horizontal="center" vertical="center"/>
    </xf>
    <xf numFmtId="0" fontId="31" fillId="5" borderId="0" xfId="11" applyFont="1" applyFill="1" applyBorder="1" applyAlignment="1">
      <alignment horizontal="center" wrapText="1"/>
    </xf>
    <xf numFmtId="0" fontId="31" fillId="5" borderId="0" xfId="11" applyFont="1" applyFill="1" applyBorder="1" applyAlignment="1">
      <alignment horizontal="center"/>
    </xf>
    <xf numFmtId="0" fontId="33" fillId="5" borderId="0" xfId="11" applyFont="1" applyFill="1" applyBorder="1" applyAlignment="1">
      <alignment horizontal="center"/>
    </xf>
    <xf numFmtId="0" fontId="10" fillId="0" borderId="10" xfId="0" applyFont="1" applyBorder="1" applyAlignment="1">
      <alignment horizontal="center" wrapText="1"/>
    </xf>
    <xf numFmtId="0" fontId="10" fillId="0" borderId="15" xfId="0" applyFont="1" applyBorder="1" applyAlignment="1">
      <alignment horizontal="center" wrapText="1"/>
    </xf>
    <xf numFmtId="0" fontId="10" fillId="0" borderId="12" xfId="0" applyFont="1" applyBorder="1" applyAlignment="1">
      <alignment horizontal="center" wrapText="1"/>
    </xf>
    <xf numFmtId="0" fontId="10" fillId="0" borderId="14" xfId="0" applyFont="1" applyBorder="1" applyAlignment="1">
      <alignment horizontal="center" wrapText="1"/>
    </xf>
    <xf numFmtId="0" fontId="40" fillId="8" borderId="0" xfId="0" applyFont="1" applyFill="1" applyAlignment="1">
      <alignment horizontal="center" vertical="center"/>
    </xf>
    <xf numFmtId="0" fontId="41" fillId="5" borderId="0" xfId="0" applyFont="1" applyFill="1" applyAlignment="1">
      <alignment horizontal="center" vertical="center"/>
    </xf>
    <xf numFmtId="0" fontId="18" fillId="4" borderId="0" xfId="0" applyFont="1" applyFill="1" applyAlignment="1">
      <alignment horizontal="center" vertical="center"/>
    </xf>
    <xf numFmtId="0" fontId="41" fillId="11" borderId="0" xfId="0" applyFont="1" applyFill="1" applyAlignment="1">
      <alignment horizontal="center" vertical="center"/>
    </xf>
    <xf numFmtId="0" fontId="42" fillId="10" borderId="0" xfId="10" applyFont="1" applyFill="1" applyAlignment="1">
      <alignment horizontal="left" vertical="center" indent="1"/>
    </xf>
    <xf numFmtId="0" fontId="18" fillId="10" borderId="0" xfId="0" applyFont="1" applyFill="1" applyAlignment="1">
      <alignment horizontal="center" vertical="center"/>
    </xf>
    <xf numFmtId="0" fontId="10" fillId="10" borderId="0" xfId="0" applyFont="1" applyFill="1" applyAlignment="1">
      <alignment horizontal="center" vertical="center"/>
    </xf>
    <xf numFmtId="0" fontId="40" fillId="6" borderId="0" xfId="3" applyFont="1" applyFill="1" applyAlignment="1">
      <alignment horizontal="center" vertical="center"/>
    </xf>
    <xf numFmtId="0" fontId="40" fillId="6" borderId="0" xfId="0" applyFont="1" applyFill="1" applyAlignment="1">
      <alignment horizontal="center" vertical="center"/>
    </xf>
    <xf numFmtId="0" fontId="40" fillId="7" borderId="0" xfId="0" applyFont="1" applyFill="1" applyAlignment="1">
      <alignment horizontal="center" vertical="center"/>
    </xf>
    <xf numFmtId="0" fontId="0" fillId="0" borderId="7" xfId="0" applyBorder="1" applyAlignment="1">
      <alignment horizontal="center" wrapText="1"/>
    </xf>
    <xf numFmtId="0" fontId="0" fillId="0" borderId="32" xfId="0" applyBorder="1" applyAlignment="1">
      <alignment horizontal="center" wrapText="1"/>
    </xf>
    <xf numFmtId="0" fontId="0" fillId="0" borderId="8" xfId="0" applyBorder="1" applyAlignment="1">
      <alignment horizontal="center" wrapText="1"/>
    </xf>
    <xf numFmtId="0" fontId="0" fillId="0" borderId="4" xfId="0" applyBorder="1" applyAlignment="1">
      <alignment horizontal="center" wrapText="1"/>
    </xf>
    <xf numFmtId="0" fontId="34" fillId="0" borderId="27" xfId="0" applyFont="1" applyBorder="1" applyAlignment="1">
      <alignment horizontal="center" wrapText="1"/>
    </xf>
    <xf numFmtId="0" fontId="34" fillId="0" borderId="28" xfId="0" applyFont="1" applyBorder="1" applyAlignment="1">
      <alignment horizontal="center" wrapText="1"/>
    </xf>
    <xf numFmtId="0" fontId="34" fillId="0" borderId="48" xfId="0" applyFont="1" applyBorder="1" applyAlignment="1">
      <alignment horizontal="center"/>
    </xf>
    <xf numFmtId="0" fontId="34" fillId="0" borderId="49" xfId="0" applyFont="1" applyBorder="1" applyAlignment="1">
      <alignment horizontal="center"/>
    </xf>
    <xf numFmtId="0" fontId="34" fillId="0" borderId="50" xfId="0" applyFont="1" applyBorder="1" applyAlignment="1">
      <alignment horizontal="center"/>
    </xf>
    <xf numFmtId="0" fontId="35" fillId="8" borderId="0" xfId="0" applyFont="1" applyFill="1" applyAlignment="1">
      <alignment horizontal="center" wrapText="1"/>
    </xf>
    <xf numFmtId="0" fontId="36" fillId="6" borderId="52" xfId="0" applyFont="1" applyFill="1" applyBorder="1" applyAlignment="1">
      <alignment horizontal="center" wrapText="1"/>
    </xf>
    <xf numFmtId="0" fontId="36" fillId="6" borderId="53" xfId="0" applyFont="1" applyFill="1" applyBorder="1" applyAlignment="1">
      <alignment horizontal="center" wrapText="1"/>
    </xf>
    <xf numFmtId="0" fontId="36" fillId="6" borderId="16" xfId="0" applyFont="1" applyFill="1" applyBorder="1" applyAlignment="1">
      <alignment horizontal="center" wrapText="1"/>
    </xf>
    <xf numFmtId="0" fontId="36" fillId="6" borderId="17" xfId="0" applyFont="1" applyFill="1" applyBorder="1" applyAlignment="1">
      <alignment horizontal="center" wrapText="1"/>
    </xf>
    <xf numFmtId="0" fontId="36" fillId="8" borderId="0" xfId="0" applyFont="1" applyFill="1" applyAlignment="1">
      <alignment horizontal="center" wrapText="1"/>
    </xf>
    <xf numFmtId="0" fontId="48" fillId="0" borderId="0" xfId="13" applyFont="1" applyBorder="1" applyAlignment="1">
      <alignment horizontal="left" vertical="top"/>
    </xf>
    <xf numFmtId="0" fontId="46" fillId="0" borderId="61" xfId="13" applyBorder="1" applyAlignment="1">
      <alignment horizontal="left" vertical="top" wrapText="1"/>
    </xf>
    <xf numFmtId="0" fontId="46" fillId="0" borderId="60" xfId="13" applyBorder="1" applyAlignment="1">
      <alignment horizontal="left" vertical="top"/>
    </xf>
    <xf numFmtId="0" fontId="46" fillId="0" borderId="59" xfId="13" applyBorder="1" applyAlignment="1">
      <alignment horizontal="left" vertical="top"/>
    </xf>
    <xf numFmtId="0" fontId="46" fillId="0" borderId="58" xfId="13" applyBorder="1" applyAlignment="1">
      <alignment horizontal="left" vertical="top"/>
    </xf>
    <xf numFmtId="0" fontId="46" fillId="0" borderId="4" xfId="13" applyBorder="1" applyAlignment="1">
      <alignment horizontal="left" vertical="top"/>
    </xf>
    <xf numFmtId="0" fontId="46" fillId="0" borderId="57" xfId="13" applyBorder="1" applyAlignment="1">
      <alignment horizontal="left" vertical="top"/>
    </xf>
    <xf numFmtId="0" fontId="46" fillId="0" borderId="56" xfId="13" applyBorder="1" applyAlignment="1">
      <alignment horizontal="left" vertical="top"/>
    </xf>
    <xf numFmtId="0" fontId="46" fillId="0" borderId="55" xfId="13" applyBorder="1" applyAlignment="1">
      <alignment horizontal="left" vertical="top"/>
    </xf>
    <xf numFmtId="0" fontId="46" fillId="0" borderId="54" xfId="13" applyBorder="1" applyAlignment="1">
      <alignment horizontal="left" vertical="top"/>
    </xf>
    <xf numFmtId="0" fontId="46" fillId="0" borderId="72" xfId="13" applyBorder="1" applyAlignment="1">
      <alignment horizontal="center"/>
    </xf>
    <xf numFmtId="0" fontId="46" fillId="0" borderId="0" xfId="13" applyBorder="1" applyAlignment="1">
      <alignment horizontal="center"/>
    </xf>
    <xf numFmtId="0" fontId="47" fillId="0" borderId="69" xfId="13" applyFont="1" applyBorder="1" applyAlignment="1">
      <alignment horizontal="center" vertical="top"/>
    </xf>
    <xf numFmtId="0" fontId="47" fillId="0" borderId="68" xfId="13" applyFont="1" applyBorder="1" applyAlignment="1">
      <alignment horizontal="center" vertical="top"/>
    </xf>
    <xf numFmtId="0" fontId="47" fillId="0" borderId="67" xfId="13" applyFont="1" applyBorder="1" applyAlignment="1">
      <alignment horizontal="center" vertical="top"/>
    </xf>
    <xf numFmtId="0" fontId="50" fillId="0" borderId="0" xfId="13" applyFont="1" applyAlignment="1">
      <alignment horizontal="left"/>
    </xf>
    <xf numFmtId="15" fontId="49" fillId="3" borderId="68" xfId="3" applyNumberFormat="1" applyFont="1" applyBorder="1" applyAlignment="1">
      <alignment horizontal="right"/>
    </xf>
    <xf numFmtId="15" fontId="49" fillId="3" borderId="67" xfId="3" applyNumberFormat="1" applyFont="1" applyBorder="1" applyAlignment="1">
      <alignment horizontal="right"/>
    </xf>
    <xf numFmtId="0" fontId="46" fillId="0" borderId="63" xfId="13" applyBorder="1" applyAlignment="1">
      <alignment horizontal="left" vertical="top" wrapText="1"/>
    </xf>
    <xf numFmtId="0" fontId="46" fillId="0" borderId="20" xfId="13" applyBorder="1" applyAlignment="1">
      <alignment horizontal="left" vertical="top"/>
    </xf>
    <xf numFmtId="0" fontId="46" fillId="0" borderId="62" xfId="13" applyBorder="1" applyAlignment="1">
      <alignment horizontal="left" vertical="top"/>
    </xf>
    <xf numFmtId="0" fontId="46" fillId="0" borderId="58" xfId="13" applyBorder="1" applyAlignment="1">
      <alignment horizontal="left" vertical="top" wrapText="1"/>
    </xf>
    <xf numFmtId="0" fontId="52" fillId="0" borderId="61" xfId="13" applyFont="1" applyBorder="1" applyAlignment="1">
      <alignment horizontal="left" vertical="center"/>
    </xf>
    <xf numFmtId="0" fontId="52" fillId="0" borderId="58" xfId="13" applyFont="1" applyBorder="1" applyAlignment="1">
      <alignment horizontal="left" vertical="center"/>
    </xf>
    <xf numFmtId="0" fontId="52" fillId="0" borderId="60" xfId="13" applyFont="1" applyBorder="1" applyAlignment="1">
      <alignment horizontal="left"/>
    </xf>
    <xf numFmtId="0" fontId="52" fillId="0" borderId="59" xfId="13" applyFont="1" applyBorder="1" applyAlignment="1">
      <alignment horizontal="left"/>
    </xf>
  </cellXfs>
  <cellStyles count="15">
    <cellStyle name="Accent3" xfId="3" builtinId="37"/>
    <cellStyle name="Accent6" xfId="12" builtinId="49"/>
    <cellStyle name="Comma [0] 2" xfId="7" xr:uid="{AC824A5B-8FB7-4849-A02E-8063BF004431}"/>
    <cellStyle name="Date" xfId="2" xr:uid="{F440CF7E-873F-4DD0-A8A0-922FBDF2EDDE}"/>
    <cellStyle name="Heading 1" xfId="11" builtinId="16"/>
    <cellStyle name="Heading 1 2" xfId="4" xr:uid="{3B4F543F-8B53-47B8-AEAF-88E185FB6BDB}"/>
    <cellStyle name="Heading 3 2" xfId="9" xr:uid="{7EED79E2-C5F2-4083-B90D-338B6EA912FB}"/>
    <cellStyle name="Hyperlink" xfId="1" builtinId="8"/>
    <cellStyle name="Hyperlink 2" xfId="6" xr:uid="{C24887FB-5A6D-4813-ADFA-36DA1213D1DC}"/>
    <cellStyle name="Normal" xfId="0" builtinId="0"/>
    <cellStyle name="Normal 2" xfId="13" xr:uid="{EC666968-5131-4887-8F72-1215BC1A54EF}"/>
    <cellStyle name="Normal 2 2" xfId="14" xr:uid="{4F037031-603F-45B1-A116-C6A330CBB949}"/>
    <cellStyle name="Percent 2" xfId="8" xr:uid="{4B2C7FD6-8280-44A8-907F-E83385AA0218}"/>
    <cellStyle name="Title 2" xfId="10" xr:uid="{F803CB84-AD3F-4D95-A926-86AF2224A039}"/>
    <cellStyle name="zHiddenText" xfId="5" xr:uid="{846A9D75-4CA0-4798-A538-4C7585E86314}"/>
  </cellStyles>
  <dxfs count="557">
    <dxf>
      <font>
        <color auto="1"/>
      </font>
      <fill>
        <patternFill>
          <bgColor rgb="FF7FBA00"/>
        </patternFill>
      </fill>
    </dxf>
    <dxf>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theme="0"/>
      </font>
      <fill>
        <patternFill>
          <bgColor rgb="FFF25022"/>
        </patternFill>
      </fill>
    </dxf>
    <dxf>
      <font>
        <color theme="1" tint="0.24994659260841701"/>
      </font>
      <fill>
        <patternFill>
          <bgColor rgb="FFFFB900"/>
        </patternFill>
      </fill>
    </dxf>
    <dxf>
      <font>
        <color theme="1" tint="0.24994659260841701"/>
      </font>
      <fill>
        <patternFill>
          <bgColor rgb="FF7FBA00"/>
        </patternFill>
      </fill>
    </dxf>
    <dxf>
      <font>
        <color theme="1" tint="0.24994659260841701"/>
      </font>
      <fill>
        <patternFill>
          <bgColor rgb="FF7FBA00"/>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ill>
        <patternFill>
          <bgColor rgb="FFFF0000"/>
        </patternFill>
      </fill>
    </dxf>
    <dxf>
      <fill>
        <patternFill>
          <bgColor rgb="FFFFC000"/>
        </patternFill>
      </fill>
    </dxf>
    <dxf>
      <font>
        <b/>
        <i val="0"/>
        <color theme="0"/>
      </font>
      <fill>
        <patternFill>
          <bgColor theme="1" tint="0.499984740745262"/>
        </patternFill>
      </fill>
    </dxf>
    <dxf>
      <fill>
        <patternFill>
          <bgColor rgb="FFFFC000"/>
        </patternFill>
      </fill>
    </dxf>
    <dxf>
      <fill>
        <patternFill>
          <bgColor rgb="FFFFC000"/>
        </patternFill>
      </fill>
    </dxf>
    <dxf>
      <font>
        <color theme="0"/>
      </font>
      <fill>
        <patternFill>
          <bgColor theme="7" tint="-0.24994659260841701"/>
        </patternFill>
      </fill>
    </dxf>
    <dxf>
      <fill>
        <patternFill>
          <bgColor rgb="FFFF0000"/>
        </patternFill>
      </fill>
    </dxf>
    <dxf>
      <fill>
        <patternFill>
          <bgColor theme="0" tint="-4.9989318521683403E-2"/>
        </patternFill>
      </fill>
      <border>
        <left/>
        <right/>
        <top/>
        <bottom/>
      </border>
    </dxf>
    <dxf>
      <fill>
        <patternFill>
          <bgColor rgb="FFF25022"/>
        </patternFill>
      </fill>
      <border>
        <left/>
        <right/>
        <top/>
        <bottom/>
      </border>
    </dxf>
    <dxf>
      <fill>
        <patternFill>
          <bgColor rgb="FFFFB900"/>
        </patternFill>
      </fill>
      <border>
        <left/>
        <right/>
        <top/>
        <bottom/>
        <vertical/>
        <horizontal/>
      </border>
    </dxf>
    <dxf>
      <fill>
        <patternFill>
          <bgColor rgb="FF00A4EF"/>
        </patternFill>
      </fill>
      <border>
        <left/>
        <right/>
        <top/>
        <bottom/>
      </border>
    </dxf>
    <dxf>
      <fill>
        <patternFill>
          <bgColor rgb="FF7FBA00"/>
        </patternFill>
      </fill>
      <border>
        <left/>
        <right/>
        <top/>
        <bottom/>
      </border>
    </dxf>
    <dxf>
      <fill>
        <patternFill>
          <bgColor rgb="FF7FBA00"/>
        </patternFill>
      </fill>
      <border>
        <left/>
        <right/>
        <top/>
        <bottom/>
      </border>
    </dxf>
    <dxf>
      <fill>
        <patternFill>
          <bgColor theme="0" tint="-0.34998626667073579"/>
        </patternFill>
      </fill>
      <border>
        <left/>
        <right/>
        <top/>
        <bottom/>
        <vertical/>
        <horizontal/>
      </border>
    </dxf>
    <dxf>
      <fill>
        <patternFill>
          <bgColor theme="1" tint="0.34998626667073579"/>
        </patternFill>
      </fill>
      <border>
        <left/>
        <right/>
        <top/>
        <bottom/>
      </border>
    </dxf>
    <dxf>
      <fill>
        <patternFill>
          <bgColor rgb="FFFFC000"/>
        </patternFill>
      </fill>
    </dxf>
    <dxf>
      <fill>
        <patternFill>
          <bgColor rgb="FFFFC000"/>
        </patternFill>
      </fill>
    </dxf>
    <dxf>
      <fill>
        <patternFill>
          <bgColor rgb="FFFF0000"/>
        </patternFill>
      </fill>
    </dxf>
    <dxf>
      <font>
        <b/>
        <i val="0"/>
        <color theme="0"/>
      </font>
      <border>
        <left style="thin">
          <color rgb="FFC00000"/>
        </left>
        <right style="thin">
          <color rgb="FFC00000"/>
        </right>
        <vertical/>
        <horizontal/>
      </border>
    </dxf>
    <dxf>
      <font>
        <color auto="1"/>
      </font>
      <fill>
        <patternFill>
          <bgColor theme="0" tint="-4.9989318521683403E-2"/>
        </patternFill>
      </fill>
      <border>
        <left/>
        <right/>
        <top/>
        <bottom style="thin">
          <color theme="0" tint="-0.34998626667073579"/>
        </bottom>
        <vertical/>
        <horizontal/>
      </border>
    </dxf>
    <dxf>
      <font>
        <color auto="1"/>
      </font>
      <fill>
        <patternFill>
          <bgColor theme="0" tint="-0.14996795556505021"/>
        </patternFill>
      </fill>
      <border>
        <left/>
        <right/>
        <top/>
        <bottom style="thin">
          <color theme="0" tint="-0.34998626667073579"/>
        </bottom>
      </border>
    </dxf>
    <dxf>
      <font>
        <color auto="1"/>
      </font>
      <fill>
        <patternFill>
          <bgColor theme="0" tint="-0.14996795556505021"/>
        </patternFill>
      </fill>
      <border>
        <left/>
        <right/>
        <top/>
        <bottom style="thin">
          <color theme="0" tint="-0.34998626667073579"/>
        </bottom>
      </border>
    </dxf>
    <dxf>
      <border diagonalUp="0" diagonalDown="0">
        <left style="thin">
          <color indexed="64"/>
        </left>
        <right style="thin">
          <color indexed="64"/>
        </right>
        <top style="thin">
          <color indexed="64"/>
        </top>
        <bottom style="thin">
          <color indexed="64"/>
        </bottom>
      </border>
    </dxf>
    <dxf>
      <border outline="0">
        <bottom style="thin">
          <color theme="6"/>
        </bottom>
      </border>
    </dxf>
    <dxf>
      <font>
        <b/>
        <i val="0"/>
        <strike val="0"/>
        <condense val="0"/>
        <extend val="0"/>
        <outline val="0"/>
        <shadow val="0"/>
        <u val="none"/>
        <vertAlign val="baseline"/>
        <sz val="11"/>
        <color theme="6" tint="-0.249977111117893"/>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center" vertical="center" textRotation="0" wrapText="1" indent="0" justifyLastLine="0" shrinkToFit="0" readingOrder="0"/>
    </dxf>
    <dxf>
      <numFmt numFmtId="165" formatCode="d/mm/yyyy;@"/>
      <fill>
        <patternFill patternType="none">
          <fgColor indexed="64"/>
          <bgColor auto="1"/>
        </patternFill>
      </fill>
      <alignment horizontal="general" vertical="bottom" textRotation="0" wrapText="1" indent="0" justifyLastLine="0" shrinkToFit="0" readingOrder="0"/>
    </dxf>
    <dxf>
      <numFmt numFmtId="166" formatCode="[$-F800]dddd\,\ mmmm\ dd\,\ yyyy"/>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font>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i/>
        <strike val="0"/>
        <outline val="0"/>
        <shadow val="0"/>
        <u val="none"/>
        <vertAlign val="baseline"/>
        <sz val="11"/>
        <color theme="1"/>
        <name val="Calibri"/>
        <family val="2"/>
        <scheme val="minor"/>
      </font>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outline="0">
        <left style="thin">
          <color rgb="FF0070C0"/>
        </left>
        <right style="thin">
          <color rgb="FF0070C0"/>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border diagonalUp="0" diagonalDown="0">
        <left style="thin">
          <color indexed="64"/>
        </left>
        <right/>
        <top/>
        <bottom/>
        <vertical/>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style="thin">
          <color indexed="64"/>
        </left>
        <right/>
        <top/>
        <bottom/>
        <vertical/>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right style="thin">
          <color indexed="64"/>
        </right>
        <vertical/>
      </border>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border diagonalUp="0" diagonalDown="0">
        <left style="thin">
          <color indexed="64"/>
        </left>
        <right/>
        <vertical/>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center"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color auto="1"/>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i/>
      </font>
      <alignment horizontal="center"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border diagonalUp="0" diagonalDown="0">
        <left style="thin">
          <color rgb="FF7FBA00"/>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rgb="FF00A4EF"/>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rgb="FF00A4EF"/>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solid">
          <fgColor indexed="64"/>
          <bgColor rgb="FF00A4EF"/>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top/>
        <bottom/>
        <vertical/>
        <horizontal/>
      </border>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center"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name val="Calibri"/>
        <family val="2"/>
        <scheme val="minor"/>
      </font>
      <numFmt numFmtId="19" formatCode="d/mm/yyyy"/>
    </dxf>
    <dxf>
      <font>
        <strike val="0"/>
        <outline val="0"/>
        <shadow val="0"/>
        <u val="none"/>
        <vertAlign val="baseline"/>
        <sz val="11"/>
        <name val="Calibri"/>
        <family val="2"/>
        <scheme val="minor"/>
      </font>
      <numFmt numFmtId="19" formatCode="d/mm/yyyy"/>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b/>
        <i val="0"/>
        <strike val="0"/>
        <condense val="0"/>
        <extend val="0"/>
        <outline val="0"/>
        <shadow val="0"/>
        <u val="none"/>
        <vertAlign val="baseline"/>
        <sz val="11"/>
        <color auto="1"/>
        <name val="Calibri"/>
        <family val="2"/>
        <scheme val="minor"/>
      </font>
      <numFmt numFmtId="167" formatCode="0.0"/>
      <fill>
        <patternFill patternType="none">
          <fgColor indexed="64"/>
          <bgColor indexed="65"/>
        </patternFill>
      </fill>
    </dxf>
    <dxf>
      <font>
        <strike val="0"/>
        <outline val="0"/>
        <shadow val="0"/>
        <u val="none"/>
        <vertAlign val="baseline"/>
        <sz val="11"/>
        <name val="Calibri"/>
        <family val="2"/>
        <scheme val="minor"/>
      </font>
      <numFmt numFmtId="13" formatCode="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bottom/>
        <vertical style="hair">
          <color auto="1"/>
        </vertical>
        <horizontal/>
      </border>
    </dxf>
    <dxf>
      <font>
        <strike val="0"/>
        <outline val="0"/>
        <shadow val="0"/>
        <u val="none"/>
        <vertAlign val="baseline"/>
        <sz val="11"/>
        <name val="Calibri"/>
        <family val="2"/>
        <scheme val="minor"/>
      </font>
      <numFmt numFmtId="1" formatCode="0"/>
      <alignment horizontal="center" vertical="center" textRotation="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name val="Calibri"/>
        <family val="2"/>
        <scheme val="minor"/>
      </font>
      <alignment horizontal="center" vertical="center" textRotation="0" wrapText="0" indent="0" justifyLastLine="0" shrinkToFit="0" readingOrder="0"/>
    </dxf>
    <dxf>
      <font>
        <strike val="0"/>
        <outline val="0"/>
        <shadow val="0"/>
        <u val="none"/>
        <vertAlign val="baseline"/>
        <sz val="11"/>
        <name val="Calibri"/>
        <family val="2"/>
        <scheme val="minor"/>
      </font>
      <alignment horizontal="lef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indexed="64"/>
          <bgColor theme="1" tint="0.249977111117893"/>
        </patternFill>
      </fill>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ertAlign val="baseline"/>
        <sz val="11"/>
        <color theme="10"/>
        <name val="Calibri"/>
        <family val="2"/>
        <scheme val="minor"/>
      </font>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dxf>
    <dxf>
      <font>
        <b val="0"/>
        <i val="0"/>
        <strike val="0"/>
        <condense val="0"/>
        <extend val="0"/>
        <outline val="0"/>
        <shadow val="0"/>
        <u val="none"/>
        <vertAlign val="baseline"/>
        <sz val="11"/>
        <color theme="1"/>
        <name val="Calibri"/>
        <family val="2"/>
        <scheme val="minor"/>
      </font>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1" indent="0" justifyLastLine="0" shrinkToFit="0" readingOrder="0"/>
      <border diagonalUp="0" diagonalDown="0" outline="0">
        <left style="thin">
          <color indexed="64"/>
        </left>
        <right style="thin">
          <color indexed="64"/>
        </right>
        <top/>
        <bottom/>
      </border>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vertical="bottom" textRotation="0" wrapText="1" indent="0" justifyLastLine="0" shrinkToFit="0" readingOrder="0"/>
    </dxf>
    <dxf>
      <alignment vertical="bottom"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alignment horizontal="general" vertical="bottom" textRotation="0" wrapText="1" indent="0" justifyLastLine="0" shrinkToFit="0" readingOrder="0"/>
    </dxf>
    <dxf>
      <font>
        <b val="0"/>
        <i val="0"/>
        <strike val="0"/>
        <condense val="0"/>
        <extend val="0"/>
        <outline val="0"/>
        <shadow val="0"/>
        <u/>
        <vertAlign val="baseline"/>
        <sz val="11"/>
        <color theme="1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none"/>
      </font>
      <alignment vertical="bottom" textRotation="0" wrapText="1" indent="0" justifyLastLine="0" shrinkToFit="0" readingOrder="0"/>
    </dxf>
    <dxf>
      <border>
        <bottom style="thin">
          <color indexed="64"/>
        </bottom>
      </border>
    </dxf>
    <dxf>
      <font>
        <strike val="0"/>
        <outline val="0"/>
        <shadow val="0"/>
        <u val="none"/>
        <vertAlign val="baseline"/>
        <sz val="11"/>
        <color theme="0"/>
        <name val="Calibri"/>
        <family val="2"/>
        <scheme val="minor"/>
      </font>
      <fill>
        <patternFill patternType="solid">
          <fgColor indexed="64"/>
          <bgColor rgb="FFF25022"/>
        </patternFill>
      </fill>
      <alignment horizontal="center" vertical="center" textRotation="0" indent="0" justifyLastLine="0" shrinkToFit="0" readingOrder="0"/>
      <border diagonalUp="0" diagonalDown="0" outline="0">
        <left/>
        <right/>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fill>
        <patternFill patternType="none">
          <fgColor rgb="FF000000"/>
          <bgColor auto="1"/>
        </patternFill>
      </fill>
      <alignment horizontal="left" vertical="bottom" textRotation="0" wrapText="1" indent="0" justifyLastLine="0" shrinkToFit="0" readingOrder="0"/>
    </dxf>
    <dxf>
      <border>
        <bottom style="thin">
          <color indexed="64"/>
        </bottom>
      </border>
    </dxf>
    <dxf>
      <font>
        <b val="0"/>
        <i val="0"/>
        <strike val="0"/>
        <condense val="0"/>
        <extend val="0"/>
        <outline val="0"/>
        <shadow val="0"/>
        <u val="none"/>
        <vertAlign val="baseline"/>
        <sz val="11"/>
        <color theme="1" tint="0.249977111117893"/>
        <name val="Calibri"/>
        <family val="2"/>
        <scheme val="minor"/>
      </font>
      <fill>
        <patternFill patternType="solid">
          <fgColor indexed="64"/>
          <bgColor rgb="FF00A4EF"/>
        </patternFill>
      </fill>
      <alignment horizontal="center" vertical="center" textRotation="0" wrapText="1" indent="0" justifyLastLine="0" shrinkToFit="0" readingOrder="0"/>
      <border diagonalUp="0" diagonalDown="0" outline="0">
        <left/>
        <right/>
        <top/>
        <bottom/>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4" defaultTableStyle="TableStyleMedium2" defaultPivotStyle="PivotStyleLight16">
    <tableStyle name="Gantt Table Style" pivot="0" count="4" xr9:uid="{1BE012A6-0F63-4A86-9610-E332EAC4F68F}">
      <tableStyleElement type="wholeTable" dxfId="556"/>
      <tableStyleElement type="headerRow" dxfId="555"/>
      <tableStyleElement type="firstRowStripe" dxfId="554"/>
      <tableStyleElement type="secondRowStripe" dxfId="553"/>
    </tableStyle>
    <tableStyle name="ToDoList" pivot="0" count="9" xr9:uid="{F9C94194-C856-4639-8F58-B9BD67FA237A}">
      <tableStyleElement type="wholeTable" dxfId="552"/>
      <tableStyleElement type="headerRow" dxfId="551"/>
      <tableStyleElement type="totalRow" dxfId="550"/>
      <tableStyleElement type="firstColumn" dxfId="549"/>
      <tableStyleElement type="lastColumn" dxfId="548"/>
      <tableStyleElement type="firstRowStripe" dxfId="547"/>
      <tableStyleElement type="secondRowStripe" dxfId="546"/>
      <tableStyleElement type="firstColumnStripe" dxfId="545"/>
      <tableStyleElement type="secondColumnStripe" dxfId="544"/>
    </tableStyle>
    <tableStyle name="ToDoList 2" pivot="0" count="9" xr9:uid="{51031E0C-CB83-43FF-A9A7-4ECFEF85D603}">
      <tableStyleElement type="wholeTable" dxfId="543"/>
      <tableStyleElement type="headerRow" dxfId="542"/>
      <tableStyleElement type="totalRow" dxfId="541"/>
      <tableStyleElement type="firstColumn" dxfId="540"/>
      <tableStyleElement type="lastColumn" dxfId="539"/>
      <tableStyleElement type="firstRowStripe" dxfId="538"/>
      <tableStyleElement type="secondRowStripe" dxfId="537"/>
      <tableStyleElement type="firstColumnStripe" dxfId="536"/>
      <tableStyleElement type="secondColumnStripe" dxfId="535"/>
    </tableStyle>
    <tableStyle name="ToDoList 3" pivot="0" count="9" xr9:uid="{45C25092-817E-456B-BBA5-23A84322F566}">
      <tableStyleElement type="wholeTable" dxfId="534"/>
      <tableStyleElement type="headerRow" dxfId="533"/>
      <tableStyleElement type="totalRow" dxfId="532"/>
      <tableStyleElement type="firstColumn" dxfId="531"/>
      <tableStyleElement type="lastColumn" dxfId="530"/>
      <tableStyleElement type="firstRowStripe" dxfId="529"/>
      <tableStyleElement type="secondRowStripe" dxfId="528"/>
      <tableStyleElement type="firstColumnStripe" dxfId="527"/>
      <tableStyleElement type="secondColumnStripe" dxfId="526"/>
    </tableStyle>
  </tableStyles>
  <colors>
    <mruColors>
      <color rgb="FF747474"/>
      <color rgb="FFFFB900"/>
      <color rgb="FFF25022"/>
      <color rgb="FF00A4EF"/>
      <color rgb="FF7FBA00"/>
      <color rgb="FFFFFF66"/>
      <color rgb="FF660066"/>
      <color rgb="FF6600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9" Type="http://schemas.microsoft.com/office/2007/relationships/slicerCache" Target="slicerCaches/slicerCache17.xml"/><Relationship Id="rId21" Type="http://schemas.openxmlformats.org/officeDocument/2006/relationships/worksheet" Target="worksheets/sheet21.xml"/><Relationship Id="rId34" Type="http://schemas.microsoft.com/office/2007/relationships/slicerCache" Target="slicerCaches/slicerCache12.xml"/><Relationship Id="rId42" Type="http://schemas.microsoft.com/office/2007/relationships/slicerCache" Target="slicerCaches/slicerCache20.xml"/><Relationship Id="rId47" Type="http://schemas.microsoft.com/office/2007/relationships/slicerCache" Target="slicerCaches/slicerCache25.xml"/><Relationship Id="rId50" Type="http://schemas.microsoft.com/office/2007/relationships/slicerCache" Target="slicerCaches/slicerCache28.xml"/><Relationship Id="rId55" Type="http://schemas.microsoft.com/office/2007/relationships/slicerCache" Target="slicerCaches/slicerCache33.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7.xml"/><Relationship Id="rId11" Type="http://schemas.openxmlformats.org/officeDocument/2006/relationships/worksheet" Target="worksheets/sheet11.xml"/><Relationship Id="rId24" Type="http://schemas.microsoft.com/office/2007/relationships/slicerCache" Target="slicerCaches/slicerCache2.xml"/><Relationship Id="rId32" Type="http://schemas.microsoft.com/office/2007/relationships/slicerCache" Target="slicerCaches/slicerCache10.xml"/><Relationship Id="rId37" Type="http://schemas.microsoft.com/office/2007/relationships/slicerCache" Target="slicerCaches/slicerCache15.xml"/><Relationship Id="rId40" Type="http://schemas.microsoft.com/office/2007/relationships/slicerCache" Target="slicerCaches/slicerCache18.xml"/><Relationship Id="rId45" Type="http://schemas.microsoft.com/office/2007/relationships/slicerCache" Target="slicerCaches/slicerCache23.xml"/><Relationship Id="rId53" Type="http://schemas.microsoft.com/office/2007/relationships/slicerCache" Target="slicerCaches/slicerCache31.xml"/><Relationship Id="rId58" Type="http://schemas.microsoft.com/office/2007/relationships/slicerCache" Target="slicerCaches/slicerCache36.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5.xml"/><Relationship Id="rId30" Type="http://schemas.microsoft.com/office/2007/relationships/slicerCache" Target="slicerCaches/slicerCache8.xml"/><Relationship Id="rId35" Type="http://schemas.microsoft.com/office/2007/relationships/slicerCache" Target="slicerCaches/slicerCache13.xml"/><Relationship Id="rId43" Type="http://schemas.microsoft.com/office/2007/relationships/slicerCache" Target="slicerCaches/slicerCache21.xml"/><Relationship Id="rId48" Type="http://schemas.microsoft.com/office/2007/relationships/slicerCache" Target="slicerCaches/slicerCache26.xml"/><Relationship Id="rId56" Type="http://schemas.microsoft.com/office/2007/relationships/slicerCache" Target="slicerCaches/slicerCache34.xml"/><Relationship Id="rId8" Type="http://schemas.openxmlformats.org/officeDocument/2006/relationships/worksheet" Target="worksheets/sheet8.xml"/><Relationship Id="rId51" Type="http://schemas.microsoft.com/office/2007/relationships/slicerCache" Target="slicerCaches/slicerCache2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microsoft.com/office/2007/relationships/slicerCache" Target="slicerCaches/slicerCache11.xml"/><Relationship Id="rId38" Type="http://schemas.microsoft.com/office/2007/relationships/slicerCache" Target="slicerCaches/slicerCache16.xml"/><Relationship Id="rId46" Type="http://schemas.microsoft.com/office/2007/relationships/slicerCache" Target="slicerCaches/slicerCache24.xml"/><Relationship Id="rId59" Type="http://schemas.openxmlformats.org/officeDocument/2006/relationships/theme" Target="theme/theme1.xml"/><Relationship Id="rId20" Type="http://schemas.openxmlformats.org/officeDocument/2006/relationships/worksheet" Target="worksheets/sheet20.xml"/><Relationship Id="rId41" Type="http://schemas.microsoft.com/office/2007/relationships/slicerCache" Target="slicerCaches/slicerCache19.xml"/><Relationship Id="rId54" Type="http://schemas.microsoft.com/office/2007/relationships/slicerCache" Target="slicerCaches/slicerCache32.xml"/><Relationship Id="rId62"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36" Type="http://schemas.microsoft.com/office/2007/relationships/slicerCache" Target="slicerCaches/slicerCache14.xml"/><Relationship Id="rId49" Type="http://schemas.microsoft.com/office/2007/relationships/slicerCache" Target="slicerCaches/slicerCache27.xml"/><Relationship Id="rId57" Type="http://schemas.microsoft.com/office/2007/relationships/slicerCache" Target="slicerCaches/slicerCache35.xml"/><Relationship Id="rId10" Type="http://schemas.openxmlformats.org/officeDocument/2006/relationships/worksheet" Target="worksheets/sheet10.xml"/><Relationship Id="rId31" Type="http://schemas.microsoft.com/office/2007/relationships/slicerCache" Target="slicerCaches/slicerCache9.xml"/><Relationship Id="rId44" Type="http://schemas.microsoft.com/office/2007/relationships/slicerCache" Target="slicerCaches/slicerCache22.xml"/><Relationship Id="rId52" Type="http://schemas.microsoft.com/office/2007/relationships/slicerCache" Target="slicerCaches/slicerCache30.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ctrlProps/ctrlProp1.xml><?xml version="1.0" encoding="utf-8"?>
<formControlPr xmlns="http://schemas.microsoft.com/office/spreadsheetml/2009/9/main" objectType="Scroll" dx="39" fmlaLink="$C$15" horiz="1" max="365" page="2" val="0"/>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hyperlink" Target="https://github.com/Azure/review-checklists" TargetMode="External"/><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hyperlink" Target="https://github.com/Azure/cloud-rolesandops"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7.png"/><Relationship Id="rId1" Type="http://schemas.openxmlformats.org/officeDocument/2006/relationships/hyperlink" Target="#'4. Team'!A1"/><Relationship Id="rId4" Type="http://schemas.openxmlformats.org/officeDocument/2006/relationships/image" Target="../media/image3.svg"/></Relationships>
</file>

<file path=xl/drawings/_rels/drawing6.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hyperlink" Target="#'3. Roles'!A1"/></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0.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2.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xdr:twoCellAnchor>
    <xdr:from>
      <xdr:col>1</xdr:col>
      <xdr:colOff>800100</xdr:colOff>
      <xdr:row>30</xdr:row>
      <xdr:rowOff>102233</xdr:rowOff>
    </xdr:from>
    <xdr:to>
      <xdr:col>3</xdr:col>
      <xdr:colOff>1123950</xdr:colOff>
      <xdr:row>32</xdr:row>
      <xdr:rowOff>69850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996950" y="5779133"/>
          <a:ext cx="4406900" cy="335917"/>
        </a:xfrm>
        <a:prstGeom prst="rect">
          <a:avLst/>
        </a:prstGeom>
        <a:no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0" i="0" u="none" baseline="0">
              <a:solidFill>
                <a:sysClr val="windowText" lastClr="000000"/>
              </a:solidFill>
            </a:rPr>
            <a:t>Work through the below steps, or navigate directly to a topic of interest.</a:t>
          </a:r>
          <a:endParaRPr lang="en-AU" sz="1100" b="1" i="0" u="none" baseline="0">
            <a:solidFill>
              <a:sysClr val="windowText" lastClr="000000"/>
            </a:solidFill>
          </a:endParaRPr>
        </a:p>
      </xdr:txBody>
    </xdr:sp>
    <xdr:clientData/>
  </xdr:twoCellAnchor>
  <xdr:twoCellAnchor>
    <xdr:from>
      <xdr:col>1</xdr:col>
      <xdr:colOff>0</xdr:colOff>
      <xdr:row>9</xdr:row>
      <xdr:rowOff>95250</xdr:rowOff>
    </xdr:from>
    <xdr:to>
      <xdr:col>4</xdr:col>
      <xdr:colOff>1000</xdr:colOff>
      <xdr:row>17</xdr:row>
      <xdr:rowOff>76200</xdr:rowOff>
    </xdr:to>
    <xdr:sp macro="" textlink="">
      <xdr:nvSpPr>
        <xdr:cNvPr id="3" name="TextBox 1">
          <a:extLst>
            <a:ext uri="{FF2B5EF4-FFF2-40B4-BE49-F238E27FC236}">
              <a16:creationId xmlns:a16="http://schemas.microsoft.com/office/drawing/2014/main" id="{00000000-0008-0000-0000-000003000000}"/>
            </a:ext>
          </a:extLst>
        </xdr:cNvPr>
        <xdr:cNvSpPr txBox="1"/>
      </xdr:nvSpPr>
      <xdr:spPr>
        <a:xfrm>
          <a:off x="196850" y="1752600"/>
          <a:ext cx="13704300" cy="2032000"/>
        </a:xfrm>
        <a:prstGeom prst="rect">
          <a:avLst/>
        </a:prstGeom>
        <a:solidFill>
          <a:srgbClr val="7FBA00"/>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1" i="0" baseline="0">
              <a:solidFill>
                <a:schemeClr val="tx1">
                  <a:lumMod val="75000"/>
                  <a:lumOff val="25000"/>
                </a:schemeClr>
              </a:solidFill>
            </a:rPr>
            <a:t>Objectives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Provide </a:t>
          </a:r>
          <a:r>
            <a:rPr lang="en-AU" sz="1100" i="0" u="sng" baseline="0">
              <a:solidFill>
                <a:schemeClr val="tx1">
                  <a:lumMod val="75000"/>
                  <a:lumOff val="25000"/>
                </a:schemeClr>
              </a:solidFill>
            </a:rPr>
            <a:t>prescriptive guidance</a:t>
          </a:r>
          <a:r>
            <a:rPr lang="en-AU" sz="1100" i="0" baseline="0">
              <a:solidFill>
                <a:schemeClr val="tx1">
                  <a:lumMod val="75000"/>
                  <a:lumOff val="25000"/>
                </a:schemeClr>
              </a:solidFill>
            </a:rPr>
            <a:t> for the structure and running of a successful migration project. The guidance include digital estate discovery, defining the migration scope with common business drivers, selection and implementation of migration tooling, project management, risk management and many other related templates.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Provide consistent, well-considered migration execution guidance to the </a:t>
          </a:r>
          <a:r>
            <a:rPr lang="en-AU" sz="1100" i="0" u="sng" baseline="0">
              <a:solidFill>
                <a:schemeClr val="tx1">
                  <a:lumMod val="75000"/>
                  <a:lumOff val="25000"/>
                </a:schemeClr>
              </a:solidFill>
            </a:rPr>
            <a:t>business, project management and technical teams</a:t>
          </a:r>
          <a:r>
            <a:rPr lang="en-AU" sz="1100" i="0" baseline="0">
              <a:solidFill>
                <a:schemeClr val="tx1">
                  <a:lumMod val="75000"/>
                  <a:lumOff val="25000"/>
                </a:schemeClr>
              </a:solidFill>
            </a:rPr>
            <a:t>.</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Reduce the time required on Azure Migrate </a:t>
          </a:r>
          <a:r>
            <a:rPr lang="en-AU" sz="1100" i="0" u="sng" baseline="0">
              <a:solidFill>
                <a:schemeClr val="tx1">
                  <a:lumMod val="75000"/>
                  <a:lumOff val="25000"/>
                </a:schemeClr>
              </a:solidFill>
            </a:rPr>
            <a:t>readiness</a:t>
          </a:r>
          <a:r>
            <a:rPr lang="en-AU" sz="1100" i="0" baseline="0">
              <a:solidFill>
                <a:schemeClr val="tx1">
                  <a:lumMod val="75000"/>
                  <a:lumOff val="25000"/>
                </a:schemeClr>
              </a:solidFill>
            </a:rPr>
            <a:t> by taking the complexity out of the different architectures, methodologies and prerequisite work.</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 Pre-empt support incidents, service outages and project delays by detailing a clear </a:t>
          </a:r>
          <a:r>
            <a:rPr lang="en-AU" sz="1100" i="0" u="sng" baseline="0">
              <a:solidFill>
                <a:schemeClr val="tx1">
                  <a:lumMod val="75000"/>
                  <a:lumOff val="25000"/>
                </a:schemeClr>
              </a:solidFill>
            </a:rPr>
            <a:t>phase-by-phase migration journey</a:t>
          </a:r>
          <a:r>
            <a:rPr lang="en-AU" sz="1100" i="0" baseline="0">
              <a:solidFill>
                <a:schemeClr val="tx1">
                  <a:lumMod val="75000"/>
                  <a:lumOff val="25000"/>
                </a:schemeClr>
              </a:solidFill>
            </a:rPr>
            <a:t> with FastTrack for Azure best practices based on field experience, incident root cause analysis, the highlighting of common risks, and additional risk mitigation through request for change, and other </a:t>
          </a:r>
          <a:r>
            <a:rPr lang="en-AU" sz="1100" i="0" u="sng" baseline="0">
              <a:solidFill>
                <a:schemeClr val="tx1">
                  <a:lumMod val="75000"/>
                  <a:lumOff val="25000"/>
                </a:schemeClr>
              </a:solidFill>
            </a:rPr>
            <a:t>templates with attributes that specifically address common mistakes and oversights during migrations</a:t>
          </a:r>
          <a:r>
            <a:rPr lang="en-AU" sz="1100" i="0" baseline="0">
              <a:solidFill>
                <a:schemeClr val="tx1">
                  <a:lumMod val="75000"/>
                  <a:lumOff val="25000"/>
                </a:schemeClr>
              </a:solidFill>
            </a:rPr>
            <a:t>.</a:t>
          </a:r>
          <a:endParaRPr lang="en-AU" sz="1100" i="0">
            <a:solidFill>
              <a:schemeClr val="tx1">
                <a:lumMod val="75000"/>
                <a:lumOff val="25000"/>
              </a:schemeClr>
            </a:solidFill>
          </a:endParaRPr>
        </a:p>
      </xdr:txBody>
    </xdr:sp>
    <xdr:clientData/>
  </xdr:twoCellAnchor>
  <xdr:twoCellAnchor editAs="absolute">
    <xdr:from>
      <xdr:col>2</xdr:col>
      <xdr:colOff>1610361</xdr:colOff>
      <xdr:row>0</xdr:row>
      <xdr:rowOff>0</xdr:rowOff>
    </xdr:from>
    <xdr:to>
      <xdr:col>4</xdr:col>
      <xdr:colOff>0</xdr:colOff>
      <xdr:row>8</xdr:row>
      <xdr:rowOff>72390</xdr:rowOff>
    </xdr:to>
    <xdr:sp macro="" textlink="">
      <xdr:nvSpPr>
        <xdr:cNvPr id="4" name="Rectangle: Rounded Corners 10">
          <a:extLst>
            <a:ext uri="{FF2B5EF4-FFF2-40B4-BE49-F238E27FC236}">
              <a16:creationId xmlns:a16="http://schemas.microsoft.com/office/drawing/2014/main" id="{00000000-0008-0000-0000-000004000000}"/>
            </a:ext>
          </a:extLst>
        </xdr:cNvPr>
        <xdr:cNvSpPr/>
      </xdr:nvSpPr>
      <xdr:spPr>
        <a:xfrm>
          <a:off x="2626361" y="0"/>
          <a:ext cx="11349989" cy="1545590"/>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editAs="absolute">
    <xdr:from>
      <xdr:col>2</xdr:col>
      <xdr:colOff>1817812</xdr:colOff>
      <xdr:row>0</xdr:row>
      <xdr:rowOff>72518</xdr:rowOff>
    </xdr:from>
    <xdr:to>
      <xdr:col>3</xdr:col>
      <xdr:colOff>2662774</xdr:colOff>
      <xdr:row>5</xdr:row>
      <xdr:rowOff>41334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822382" y="72518"/>
          <a:ext cx="4045362" cy="889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400" b="0" i="0" u="none" strike="noStrike" kern="0" cap="none" spc="0" normalizeH="0" baseline="0" noProof="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The Migration Execution Guide</a:t>
          </a:r>
        </a:p>
      </xdr:txBody>
    </xdr:sp>
    <xdr:clientData/>
  </xdr:twoCellAnchor>
  <xdr:twoCellAnchor editAs="absolute">
    <xdr:from>
      <xdr:col>0</xdr:col>
      <xdr:colOff>0</xdr:colOff>
      <xdr:row>0</xdr:row>
      <xdr:rowOff>0</xdr:rowOff>
    </xdr:from>
    <xdr:to>
      <xdr:col>2</xdr:col>
      <xdr:colOff>1613828</xdr:colOff>
      <xdr:row>5</xdr:row>
      <xdr:rowOff>73398</xdr:rowOff>
    </xdr:to>
    <xdr:pic>
      <xdr:nvPicPr>
        <xdr:cNvPr id="6" name="Picture 1" descr="Azure logo stacked">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0" y="0"/>
          <a:ext cx="2626018" cy="994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1831782</xdr:colOff>
      <xdr:row>5</xdr:row>
      <xdr:rowOff>36830</xdr:rowOff>
    </xdr:from>
    <xdr:to>
      <xdr:col>3</xdr:col>
      <xdr:colOff>9417050</xdr:colOff>
      <xdr:row>7</xdr:row>
      <xdr:rowOff>179070</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2847782" y="957580"/>
          <a:ext cx="10849168"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0" lang="en-AU" sz="1000" b="0" i="0" u="none" strike="noStrike" kern="0" cap="none" spc="0" normalizeH="0" baseline="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Developed by a team of FastTrack for Azure Program Managers and Engineers working with the Microsoft SMC team, the Azure Advanced Cloud Engineering team and the Customer Success Unit.</a:t>
          </a:r>
        </a:p>
      </xdr:txBody>
    </xdr:sp>
    <xdr:clientData/>
  </xdr:twoCellAnchor>
  <xdr:twoCellAnchor editAs="oneCell">
    <xdr:from>
      <xdr:col>1</xdr:col>
      <xdr:colOff>38100</xdr:colOff>
      <xdr:row>28</xdr:row>
      <xdr:rowOff>21536</xdr:rowOff>
    </xdr:from>
    <xdr:to>
      <xdr:col>1</xdr:col>
      <xdr:colOff>722100</xdr:colOff>
      <xdr:row>31</xdr:row>
      <xdr:rowOff>151193</xdr:rowOff>
    </xdr:to>
    <xdr:pic>
      <xdr:nvPicPr>
        <xdr:cNvPr id="8" name="Graphic 7" descr="Right pointing backhand index outlin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34950" y="6314386"/>
          <a:ext cx="684000" cy="682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3</xdr:row>
      <xdr:rowOff>6350</xdr:rowOff>
    </xdr:from>
    <xdr:to>
      <xdr:col>2</xdr:col>
      <xdr:colOff>5588000</xdr:colOff>
      <xdr:row>6</xdr:row>
      <xdr:rowOff>69850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35000" y="641350"/>
          <a:ext cx="9550400" cy="615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rgbClr val="FF0000"/>
              </a:solidFill>
            </a:rPr>
            <a:t>NOTE: Microsoft programs and funding are subject to change. Please discuss with your Microsoft representative if you would like to participate in any of the programs.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272080</xdr:colOff>
      <xdr:row>7</xdr:row>
      <xdr:rowOff>72928</xdr:rowOff>
    </xdr:from>
    <xdr:to>
      <xdr:col>20</xdr:col>
      <xdr:colOff>233120</xdr:colOff>
      <xdr:row>35</xdr:row>
      <xdr:rowOff>0</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0236695" y="1289197"/>
          <a:ext cx="1792771"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AU" sz="1200">
              <a:solidFill>
                <a:schemeClr val="dk1"/>
              </a:solidFill>
              <a:latin typeface="+mn-lt"/>
              <a:ea typeface="+mn-ea"/>
              <a:cs typeface="+mn-cs"/>
            </a:rPr>
            <a:t>CLOUD</a:t>
          </a:r>
          <a:r>
            <a:rPr lang="en-AU" sz="1400">
              <a:solidFill>
                <a:schemeClr val="dk1"/>
              </a:solidFill>
              <a:latin typeface="+mn-lt"/>
              <a:ea typeface="+mn-ea"/>
              <a:cs typeface="+mn-cs"/>
            </a:rPr>
            <a:t> </a:t>
          </a:r>
          <a:r>
            <a:rPr lang="en-AU" sz="1200">
              <a:solidFill>
                <a:schemeClr val="dk1"/>
              </a:solidFill>
              <a:latin typeface="+mn-lt"/>
              <a:ea typeface="+mn-ea"/>
              <a:cs typeface="+mn-cs"/>
            </a:rPr>
            <a:t>OPERATIONS</a:t>
          </a:r>
          <a:endParaRPr lang="en-AU" sz="1400">
            <a:solidFill>
              <a:schemeClr val="dk1"/>
            </a:solidFill>
            <a:latin typeface="+mn-lt"/>
            <a:ea typeface="+mn-ea"/>
            <a:cs typeface="+mn-cs"/>
          </a:endParaRPr>
        </a:p>
      </xdr:txBody>
    </xdr:sp>
    <xdr:clientData/>
  </xdr:twoCellAnchor>
  <xdr:twoCellAnchor>
    <xdr:from>
      <xdr:col>1</xdr:col>
      <xdr:colOff>226419</xdr:colOff>
      <xdr:row>7</xdr:row>
      <xdr:rowOff>69118</xdr:rowOff>
    </xdr:from>
    <xdr:to>
      <xdr:col>4</xdr:col>
      <xdr:colOff>193809</xdr:colOff>
      <xdr:row>34</xdr:row>
      <xdr:rowOff>181805</xdr:rowOff>
    </xdr:to>
    <xdr:sp macro="" textlink="">
      <xdr:nvSpPr>
        <xdr:cNvPr id="42" name="TextBox 41">
          <a:extLst>
            <a:ext uri="{FF2B5EF4-FFF2-40B4-BE49-F238E27FC236}">
              <a16:creationId xmlns:a16="http://schemas.microsoft.com/office/drawing/2014/main" id="{00000000-0008-0000-0200-00002A000000}"/>
            </a:ext>
          </a:extLst>
        </xdr:cNvPr>
        <xdr:cNvSpPr txBox="1"/>
      </xdr:nvSpPr>
      <xdr:spPr>
        <a:xfrm>
          <a:off x="421804" y="1285387"/>
          <a:ext cx="1799120"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200"/>
            <a:t>LANDING ZONE</a:t>
          </a:r>
        </a:p>
      </xdr:txBody>
    </xdr:sp>
    <xdr:clientData/>
  </xdr:twoCellAnchor>
  <xdr:twoCellAnchor>
    <xdr:from>
      <xdr:col>4</xdr:col>
      <xdr:colOff>374649</xdr:colOff>
      <xdr:row>22</xdr:row>
      <xdr:rowOff>155355</xdr:rowOff>
    </xdr:from>
    <xdr:to>
      <xdr:col>5</xdr:col>
      <xdr:colOff>303779</xdr:colOff>
      <xdr:row>24</xdr:row>
      <xdr:rowOff>149595</xdr:rowOff>
    </xdr:to>
    <xdr:sp macro="" textlink="">
      <xdr:nvSpPr>
        <xdr:cNvPr id="43" name="Arrow: Left-Right 42">
          <a:extLst>
            <a:ext uri="{FF2B5EF4-FFF2-40B4-BE49-F238E27FC236}">
              <a16:creationId xmlns:a16="http://schemas.microsoft.com/office/drawing/2014/main" id="{00000000-0008-0000-0200-00002B000000}"/>
            </a:ext>
          </a:extLst>
        </xdr:cNvPr>
        <xdr:cNvSpPr/>
      </xdr:nvSpPr>
      <xdr:spPr>
        <a:xfrm>
          <a:off x="2393949" y="2943005"/>
          <a:ext cx="538730" cy="3625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146048</xdr:colOff>
      <xdr:row>22</xdr:row>
      <xdr:rowOff>154905</xdr:rowOff>
    </xdr:from>
    <xdr:to>
      <xdr:col>17</xdr:col>
      <xdr:colOff>75178</xdr:colOff>
      <xdr:row>24</xdr:row>
      <xdr:rowOff>149145</xdr:rowOff>
    </xdr:to>
    <xdr:sp macro="" textlink="">
      <xdr:nvSpPr>
        <xdr:cNvPr id="55" name="Arrow: Right 54">
          <a:extLst>
            <a:ext uri="{FF2B5EF4-FFF2-40B4-BE49-F238E27FC236}">
              <a16:creationId xmlns:a16="http://schemas.microsoft.com/office/drawing/2014/main" id="{00000000-0008-0000-0200-000037000000}"/>
            </a:ext>
          </a:extLst>
        </xdr:cNvPr>
        <xdr:cNvSpPr/>
      </xdr:nvSpPr>
      <xdr:spPr>
        <a:xfrm>
          <a:off x="9480548" y="2942555"/>
          <a:ext cx="538730" cy="3625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18</xdr:col>
      <xdr:colOff>140485</xdr:colOff>
      <xdr:row>9</xdr:row>
      <xdr:rowOff>33543</xdr:rowOff>
    </xdr:from>
    <xdr:to>
      <xdr:col>19</xdr:col>
      <xdr:colOff>357908</xdr:colOff>
      <xdr:row>34</xdr:row>
      <xdr:rowOff>1237</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tretch>
          <a:fillRect/>
        </a:stretch>
      </xdr:blipFill>
      <xdr:spPr>
        <a:xfrm>
          <a:off x="10715677" y="1621043"/>
          <a:ext cx="828000" cy="4608079"/>
        </a:xfrm>
        <a:prstGeom prst="rect">
          <a:avLst/>
        </a:prstGeom>
      </xdr:spPr>
    </xdr:pic>
    <xdr:clientData/>
  </xdr:twoCellAnchor>
  <xdr:twoCellAnchor editAs="oneCell">
    <xdr:from>
      <xdr:col>2</xdr:col>
      <xdr:colOff>90302</xdr:colOff>
      <xdr:row>9</xdr:row>
      <xdr:rowOff>33542</xdr:rowOff>
    </xdr:from>
    <xdr:to>
      <xdr:col>3</xdr:col>
      <xdr:colOff>307726</xdr:colOff>
      <xdr:row>34</xdr:row>
      <xdr:rowOff>5515</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stretch>
          <a:fillRect/>
        </a:stretch>
      </xdr:blipFill>
      <xdr:spPr>
        <a:xfrm>
          <a:off x="896264" y="1621042"/>
          <a:ext cx="828000" cy="4612358"/>
        </a:xfrm>
        <a:prstGeom prst="rect">
          <a:avLst/>
        </a:prstGeom>
      </xdr:spPr>
    </xdr:pic>
    <xdr:clientData/>
  </xdr:twoCellAnchor>
  <xdr:twoCellAnchor>
    <xdr:from>
      <xdr:col>1</xdr:col>
      <xdr:colOff>232339</xdr:colOff>
      <xdr:row>35</xdr:row>
      <xdr:rowOff>76200</xdr:rowOff>
    </xdr:from>
    <xdr:to>
      <xdr:col>4</xdr:col>
      <xdr:colOff>187889</xdr:colOff>
      <xdr:row>38</xdr:row>
      <xdr:rowOff>34290</xdr:rowOff>
    </xdr:to>
    <xdr:sp macro="" textlink="">
      <xdr:nvSpPr>
        <xdr:cNvPr id="7" name="TextBox 6">
          <a:hlinkClick xmlns:r="http://schemas.openxmlformats.org/officeDocument/2006/relationships" r:id="rId3"/>
          <a:extLst>
            <a:ext uri="{FF2B5EF4-FFF2-40B4-BE49-F238E27FC236}">
              <a16:creationId xmlns:a16="http://schemas.microsoft.com/office/drawing/2014/main" id="{00000000-0008-0000-0200-000007000000}"/>
            </a:ext>
          </a:extLst>
        </xdr:cNvPr>
        <xdr:cNvSpPr txBox="1"/>
      </xdr:nvSpPr>
      <xdr:spPr>
        <a:xfrm>
          <a:off x="422839" y="5416550"/>
          <a:ext cx="1784350" cy="51054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050" b="0" i="0" u="sng" strike="noStrike">
              <a:solidFill>
                <a:schemeClr val="dk1"/>
              </a:solidFill>
              <a:effectLst/>
              <a:latin typeface="+mn-lt"/>
              <a:ea typeface="+mn-ea"/>
              <a:cs typeface="+mn-cs"/>
              <a:hlinkClick xmlns:r="http://schemas.openxmlformats.org/officeDocument/2006/relationships" r:id=""/>
            </a:rPr>
            <a:t>FTA Landing Zone Design Review</a:t>
          </a:r>
          <a:r>
            <a:rPr lang="en-AU" sz="1050" b="0" i="0" u="sng" strike="noStrike">
              <a:solidFill>
                <a:schemeClr val="dk1"/>
              </a:solidFill>
              <a:effectLst/>
              <a:latin typeface="+mn-lt"/>
              <a:ea typeface="+mn-ea"/>
              <a:cs typeface="+mn-cs"/>
            </a:rPr>
            <a:t> </a:t>
          </a:r>
          <a:r>
            <a:rPr lang="en-AU" sz="1050"/>
            <a:t> </a:t>
          </a:r>
        </a:p>
      </xdr:txBody>
    </xdr:sp>
    <xdr:clientData/>
  </xdr:twoCellAnchor>
  <xdr:twoCellAnchor>
    <xdr:from>
      <xdr:col>17</xdr:col>
      <xdr:colOff>278000</xdr:colOff>
      <xdr:row>35</xdr:row>
      <xdr:rowOff>76200</xdr:rowOff>
    </xdr:from>
    <xdr:to>
      <xdr:col>20</xdr:col>
      <xdr:colOff>227200</xdr:colOff>
      <xdr:row>38</xdr:row>
      <xdr:rowOff>35560</xdr:rowOff>
    </xdr:to>
    <xdr:sp macro="" textlink="">
      <xdr:nvSpPr>
        <xdr:cNvPr id="8" name="TextBox 7">
          <a:hlinkClick xmlns:r="http://schemas.openxmlformats.org/officeDocument/2006/relationships" r:id="rId4"/>
          <a:extLst>
            <a:ext uri="{FF2B5EF4-FFF2-40B4-BE49-F238E27FC236}">
              <a16:creationId xmlns:a16="http://schemas.microsoft.com/office/drawing/2014/main" id="{00000000-0008-0000-0200-000008000000}"/>
            </a:ext>
          </a:extLst>
        </xdr:cNvPr>
        <xdr:cNvSpPr txBox="1"/>
      </xdr:nvSpPr>
      <xdr:spPr>
        <a:xfrm>
          <a:off x="11441300" y="5416550"/>
          <a:ext cx="1778000" cy="51181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0" i="0" u="sng" strike="noStrike">
              <a:solidFill>
                <a:schemeClr val="dk1"/>
              </a:solidFill>
              <a:effectLst/>
              <a:latin typeface="+mn-lt"/>
              <a:ea typeface="+mn-ea"/>
              <a:cs typeface="+mn-cs"/>
              <a:hlinkClick xmlns:r="http://schemas.openxmlformats.org/officeDocument/2006/relationships" r:id=""/>
            </a:rPr>
            <a:t>FTA Cloud Roles and Operations Management</a:t>
          </a:r>
          <a:r>
            <a:rPr lang="en-AU" sz="1050"/>
            <a:t> </a:t>
          </a:r>
        </a:p>
      </xdr:txBody>
    </xdr:sp>
    <xdr:clientData/>
  </xdr:twoCellAnchor>
  <xdr:twoCellAnchor>
    <xdr:from>
      <xdr:col>1</xdr:col>
      <xdr:colOff>2540</xdr:colOff>
      <xdr:row>2</xdr:row>
      <xdr:rowOff>40640</xdr:rowOff>
    </xdr:from>
    <xdr:to>
      <xdr:col>21</xdr:col>
      <xdr:colOff>2540</xdr:colOff>
      <xdr:row>5</xdr:row>
      <xdr:rowOff>44450</xdr:rowOff>
    </xdr:to>
    <xdr:sp macro="" textlink="">
      <xdr:nvSpPr>
        <xdr:cNvPr id="9" name="TextBox 1">
          <a:extLst>
            <a:ext uri="{FF2B5EF4-FFF2-40B4-BE49-F238E27FC236}">
              <a16:creationId xmlns:a16="http://schemas.microsoft.com/office/drawing/2014/main" id="{00000000-0008-0000-0200-000009000000}"/>
            </a:ext>
          </a:extLst>
        </xdr:cNvPr>
        <xdr:cNvSpPr txBox="1"/>
      </xdr:nvSpPr>
      <xdr:spPr>
        <a:xfrm>
          <a:off x="193040" y="491490"/>
          <a:ext cx="12192000" cy="57531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This</a:t>
          </a:r>
          <a:r>
            <a:rPr lang="en-AU" sz="1100" i="1" baseline="0">
              <a:solidFill>
                <a:sysClr val="windowText" lastClr="000000"/>
              </a:solidFill>
            </a:rPr>
            <a:t> resource includes guidance for all phases of the typical migration approach in the graphic below. The design of a new, or validation of an existing landing zone for migrated workloads is recommended along with a cloud operating model and operations plan to manage migrated workloads. </a:t>
          </a:r>
          <a:r>
            <a:rPr lang="en-AU" sz="1100" i="1" baseline="0">
              <a:solidFill>
                <a:schemeClr val="dk1"/>
              </a:solidFill>
              <a:effectLst/>
              <a:latin typeface="+mn-lt"/>
              <a:ea typeface="+mn-ea"/>
              <a:cs typeface="+mn-cs"/>
            </a:rPr>
            <a:t>However, neither of these are within the scope of this resource. FastTrack for Azure offer separate resources to assist with these areas.</a:t>
          </a:r>
          <a:endParaRPr lang="en-AU" sz="1100" i="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5</xdr:col>
          <xdr:colOff>404191</xdr:colOff>
          <xdr:row>7</xdr:row>
          <xdr:rowOff>72886</xdr:rowOff>
        </xdr:from>
        <xdr:to>
          <xdr:col>16</xdr:col>
          <xdr:colOff>28076</xdr:colOff>
          <xdr:row>38</xdr:row>
          <xdr:rowOff>26504</xdr:rowOff>
        </xdr:to>
        <xdr:sp macro="" textlink="">
          <xdr:nvSpPr>
            <xdr:cNvPr id="3073" name="Object 1" hidden="1">
              <a:extLst>
                <a:ext uri="{63B3BB69-23CF-44E3-9099-C40C66FF867C}">
                  <a14:compatExt spid="_x0000_s3073"/>
                </a:ext>
                <a:ext uri="{FF2B5EF4-FFF2-40B4-BE49-F238E27FC236}">
                  <a16:creationId xmlns:a16="http://schemas.microsoft.com/office/drawing/2014/main" id="{9C34EB54-D071-F199-951D-E740EF946C9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xdr:col>
      <xdr:colOff>6350</xdr:colOff>
      <xdr:row>2</xdr:row>
      <xdr:rowOff>44450</xdr:rowOff>
    </xdr:from>
    <xdr:to>
      <xdr:col>10</xdr:col>
      <xdr:colOff>0</xdr:colOff>
      <xdr:row>4</xdr:row>
      <xdr:rowOff>69850</xdr:rowOff>
    </xdr:to>
    <xdr:sp macro="" textlink="">
      <xdr:nvSpPr>
        <xdr:cNvPr id="27" name="TextBox 1">
          <a:extLst>
            <a:ext uri="{FF2B5EF4-FFF2-40B4-BE49-F238E27FC236}">
              <a16:creationId xmlns:a16="http://schemas.microsoft.com/office/drawing/2014/main" id="{00000000-0008-0000-0300-00001B000000}"/>
            </a:ext>
          </a:extLst>
        </xdr:cNvPr>
        <xdr:cNvSpPr txBox="1"/>
      </xdr:nvSpPr>
      <xdr:spPr>
        <a:xfrm>
          <a:off x="158750" y="495300"/>
          <a:ext cx="18796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questions in this worksheet will help to populate the migration execution guide templates. A workshop (or series of workshops) with all relevant stakeholders</a:t>
          </a:r>
          <a:r>
            <a:rPr lang="en-AU" sz="1100" i="1" baseline="0">
              <a:solidFill>
                <a:sysClr val="windowText" lastClr="000000"/>
              </a:solidFill>
            </a:rPr>
            <a:t> is recommended to gather the required information.</a:t>
          </a:r>
          <a:endParaRPr lang="en-AU" sz="1100" i="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154940</xdr:colOff>
      <xdr:row>19</xdr:row>
      <xdr:rowOff>132080</xdr:rowOff>
    </xdr:from>
    <xdr:to>
      <xdr:col>29</xdr:col>
      <xdr:colOff>427990</xdr:colOff>
      <xdr:row>24</xdr:row>
      <xdr:rowOff>158750</xdr:rowOff>
    </xdr:to>
    <mc:AlternateContent xmlns:mc="http://schemas.openxmlformats.org/markup-compatibility/2006" xmlns:sle15="http://schemas.microsoft.com/office/drawing/2012/slicer">
      <mc:Choice Requires="sle15">
        <xdr:graphicFrame macro="">
          <xdr:nvGraphicFramePr>
            <xdr:cNvPr id="7" name="Role 1">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Role 1"/>
            </a:graphicData>
          </a:graphic>
        </xdr:graphicFrame>
      </mc:Choice>
      <mc:Fallback xmlns="">
        <xdr:sp macro="" textlink="">
          <xdr:nvSpPr>
            <xdr:cNvPr id="0" name=""/>
            <xdr:cNvSpPr>
              <a:spLocks noTextEdit="1"/>
            </xdr:cNvSpPr>
          </xdr:nvSpPr>
          <xdr:spPr>
            <a:xfrm>
              <a:off x="154940" y="5345430"/>
              <a:ext cx="12909550" cy="94742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1023620</xdr:colOff>
      <xdr:row>4</xdr:row>
      <xdr:rowOff>27720</xdr:rowOff>
    </xdr:from>
    <xdr:to>
      <xdr:col>5</xdr:col>
      <xdr:colOff>84570</xdr:colOff>
      <xdr:row>5</xdr:row>
      <xdr:rowOff>743570</xdr:rowOff>
    </xdr:to>
    <xdr:sp macro="" textlink="">
      <xdr:nvSpPr>
        <xdr:cNvPr id="100" name="TextBox 7">
          <a:hlinkClick xmlns:r="http://schemas.openxmlformats.org/officeDocument/2006/relationships" r:id="rId1"/>
          <a:extLst>
            <a:ext uri="{FF2B5EF4-FFF2-40B4-BE49-F238E27FC236}">
              <a16:creationId xmlns:a16="http://schemas.microsoft.com/office/drawing/2014/main" id="{00000000-0008-0000-0400-000064000000}"/>
            </a:ext>
          </a:extLst>
        </xdr:cNvPr>
        <xdr:cNvSpPr txBox="1"/>
      </xdr:nvSpPr>
      <xdr:spPr>
        <a:xfrm>
          <a:off x="1220470" y="1011970"/>
          <a:ext cx="1620000" cy="90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Modify</a:t>
          </a:r>
          <a:r>
            <a:rPr lang="en-AU" sz="1100" b="0" i="0" baseline="0">
              <a:solidFill>
                <a:sysClr val="windowText" lastClr="000000"/>
              </a:solidFill>
            </a:rPr>
            <a:t> DACI as required, then CLICK HERE to a</a:t>
          </a:r>
          <a:r>
            <a:rPr lang="en-AU" sz="1100" b="0" i="0">
              <a:solidFill>
                <a:sysClr val="windowText" lastClr="000000"/>
              </a:solidFill>
            </a:rPr>
            <a:t>ssign project resources</a:t>
          </a:r>
        </a:p>
      </xdr:txBody>
    </xdr:sp>
    <xdr:clientData/>
  </xdr:twoCellAnchor>
  <xdr:twoCellAnchor editAs="oneCell">
    <xdr:from>
      <xdr:col>1</xdr:col>
      <xdr:colOff>77930</xdr:colOff>
      <xdr:row>5</xdr:row>
      <xdr:rowOff>1261109</xdr:rowOff>
    </xdr:from>
    <xdr:to>
      <xdr:col>7</xdr:col>
      <xdr:colOff>64770</xdr:colOff>
      <xdr:row>17</xdr:row>
      <xdr:rowOff>57792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74780" y="2429509"/>
          <a:ext cx="3180890" cy="2473333"/>
        </a:xfrm>
        <a:prstGeom prst="rect">
          <a:avLst/>
        </a:prstGeom>
      </xdr:spPr>
    </xdr:pic>
    <xdr:clientData/>
  </xdr:twoCellAnchor>
  <xdr:twoCellAnchor editAs="oneCell">
    <xdr:from>
      <xdr:col>1</xdr:col>
      <xdr:colOff>165100</xdr:colOff>
      <xdr:row>4</xdr:row>
      <xdr:rowOff>78862</xdr:rowOff>
    </xdr:from>
    <xdr:to>
      <xdr:col>1</xdr:col>
      <xdr:colOff>849100</xdr:colOff>
      <xdr:row>5</xdr:row>
      <xdr:rowOff>576818</xdr:rowOff>
    </xdr:to>
    <xdr:pic>
      <xdr:nvPicPr>
        <xdr:cNvPr id="5" name="Graphic 4" descr="Right pointing backhand index outline">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1950" y="1063112"/>
          <a:ext cx="684000" cy="6821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720247</xdr:colOff>
      <xdr:row>22</xdr:row>
      <xdr:rowOff>121238</xdr:rowOff>
    </xdr:from>
    <xdr:to>
      <xdr:col>4</xdr:col>
      <xdr:colOff>642897</xdr:colOff>
      <xdr:row>42</xdr:row>
      <xdr:rowOff>38237</xdr:rowOff>
    </xdr:to>
    <mc:AlternateContent xmlns:mc="http://schemas.openxmlformats.org/markup-compatibility/2006" xmlns:sle15="http://schemas.microsoft.com/office/drawing/2012/slicer">
      <mc:Choice Requires="sle15">
        <xdr:graphicFrame macro="">
          <xdr:nvGraphicFramePr>
            <xdr:cNvPr id="8" name="Name">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2485547" y="4745991"/>
              <a:ext cx="21261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679925</xdr:colOff>
      <xdr:row>22</xdr:row>
      <xdr:rowOff>121238</xdr:rowOff>
    </xdr:from>
    <xdr:to>
      <xdr:col>6</xdr:col>
      <xdr:colOff>177125</xdr:colOff>
      <xdr:row>42</xdr:row>
      <xdr:rowOff>38237</xdr:rowOff>
    </xdr:to>
    <mc:AlternateContent xmlns:mc="http://schemas.openxmlformats.org/markup-compatibility/2006" xmlns:sle15="http://schemas.microsoft.com/office/drawing/2012/slicer">
      <mc:Choice Requires="sle15">
        <xdr:graphicFrame macro="">
          <xdr:nvGraphicFramePr>
            <xdr:cNvPr id="9" name="Role">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Role"/>
            </a:graphicData>
          </a:graphic>
        </xdr:graphicFrame>
      </mc:Choice>
      <mc:Fallback xmlns="">
        <xdr:sp macro="" textlink="">
          <xdr:nvSpPr>
            <xdr:cNvPr id="0" name=""/>
            <xdr:cNvSpPr>
              <a:spLocks noTextEdit="1"/>
            </xdr:cNvSpPr>
          </xdr:nvSpPr>
          <xdr:spPr>
            <a:xfrm>
              <a:off x="4648675" y="4745991"/>
              <a:ext cx="21388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231615</xdr:colOff>
      <xdr:row>22</xdr:row>
      <xdr:rowOff>121238</xdr:rowOff>
    </xdr:from>
    <xdr:to>
      <xdr:col>8</xdr:col>
      <xdr:colOff>624165</xdr:colOff>
      <xdr:row>42</xdr:row>
      <xdr:rowOff>38237</xdr:rowOff>
    </xdr:to>
    <mc:AlternateContent xmlns:mc="http://schemas.openxmlformats.org/markup-compatibility/2006" xmlns:sle15="http://schemas.microsoft.com/office/drawing/2012/slicer">
      <mc:Choice Requires="sle15">
        <xdr:graphicFrame macro="">
          <xdr:nvGraphicFramePr>
            <xdr:cNvPr id="10" name="Department">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841965" y="4745991"/>
              <a:ext cx="21197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651350</xdr:colOff>
      <xdr:row>22</xdr:row>
      <xdr:rowOff>121238</xdr:rowOff>
    </xdr:from>
    <xdr:to>
      <xdr:col>9</xdr:col>
      <xdr:colOff>516850</xdr:colOff>
      <xdr:row>42</xdr:row>
      <xdr:rowOff>38237</xdr:rowOff>
    </xdr:to>
    <mc:AlternateContent xmlns:mc="http://schemas.openxmlformats.org/markup-compatibility/2006" xmlns:sle15="http://schemas.microsoft.com/office/drawing/2012/slicer">
      <mc:Choice Requires="sle15">
        <xdr:graphicFrame macro="">
          <xdr:nvGraphicFramePr>
            <xdr:cNvPr id="11" name="Workload 2">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Workload 2"/>
            </a:graphicData>
          </a:graphic>
        </xdr:graphicFrame>
      </mc:Choice>
      <mc:Fallback xmlns="">
        <xdr:sp macro="" textlink="">
          <xdr:nvSpPr>
            <xdr:cNvPr id="0" name=""/>
            <xdr:cNvSpPr>
              <a:spLocks noTextEdit="1"/>
            </xdr:cNvSpPr>
          </xdr:nvSpPr>
          <xdr:spPr>
            <a:xfrm>
              <a:off x="8988900"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565307</xdr:colOff>
      <xdr:row>22</xdr:row>
      <xdr:rowOff>121238</xdr:rowOff>
    </xdr:from>
    <xdr:to>
      <xdr:col>12</xdr:col>
      <xdr:colOff>100607</xdr:colOff>
      <xdr:row>42</xdr:row>
      <xdr:rowOff>38237</xdr:rowOff>
    </xdr:to>
    <mc:AlternateContent xmlns:mc="http://schemas.openxmlformats.org/markup-compatibility/2006" xmlns:sle15="http://schemas.microsoft.com/office/drawing/2012/slicer">
      <mc:Choice Requires="sle15">
        <xdr:graphicFrame macro="">
          <xdr:nvGraphicFramePr>
            <xdr:cNvPr id="12" name="Location">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1169807"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789940</xdr:colOff>
      <xdr:row>3</xdr:row>
      <xdr:rowOff>153670</xdr:rowOff>
    </xdr:from>
    <xdr:to>
      <xdr:col>2</xdr:col>
      <xdr:colOff>481490</xdr:colOff>
      <xdr:row>5</xdr:row>
      <xdr:rowOff>29120</xdr:rowOff>
    </xdr:to>
    <xdr:sp macro="" textlink="">
      <xdr:nvSpPr>
        <xdr:cNvPr id="2" name="TextBox 7">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986790" y="788670"/>
          <a:ext cx="1260000" cy="72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CLICK HERE</a:t>
          </a:r>
          <a:r>
            <a:rPr lang="en-AU" sz="1100" b="0" i="0" baseline="0">
              <a:solidFill>
                <a:sysClr val="windowText" lastClr="000000"/>
              </a:solidFill>
            </a:rPr>
            <a:t> to review role responsibilities</a:t>
          </a:r>
          <a:endParaRPr lang="en-AU" sz="1100" b="0" i="0">
            <a:solidFill>
              <a:sysClr val="windowText" lastClr="000000"/>
            </a:solidFill>
          </a:endParaRPr>
        </a:p>
      </xdr:txBody>
    </xdr:sp>
    <xdr:clientData/>
  </xdr:twoCellAnchor>
  <xdr:twoCellAnchor editAs="oneCell">
    <xdr:from>
      <xdr:col>0</xdr:col>
      <xdr:colOff>179071</xdr:colOff>
      <xdr:row>4</xdr:row>
      <xdr:rowOff>2540</xdr:rowOff>
    </xdr:from>
    <xdr:to>
      <xdr:col>1</xdr:col>
      <xdr:colOff>639948</xdr:colOff>
      <xdr:row>5</xdr:row>
      <xdr:rowOff>11486</xdr:rowOff>
    </xdr:to>
    <xdr:pic>
      <xdr:nvPicPr>
        <xdr:cNvPr id="3" name="Graphic 2" descr="Right pointing backhand index outline">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9071" y="821690"/>
          <a:ext cx="657727" cy="68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5590321</xdr:colOff>
      <xdr:row>14</xdr:row>
      <xdr:rowOff>161662</xdr:rowOff>
    </xdr:from>
    <xdr:to>
      <xdr:col>7</xdr:col>
      <xdr:colOff>599814</xdr:colOff>
      <xdr:row>35</xdr:row>
      <xdr:rowOff>167717</xdr:rowOff>
    </xdr:to>
    <xdr:pic>
      <xdr:nvPicPr>
        <xdr:cNvPr id="20" name="Picture 19" descr="Diagram of Appliance architecture.">
          <a:extLst>
            <a:ext uri="{FF2B5EF4-FFF2-40B4-BE49-F238E27FC236}">
              <a16:creationId xmlns:a16="http://schemas.microsoft.com/office/drawing/2014/main" id="{00000000-0008-0000-07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90471" y="2784212"/>
          <a:ext cx="6534743" cy="375255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4753315</xdr:colOff>
      <xdr:row>8</xdr:row>
      <xdr:rowOff>156210</xdr:rowOff>
    </xdr:from>
    <xdr:to>
      <xdr:col>5</xdr:col>
      <xdr:colOff>480160</xdr:colOff>
      <xdr:row>14</xdr:row>
      <xdr:rowOff>60380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953465" y="1711960"/>
          <a:ext cx="2895995" cy="97097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a:solidFill>
                <a:schemeClr val="bg1"/>
              </a:solidFill>
            </a:rPr>
            <a:t>- </a:t>
          </a:r>
          <a:r>
            <a:rPr lang="en-AU" sz="1100" b="0" u="sng">
              <a:solidFill>
                <a:schemeClr val="bg1"/>
              </a:solidFill>
            </a:rPr>
            <a:t>Agentless</a:t>
          </a:r>
          <a:r>
            <a:rPr lang="en-AU" sz="1100" b="0">
              <a:solidFill>
                <a:schemeClr val="bg1"/>
              </a:solidFill>
            </a:rPr>
            <a:t> </a:t>
          </a:r>
          <a:r>
            <a:rPr lang="en-AU" sz="1100" b="0" i="0">
              <a:solidFill>
                <a:schemeClr val="bg1"/>
              </a:solidFill>
              <a:effectLst/>
              <a:latin typeface="+mn-lt"/>
              <a:ea typeface="+mn-ea"/>
              <a:cs typeface="+mn-cs"/>
            </a:rPr>
            <a:t>Discovery and assessment of VMware servers</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Agentless</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519343</xdr:colOff>
      <xdr:row>8</xdr:row>
      <xdr:rowOff>156210</xdr:rowOff>
    </xdr:from>
    <xdr:to>
      <xdr:col>5</xdr:col>
      <xdr:colOff>3426544</xdr:colOff>
      <xdr:row>14</xdr:row>
      <xdr:rowOff>60380</xdr:rowOff>
    </xdr:to>
    <xdr:sp macro="" textlink="">
      <xdr:nvSpPr>
        <xdr:cNvPr id="25" name="TextBox 24">
          <a:extLst>
            <a:ext uri="{FF2B5EF4-FFF2-40B4-BE49-F238E27FC236}">
              <a16:creationId xmlns:a16="http://schemas.microsoft.com/office/drawing/2014/main" id="{00000000-0008-0000-0700-000019000000}"/>
            </a:ext>
          </a:extLst>
        </xdr:cNvPr>
        <xdr:cNvSpPr txBox="1"/>
      </xdr:nvSpPr>
      <xdr:spPr>
        <a:xfrm>
          <a:off x="8888643" y="1711960"/>
          <a:ext cx="2907201" cy="97097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a:solidFill>
                <a:schemeClr val="tx1">
                  <a:lumMod val="75000"/>
                  <a:lumOff val="25000"/>
                </a:schemeClr>
              </a:solidFill>
            </a:rPr>
            <a:t> </a:t>
          </a:r>
          <a:r>
            <a:rPr lang="en-AU" sz="1100" b="0" i="0">
              <a:solidFill>
                <a:schemeClr val="tx1">
                  <a:lumMod val="75000"/>
                  <a:lumOff val="25000"/>
                </a:schemeClr>
              </a:solidFill>
              <a:effectLst/>
              <a:latin typeface="+mn-lt"/>
              <a:ea typeface="+mn-ea"/>
              <a:cs typeface="+mn-cs"/>
            </a:rPr>
            <a:t>Discovery and assessment of Hyper-V servers</a:t>
          </a:r>
        </a:p>
        <a:p>
          <a:r>
            <a:rPr lang="en-AU" sz="1100" b="0" i="0">
              <a:solidFill>
                <a:schemeClr val="tx1">
                  <a:lumMod val="75000"/>
                  <a:lumOff val="25000"/>
                </a:schemeClr>
              </a:solidFill>
              <a:effectLst/>
              <a:latin typeface="+mn-lt"/>
              <a:ea typeface="+mn-ea"/>
              <a:cs typeface="+mn-cs"/>
            </a:rPr>
            <a:t>- </a:t>
          </a:r>
          <a:r>
            <a:rPr lang="en-AU" sz="1100" b="0" i="0" u="sng">
              <a:solidFill>
                <a:schemeClr val="tx1">
                  <a:lumMod val="75000"/>
                  <a:lumOff val="25000"/>
                </a:schemeClr>
              </a:solidFill>
              <a:effectLst/>
              <a:latin typeface="+mn-lt"/>
              <a:ea typeface="+mn-ea"/>
              <a:cs typeface="+mn-cs"/>
            </a:rPr>
            <a:t>Cannot be used</a:t>
          </a:r>
          <a:r>
            <a:rPr lang="en-AU" sz="1100" b="0" i="0">
              <a:solidFill>
                <a:schemeClr val="tx1">
                  <a:lumMod val="75000"/>
                  <a:lumOff val="25000"/>
                </a:schemeClr>
              </a:solidFill>
              <a:effectLst/>
              <a:latin typeface="+mn-lt"/>
              <a:ea typeface="+mn-ea"/>
              <a:cs typeface="+mn-cs"/>
            </a:rPr>
            <a:t> to migrate Hyper-V servers</a:t>
          </a:r>
        </a:p>
      </xdr:txBody>
    </xdr:sp>
    <xdr:clientData/>
  </xdr:twoCellAnchor>
  <xdr:twoCellAnchor editAs="absolute">
    <xdr:from>
      <xdr:col>5</xdr:col>
      <xdr:colOff>3471050</xdr:colOff>
      <xdr:row>8</xdr:row>
      <xdr:rowOff>156210</xdr:rowOff>
    </xdr:from>
    <xdr:to>
      <xdr:col>7</xdr:col>
      <xdr:colOff>115613</xdr:colOff>
      <xdr:row>14</xdr:row>
      <xdr:rowOff>60380</xdr:rowOff>
    </xdr:to>
    <xdr:sp macro="" textlink="">
      <xdr:nvSpPr>
        <xdr:cNvPr id="26" name="Rectangle 25">
          <a:extLst>
            <a:ext uri="{FF2B5EF4-FFF2-40B4-BE49-F238E27FC236}">
              <a16:creationId xmlns:a16="http://schemas.microsoft.com/office/drawing/2014/main" id="{00000000-0008-0000-0700-00001A000000}"/>
            </a:ext>
          </a:extLst>
        </xdr:cNvPr>
        <xdr:cNvSpPr/>
      </xdr:nvSpPr>
      <xdr:spPr>
        <a:xfrm>
          <a:off x="11840350" y="1711960"/>
          <a:ext cx="1000663" cy="97097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115803</xdr:colOff>
      <xdr:row>8</xdr:row>
      <xdr:rowOff>156210</xdr:rowOff>
    </xdr:from>
    <xdr:to>
      <xdr:col>8</xdr:col>
      <xdr:colOff>9829</xdr:colOff>
      <xdr:row>14</xdr:row>
      <xdr:rowOff>60380</xdr:rowOff>
    </xdr:to>
    <xdr:sp macro="" textlink="">
      <xdr:nvSpPr>
        <xdr:cNvPr id="27" name="Rectangle 26">
          <a:extLst>
            <a:ext uri="{FF2B5EF4-FFF2-40B4-BE49-F238E27FC236}">
              <a16:creationId xmlns:a16="http://schemas.microsoft.com/office/drawing/2014/main" id="{00000000-0008-0000-0700-00001B000000}"/>
            </a:ext>
          </a:extLst>
        </xdr:cNvPr>
        <xdr:cNvSpPr/>
      </xdr:nvSpPr>
      <xdr:spPr>
        <a:xfrm>
          <a:off x="12841203" y="1711960"/>
          <a:ext cx="929076" cy="97097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3465727</xdr:colOff>
      <xdr:row>8</xdr:row>
      <xdr:rowOff>156210</xdr:rowOff>
    </xdr:from>
    <xdr:to>
      <xdr:col>8</xdr:col>
      <xdr:colOff>955333</xdr:colOff>
      <xdr:row>14</xdr:row>
      <xdr:rowOff>59690</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11835027" y="1711960"/>
          <a:ext cx="2880756" cy="97028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Clouds</a:t>
          </a:r>
        </a:p>
        <a:p>
          <a:r>
            <a:rPr lang="en-AU" sz="1100" b="0"/>
            <a:t>- </a:t>
          </a:r>
          <a:r>
            <a:rPr lang="en-AU" sz="1100" b="0" u="sng"/>
            <a:t>Agentless</a:t>
          </a:r>
          <a:r>
            <a:rPr lang="en-AU" sz="1100" b="0"/>
            <a:t> </a:t>
          </a:r>
          <a:r>
            <a:rPr lang="en-AU" sz="1100" b="0" i="0">
              <a:solidFill>
                <a:schemeClr val="dk1"/>
              </a:solidFill>
              <a:effectLst/>
              <a:latin typeface="+mn-lt"/>
              <a:ea typeface="+mn-ea"/>
              <a:cs typeface="+mn-cs"/>
            </a:rPr>
            <a:t>Discovery and assessment of physical or other cloud VMs</a:t>
          </a:r>
        </a:p>
        <a:p>
          <a:r>
            <a:rPr lang="en-AU" sz="1100" b="0" i="0">
              <a:solidFill>
                <a:schemeClr val="dk1"/>
              </a:solidFill>
              <a:effectLst/>
              <a:latin typeface="+mn-lt"/>
              <a:ea typeface="+mn-ea"/>
              <a:cs typeface="+mn-cs"/>
            </a:rPr>
            <a:t>- </a:t>
          </a:r>
          <a:r>
            <a:rPr lang="en-AU" sz="1100" b="0" i="0" u="sng">
              <a:solidFill>
                <a:schemeClr val="dk1"/>
              </a:solidFill>
              <a:effectLst/>
              <a:latin typeface="+mn-lt"/>
              <a:ea typeface="+mn-ea"/>
              <a:cs typeface="+mn-cs"/>
            </a:rPr>
            <a:t>Cannot be used</a:t>
          </a:r>
          <a:r>
            <a:rPr lang="en-AU" sz="1100" b="0" i="0">
              <a:solidFill>
                <a:schemeClr val="dk1"/>
              </a:solidFill>
              <a:effectLst/>
              <a:latin typeface="+mn-lt"/>
              <a:ea typeface="+mn-ea"/>
              <a:cs typeface="+mn-cs"/>
            </a:rPr>
            <a:t> to migrate physical or other cloud servers</a:t>
          </a:r>
        </a:p>
      </xdr:txBody>
    </xdr:sp>
    <xdr:clientData/>
  </xdr:twoCellAnchor>
  <xdr:twoCellAnchor editAs="absolute">
    <xdr:from>
      <xdr:col>2</xdr:col>
      <xdr:colOff>4600015</xdr:colOff>
      <xdr:row>28</xdr:row>
      <xdr:rowOff>136290</xdr:rowOff>
    </xdr:from>
    <xdr:to>
      <xdr:col>2</xdr:col>
      <xdr:colOff>5506365</xdr:colOff>
      <xdr:row>31</xdr:row>
      <xdr:rowOff>126380</xdr:rowOff>
    </xdr:to>
    <xdr:sp macro="" textlink="">
      <xdr:nvSpPr>
        <xdr:cNvPr id="3" name="Arrow: Right 8">
          <a:extLst>
            <a:ext uri="{FF2B5EF4-FFF2-40B4-BE49-F238E27FC236}">
              <a16:creationId xmlns:a16="http://schemas.microsoft.com/office/drawing/2014/main" id="{00000000-0008-0000-0700-000003000000}"/>
            </a:ext>
          </a:extLst>
        </xdr:cNvPr>
        <xdr:cNvSpPr/>
      </xdr:nvSpPr>
      <xdr:spPr>
        <a:xfrm>
          <a:off x="5781115" y="5340750"/>
          <a:ext cx="90635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absolute">
    <xdr:from>
      <xdr:col>2</xdr:col>
      <xdr:colOff>4600015</xdr:colOff>
      <xdr:row>19</xdr:row>
      <xdr:rowOff>121569</xdr:rowOff>
    </xdr:from>
    <xdr:to>
      <xdr:col>2</xdr:col>
      <xdr:colOff>5506365</xdr:colOff>
      <xdr:row>22</xdr:row>
      <xdr:rowOff>111659</xdr:rowOff>
    </xdr:to>
    <xdr:sp macro="" textlink="">
      <xdr:nvSpPr>
        <xdr:cNvPr id="4" name="Arrow: Right 14">
          <a:extLst>
            <a:ext uri="{FF2B5EF4-FFF2-40B4-BE49-F238E27FC236}">
              <a16:creationId xmlns:a16="http://schemas.microsoft.com/office/drawing/2014/main" id="{00000000-0008-0000-0700-000004000000}"/>
            </a:ext>
          </a:extLst>
        </xdr:cNvPr>
        <xdr:cNvSpPr/>
      </xdr:nvSpPr>
      <xdr:spPr>
        <a:xfrm>
          <a:off x="5781115" y="3680109"/>
          <a:ext cx="90635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2</xdr:col>
      <xdr:colOff>4600015</xdr:colOff>
      <xdr:row>15</xdr:row>
      <xdr:rowOff>54685</xdr:rowOff>
    </xdr:from>
    <xdr:to>
      <xdr:col>2</xdr:col>
      <xdr:colOff>5506365</xdr:colOff>
      <xdr:row>18</xdr:row>
      <xdr:rowOff>44775</xdr:rowOff>
    </xdr:to>
    <xdr:sp macro="" textlink="">
      <xdr:nvSpPr>
        <xdr:cNvPr id="5" name="Arrow: Right 15">
          <a:extLst>
            <a:ext uri="{FF2B5EF4-FFF2-40B4-BE49-F238E27FC236}">
              <a16:creationId xmlns:a16="http://schemas.microsoft.com/office/drawing/2014/main" id="{00000000-0008-0000-0700-000005000000}"/>
            </a:ext>
          </a:extLst>
        </xdr:cNvPr>
        <xdr:cNvSpPr/>
      </xdr:nvSpPr>
      <xdr:spPr>
        <a:xfrm>
          <a:off x="5781115" y="2881705"/>
          <a:ext cx="90635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xdr:from>
      <xdr:col>1</xdr:col>
      <xdr:colOff>6350</xdr:colOff>
      <xdr:row>3</xdr:row>
      <xdr:rowOff>25400</xdr:rowOff>
    </xdr:from>
    <xdr:to>
      <xdr:col>9</xdr:col>
      <xdr:colOff>0</xdr:colOff>
      <xdr:row>5</xdr:row>
      <xdr:rowOff>50800</xdr:rowOff>
    </xdr:to>
    <xdr:sp macro="" textlink="">
      <xdr:nvSpPr>
        <xdr:cNvPr id="6" name="TextBox 1">
          <a:extLst>
            <a:ext uri="{FF2B5EF4-FFF2-40B4-BE49-F238E27FC236}">
              <a16:creationId xmlns:a16="http://schemas.microsoft.com/office/drawing/2014/main" id="{00000000-0008-0000-0700-000006000000}"/>
            </a:ext>
          </a:extLst>
        </xdr:cNvPr>
        <xdr:cNvSpPr txBox="1"/>
      </xdr:nvSpPr>
      <xdr:spPr>
        <a:xfrm>
          <a:off x="203200" y="660400"/>
          <a:ext cx="185102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Migrate Appliance</a:t>
          </a:r>
          <a:r>
            <a:rPr lang="en-AU" sz="1100" i="1" baseline="0">
              <a:solidFill>
                <a:sysClr val="windowText" lastClr="000000"/>
              </a:solidFill>
            </a:rPr>
            <a:t> when used to discover, assess or migrate source environments that include VMware, Hyper-V, Physical or other Clouds. Reference information is also provided.</a:t>
          </a:r>
          <a:endParaRPr lang="en-AU" sz="1100" i="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0</xdr:col>
          <xdr:colOff>15240</xdr:colOff>
          <xdr:row>8</xdr:row>
          <xdr:rowOff>152400</xdr:rowOff>
        </xdr:from>
        <xdr:to>
          <xdr:col>2</xdr:col>
          <xdr:colOff>4511063</xdr:colOff>
          <xdr:row>36</xdr:row>
          <xdr:rowOff>76200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177652B1-E005-9F2C-CDD8-D6DBEEF56CB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2</xdr:col>
      <xdr:colOff>5086047</xdr:colOff>
      <xdr:row>6</xdr:row>
      <xdr:rowOff>161867</xdr:rowOff>
    </xdr:from>
    <xdr:to>
      <xdr:col>5</xdr:col>
      <xdr:colOff>1111227</xdr:colOff>
      <xdr:row>8</xdr:row>
      <xdr:rowOff>815757</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7041847" y="1349317"/>
          <a:ext cx="2895880" cy="10221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Not used</a:t>
          </a:r>
          <a:r>
            <a:rPr lang="en-AU" sz="1100" b="0" i="0" u="none" baseline="0">
              <a:solidFill>
                <a:schemeClr val="bg1"/>
              </a:solidFill>
              <a:effectLst/>
              <a:latin typeface="+mn-lt"/>
              <a:ea typeface="+mn-ea"/>
              <a:cs typeface="+mn-cs"/>
            </a:rPr>
            <a:t> for migration of VMware servers</a:t>
          </a:r>
          <a:endParaRPr lang="en-AU" sz="1100" b="0" i="0" u="none">
            <a:solidFill>
              <a:schemeClr val="bg1"/>
            </a:solidFill>
            <a:effectLst/>
            <a:latin typeface="+mn-lt"/>
            <a:ea typeface="+mn-ea"/>
            <a:cs typeface="+mn-cs"/>
          </a:endParaRPr>
        </a:p>
      </xdr:txBody>
    </xdr:sp>
    <xdr:clientData/>
  </xdr:twoCellAnchor>
  <xdr:twoCellAnchor editAs="absolute">
    <xdr:from>
      <xdr:col>5</xdr:col>
      <xdr:colOff>1218828</xdr:colOff>
      <xdr:row>6</xdr:row>
      <xdr:rowOff>161290</xdr:rowOff>
    </xdr:from>
    <xdr:to>
      <xdr:col>5</xdr:col>
      <xdr:colOff>4201068</xdr:colOff>
      <xdr:row>8</xdr:row>
      <xdr:rowOff>816450</xdr:rowOff>
    </xdr:to>
    <xdr:sp macro="" textlink="">
      <xdr:nvSpPr>
        <xdr:cNvPr id="22" name="TextBox 21">
          <a:extLst>
            <a:ext uri="{FF2B5EF4-FFF2-40B4-BE49-F238E27FC236}">
              <a16:creationId xmlns:a16="http://schemas.microsoft.com/office/drawing/2014/main" id="{00000000-0008-0000-0800-000016000000}"/>
            </a:ext>
          </a:extLst>
        </xdr:cNvPr>
        <xdr:cNvSpPr txBox="1"/>
      </xdr:nvSpPr>
      <xdr:spPr>
        <a:xfrm>
          <a:off x="10045328" y="1348740"/>
          <a:ext cx="2982240" cy="102346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u="none">
              <a:solidFill>
                <a:schemeClr val="tx1">
                  <a:lumMod val="75000"/>
                  <a:lumOff val="25000"/>
                </a:schemeClr>
              </a:solidFill>
            </a:rPr>
            <a:t> migration of Hyper-V servers</a:t>
          </a:r>
        </a:p>
        <a:p>
          <a:endParaRPr lang="en-AU" sz="1100" b="0" u="none">
            <a:solidFill>
              <a:schemeClr val="tx1">
                <a:lumMod val="75000"/>
                <a:lumOff val="25000"/>
              </a:schemeClr>
            </a:solidFill>
          </a:endParaRPr>
        </a:p>
        <a:p>
          <a:endParaRPr lang="en-AU" sz="1100" b="0" i="0" u="none">
            <a:solidFill>
              <a:schemeClr val="tx1">
                <a:lumMod val="75000"/>
                <a:lumOff val="25000"/>
              </a:schemeClr>
            </a:solidFill>
            <a:effectLst/>
            <a:latin typeface="+mn-lt"/>
            <a:ea typeface="+mn-ea"/>
            <a:cs typeface="+mn-cs"/>
          </a:endParaRPr>
        </a:p>
        <a:p>
          <a:r>
            <a:rPr lang="en-AU" sz="900" b="0" i="0" u="none">
              <a:solidFill>
                <a:schemeClr val="tx1">
                  <a:lumMod val="75000"/>
                  <a:lumOff val="25000"/>
                </a:schemeClr>
              </a:solidFill>
              <a:effectLst/>
              <a:latin typeface="+mn-lt"/>
              <a:ea typeface="+mn-ea"/>
              <a:cs typeface="+mn-cs"/>
            </a:rPr>
            <a:t>*Provider and agent is installed on the host servers</a:t>
          </a:r>
        </a:p>
      </xdr:txBody>
    </xdr:sp>
    <xdr:clientData/>
  </xdr:twoCellAnchor>
  <xdr:twoCellAnchor editAs="absolute">
    <xdr:from>
      <xdr:col>5</xdr:col>
      <xdr:colOff>4232432</xdr:colOff>
      <xdr:row>6</xdr:row>
      <xdr:rowOff>158750</xdr:rowOff>
    </xdr:from>
    <xdr:to>
      <xdr:col>7</xdr:col>
      <xdr:colOff>505246</xdr:colOff>
      <xdr:row>8</xdr:row>
      <xdr:rowOff>808990</xdr:rowOff>
    </xdr:to>
    <xdr:sp macro="" textlink="">
      <xdr:nvSpPr>
        <xdr:cNvPr id="23" name="Rectangle 22">
          <a:extLst>
            <a:ext uri="{FF2B5EF4-FFF2-40B4-BE49-F238E27FC236}">
              <a16:creationId xmlns:a16="http://schemas.microsoft.com/office/drawing/2014/main" id="{00000000-0008-0000-0800-000017000000}"/>
            </a:ext>
          </a:extLst>
        </xdr:cNvPr>
        <xdr:cNvSpPr/>
      </xdr:nvSpPr>
      <xdr:spPr>
        <a:xfrm>
          <a:off x="13058932" y="1346200"/>
          <a:ext cx="914664" cy="101854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505436</xdr:colOff>
      <xdr:row>6</xdr:row>
      <xdr:rowOff>158750</xdr:rowOff>
    </xdr:from>
    <xdr:to>
      <xdr:col>8</xdr:col>
      <xdr:colOff>392850</xdr:colOff>
      <xdr:row>8</xdr:row>
      <xdr:rowOff>808990</xdr:rowOff>
    </xdr:to>
    <xdr:sp macro="" textlink="">
      <xdr:nvSpPr>
        <xdr:cNvPr id="24" name="Rectangle 23">
          <a:extLst>
            <a:ext uri="{FF2B5EF4-FFF2-40B4-BE49-F238E27FC236}">
              <a16:creationId xmlns:a16="http://schemas.microsoft.com/office/drawing/2014/main" id="{00000000-0008-0000-0800-000018000000}"/>
            </a:ext>
          </a:extLst>
        </xdr:cNvPr>
        <xdr:cNvSpPr/>
      </xdr:nvSpPr>
      <xdr:spPr>
        <a:xfrm>
          <a:off x="13973786" y="1346200"/>
          <a:ext cx="973264" cy="101854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4229303</xdr:colOff>
      <xdr:row>6</xdr:row>
      <xdr:rowOff>161290</xdr:rowOff>
    </xdr:from>
    <xdr:to>
      <xdr:col>8</xdr:col>
      <xdr:colOff>1397483</xdr:colOff>
      <xdr:row>8</xdr:row>
      <xdr:rowOff>816450</xdr:rowOff>
    </xdr:to>
    <xdr:sp macro="" textlink="">
      <xdr:nvSpPr>
        <xdr:cNvPr id="25" name="TextBox 24">
          <a:extLst>
            <a:ext uri="{FF2B5EF4-FFF2-40B4-BE49-F238E27FC236}">
              <a16:creationId xmlns:a16="http://schemas.microsoft.com/office/drawing/2014/main" id="{00000000-0008-0000-0800-000019000000}"/>
            </a:ext>
          </a:extLst>
        </xdr:cNvPr>
        <xdr:cNvSpPr txBox="1"/>
      </xdr:nvSpPr>
      <xdr:spPr>
        <a:xfrm>
          <a:off x="13055803" y="1348740"/>
          <a:ext cx="2895880" cy="102346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Not used</a:t>
          </a:r>
          <a:r>
            <a:rPr lang="en-AU" sz="1100" b="0" u="none">
              <a:solidFill>
                <a:schemeClr val="dk1"/>
              </a:solidFill>
              <a:effectLst/>
              <a:latin typeface="+mn-lt"/>
              <a:ea typeface="+mn-ea"/>
              <a:cs typeface="+mn-cs"/>
            </a:rPr>
            <a:t> for migration of physical or other cloud servers</a:t>
          </a:r>
          <a:endParaRPr lang="en-AU" sz="1100" b="0" u="none"/>
        </a:p>
      </xdr:txBody>
    </xdr:sp>
    <xdr:clientData/>
  </xdr:twoCellAnchor>
  <xdr:twoCellAnchor editAs="absolute">
    <xdr:from>
      <xdr:col>2</xdr:col>
      <xdr:colOff>5105400</xdr:colOff>
      <xdr:row>8</xdr:row>
      <xdr:rowOff>1018540</xdr:rowOff>
    </xdr:from>
    <xdr:to>
      <xdr:col>8</xdr:col>
      <xdr:colOff>1346005</xdr:colOff>
      <xdr:row>8</xdr:row>
      <xdr:rowOff>4677369</xdr:rowOff>
    </xdr:to>
    <xdr:pic>
      <xdr:nvPicPr>
        <xdr:cNvPr id="27" name="Picture 26" descr="Diagram shows a Source Hyper-V network with an H T T P S data channel to Microsoft Azure, with details explained in a table.">
          <a:extLst>
            <a:ext uri="{FF2B5EF4-FFF2-40B4-BE49-F238E27FC236}">
              <a16:creationId xmlns:a16="http://schemas.microsoft.com/office/drawing/2014/main" id="{00000000-0008-0000-08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61200" y="2574290"/>
          <a:ext cx="8839005" cy="3658829"/>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4038188</xdr:colOff>
      <xdr:row>8</xdr:row>
      <xdr:rowOff>3458286</xdr:rowOff>
    </xdr:from>
    <xdr:to>
      <xdr:col>2</xdr:col>
      <xdr:colOff>4950888</xdr:colOff>
      <xdr:row>8</xdr:row>
      <xdr:rowOff>3991936</xdr:rowOff>
    </xdr:to>
    <xdr:sp macro="" textlink="">
      <xdr:nvSpPr>
        <xdr:cNvPr id="20" name="Arrow: Right 19">
          <a:extLst>
            <a:ext uri="{FF2B5EF4-FFF2-40B4-BE49-F238E27FC236}">
              <a16:creationId xmlns:a16="http://schemas.microsoft.com/office/drawing/2014/main" id="{00000000-0008-0000-0800-000014000000}"/>
            </a:ext>
          </a:extLst>
        </xdr:cNvPr>
        <xdr:cNvSpPr/>
      </xdr:nvSpPr>
      <xdr:spPr>
        <a:xfrm>
          <a:off x="5958428" y="5005146"/>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xdr:from>
      <xdr:col>4</xdr:col>
      <xdr:colOff>6172</xdr:colOff>
      <xdr:row>7</xdr:row>
      <xdr:rowOff>5352</xdr:rowOff>
    </xdr:from>
    <xdr:to>
      <xdr:col>5</xdr:col>
      <xdr:colOff>139552</xdr:colOff>
      <xdr:row>8</xdr:row>
      <xdr:rowOff>800402</xdr:rowOff>
    </xdr:to>
    <xdr:sp macro="" textlink="">
      <xdr:nvSpPr>
        <xdr:cNvPr id="3" name="Flowchart: Summing Junction 2">
          <a:extLst>
            <a:ext uri="{FF2B5EF4-FFF2-40B4-BE49-F238E27FC236}">
              <a16:creationId xmlns:a16="http://schemas.microsoft.com/office/drawing/2014/main" id="{00000000-0008-0000-0800-000003000000}"/>
            </a:ext>
          </a:extLst>
        </xdr:cNvPr>
        <xdr:cNvSpPr/>
      </xdr:nvSpPr>
      <xdr:spPr>
        <a:xfrm>
          <a:off x="7988122" y="1376952"/>
          <a:ext cx="977930" cy="979200"/>
        </a:xfrm>
        <a:prstGeom prst="flowChartSummingJunction">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543253</xdr:colOff>
      <xdr:row>7</xdr:row>
      <xdr:rowOff>24460</xdr:rowOff>
    </xdr:from>
    <xdr:to>
      <xdr:col>8</xdr:col>
      <xdr:colOff>441683</xdr:colOff>
      <xdr:row>8</xdr:row>
      <xdr:rowOff>819930</xdr:rowOff>
    </xdr:to>
    <xdr:sp macro="" textlink="">
      <xdr:nvSpPr>
        <xdr:cNvPr id="4" name="Flowchart: Summing Junction 3">
          <a:extLst>
            <a:ext uri="{FF2B5EF4-FFF2-40B4-BE49-F238E27FC236}">
              <a16:creationId xmlns:a16="http://schemas.microsoft.com/office/drawing/2014/main" id="{00000000-0008-0000-0800-000004000000}"/>
            </a:ext>
          </a:extLst>
        </xdr:cNvPr>
        <xdr:cNvSpPr/>
      </xdr:nvSpPr>
      <xdr:spPr>
        <a:xfrm>
          <a:off x="14011603" y="1211910"/>
          <a:ext cx="984280" cy="97962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0</xdr:rowOff>
    </xdr:from>
    <xdr:to>
      <xdr:col>8</xdr:col>
      <xdr:colOff>5340350</xdr:colOff>
      <xdr:row>5</xdr:row>
      <xdr:rowOff>25400</xdr:rowOff>
    </xdr:to>
    <xdr:sp macro="" textlink="">
      <xdr:nvSpPr>
        <xdr:cNvPr id="5" name="TextBox 1">
          <a:extLst>
            <a:ext uri="{FF2B5EF4-FFF2-40B4-BE49-F238E27FC236}">
              <a16:creationId xmlns:a16="http://schemas.microsoft.com/office/drawing/2014/main" id="{00000000-0008-0000-0800-000005000000}"/>
            </a:ext>
          </a:extLst>
        </xdr:cNvPr>
        <xdr:cNvSpPr txBox="1"/>
      </xdr:nvSpPr>
      <xdr:spPr>
        <a:xfrm>
          <a:off x="209550" y="635000"/>
          <a:ext cx="19685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Site Recovery Provider and Microsoft Azure Recovery Services Agent </a:t>
          </a:r>
          <a:r>
            <a:rPr lang="en-AU" sz="1100" i="1" baseline="0">
              <a:solidFill>
                <a:sysClr val="windowText" lastClr="000000"/>
              </a:solidFill>
            </a:rPr>
            <a:t>when used to migrate Hyper-V source environments. </a:t>
          </a:r>
          <a:r>
            <a:rPr lang="en-AU" sz="1100" i="1" baseline="0">
              <a:solidFill>
                <a:schemeClr val="dk1"/>
              </a:solidFill>
              <a:effectLst/>
              <a:latin typeface="+mn-lt"/>
              <a:ea typeface="+mn-ea"/>
              <a:cs typeface="+mn-cs"/>
            </a:rPr>
            <a:t>Reference information is also provided.</a:t>
          </a:r>
          <a:endParaRPr lang="en-AU" sz="1100" i="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0</xdr:col>
          <xdr:colOff>160020</xdr:colOff>
          <xdr:row>6</xdr:row>
          <xdr:rowOff>144780</xdr:rowOff>
        </xdr:from>
        <xdr:to>
          <xdr:col>2</xdr:col>
          <xdr:colOff>3865251</xdr:colOff>
          <xdr:row>8</xdr:row>
          <xdr:rowOff>4777740</xdr:rowOff>
        </xdr:to>
        <xdr:sp macro="" textlink="">
          <xdr:nvSpPr>
            <xdr:cNvPr id="8193" name="Object 1" hidden="1">
              <a:extLst>
                <a:ext uri="{63B3BB69-23CF-44E3-9099-C40C66FF867C}">
                  <a14:compatExt spid="_x0000_s8193"/>
                </a:ext>
                <a:ext uri="{FF2B5EF4-FFF2-40B4-BE49-F238E27FC236}">
                  <a16:creationId xmlns:a16="http://schemas.microsoft.com/office/drawing/2014/main" id="{2AD0527C-F267-87BE-09DB-C3F142D626DD}"/>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editAs="absolute">
    <xdr:from>
      <xdr:col>2</xdr:col>
      <xdr:colOff>5240135</xdr:colOff>
      <xdr:row>6</xdr:row>
      <xdr:rowOff>115207</xdr:rowOff>
    </xdr:from>
    <xdr:to>
      <xdr:col>5</xdr:col>
      <xdr:colOff>1174505</xdr:colOff>
      <xdr:row>7</xdr:row>
      <xdr:rowOff>955147</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6668885" y="1302657"/>
          <a:ext cx="2906670" cy="10240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Agent-based</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1241564</xdr:colOff>
      <xdr:row>6</xdr:row>
      <xdr:rowOff>115207</xdr:rowOff>
    </xdr:from>
    <xdr:to>
      <xdr:col>6</xdr:col>
      <xdr:colOff>74714</xdr:colOff>
      <xdr:row>7</xdr:row>
      <xdr:rowOff>955147</xdr:rowOff>
    </xdr:to>
    <xdr:sp macro="" textlink="">
      <xdr:nvSpPr>
        <xdr:cNvPr id="22" name="TextBox 21">
          <a:extLst>
            <a:ext uri="{FF2B5EF4-FFF2-40B4-BE49-F238E27FC236}">
              <a16:creationId xmlns:a16="http://schemas.microsoft.com/office/drawing/2014/main" id="{00000000-0008-0000-0900-000016000000}"/>
            </a:ext>
          </a:extLst>
        </xdr:cNvPr>
        <xdr:cNvSpPr txBox="1"/>
      </xdr:nvSpPr>
      <xdr:spPr>
        <a:xfrm>
          <a:off x="9642614" y="1302657"/>
          <a:ext cx="2986050" cy="102409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Not used</a:t>
          </a:r>
          <a:r>
            <a:rPr lang="en-AU" sz="1100" b="0" u="none" baseline="0">
              <a:solidFill>
                <a:schemeClr val="tx1">
                  <a:lumMod val="75000"/>
                  <a:lumOff val="25000"/>
                </a:schemeClr>
              </a:solidFill>
            </a:rPr>
            <a:t> for migration of Hyper-V servers</a:t>
          </a:r>
          <a:endParaRPr lang="en-AU" sz="1100" b="0" i="0" u="none">
            <a:solidFill>
              <a:schemeClr val="tx1">
                <a:lumMod val="75000"/>
                <a:lumOff val="25000"/>
              </a:schemeClr>
            </a:solidFill>
            <a:effectLst/>
            <a:latin typeface="+mn-lt"/>
            <a:ea typeface="+mn-ea"/>
            <a:cs typeface="+mn-cs"/>
          </a:endParaRPr>
        </a:p>
      </xdr:txBody>
    </xdr:sp>
    <xdr:clientData/>
  </xdr:twoCellAnchor>
  <xdr:twoCellAnchor editAs="absolute">
    <xdr:from>
      <xdr:col>6</xdr:col>
      <xdr:colOff>154990</xdr:colOff>
      <xdr:row>6</xdr:row>
      <xdr:rowOff>108857</xdr:rowOff>
    </xdr:from>
    <xdr:to>
      <xdr:col>8</xdr:col>
      <xdr:colOff>72976</xdr:colOff>
      <xdr:row>7</xdr:row>
      <xdr:rowOff>952500</xdr:rowOff>
    </xdr:to>
    <xdr:sp macro="" textlink="">
      <xdr:nvSpPr>
        <xdr:cNvPr id="23" name="Rectangle 22">
          <a:extLst>
            <a:ext uri="{FF2B5EF4-FFF2-40B4-BE49-F238E27FC236}">
              <a16:creationId xmlns:a16="http://schemas.microsoft.com/office/drawing/2014/main" id="{00000000-0008-0000-0900-000017000000}"/>
            </a:ext>
          </a:extLst>
        </xdr:cNvPr>
        <xdr:cNvSpPr/>
      </xdr:nvSpPr>
      <xdr:spPr>
        <a:xfrm>
          <a:off x="12708940" y="1296307"/>
          <a:ext cx="953036" cy="1027793"/>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8</xdr:col>
      <xdr:colOff>73166</xdr:colOff>
      <xdr:row>6</xdr:row>
      <xdr:rowOff>108857</xdr:rowOff>
    </xdr:from>
    <xdr:to>
      <xdr:col>8</xdr:col>
      <xdr:colOff>1034627</xdr:colOff>
      <xdr:row>7</xdr:row>
      <xdr:rowOff>952500</xdr:rowOff>
    </xdr:to>
    <xdr:sp macro="" textlink="">
      <xdr:nvSpPr>
        <xdr:cNvPr id="24" name="Rectangle 23">
          <a:extLst>
            <a:ext uri="{FF2B5EF4-FFF2-40B4-BE49-F238E27FC236}">
              <a16:creationId xmlns:a16="http://schemas.microsoft.com/office/drawing/2014/main" id="{00000000-0008-0000-0900-000018000000}"/>
            </a:ext>
          </a:extLst>
        </xdr:cNvPr>
        <xdr:cNvSpPr/>
      </xdr:nvSpPr>
      <xdr:spPr>
        <a:xfrm>
          <a:off x="13662166" y="1296307"/>
          <a:ext cx="961461" cy="1027793"/>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6</xdr:col>
      <xdr:colOff>148752</xdr:colOff>
      <xdr:row>6</xdr:row>
      <xdr:rowOff>115207</xdr:rowOff>
    </xdr:from>
    <xdr:to>
      <xdr:col>8</xdr:col>
      <xdr:colOff>2004502</xdr:colOff>
      <xdr:row>7</xdr:row>
      <xdr:rowOff>955147</xdr:rowOff>
    </xdr:to>
    <xdr:sp macro="" textlink="">
      <xdr:nvSpPr>
        <xdr:cNvPr id="25" name="TextBox 24">
          <a:extLst>
            <a:ext uri="{FF2B5EF4-FFF2-40B4-BE49-F238E27FC236}">
              <a16:creationId xmlns:a16="http://schemas.microsoft.com/office/drawing/2014/main" id="{00000000-0008-0000-0900-000019000000}"/>
            </a:ext>
          </a:extLst>
        </xdr:cNvPr>
        <xdr:cNvSpPr txBox="1"/>
      </xdr:nvSpPr>
      <xdr:spPr>
        <a:xfrm>
          <a:off x="12702702" y="1302657"/>
          <a:ext cx="2890800" cy="102409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Agent-based</a:t>
          </a:r>
          <a:r>
            <a:rPr lang="en-AU" sz="1100" b="0">
              <a:solidFill>
                <a:schemeClr val="dk1"/>
              </a:solidFill>
              <a:effectLst/>
              <a:latin typeface="+mn-lt"/>
              <a:ea typeface="+mn-ea"/>
              <a:cs typeface="+mn-cs"/>
            </a:rPr>
            <a:t> </a:t>
          </a:r>
          <a:r>
            <a:rPr lang="en-AU" sz="1100" b="0" i="0">
              <a:solidFill>
                <a:schemeClr val="dk1"/>
              </a:solidFill>
              <a:effectLst/>
              <a:latin typeface="+mn-lt"/>
              <a:ea typeface="+mn-ea"/>
              <a:cs typeface="+mn-cs"/>
            </a:rPr>
            <a:t>migration of physical or other cloud servers</a:t>
          </a:r>
          <a:endParaRPr lang="en-AU" sz="1100" b="0"/>
        </a:p>
      </xdr:txBody>
    </xdr:sp>
    <xdr:clientData/>
  </xdr:twoCellAnchor>
  <xdr:twoCellAnchor editAs="absolute">
    <xdr:from>
      <xdr:col>4</xdr:col>
      <xdr:colOff>218554</xdr:colOff>
      <xdr:row>7</xdr:row>
      <xdr:rowOff>1165246</xdr:rowOff>
    </xdr:from>
    <xdr:to>
      <xdr:col>8</xdr:col>
      <xdr:colOff>891540</xdr:colOff>
      <xdr:row>8</xdr:row>
      <xdr:rowOff>3021</xdr:rowOff>
    </xdr:to>
    <xdr:pic>
      <xdr:nvPicPr>
        <xdr:cNvPr id="27" name="Picture 26" descr="Diagram shows the architecture of the replication process.">
          <a:extLst>
            <a:ext uri="{FF2B5EF4-FFF2-40B4-BE49-F238E27FC236}">
              <a16:creationId xmlns:a16="http://schemas.microsoft.com/office/drawing/2014/main" id="{00000000-0008-0000-0900-00001B000000}"/>
            </a:ext>
          </a:extLst>
        </xdr:cNvPr>
        <xdr:cNvPicPr preferRelativeResize="0">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81404" y="2536846"/>
          <a:ext cx="6699136" cy="394317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5083810</xdr:colOff>
      <xdr:row>7</xdr:row>
      <xdr:rowOff>3818890</xdr:rowOff>
    </xdr:from>
    <xdr:to>
      <xdr:col>3</xdr:col>
      <xdr:colOff>59260</xdr:colOff>
      <xdr:row>7</xdr:row>
      <xdr:rowOff>4352540</xdr:rowOff>
    </xdr:to>
    <xdr:sp macro="" textlink="">
      <xdr:nvSpPr>
        <xdr:cNvPr id="3" name="Arrow: Right 2">
          <a:extLst>
            <a:ext uri="{FF2B5EF4-FFF2-40B4-BE49-F238E27FC236}">
              <a16:creationId xmlns:a16="http://schemas.microsoft.com/office/drawing/2014/main" id="{00000000-0008-0000-0900-000003000000}"/>
            </a:ext>
          </a:extLst>
        </xdr:cNvPr>
        <xdr:cNvSpPr/>
      </xdr:nvSpPr>
      <xdr:spPr>
        <a:xfrm>
          <a:off x="6512560" y="5190490"/>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xdr:from>
      <xdr:col>5</xdr:col>
      <xdr:colOff>2212074</xdr:colOff>
      <xdr:row>6</xdr:row>
      <xdr:rowOff>164112</xdr:rowOff>
    </xdr:from>
    <xdr:to>
      <xdr:col>5</xdr:col>
      <xdr:colOff>3187674</xdr:colOff>
      <xdr:row>7</xdr:row>
      <xdr:rowOff>879558</xdr:rowOff>
    </xdr:to>
    <xdr:sp macro="" textlink="">
      <xdr:nvSpPr>
        <xdr:cNvPr id="4" name="Flowchart: Summing Junction 3">
          <a:extLst>
            <a:ext uri="{FF2B5EF4-FFF2-40B4-BE49-F238E27FC236}">
              <a16:creationId xmlns:a16="http://schemas.microsoft.com/office/drawing/2014/main" id="{00000000-0008-0000-0900-000004000000}"/>
            </a:ext>
          </a:extLst>
        </xdr:cNvPr>
        <xdr:cNvSpPr>
          <a:spLocks noChangeAspect="1"/>
        </xdr:cNvSpPr>
      </xdr:nvSpPr>
      <xdr:spPr>
        <a:xfrm>
          <a:off x="10613124" y="1351562"/>
          <a:ext cx="975600" cy="899596"/>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6350</xdr:rowOff>
    </xdr:from>
    <xdr:to>
      <xdr:col>8</xdr:col>
      <xdr:colOff>4959350</xdr:colOff>
      <xdr:row>5</xdr:row>
      <xdr:rowOff>31750</xdr:rowOff>
    </xdr:to>
    <xdr:sp macro="" textlink="">
      <xdr:nvSpPr>
        <xdr:cNvPr id="5" name="TextBox 1">
          <a:extLst>
            <a:ext uri="{FF2B5EF4-FFF2-40B4-BE49-F238E27FC236}">
              <a16:creationId xmlns:a16="http://schemas.microsoft.com/office/drawing/2014/main" id="{00000000-0008-0000-0900-000005000000}"/>
            </a:ext>
          </a:extLst>
        </xdr:cNvPr>
        <xdr:cNvSpPr txBox="1"/>
      </xdr:nvSpPr>
      <xdr:spPr>
        <a:xfrm>
          <a:off x="279400" y="641350"/>
          <a:ext cx="182689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the Azure Migrate Replication Appliance</a:t>
          </a:r>
          <a:r>
            <a:rPr lang="en-AU" sz="1100" i="1" baseline="0">
              <a:solidFill>
                <a:sysClr val="windowText" lastClr="000000"/>
              </a:solidFill>
            </a:rPr>
            <a:t> when used to migrate source environments that include VMware, Physical or other Clouds. Reference information is also provided.</a:t>
          </a:r>
          <a:endParaRPr lang="en-AU" sz="1100" i="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1</xdr:col>
          <xdr:colOff>15240</xdr:colOff>
          <xdr:row>6</xdr:row>
          <xdr:rowOff>129539</xdr:rowOff>
        </xdr:from>
        <xdr:to>
          <xdr:col>2</xdr:col>
          <xdr:colOff>4792980</xdr:colOff>
          <xdr:row>8</xdr:row>
          <xdr:rowOff>82972</xdr:rowOff>
        </xdr:to>
        <xdr:sp macro="" textlink="">
          <xdr:nvSpPr>
            <xdr:cNvPr id="9217" name="Object 1" hidden="1">
              <a:extLst>
                <a:ext uri="{63B3BB69-23CF-44E3-9099-C40C66FF867C}">
                  <a14:compatExt spid="_x0000_s9217"/>
                </a:ext>
                <a:ext uri="{FF2B5EF4-FFF2-40B4-BE49-F238E27FC236}">
                  <a16:creationId xmlns:a16="http://schemas.microsoft.com/office/drawing/2014/main" id="{E9FC47EB-CB6B-648C-A457-DB9DB54B023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5</xdr:col>
      <xdr:colOff>1291952</xdr:colOff>
      <xdr:row>9</xdr:row>
      <xdr:rowOff>3844614</xdr:rowOff>
    </xdr:from>
    <xdr:to>
      <xdr:col>5</xdr:col>
      <xdr:colOff>2238942</xdr:colOff>
      <xdr:row>9</xdr:row>
      <xdr:rowOff>4378264</xdr:rowOff>
    </xdr:to>
    <xdr:sp macro="" textlink="">
      <xdr:nvSpPr>
        <xdr:cNvPr id="8" name="Arrow: Right 8">
          <a:extLst>
            <a:ext uri="{FF2B5EF4-FFF2-40B4-BE49-F238E27FC236}">
              <a16:creationId xmlns:a16="http://schemas.microsoft.com/office/drawing/2014/main" id="{00000000-0008-0000-0A00-000008000000}"/>
            </a:ext>
          </a:extLst>
        </xdr:cNvPr>
        <xdr:cNvSpPr/>
      </xdr:nvSpPr>
      <xdr:spPr>
        <a:xfrm>
          <a:off x="7324452" y="8600764"/>
          <a:ext cx="94699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2</xdr:col>
      <xdr:colOff>196849</xdr:colOff>
      <xdr:row>7</xdr:row>
      <xdr:rowOff>1268</xdr:rowOff>
    </xdr:from>
    <xdr:to>
      <xdr:col>5</xdr:col>
      <xdr:colOff>1752600</xdr:colOff>
      <xdr:row>7</xdr:row>
      <xdr:rowOff>3195211</xdr:rowOff>
    </xdr:to>
    <xdr:pic>
      <xdr:nvPicPr>
        <xdr:cNvPr id="12" name="Picture 11" descr="Azure SQL Deployment Options">
          <a:extLst>
            <a:ext uri="{FF2B5EF4-FFF2-40B4-BE49-F238E27FC236}">
              <a16:creationId xmlns:a16="http://schemas.microsoft.com/office/drawing/2014/main" id="{00000000-0008-0000-0A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49399" y="1372868"/>
          <a:ext cx="6235701" cy="3193943"/>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5</xdr:col>
      <xdr:colOff>1317352</xdr:colOff>
      <xdr:row>9</xdr:row>
      <xdr:rowOff>1926163</xdr:rowOff>
    </xdr:from>
    <xdr:to>
      <xdr:col>5</xdr:col>
      <xdr:colOff>2264342</xdr:colOff>
      <xdr:row>9</xdr:row>
      <xdr:rowOff>2461083</xdr:rowOff>
    </xdr:to>
    <xdr:sp macro="" textlink="">
      <xdr:nvSpPr>
        <xdr:cNvPr id="5" name="Arrow: Right 14">
          <a:extLst>
            <a:ext uri="{FF2B5EF4-FFF2-40B4-BE49-F238E27FC236}">
              <a16:creationId xmlns:a16="http://schemas.microsoft.com/office/drawing/2014/main" id="{00000000-0008-0000-0A00-000005000000}"/>
            </a:ext>
          </a:extLst>
        </xdr:cNvPr>
        <xdr:cNvSpPr/>
      </xdr:nvSpPr>
      <xdr:spPr>
        <a:xfrm rot="20030191">
          <a:off x="7349852" y="6682313"/>
          <a:ext cx="946990" cy="53492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5</xdr:col>
      <xdr:colOff>1279252</xdr:colOff>
      <xdr:row>9</xdr:row>
      <xdr:rowOff>1159509</xdr:rowOff>
    </xdr:from>
    <xdr:to>
      <xdr:col>5</xdr:col>
      <xdr:colOff>2226242</xdr:colOff>
      <xdr:row>9</xdr:row>
      <xdr:rowOff>1698239</xdr:rowOff>
    </xdr:to>
    <xdr:sp macro="" textlink="">
      <xdr:nvSpPr>
        <xdr:cNvPr id="4" name="Arrow: Right 15">
          <a:extLst>
            <a:ext uri="{FF2B5EF4-FFF2-40B4-BE49-F238E27FC236}">
              <a16:creationId xmlns:a16="http://schemas.microsoft.com/office/drawing/2014/main" id="{00000000-0008-0000-0A00-000004000000}"/>
            </a:ext>
          </a:extLst>
        </xdr:cNvPr>
        <xdr:cNvSpPr/>
      </xdr:nvSpPr>
      <xdr:spPr>
        <a:xfrm rot="19976255">
          <a:off x="7311752" y="5915659"/>
          <a:ext cx="94699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editAs="oneCell">
    <xdr:from>
      <xdr:col>5</xdr:col>
      <xdr:colOff>2305049</xdr:colOff>
      <xdr:row>9</xdr:row>
      <xdr:rowOff>71440</xdr:rowOff>
    </xdr:from>
    <xdr:to>
      <xdr:col>8</xdr:col>
      <xdr:colOff>2705100</xdr:colOff>
      <xdr:row>9</xdr:row>
      <xdr:rowOff>2618665</xdr:rowOff>
    </xdr:to>
    <xdr:pic>
      <xdr:nvPicPr>
        <xdr:cNvPr id="19" name="Picture 9">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2"/>
        <a:stretch>
          <a:fillRect/>
        </a:stretch>
      </xdr:blipFill>
      <xdr:spPr>
        <a:xfrm>
          <a:off x="8337549" y="4827590"/>
          <a:ext cx="4552951" cy="2547225"/>
        </a:xfrm>
        <a:prstGeom prst="rect">
          <a:avLst/>
        </a:prstGeom>
        <a:ln>
          <a:solidFill>
            <a:schemeClr val="bg1">
              <a:lumMod val="75000"/>
            </a:schemeClr>
          </a:solidFill>
        </a:ln>
        <a:effectLst>
          <a:outerShdw blurRad="292100" dist="139700" dir="2700000" algn="tl" rotWithShape="0">
            <a:srgbClr val="333333">
              <a:alpha val="65000"/>
            </a:srgbClr>
          </a:outerShdw>
        </a:effectLst>
      </xdr:spPr>
    </xdr:pic>
    <xdr:clientData/>
  </xdr:twoCellAnchor>
  <xdr:twoCellAnchor editAs="oneCell">
    <xdr:from>
      <xdr:col>5</xdr:col>
      <xdr:colOff>2311401</xdr:colOff>
      <xdr:row>9</xdr:row>
      <xdr:rowOff>2769486</xdr:rowOff>
    </xdr:from>
    <xdr:to>
      <xdr:col>8</xdr:col>
      <xdr:colOff>2711451</xdr:colOff>
      <xdr:row>9</xdr:row>
      <xdr:rowOff>5146004</xdr:rowOff>
    </xdr:to>
    <xdr:pic>
      <xdr:nvPicPr>
        <xdr:cNvPr id="20" name="Picture 16" descr="Diagram that shows the Azure SQL Migration extension architecture.">
          <a:extLst>
            <a:ext uri="{FF2B5EF4-FFF2-40B4-BE49-F238E27FC236}">
              <a16:creationId xmlns:a16="http://schemas.microsoft.com/office/drawing/2014/main" id="{00000000-0008-0000-0A00-00001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43901" y="7525636"/>
          <a:ext cx="4552950" cy="2376518"/>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xdr:row>
      <xdr:rowOff>0</xdr:rowOff>
    </xdr:from>
    <xdr:to>
      <xdr:col>8</xdr:col>
      <xdr:colOff>5105400</xdr:colOff>
      <xdr:row>5</xdr:row>
      <xdr:rowOff>25400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41300" y="635000"/>
          <a:ext cx="150495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features of Azure Migrate and Azure SQL Migration Extension for Azure Data Studio with Database Migration Service (DMS) when </a:t>
          </a:r>
          <a:r>
            <a:rPr lang="en-AU" sz="1100" i="1" baseline="0">
              <a:solidFill>
                <a:sysClr val="windowText" lastClr="000000"/>
              </a:solidFill>
            </a:rPr>
            <a:t>used to migrate SQL Servers. Reference information is also provided.</a:t>
          </a:r>
          <a:endParaRPr lang="en-AU" sz="1100" i="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22860</xdr:colOff>
          <xdr:row>9</xdr:row>
          <xdr:rowOff>152400</xdr:rowOff>
        </xdr:from>
        <xdr:to>
          <xdr:col>5</xdr:col>
          <xdr:colOff>1089660</xdr:colOff>
          <xdr:row>10</xdr:row>
          <xdr:rowOff>15240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F155EB1C-C1AF-4B15-B1CB-24A8681962C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xdr:twoCellAnchor>
    <xdr:from>
      <xdr:col>1</xdr:col>
      <xdr:colOff>0</xdr:colOff>
      <xdr:row>3</xdr:row>
      <xdr:rowOff>0</xdr:rowOff>
    </xdr:from>
    <xdr:to>
      <xdr:col>22</xdr:col>
      <xdr:colOff>0</xdr:colOff>
      <xdr:row>4</xdr:row>
      <xdr:rowOff>165100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609600" y="635000"/>
          <a:ext cx="12801600" cy="3492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detail</a:t>
          </a:r>
          <a:r>
            <a:rPr lang="en-AU" sz="1100" i="1" baseline="0">
              <a:solidFill>
                <a:sysClr val="windowText" lastClr="000000"/>
              </a:solidFill>
            </a:rPr>
            <a:t> tooling decisions.</a:t>
          </a:r>
          <a:endParaRPr lang="en-AU" sz="1100" i="1">
            <a:solidFill>
              <a:sysClr val="windowText" lastClr="000000"/>
            </a:solidFill>
          </a:endParaRPr>
        </a:p>
      </xdr:txBody>
    </xdr:sp>
    <xdr:clientData/>
  </xdr:twoCellAnchor>
  <xdr:twoCellAnchor editAs="oneCell">
    <xdr:from>
      <xdr:col>1</xdr:col>
      <xdr:colOff>25400</xdr:colOff>
      <xdr:row>48</xdr:row>
      <xdr:rowOff>9801</xdr:rowOff>
    </xdr:from>
    <xdr:to>
      <xdr:col>19</xdr:col>
      <xdr:colOff>50800</xdr:colOff>
      <xdr:row>89</xdr:row>
      <xdr:rowOff>76665</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a:stretch>
          <a:fillRect/>
        </a:stretch>
      </xdr:blipFill>
      <xdr:spPr>
        <a:xfrm>
          <a:off x="635000" y="9096651"/>
          <a:ext cx="10998200" cy="7617014"/>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19050</xdr:colOff>
      <xdr:row>7</xdr:row>
      <xdr:rowOff>144899</xdr:rowOff>
    </xdr:from>
    <xdr:to>
      <xdr:col>19</xdr:col>
      <xdr:colOff>31750</xdr:colOff>
      <xdr:row>45</xdr:row>
      <xdr:rowOff>60853</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a:stretch>
          <a:fillRect/>
        </a:stretch>
      </xdr:blipFill>
      <xdr:spPr>
        <a:xfrm>
          <a:off x="628650" y="1599049"/>
          <a:ext cx="10985500" cy="6913654"/>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30480</xdr:colOff>
          <xdr:row>14</xdr:row>
          <xdr:rowOff>365760</xdr:rowOff>
        </xdr:from>
        <xdr:to>
          <xdr:col>107</xdr:col>
          <xdr:colOff>228600</xdr:colOff>
          <xdr:row>15</xdr:row>
          <xdr:rowOff>243840</xdr:rowOff>
        </xdr:to>
        <xdr:sp macro="" textlink="">
          <xdr:nvSpPr>
            <xdr:cNvPr id="26625" name="Scroll Bar 1" descr="Scroll bar to scroll through the Ghantt project timeline." hidden="1">
              <a:extLst>
                <a:ext uri="{63B3BB69-23CF-44E3-9099-C40C66FF867C}">
                  <a14:compatExt spid="_x0000_s26625"/>
                </a:ext>
                <a:ext uri="{FF2B5EF4-FFF2-40B4-BE49-F238E27FC236}">
                  <a16:creationId xmlns:a16="http://schemas.microsoft.com/office/drawing/2014/main" id="{00000000-0008-0000-0D00-0000016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336044</xdr:colOff>
      <xdr:row>2</xdr:row>
      <xdr:rowOff>44450</xdr:rowOff>
    </xdr:from>
    <xdr:to>
      <xdr:col>64</xdr:col>
      <xdr:colOff>12700</xdr:colOff>
      <xdr:row>7</xdr:row>
      <xdr:rowOff>31750</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336044" y="495300"/>
          <a:ext cx="19406106" cy="869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Visualize and track your migration projects using this template. To start, enter the tasks you're working on in the Milestone description section and then enter details for each task. The data will automatically update and it’s easy to insert new tasks or use the scrollbar to scroll through the timeline. </a:t>
          </a:r>
        </a:p>
        <a:p>
          <a:r>
            <a:rPr kumimoji="0" lang="en-AU" sz="1100" b="0" i="1" u="none" strike="noStrike" kern="0" cap="none" spc="0" normalizeH="0" baseline="0" noProof="0">
              <a:ln>
                <a:noFill/>
              </a:ln>
              <a:solidFill>
                <a:sysClr val="windowText" lastClr="000000"/>
              </a:solidFill>
              <a:effectLst/>
              <a:uLnTx/>
              <a:uFillTx/>
              <a:latin typeface="+mn-lt"/>
              <a:ea typeface="+mn-ea"/>
              <a:cs typeface="+mn-cs"/>
            </a:rPr>
            <a:t>•  </a:t>
          </a:r>
          <a:r>
            <a:rPr lang="en-AU" sz="1100" i="1">
              <a:solidFill>
                <a:sysClr val="windowText" lastClr="000000"/>
              </a:solidFill>
            </a:rPr>
            <a:t>Use Progress to add how much of the project you finished by adding a percentage number. </a:t>
          </a:r>
        </a:p>
        <a:p>
          <a:r>
            <a:rPr lang="en-AU" sz="1100" i="1">
              <a:solidFill>
                <a:sysClr val="windowText" lastClr="000000"/>
              </a:solidFill>
            </a:rPr>
            <a:t>•  Add the day you started your project in the Project Start Date. </a:t>
          </a:r>
        </a:p>
        <a:p>
          <a:r>
            <a:rPr lang="en-AU" sz="1100" i="1">
              <a:solidFill>
                <a:sysClr val="windowText" lastClr="000000"/>
              </a:solidFill>
            </a:rPr>
            <a:t>•  Finish your calculations by filling in the number of days you need to complete your project in the Total Days to deliver field. </a:t>
          </a:r>
        </a:p>
      </xdr:txBody>
    </xdr:sp>
    <xdr:clientData/>
  </xdr:twoCellAnchor>
  <xdr:twoCellAnchor>
    <xdr:from>
      <xdr:col>14</xdr:col>
      <xdr:colOff>14941</xdr:colOff>
      <xdr:row>13</xdr:row>
      <xdr:rowOff>216647</xdr:rowOff>
    </xdr:from>
    <xdr:to>
      <xdr:col>15</xdr:col>
      <xdr:colOff>451597</xdr:colOff>
      <xdr:row>14</xdr:row>
      <xdr:rowOff>161364</xdr:rowOff>
    </xdr:to>
    <xdr:sp macro="" textlink="">
      <xdr:nvSpPr>
        <xdr:cNvPr id="3" name="Callout: Line 2">
          <a:extLst>
            <a:ext uri="{FF2B5EF4-FFF2-40B4-BE49-F238E27FC236}">
              <a16:creationId xmlns:a16="http://schemas.microsoft.com/office/drawing/2014/main" id="{00000000-0008-0000-0D00-000003000000}"/>
            </a:ext>
          </a:extLst>
        </xdr:cNvPr>
        <xdr:cNvSpPr/>
      </xdr:nvSpPr>
      <xdr:spPr>
        <a:xfrm>
          <a:off x="13843000" y="3570941"/>
          <a:ext cx="1221068" cy="325717"/>
        </a:xfrm>
        <a:custGeom>
          <a:avLst/>
          <a:gdLst>
            <a:gd name="connsiteX0" fmla="*/ 0 w 1221068"/>
            <a:gd name="connsiteY0" fmla="*/ 0 h 325717"/>
            <a:gd name="connsiteX1" fmla="*/ 407023 w 1221068"/>
            <a:gd name="connsiteY1" fmla="*/ 0 h 325717"/>
            <a:gd name="connsiteX2" fmla="*/ 777413 w 1221068"/>
            <a:gd name="connsiteY2" fmla="*/ 0 h 325717"/>
            <a:gd name="connsiteX3" fmla="*/ 1221068 w 1221068"/>
            <a:gd name="connsiteY3" fmla="*/ 0 h 325717"/>
            <a:gd name="connsiteX4" fmla="*/ 1221068 w 1221068"/>
            <a:gd name="connsiteY4" fmla="*/ 325717 h 325717"/>
            <a:gd name="connsiteX5" fmla="*/ 814045 w 1221068"/>
            <a:gd name="connsiteY5" fmla="*/ 325717 h 325717"/>
            <a:gd name="connsiteX6" fmla="*/ 407023 w 1221068"/>
            <a:gd name="connsiteY6" fmla="*/ 325717 h 325717"/>
            <a:gd name="connsiteX7" fmla="*/ 0 w 1221068"/>
            <a:gd name="connsiteY7" fmla="*/ 325717 h 325717"/>
            <a:gd name="connsiteX8" fmla="*/ 0 w 1221068"/>
            <a:gd name="connsiteY8" fmla="*/ 0 h 325717"/>
            <a:gd name="connsiteX0" fmla="*/ 1077788 w 1221068"/>
            <a:gd name="connsiteY0" fmla="*/ 164611 h 325717"/>
            <a:gd name="connsiteX1" fmla="*/ 1364262 w 1221068"/>
            <a:gd name="connsiteY1" fmla="*/ 348589 h 325717"/>
            <a:gd name="connsiteX2" fmla="*/ 1674609 w 1221068"/>
            <a:gd name="connsiteY2" fmla="*/ 547898 h 325717"/>
          </a:gdLst>
          <a:ahLst/>
          <a:cxnLst>
            <a:cxn ang="0">
              <a:pos x="connsiteX0" y="connsiteY0"/>
            </a:cxn>
            <a:cxn ang="0">
              <a:pos x="connsiteX1" y="connsiteY1"/>
            </a:cxn>
            <a:cxn ang="0">
              <a:pos x="connsiteX2" y="connsiteY2"/>
            </a:cxn>
          </a:cxnLst>
          <a:rect l="l" t="t" r="r" b="b"/>
          <a:pathLst>
            <a:path w="1221068" h="325717" fill="none" extrusionOk="0">
              <a:moveTo>
                <a:pt x="0" y="0"/>
              </a:moveTo>
              <a:cubicBezTo>
                <a:pt x="164803" y="-15160"/>
                <a:pt x="304531" y="21523"/>
                <a:pt x="407023" y="0"/>
              </a:cubicBezTo>
              <a:cubicBezTo>
                <a:pt x="509515" y="-21523"/>
                <a:pt x="601156" y="31685"/>
                <a:pt x="777413" y="0"/>
              </a:cubicBezTo>
              <a:cubicBezTo>
                <a:pt x="953670" y="-31685"/>
                <a:pt x="1009805" y="28898"/>
                <a:pt x="1221068" y="0"/>
              </a:cubicBezTo>
              <a:cubicBezTo>
                <a:pt x="1222959" y="155015"/>
                <a:pt x="1217594" y="247144"/>
                <a:pt x="1221068" y="325717"/>
              </a:cubicBezTo>
              <a:cubicBezTo>
                <a:pt x="1113258" y="330236"/>
                <a:pt x="967232" y="316312"/>
                <a:pt x="814045" y="325717"/>
              </a:cubicBezTo>
              <a:cubicBezTo>
                <a:pt x="660858" y="335122"/>
                <a:pt x="538651" y="320942"/>
                <a:pt x="407023" y="325717"/>
              </a:cubicBezTo>
              <a:cubicBezTo>
                <a:pt x="275395" y="330492"/>
                <a:pt x="114083" y="321067"/>
                <a:pt x="0" y="325717"/>
              </a:cubicBezTo>
              <a:cubicBezTo>
                <a:pt x="-1558" y="163050"/>
                <a:pt x="29483" y="112740"/>
                <a:pt x="0" y="0"/>
              </a:cubicBezTo>
              <a:close/>
            </a:path>
            <a:path w="1221068" h="325717" fill="none" extrusionOk="0">
              <a:moveTo>
                <a:pt x="1077788" y="164611"/>
              </a:moveTo>
              <a:cubicBezTo>
                <a:pt x="1214123" y="208418"/>
                <a:pt x="1249092" y="287244"/>
                <a:pt x="1364262" y="348589"/>
              </a:cubicBezTo>
              <a:cubicBezTo>
                <a:pt x="1479432" y="409933"/>
                <a:pt x="1527267" y="498299"/>
                <a:pt x="1674609" y="547898"/>
              </a:cubicBezTo>
            </a:path>
            <a:path w="1221068" h="325717"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28509" y="110534"/>
                <a:pt x="1189593" y="241466"/>
                <a:pt x="1221068" y="325717"/>
              </a:cubicBezTo>
              <a:cubicBezTo>
                <a:pt x="1095901" y="336174"/>
                <a:pt x="988599" y="316429"/>
                <a:pt x="814045" y="325717"/>
              </a:cubicBezTo>
              <a:cubicBezTo>
                <a:pt x="639491" y="335005"/>
                <a:pt x="569430" y="324872"/>
                <a:pt x="382601" y="325717"/>
              </a:cubicBezTo>
              <a:cubicBezTo>
                <a:pt x="195772" y="326562"/>
                <a:pt x="164885" y="294311"/>
                <a:pt x="0" y="325717"/>
              </a:cubicBezTo>
              <a:cubicBezTo>
                <a:pt x="-26543" y="251953"/>
                <a:pt x="38010" y="100456"/>
                <a:pt x="0" y="0"/>
              </a:cubicBezTo>
              <a:close/>
            </a:path>
            <a:path w="1221068" h="325717" fill="none" stroke="0" extrusionOk="0">
              <a:moveTo>
                <a:pt x="1077788" y="164611"/>
              </a:moveTo>
              <a:cubicBezTo>
                <a:pt x="1226689" y="226318"/>
                <a:pt x="1285858" y="340006"/>
                <a:pt x="1376199" y="356255"/>
              </a:cubicBezTo>
              <a:cubicBezTo>
                <a:pt x="1466540" y="372504"/>
                <a:pt x="1531517" y="504440"/>
                <a:pt x="1674609" y="547898"/>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0538"/>
                    <a:gd name="adj2" fmla="val 88266"/>
                    <a:gd name="adj3" fmla="val 168213"/>
                    <a:gd name="adj4" fmla="val 13714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Scroll bar</a:t>
          </a:r>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20</xdr:col>
      <xdr:colOff>1243308</xdr:colOff>
      <xdr:row>0</xdr:row>
      <xdr:rowOff>114300</xdr:rowOff>
    </xdr:from>
    <xdr:to>
      <xdr:col>22</xdr:col>
      <xdr:colOff>830967</xdr:colOff>
      <xdr:row>13</xdr:row>
      <xdr:rowOff>1900</xdr:rowOff>
    </xdr:to>
    <mc:AlternateContent xmlns:mc="http://schemas.openxmlformats.org/markup-compatibility/2006" xmlns:sle15="http://schemas.microsoft.com/office/drawing/2012/slicer">
      <mc:Choice Requires="sle15">
        <xdr:graphicFrame macro="">
          <xdr:nvGraphicFramePr>
            <xdr:cNvPr id="6" name="Migration Priority">
              <a:extLst>
                <a:ext uri="{FF2B5EF4-FFF2-40B4-BE49-F238E27FC236}">
                  <a16:creationId xmlns:a16="http://schemas.microsoft.com/office/drawing/2014/main" id="{00000000-0008-0000-0E00-000006000000}"/>
                </a:ext>
              </a:extLst>
            </xdr:cNvPr>
            <xdr:cNvGraphicFramePr/>
          </xdr:nvGraphicFramePr>
          <xdr:xfrm>
            <a:off x="0" y="0"/>
            <a:ext cx="0" cy="0"/>
          </xdr:xfrm>
          <a:graphic>
            <a:graphicData uri="http://schemas.microsoft.com/office/drawing/2010/slicer">
              <sle:slicer xmlns:sle="http://schemas.microsoft.com/office/drawing/2010/slicer" name="Migration Priority"/>
            </a:graphicData>
          </a:graphic>
        </xdr:graphicFrame>
      </mc:Choice>
      <mc:Fallback xmlns="">
        <xdr:sp macro="" textlink="">
          <xdr:nvSpPr>
            <xdr:cNvPr id="0" name=""/>
            <xdr:cNvSpPr>
              <a:spLocks noTextEdit="1"/>
            </xdr:cNvSpPr>
          </xdr:nvSpPr>
          <xdr:spPr>
            <a:xfrm>
              <a:off x="18190810"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3175</xdr:colOff>
      <xdr:row>0</xdr:row>
      <xdr:rowOff>114300</xdr:rowOff>
    </xdr:from>
    <xdr:to>
      <xdr:col>5</xdr:col>
      <xdr:colOff>793750</xdr:colOff>
      <xdr:row>13</xdr:row>
      <xdr:rowOff>1900</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1714500" y="114300"/>
          <a:ext cx="3130550" cy="22815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digital estate discovery is to present an inventory of applications</a:t>
          </a:r>
          <a:r>
            <a:rPr lang="en-AU" sz="1100" i="1" baseline="0">
              <a:solidFill>
                <a:sysClr val="windowText" lastClr="000000"/>
              </a:solidFill>
            </a:rPr>
            <a:t> and services to the business in order to determine the scope and nature of a migration project.</a:t>
          </a:r>
        </a:p>
        <a:p>
          <a:endParaRPr lang="en-AU" sz="1100" i="1" baseline="0">
            <a:solidFill>
              <a:sysClr val="windowText" lastClr="000000"/>
            </a:solidFill>
          </a:endParaRPr>
        </a:p>
        <a:p>
          <a:r>
            <a:rPr lang="en-AU" sz="1100" i="1" baseline="0">
              <a:solidFill>
                <a:sysClr val="windowText" lastClr="000000"/>
              </a:solidFill>
            </a:rPr>
            <a:t>Important dates should be captured and mapped to </a:t>
          </a:r>
          <a:r>
            <a:rPr lang="en-AU" sz="1100" i="1" baseline="0">
              <a:solidFill>
                <a:schemeClr val="dk1"/>
              </a:solidFill>
              <a:effectLst/>
              <a:latin typeface="+mn-lt"/>
              <a:ea typeface="+mn-ea"/>
              <a:cs typeface="+mn-cs"/>
            </a:rPr>
            <a:t>milestones in the project plan</a:t>
          </a:r>
          <a:r>
            <a:rPr lang="en-AU" sz="1100" i="1" baseline="0">
              <a:solidFill>
                <a:sysClr val="windowText" lastClr="000000"/>
              </a:solidFill>
            </a:rPr>
            <a:t>.</a:t>
          </a:r>
        </a:p>
        <a:p>
          <a:endParaRPr lang="en-AU" sz="1100" i="1">
            <a:solidFill>
              <a:sysClr val="windowText" lastClr="000000"/>
            </a:solidFill>
          </a:endParaRPr>
        </a:p>
      </xdr:txBody>
    </xdr:sp>
    <xdr:clientData/>
  </xdr:twoCellAnchor>
  <xdr:twoCellAnchor editAs="absolute">
    <xdr:from>
      <xdr:col>6</xdr:col>
      <xdr:colOff>399120</xdr:colOff>
      <xdr:row>0</xdr:row>
      <xdr:rowOff>114300</xdr:rowOff>
    </xdr:from>
    <xdr:to>
      <xdr:col>8</xdr:col>
      <xdr:colOff>321238</xdr:colOff>
      <xdr:row>13</xdr:row>
      <xdr:rowOff>1900</xdr:rowOff>
    </xdr:to>
    <mc:AlternateContent xmlns:mc="http://schemas.openxmlformats.org/markup-compatibility/2006" xmlns:sle15="http://schemas.microsoft.com/office/drawing/2012/slicer">
      <mc:Choice Requires="sle15">
        <xdr:graphicFrame macro="">
          <xdr:nvGraphicFramePr>
            <xdr:cNvPr id="10" name="Data Centre">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microsoft.com/office/drawing/2010/slicer">
              <sle:slicer xmlns:sle="http://schemas.microsoft.com/office/drawing/2010/slicer" name="Data Centre"/>
            </a:graphicData>
          </a:graphic>
        </xdr:graphicFrame>
      </mc:Choice>
      <mc:Fallback xmlns="">
        <xdr:sp macro="" textlink="">
          <xdr:nvSpPr>
            <xdr:cNvPr id="0" name=""/>
            <xdr:cNvSpPr>
              <a:spLocks noTextEdit="1"/>
            </xdr:cNvSpPr>
          </xdr:nvSpPr>
          <xdr:spPr>
            <a:xfrm>
              <a:off x="4675716"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453155</xdr:colOff>
      <xdr:row>0</xdr:row>
      <xdr:rowOff>114300</xdr:rowOff>
    </xdr:from>
    <xdr:to>
      <xdr:col>10</xdr:col>
      <xdr:colOff>914575</xdr:colOff>
      <xdr:row>13</xdr:row>
      <xdr:rowOff>1900</xdr:rowOff>
    </xdr:to>
    <mc:AlternateContent xmlns:mc="http://schemas.openxmlformats.org/markup-compatibility/2006" xmlns:sle15="http://schemas.microsoft.com/office/drawing/2012/slicer">
      <mc:Choice Requires="sle15">
        <xdr:graphicFrame macro="">
          <xdr:nvGraphicFramePr>
            <xdr:cNvPr id="11" name="Workload 4">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microsoft.com/office/drawing/2010/slicer">
              <sle:slicer xmlns:sle="http://schemas.microsoft.com/office/drawing/2010/slicer" name="Workload 4"/>
            </a:graphicData>
          </a:graphic>
        </xdr:graphicFrame>
      </mc:Choice>
      <mc:Fallback xmlns="">
        <xdr:sp macro="" textlink="">
          <xdr:nvSpPr>
            <xdr:cNvPr id="0" name=""/>
            <xdr:cNvSpPr>
              <a:spLocks noTextEdit="1"/>
            </xdr:cNvSpPr>
          </xdr:nvSpPr>
          <xdr:spPr>
            <a:xfrm>
              <a:off x="6606645" y="114300"/>
              <a:ext cx="1800706"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468888</xdr:colOff>
      <xdr:row>0</xdr:row>
      <xdr:rowOff>114300</xdr:rowOff>
    </xdr:from>
    <xdr:to>
      <xdr:col>15</xdr:col>
      <xdr:colOff>644559</xdr:colOff>
      <xdr:row>13</xdr:row>
      <xdr:rowOff>1900</xdr:rowOff>
    </xdr:to>
    <mc:AlternateContent xmlns:mc="http://schemas.openxmlformats.org/markup-compatibility/2006" xmlns:sle15="http://schemas.microsoft.com/office/drawing/2012/slicer">
      <mc:Choice Requires="sle15">
        <xdr:graphicFrame macro="">
          <xdr:nvGraphicFramePr>
            <xdr:cNvPr id="12" name="Environment 2">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microsoft.com/office/drawing/2010/slicer">
              <sle:slicer xmlns:sle="http://schemas.microsoft.com/office/drawing/2010/slicer" name="Environment 2"/>
            </a:graphicData>
          </a:graphic>
        </xdr:graphicFrame>
      </mc:Choice>
      <mc:Fallback xmlns="">
        <xdr:sp macro="" textlink="">
          <xdr:nvSpPr>
            <xdr:cNvPr id="0" name=""/>
            <xdr:cNvSpPr>
              <a:spLocks noTextEdit="1"/>
            </xdr:cNvSpPr>
          </xdr:nvSpPr>
          <xdr:spPr>
            <a:xfrm>
              <a:off x="10466387" y="114300"/>
              <a:ext cx="1801411"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405883</xdr:colOff>
      <xdr:row>0</xdr:row>
      <xdr:rowOff>114300</xdr:rowOff>
    </xdr:from>
    <xdr:to>
      <xdr:col>19</xdr:col>
      <xdr:colOff>342793</xdr:colOff>
      <xdr:row>13</xdr:row>
      <xdr:rowOff>1900</xdr:rowOff>
    </xdr:to>
    <mc:AlternateContent xmlns:mc="http://schemas.openxmlformats.org/markup-compatibility/2006" xmlns:sle15="http://schemas.microsoft.com/office/drawing/2012/slicer">
      <mc:Choice Requires="sle15">
        <xdr:graphicFrame macro="">
          <xdr:nvGraphicFramePr>
            <xdr:cNvPr id="13" name="App Type">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microsoft.com/office/drawing/2010/slicer">
              <sle:slicer xmlns:sle="http://schemas.microsoft.com/office/drawing/2010/slicer" name="App Type"/>
            </a:graphicData>
          </a:graphic>
        </xdr:graphicFrame>
      </mc:Choice>
      <mc:Fallback xmlns="">
        <xdr:sp macro="" textlink="">
          <xdr:nvSpPr>
            <xdr:cNvPr id="0" name=""/>
            <xdr:cNvSpPr>
              <a:spLocks noTextEdit="1"/>
            </xdr:cNvSpPr>
          </xdr:nvSpPr>
          <xdr:spPr>
            <a:xfrm>
              <a:off x="14327540"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473440</xdr:colOff>
      <xdr:row>0</xdr:row>
      <xdr:rowOff>114300</xdr:rowOff>
    </xdr:from>
    <xdr:to>
      <xdr:col>20</xdr:col>
      <xdr:colOff>1092265</xdr:colOff>
      <xdr:row>13</xdr:row>
      <xdr:rowOff>1900</xdr:rowOff>
    </xdr:to>
    <mc:AlternateContent xmlns:mc="http://schemas.openxmlformats.org/markup-compatibility/2006" xmlns:sle15="http://schemas.microsoft.com/office/drawing/2012/slicer">
      <mc:Choice Requires="sle15">
        <xdr:graphicFrame macro="">
          <xdr:nvGraphicFramePr>
            <xdr:cNvPr id="14" name="Business Criticality 1">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Business Criticality 1"/>
            </a:graphicData>
          </a:graphic>
        </xdr:graphicFrame>
      </mc:Choice>
      <mc:Fallback xmlns="">
        <xdr:sp macro="" textlink="">
          <xdr:nvSpPr>
            <xdr:cNvPr id="0" name=""/>
            <xdr:cNvSpPr>
              <a:spLocks noTextEdit="1"/>
            </xdr:cNvSpPr>
          </xdr:nvSpPr>
          <xdr:spPr>
            <a:xfrm>
              <a:off x="1625917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256541</xdr:colOff>
      <xdr:row>0</xdr:row>
      <xdr:rowOff>114300</xdr:rowOff>
    </xdr:from>
    <xdr:to>
      <xdr:col>1</xdr:col>
      <xdr:colOff>1415871</xdr:colOff>
      <xdr:row>13</xdr:row>
      <xdr:rowOff>1900</xdr:rowOff>
    </xdr:to>
    <xdr:sp macro="" textlink="">
      <xdr:nvSpPr>
        <xdr:cNvPr id="9" name="TextBox 8">
          <a:extLst>
            <a:ext uri="{FF2B5EF4-FFF2-40B4-BE49-F238E27FC236}">
              <a16:creationId xmlns:a16="http://schemas.microsoft.com/office/drawing/2014/main" id="{00000000-0008-0000-0E00-000009000000}"/>
            </a:ext>
          </a:extLst>
        </xdr:cNvPr>
        <xdr:cNvSpPr txBox="1"/>
      </xdr:nvSpPr>
      <xdr:spPr>
        <a:xfrm>
          <a:off x="247651" y="1143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Digital Estate </a:t>
          </a:r>
        </a:p>
        <a:p>
          <a:pPr algn="ctr"/>
          <a:r>
            <a:rPr lang="en-AU" sz="1600">
              <a:solidFill>
                <a:schemeClr val="bg1"/>
              </a:solidFill>
            </a:rPr>
            <a:t>Discovery</a:t>
          </a:r>
        </a:p>
      </xdr:txBody>
    </xdr:sp>
    <xdr:clientData/>
  </xdr:twoCellAnchor>
  <xdr:twoCellAnchor editAs="absolute">
    <xdr:from>
      <xdr:col>11</xdr:col>
      <xdr:colOff>1282</xdr:colOff>
      <xdr:row>0</xdr:row>
      <xdr:rowOff>114300</xdr:rowOff>
    </xdr:from>
    <xdr:to>
      <xdr:col>13</xdr:col>
      <xdr:colOff>339511</xdr:colOff>
      <xdr:row>13</xdr:row>
      <xdr:rowOff>1900</xdr:rowOff>
    </xdr:to>
    <mc:AlternateContent xmlns:mc="http://schemas.openxmlformats.org/markup-compatibility/2006" xmlns:sle15="http://schemas.microsoft.com/office/drawing/2012/slicer">
      <mc:Choice Requires="sle15">
        <xdr:graphicFrame macro="">
          <xdr:nvGraphicFramePr>
            <xdr:cNvPr id="4" name="Revenue Impacting">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microsoft.com/office/drawing/2010/slicer">
              <sle:slicer xmlns:sle="http://schemas.microsoft.com/office/drawing/2010/slicer" name="Revenue Impacting"/>
            </a:graphicData>
          </a:graphic>
        </xdr:graphicFrame>
      </mc:Choice>
      <mc:Fallback xmlns="">
        <xdr:sp macro="" textlink="">
          <xdr:nvSpPr>
            <xdr:cNvPr id="0" name=""/>
            <xdr:cNvSpPr>
              <a:spLocks noTextEdit="1"/>
            </xdr:cNvSpPr>
          </xdr:nvSpPr>
          <xdr:spPr>
            <a:xfrm>
              <a:off x="8535458"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15</xdr:col>
      <xdr:colOff>776476</xdr:colOff>
      <xdr:row>0</xdr:row>
      <xdr:rowOff>114300</xdr:rowOff>
    </xdr:from>
    <xdr:to>
      <xdr:col>18</xdr:col>
      <xdr:colOff>287936</xdr:colOff>
      <xdr:row>13</xdr:row>
      <xdr:rowOff>1900</xdr:rowOff>
    </xdr:to>
    <mc:AlternateContent xmlns:mc="http://schemas.openxmlformats.org/markup-compatibility/2006" xmlns:sle15="http://schemas.microsoft.com/office/drawing/2012/slicer">
      <mc:Choice Requires="sle15">
        <xdr:graphicFrame macro="">
          <xdr:nvGraphicFramePr>
            <xdr:cNvPr id="5" name="Business Unit">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Business Unit"/>
            </a:graphicData>
          </a:graphic>
        </xdr:graphicFrame>
      </mc:Choice>
      <mc:Fallback xmlns="">
        <xdr:sp macro="" textlink="">
          <xdr:nvSpPr>
            <xdr:cNvPr id="0" name=""/>
            <xdr:cNvSpPr>
              <a:spLocks noTextEdit="1"/>
            </xdr:cNvSpPr>
          </xdr:nvSpPr>
          <xdr:spPr>
            <a:xfrm>
              <a:off x="1239590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23</xdr:col>
      <xdr:colOff>16734</xdr:colOff>
      <xdr:row>0</xdr:row>
      <xdr:rowOff>114300</xdr:rowOff>
    </xdr:from>
    <xdr:to>
      <xdr:col>25</xdr:col>
      <xdr:colOff>19759</xdr:colOff>
      <xdr:row>13</xdr:row>
      <xdr:rowOff>1900</xdr:rowOff>
    </xdr:to>
    <mc:AlternateContent xmlns:mc="http://schemas.openxmlformats.org/markup-compatibility/2006" xmlns:sle15="http://schemas.microsoft.com/office/drawing/2012/slicer">
      <mc:Choice Requires="sle15">
        <xdr:graphicFrame macro="">
          <xdr:nvGraphicFramePr>
            <xdr:cNvPr id="7" name="Rationalization Decision">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Rationalization Decision"/>
            </a:graphicData>
          </a:graphic>
        </xdr:graphicFrame>
      </mc:Choice>
      <mc:Fallback xmlns="">
        <xdr:sp macro="" textlink="">
          <xdr:nvSpPr>
            <xdr:cNvPr id="0" name=""/>
            <xdr:cNvSpPr>
              <a:spLocks noTextEdit="1"/>
            </xdr:cNvSpPr>
          </xdr:nvSpPr>
          <xdr:spPr>
            <a:xfrm>
              <a:off x="20121739" y="114300"/>
              <a:ext cx="1802117"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18</xdr:col>
      <xdr:colOff>996950</xdr:colOff>
      <xdr:row>11</xdr:row>
      <xdr:rowOff>12700</xdr:rowOff>
    </xdr:from>
    <xdr:to>
      <xdr:col>19</xdr:col>
      <xdr:colOff>419100</xdr:colOff>
      <xdr:row>15</xdr:row>
      <xdr:rowOff>69849</xdr:rowOff>
    </xdr:to>
    <xdr:sp macro="" textlink="">
      <xdr:nvSpPr>
        <xdr:cNvPr id="2" name="Callout: Line 1">
          <a:extLst>
            <a:ext uri="{FF2B5EF4-FFF2-40B4-BE49-F238E27FC236}">
              <a16:creationId xmlns:a16="http://schemas.microsoft.com/office/drawing/2014/main" id="{00000000-0008-0000-0E00-000002000000}"/>
            </a:ext>
          </a:extLst>
        </xdr:cNvPr>
        <xdr:cNvSpPr/>
      </xdr:nvSpPr>
      <xdr:spPr>
        <a:xfrm>
          <a:off x="15551150" y="2038350"/>
          <a:ext cx="1276350" cy="793749"/>
        </a:xfrm>
        <a:custGeom>
          <a:avLst/>
          <a:gdLst>
            <a:gd name="connsiteX0" fmla="*/ 0 w 1276350"/>
            <a:gd name="connsiteY0" fmla="*/ 0 h 793749"/>
            <a:gd name="connsiteX1" fmla="*/ 412686 w 1276350"/>
            <a:gd name="connsiteY1" fmla="*/ 0 h 793749"/>
            <a:gd name="connsiteX2" fmla="*/ 838136 w 1276350"/>
            <a:gd name="connsiteY2" fmla="*/ 0 h 793749"/>
            <a:gd name="connsiteX3" fmla="*/ 1276350 w 1276350"/>
            <a:gd name="connsiteY3" fmla="*/ 0 h 793749"/>
            <a:gd name="connsiteX4" fmla="*/ 1276350 w 1276350"/>
            <a:gd name="connsiteY4" fmla="*/ 381000 h 793749"/>
            <a:gd name="connsiteX5" fmla="*/ 1276350 w 1276350"/>
            <a:gd name="connsiteY5" fmla="*/ 793749 h 793749"/>
            <a:gd name="connsiteX6" fmla="*/ 863664 w 1276350"/>
            <a:gd name="connsiteY6" fmla="*/ 793749 h 793749"/>
            <a:gd name="connsiteX7" fmla="*/ 438214 w 1276350"/>
            <a:gd name="connsiteY7" fmla="*/ 793749 h 793749"/>
            <a:gd name="connsiteX8" fmla="*/ 0 w 1276350"/>
            <a:gd name="connsiteY8" fmla="*/ 793749 h 793749"/>
            <a:gd name="connsiteX9" fmla="*/ 0 w 1276350"/>
            <a:gd name="connsiteY9" fmla="*/ 381000 h 793749"/>
            <a:gd name="connsiteX10" fmla="*/ 0 w 1276350"/>
            <a:gd name="connsiteY10" fmla="*/ 0 h 793749"/>
            <a:gd name="connsiteX0" fmla="*/ 870688 w 1276350"/>
            <a:gd name="connsiteY0" fmla="*/ 766468 h 793749"/>
            <a:gd name="connsiteX1" fmla="*/ 1133973 w 1276350"/>
            <a:gd name="connsiteY1" fmla="*/ 1046129 h 793749"/>
          </a:gdLst>
          <a:ahLst/>
          <a:cxnLst>
            <a:cxn ang="0">
              <a:pos x="connsiteX0" y="connsiteY0"/>
            </a:cxn>
            <a:cxn ang="0">
              <a:pos x="connsiteX1" y="connsiteY1"/>
            </a:cxn>
          </a:cxnLst>
          <a:rect l="l" t="t" r="r" b="b"/>
          <a:pathLst>
            <a:path w="1276350" h="793749" fill="none" extrusionOk="0">
              <a:moveTo>
                <a:pt x="0" y="0"/>
              </a:moveTo>
              <a:cubicBezTo>
                <a:pt x="97234" y="-15001"/>
                <a:pt x="256926" y="32859"/>
                <a:pt x="412686" y="0"/>
              </a:cubicBezTo>
              <a:cubicBezTo>
                <a:pt x="568446" y="-32859"/>
                <a:pt x="670327" y="28620"/>
                <a:pt x="838136" y="0"/>
              </a:cubicBezTo>
              <a:cubicBezTo>
                <a:pt x="1005945" y="-28620"/>
                <a:pt x="1152103" y="14367"/>
                <a:pt x="1276350" y="0"/>
              </a:cubicBezTo>
              <a:cubicBezTo>
                <a:pt x="1305893" y="160713"/>
                <a:pt x="1256375" y="304017"/>
                <a:pt x="1276350" y="381000"/>
              </a:cubicBezTo>
              <a:cubicBezTo>
                <a:pt x="1296325" y="457983"/>
                <a:pt x="1270988" y="641716"/>
                <a:pt x="1276350" y="793749"/>
              </a:cubicBezTo>
              <a:cubicBezTo>
                <a:pt x="1076900" y="840881"/>
                <a:pt x="1067262" y="754532"/>
                <a:pt x="863664" y="793749"/>
              </a:cubicBezTo>
              <a:cubicBezTo>
                <a:pt x="660066" y="832966"/>
                <a:pt x="635488" y="750774"/>
                <a:pt x="438214" y="793749"/>
              </a:cubicBezTo>
              <a:cubicBezTo>
                <a:pt x="240940" y="836724"/>
                <a:pt x="128404" y="765919"/>
                <a:pt x="0" y="793749"/>
              </a:cubicBezTo>
              <a:cubicBezTo>
                <a:pt x="-41907" y="666314"/>
                <a:pt x="45195" y="492379"/>
                <a:pt x="0" y="381000"/>
              </a:cubicBezTo>
              <a:cubicBezTo>
                <a:pt x="-45195" y="269621"/>
                <a:pt x="9194" y="160488"/>
                <a:pt x="0" y="0"/>
              </a:cubicBezTo>
              <a:close/>
            </a:path>
            <a:path w="1276350" h="793749" fill="none" extrusionOk="0">
              <a:moveTo>
                <a:pt x="870688" y="766468"/>
              </a:moveTo>
              <a:cubicBezTo>
                <a:pt x="996768" y="883688"/>
                <a:pt x="994481" y="964477"/>
                <a:pt x="1133973" y="1046129"/>
              </a:cubicBezTo>
            </a:path>
            <a:path w="1276350" h="793749" stroke="0" extrusionOk="0">
              <a:moveTo>
                <a:pt x="0" y="0"/>
              </a:moveTo>
              <a:cubicBezTo>
                <a:pt x="196131" y="-34726"/>
                <a:pt x="206357" y="17017"/>
                <a:pt x="412686" y="0"/>
              </a:cubicBezTo>
              <a:cubicBezTo>
                <a:pt x="619015" y="-17017"/>
                <a:pt x="716111" y="45539"/>
                <a:pt x="799846" y="0"/>
              </a:cubicBezTo>
              <a:cubicBezTo>
                <a:pt x="883581" y="-45539"/>
                <a:pt x="1072751" y="11224"/>
                <a:pt x="1276350" y="0"/>
              </a:cubicBezTo>
              <a:cubicBezTo>
                <a:pt x="1288172" y="137527"/>
                <a:pt x="1273564" y="253930"/>
                <a:pt x="1276350" y="412749"/>
              </a:cubicBezTo>
              <a:cubicBezTo>
                <a:pt x="1279136" y="571568"/>
                <a:pt x="1274738" y="637144"/>
                <a:pt x="1276350" y="793749"/>
              </a:cubicBezTo>
              <a:cubicBezTo>
                <a:pt x="1180383" y="814073"/>
                <a:pt x="1019551" y="786863"/>
                <a:pt x="825373" y="793749"/>
              </a:cubicBezTo>
              <a:cubicBezTo>
                <a:pt x="631195" y="800635"/>
                <a:pt x="601472" y="773302"/>
                <a:pt x="399923" y="793749"/>
              </a:cubicBezTo>
              <a:cubicBezTo>
                <a:pt x="198374" y="814196"/>
                <a:pt x="141620" y="768017"/>
                <a:pt x="0" y="793749"/>
              </a:cubicBezTo>
              <a:cubicBezTo>
                <a:pt x="-21216" y="702104"/>
                <a:pt x="12945" y="567400"/>
                <a:pt x="0" y="404812"/>
              </a:cubicBezTo>
              <a:cubicBezTo>
                <a:pt x="-12945" y="242224"/>
                <a:pt x="32213" y="147571"/>
                <a:pt x="0" y="0"/>
              </a:cubicBezTo>
              <a:close/>
            </a:path>
            <a:path w="1276350" h="793749" fill="none" stroke="0" extrusionOk="0">
              <a:moveTo>
                <a:pt x="870688" y="766468"/>
              </a:moveTo>
              <a:cubicBezTo>
                <a:pt x="999896" y="877632"/>
                <a:pt x="1015897" y="975716"/>
                <a:pt x="1133973" y="1046129"/>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6563"/>
                    <a:gd name="adj2" fmla="val 68217"/>
                    <a:gd name="adj3" fmla="val 131796"/>
                    <a:gd name="adj4" fmla="val 88845"/>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a:t>
          </a:r>
          <a:r>
            <a:rPr lang="en-AU" sz="900">
              <a:solidFill>
                <a:sysClr val="windowText" lastClr="000000"/>
              </a:solidFill>
            </a:rPr>
            <a:t> </a:t>
          </a:r>
          <a:r>
            <a:rPr lang="en-AU" sz="1000">
              <a:solidFill>
                <a:sysClr val="windowText" lastClr="000000"/>
              </a:solidFill>
            </a:rPr>
            <a:t>Common cloud migration and modernization drivers</a:t>
          </a:r>
          <a:endParaRPr lang="en-AU" sz="900">
            <a:solidFill>
              <a:sysClr val="windowText" lastClr="000000"/>
            </a:solidFill>
          </a:endParaRPr>
        </a:p>
      </xdr:txBody>
    </xdr:sp>
    <xdr:clientData/>
  </xdr:twoCellAnchor>
  <xdr:twoCellAnchor>
    <xdr:from>
      <xdr:col>19</xdr:col>
      <xdr:colOff>1055513</xdr:colOff>
      <xdr:row>10</xdr:row>
      <xdr:rowOff>31750</xdr:rowOff>
    </xdr:from>
    <xdr:to>
      <xdr:col>20</xdr:col>
      <xdr:colOff>1212850</xdr:colOff>
      <xdr:row>13</xdr:row>
      <xdr:rowOff>153810</xdr:rowOff>
    </xdr:to>
    <xdr:sp macro="" textlink="">
      <xdr:nvSpPr>
        <xdr:cNvPr id="8" name="Callout: Line 7">
          <a:extLst>
            <a:ext uri="{FF2B5EF4-FFF2-40B4-BE49-F238E27FC236}">
              <a16:creationId xmlns:a16="http://schemas.microsoft.com/office/drawing/2014/main" id="{00000000-0008-0000-0E00-000008000000}"/>
            </a:ext>
          </a:extLst>
        </xdr:cNvPr>
        <xdr:cNvSpPr/>
      </xdr:nvSpPr>
      <xdr:spPr>
        <a:xfrm>
          <a:off x="17463913" y="1873250"/>
          <a:ext cx="1319387" cy="674510"/>
        </a:xfrm>
        <a:custGeom>
          <a:avLst/>
          <a:gdLst>
            <a:gd name="connsiteX0" fmla="*/ 0 w 1319387"/>
            <a:gd name="connsiteY0" fmla="*/ 0 h 674510"/>
            <a:gd name="connsiteX1" fmla="*/ 426602 w 1319387"/>
            <a:gd name="connsiteY1" fmla="*/ 0 h 674510"/>
            <a:gd name="connsiteX2" fmla="*/ 840010 w 1319387"/>
            <a:gd name="connsiteY2" fmla="*/ 0 h 674510"/>
            <a:gd name="connsiteX3" fmla="*/ 1319387 w 1319387"/>
            <a:gd name="connsiteY3" fmla="*/ 0 h 674510"/>
            <a:gd name="connsiteX4" fmla="*/ 1319387 w 1319387"/>
            <a:gd name="connsiteY4" fmla="*/ 344000 h 674510"/>
            <a:gd name="connsiteX5" fmla="*/ 1319387 w 1319387"/>
            <a:gd name="connsiteY5" fmla="*/ 674510 h 674510"/>
            <a:gd name="connsiteX6" fmla="*/ 866397 w 1319387"/>
            <a:gd name="connsiteY6" fmla="*/ 674510 h 674510"/>
            <a:gd name="connsiteX7" fmla="*/ 413408 w 1319387"/>
            <a:gd name="connsiteY7" fmla="*/ 674510 h 674510"/>
            <a:gd name="connsiteX8" fmla="*/ 0 w 1319387"/>
            <a:gd name="connsiteY8" fmla="*/ 674510 h 674510"/>
            <a:gd name="connsiteX9" fmla="*/ 0 w 1319387"/>
            <a:gd name="connsiteY9" fmla="*/ 337255 h 674510"/>
            <a:gd name="connsiteX10" fmla="*/ 0 w 1319387"/>
            <a:gd name="connsiteY10" fmla="*/ 0 h 674510"/>
            <a:gd name="connsiteX0" fmla="*/ 626300 w 1319387"/>
            <a:gd name="connsiteY0" fmla="*/ 719399 h 674510"/>
            <a:gd name="connsiteX1" fmla="*/ 530301 w 1319387"/>
            <a:gd name="connsiteY1" fmla="*/ 1079877 h 674510"/>
          </a:gdLst>
          <a:ahLst/>
          <a:cxnLst>
            <a:cxn ang="0">
              <a:pos x="connsiteX0" y="connsiteY0"/>
            </a:cxn>
            <a:cxn ang="0">
              <a:pos x="connsiteX1" y="connsiteY1"/>
            </a:cxn>
          </a:cxnLst>
          <a:rect l="l" t="t" r="r" b="b"/>
          <a:pathLst>
            <a:path w="1319387" h="674510" fill="none" extrusionOk="0">
              <a:moveTo>
                <a:pt x="0" y="0"/>
              </a:moveTo>
              <a:cubicBezTo>
                <a:pt x="161378" y="-3486"/>
                <a:pt x="302311" y="4460"/>
                <a:pt x="426602" y="0"/>
              </a:cubicBezTo>
              <a:cubicBezTo>
                <a:pt x="550893" y="-4460"/>
                <a:pt x="717884" y="6566"/>
                <a:pt x="840010" y="0"/>
              </a:cubicBezTo>
              <a:cubicBezTo>
                <a:pt x="962136" y="-6566"/>
                <a:pt x="1138973" y="35387"/>
                <a:pt x="1319387" y="0"/>
              </a:cubicBezTo>
              <a:cubicBezTo>
                <a:pt x="1345202" y="142757"/>
                <a:pt x="1315798" y="266486"/>
                <a:pt x="1319387" y="344000"/>
              </a:cubicBezTo>
              <a:cubicBezTo>
                <a:pt x="1322976" y="421514"/>
                <a:pt x="1295979" y="606000"/>
                <a:pt x="1319387" y="674510"/>
              </a:cubicBezTo>
              <a:cubicBezTo>
                <a:pt x="1097343" y="710591"/>
                <a:pt x="1085193" y="641619"/>
                <a:pt x="866397" y="674510"/>
              </a:cubicBezTo>
              <a:cubicBezTo>
                <a:pt x="647601" y="707401"/>
                <a:pt x="516179" y="669220"/>
                <a:pt x="413408" y="674510"/>
              </a:cubicBezTo>
              <a:cubicBezTo>
                <a:pt x="310637" y="679800"/>
                <a:pt x="120914" y="635478"/>
                <a:pt x="0" y="674510"/>
              </a:cubicBezTo>
              <a:cubicBezTo>
                <a:pt x="-12272" y="546996"/>
                <a:pt x="11002" y="489651"/>
                <a:pt x="0" y="337255"/>
              </a:cubicBezTo>
              <a:cubicBezTo>
                <a:pt x="-11002" y="184860"/>
                <a:pt x="38724" y="150847"/>
                <a:pt x="0" y="0"/>
              </a:cubicBezTo>
              <a:close/>
            </a:path>
            <a:path w="1319387" h="674510" fill="none" extrusionOk="0">
              <a:moveTo>
                <a:pt x="626300" y="719399"/>
              </a:moveTo>
              <a:cubicBezTo>
                <a:pt x="617760" y="836303"/>
                <a:pt x="538473" y="903003"/>
                <a:pt x="530301" y="1079877"/>
              </a:cubicBezTo>
            </a:path>
            <a:path w="1319387" h="674510" stroke="0" extrusionOk="0">
              <a:moveTo>
                <a:pt x="0" y="0"/>
              </a:moveTo>
              <a:cubicBezTo>
                <a:pt x="93066" y="-50885"/>
                <a:pt x="327096" y="33845"/>
                <a:pt x="426602" y="0"/>
              </a:cubicBezTo>
              <a:cubicBezTo>
                <a:pt x="526108" y="-33845"/>
                <a:pt x="647724" y="10002"/>
                <a:pt x="840010" y="0"/>
              </a:cubicBezTo>
              <a:cubicBezTo>
                <a:pt x="1032296" y="-10002"/>
                <a:pt x="1161970" y="34442"/>
                <a:pt x="1319387" y="0"/>
              </a:cubicBezTo>
              <a:cubicBezTo>
                <a:pt x="1321213" y="127663"/>
                <a:pt x="1278939" y="214317"/>
                <a:pt x="1319387" y="337255"/>
              </a:cubicBezTo>
              <a:cubicBezTo>
                <a:pt x="1359835" y="460193"/>
                <a:pt x="1317911" y="549807"/>
                <a:pt x="1319387" y="674510"/>
              </a:cubicBezTo>
              <a:cubicBezTo>
                <a:pt x="1216910" y="702598"/>
                <a:pt x="1048218" y="653270"/>
                <a:pt x="892785" y="674510"/>
              </a:cubicBezTo>
              <a:cubicBezTo>
                <a:pt x="737352" y="695750"/>
                <a:pt x="631882" y="674234"/>
                <a:pt x="426602" y="674510"/>
              </a:cubicBezTo>
              <a:cubicBezTo>
                <a:pt x="221322" y="674786"/>
                <a:pt x="116171" y="656366"/>
                <a:pt x="0" y="674510"/>
              </a:cubicBezTo>
              <a:cubicBezTo>
                <a:pt x="-7129" y="600863"/>
                <a:pt x="7489" y="424922"/>
                <a:pt x="0" y="344000"/>
              </a:cubicBezTo>
              <a:cubicBezTo>
                <a:pt x="-7489" y="263078"/>
                <a:pt x="37432" y="93131"/>
                <a:pt x="0" y="0"/>
              </a:cubicBezTo>
              <a:close/>
            </a:path>
            <a:path w="1319387" h="674510" fill="none" stroke="0" extrusionOk="0">
              <a:moveTo>
                <a:pt x="626300" y="719399"/>
              </a:moveTo>
              <a:cubicBezTo>
                <a:pt x="607823" y="797315"/>
                <a:pt x="533274" y="920064"/>
                <a:pt x="530301" y="107987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053001677">
                <a:prstGeom prst="borderCallout1">
                  <a:avLst>
                    <a:gd name="adj1" fmla="val 106655"/>
                    <a:gd name="adj2" fmla="val 47469"/>
                    <a:gd name="adj3" fmla="val 160098"/>
                    <a:gd name="adj4" fmla="val 4019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AU" sz="1600" b="1">
              <a:solidFill>
                <a:schemeClr val="accent1"/>
              </a:solidFill>
              <a:effectLst/>
              <a:latin typeface="+mn-lt"/>
              <a:ea typeface="+mn-ea"/>
              <a:cs typeface="+mn-cs"/>
            </a:rPr>
            <a:t>i</a:t>
          </a:r>
          <a:r>
            <a:rPr lang="en-AU" sz="1100">
              <a:solidFill>
                <a:schemeClr val="accent1"/>
              </a:solidFill>
              <a:effectLst/>
              <a:latin typeface="+mn-lt"/>
              <a:ea typeface="+mn-ea"/>
              <a:cs typeface="+mn-cs"/>
            </a:rPr>
            <a:t> </a:t>
          </a:r>
          <a:r>
            <a:rPr lang="en-AU" sz="1000">
              <a:solidFill>
                <a:sysClr val="windowText" lastClr="000000"/>
              </a:solidFill>
              <a:latin typeface="+mn-lt"/>
              <a:ea typeface="+mn-ea"/>
              <a:cs typeface="+mn-cs"/>
            </a:rPr>
            <a:t>Significant dates e.g. exit datacentre by &lt;date&gt;</a:t>
          </a:r>
          <a:endParaRPr lang="en-AU" sz="900">
            <a:solidFill>
              <a:sysClr val="windowText" lastClr="000000"/>
            </a:solidFill>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1435098</xdr:colOff>
      <xdr:row>0</xdr:row>
      <xdr:rowOff>73342</xdr:rowOff>
    </xdr:from>
    <xdr:to>
      <xdr:col>4</xdr:col>
      <xdr:colOff>2771</xdr:colOff>
      <xdr:row>12</xdr:row>
      <xdr:rowOff>148902</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733548" y="68262"/>
          <a:ext cx="2438402"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workload resource is to document</a:t>
          </a:r>
          <a:r>
            <a:rPr lang="en-AU" sz="1100" i="1" baseline="0">
              <a:solidFill>
                <a:sysClr val="windowText" lastClr="000000"/>
              </a:solidFill>
            </a:rPr>
            <a:t> and </a:t>
          </a:r>
          <a:r>
            <a:rPr lang="en-AU" sz="1100" i="1">
              <a:solidFill>
                <a:sysClr val="windowText" lastClr="000000"/>
              </a:solidFill>
            </a:rPr>
            <a:t>map the current technical</a:t>
          </a:r>
          <a:r>
            <a:rPr lang="en-AU" sz="1100" i="1" baseline="0">
              <a:solidFill>
                <a:sysClr val="windowText" lastClr="000000"/>
              </a:solidFill>
            </a:rPr>
            <a:t> attributes</a:t>
          </a:r>
          <a:r>
            <a:rPr lang="en-AU" sz="1100" i="1">
              <a:solidFill>
                <a:sysClr val="windowText" lastClr="000000"/>
              </a:solidFill>
            </a:rPr>
            <a:t> of the individual components of a workload to the future attributes of the migrated state. </a:t>
          </a:r>
        </a:p>
        <a:p>
          <a:endParaRPr lang="en-AU" sz="1100" i="1">
            <a:solidFill>
              <a:sysClr val="windowText" lastClr="000000"/>
            </a:solidFill>
          </a:endParaRPr>
        </a:p>
        <a:p>
          <a:r>
            <a:rPr lang="en-AU" sz="1100" i="1">
              <a:solidFill>
                <a:sysClr val="windowText" lastClr="000000"/>
              </a:solidFill>
            </a:rPr>
            <a:t>The information in this resource is used as input</a:t>
          </a:r>
          <a:r>
            <a:rPr lang="en-AU" sz="1100" i="1" baseline="0">
              <a:solidFill>
                <a:sysClr val="windowText" lastClr="000000"/>
              </a:solidFill>
            </a:rPr>
            <a:t> </a:t>
          </a:r>
          <a:r>
            <a:rPr lang="en-AU" sz="1100" i="1">
              <a:solidFill>
                <a:sysClr val="windowText" lastClr="000000"/>
              </a:solidFill>
            </a:rPr>
            <a:t>when configuring replication and migration options. </a:t>
          </a:r>
        </a:p>
        <a:p>
          <a:endParaRPr lang="en-AU" sz="1100" i="1">
            <a:solidFill>
              <a:sysClr val="windowText" lastClr="000000"/>
            </a:solidFill>
          </a:endParaRPr>
        </a:p>
        <a:p>
          <a:r>
            <a:rPr lang="en-AU" sz="1100" i="1">
              <a:solidFill>
                <a:sysClr val="windowText" lastClr="000000"/>
              </a:solidFill>
            </a:rPr>
            <a:t>It is</a:t>
          </a:r>
          <a:r>
            <a:rPr lang="en-AU" sz="1100" i="1" baseline="0">
              <a:solidFill>
                <a:sysClr val="windowText" lastClr="000000"/>
              </a:solidFill>
            </a:rPr>
            <a:t> also an important input to pre-and-post tasks that form the migration-day runbook.</a:t>
          </a:r>
          <a:endParaRPr lang="en-AU" sz="1100" i="1">
            <a:solidFill>
              <a:sysClr val="windowText" lastClr="000000"/>
            </a:solidFill>
          </a:endParaRPr>
        </a:p>
      </xdr:txBody>
    </xdr:sp>
    <xdr:clientData/>
  </xdr:twoCellAnchor>
  <xdr:twoCellAnchor editAs="absolute">
    <xdr:from>
      <xdr:col>4</xdr:col>
      <xdr:colOff>41866</xdr:colOff>
      <xdr:row>0</xdr:row>
      <xdr:rowOff>72390</xdr:rowOff>
    </xdr:from>
    <xdr:to>
      <xdr:col>6</xdr:col>
      <xdr:colOff>136255</xdr:colOff>
      <xdr:row>12</xdr:row>
      <xdr:rowOff>117470</xdr:rowOff>
    </xdr:to>
    <mc:AlternateContent xmlns:mc="http://schemas.openxmlformats.org/markup-compatibility/2006" xmlns:sle15="http://schemas.microsoft.com/office/drawing/2012/slicer">
      <mc:Choice Requires="sle15">
        <xdr:graphicFrame macro="">
          <xdr:nvGraphicFramePr>
            <xdr:cNvPr id="9" name="Workload">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microsoft.com/office/drawing/2010/slicer">
              <sle:slicer xmlns:sle="http://schemas.microsoft.com/office/drawing/2010/slicer" name="Workload"/>
            </a:graphicData>
          </a:graphic>
        </xdr:graphicFrame>
      </mc:Choice>
      <mc:Fallback xmlns="">
        <xdr:sp macro="" textlink="">
          <xdr:nvSpPr>
            <xdr:cNvPr id="0" name=""/>
            <xdr:cNvSpPr>
              <a:spLocks noTextEdit="1"/>
            </xdr:cNvSpPr>
          </xdr:nvSpPr>
          <xdr:spPr>
            <a:xfrm>
              <a:off x="4273852"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244658</xdr:colOff>
      <xdr:row>0</xdr:row>
      <xdr:rowOff>72390</xdr:rowOff>
    </xdr:from>
    <xdr:to>
      <xdr:col>9</xdr:col>
      <xdr:colOff>320113</xdr:colOff>
      <xdr:row>12</xdr:row>
      <xdr:rowOff>117470</xdr:rowOff>
    </xdr:to>
    <mc:AlternateContent xmlns:mc="http://schemas.openxmlformats.org/markup-compatibility/2006" xmlns:sle15="http://schemas.microsoft.com/office/drawing/2012/slicer">
      <mc:Choice Requires="sle15">
        <xdr:graphicFrame macro="">
          <xdr:nvGraphicFramePr>
            <xdr:cNvPr id="10" name="Environment">
              <a:extLst>
                <a:ext uri="{FF2B5EF4-FFF2-40B4-BE49-F238E27FC236}">
                  <a16:creationId xmlns:a16="http://schemas.microsoft.com/office/drawing/2014/main" id="{00000000-0008-0000-0F00-00000A000000}"/>
                </a:ext>
              </a:extLst>
            </xdr:cNvPr>
            <xdr:cNvGraphicFramePr/>
          </xdr:nvGraphicFramePr>
          <xdr:xfrm>
            <a:off x="0" y="0"/>
            <a:ext cx="0" cy="0"/>
          </xdr:xfrm>
          <a:graphic>
            <a:graphicData uri="http://schemas.microsoft.com/office/drawing/2010/slicer">
              <sle:slicer xmlns:sle="http://schemas.microsoft.com/office/drawing/2010/slicer" name="Environment"/>
            </a:graphicData>
          </a:graphic>
        </xdr:graphicFrame>
      </mc:Choice>
      <mc:Fallback xmlns="">
        <xdr:sp macro="" textlink="">
          <xdr:nvSpPr>
            <xdr:cNvPr id="0" name=""/>
            <xdr:cNvSpPr>
              <a:spLocks noTextEdit="1"/>
            </xdr:cNvSpPr>
          </xdr:nvSpPr>
          <xdr:spPr>
            <a:xfrm>
              <a:off x="8094874"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440784</xdr:colOff>
      <xdr:row>0</xdr:row>
      <xdr:rowOff>72390</xdr:rowOff>
    </xdr:from>
    <xdr:to>
      <xdr:col>12</xdr:col>
      <xdr:colOff>276555</xdr:colOff>
      <xdr:row>12</xdr:row>
      <xdr:rowOff>117470</xdr:rowOff>
    </xdr:to>
    <mc:AlternateContent xmlns:mc="http://schemas.openxmlformats.org/markup-compatibility/2006" xmlns:sle15="http://schemas.microsoft.com/office/drawing/2012/slicer">
      <mc:Choice Requires="sle15">
        <xdr:graphicFrame macro="">
          <xdr:nvGraphicFramePr>
            <xdr:cNvPr id="11" name="Type">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0005385" y="63500"/>
              <a:ext cx="179365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384526</xdr:colOff>
      <xdr:row>0</xdr:row>
      <xdr:rowOff>72390</xdr:rowOff>
    </xdr:from>
    <xdr:to>
      <xdr:col>14</xdr:col>
      <xdr:colOff>320167</xdr:colOff>
      <xdr:row>12</xdr:row>
      <xdr:rowOff>117470</xdr:rowOff>
    </xdr:to>
    <mc:AlternateContent xmlns:mc="http://schemas.openxmlformats.org/markup-compatibility/2006" xmlns:sle15="http://schemas.microsoft.com/office/drawing/2012/slicer">
      <mc:Choice Requires="sle15">
        <xdr:graphicFrame macro="">
          <xdr:nvGraphicFramePr>
            <xdr:cNvPr id="12" name="Platform">
              <a:extLst>
                <a:ext uri="{FF2B5EF4-FFF2-40B4-BE49-F238E27FC236}">
                  <a16:creationId xmlns:a16="http://schemas.microsoft.com/office/drawing/2014/main" id="{00000000-0008-0000-0F00-00000C00000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1909546"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253365</xdr:colOff>
      <xdr:row>0</xdr:row>
      <xdr:rowOff>73342</xdr:rowOff>
    </xdr:from>
    <xdr:to>
      <xdr:col>1</xdr:col>
      <xdr:colOff>1413330</xdr:colOff>
      <xdr:row>12</xdr:row>
      <xdr:rowOff>148902</xdr:rowOff>
    </xdr:to>
    <xdr:sp macro="" textlink="">
      <xdr:nvSpPr>
        <xdr:cNvPr id="5" name="TextBox 4">
          <a:extLst>
            <a:ext uri="{FF2B5EF4-FFF2-40B4-BE49-F238E27FC236}">
              <a16:creationId xmlns:a16="http://schemas.microsoft.com/office/drawing/2014/main" id="{00000000-0008-0000-0F00-000005000000}"/>
            </a:ext>
          </a:extLst>
        </xdr:cNvPr>
        <xdr:cNvSpPr txBox="1"/>
      </xdr:nvSpPr>
      <xdr:spPr>
        <a:xfrm>
          <a:off x="247650" y="68262"/>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Workload Template</a:t>
          </a:r>
        </a:p>
      </xdr:txBody>
    </xdr:sp>
    <xdr:clientData/>
  </xdr:twoCellAnchor>
  <xdr:twoCellAnchor editAs="absolute">
    <xdr:from>
      <xdr:col>14</xdr:col>
      <xdr:colOff>429408</xdr:colOff>
      <xdr:row>0</xdr:row>
      <xdr:rowOff>72390</xdr:rowOff>
    </xdr:from>
    <xdr:to>
      <xdr:col>16</xdr:col>
      <xdr:colOff>269388</xdr:colOff>
      <xdr:row>12</xdr:row>
      <xdr:rowOff>117470</xdr:rowOff>
    </xdr:to>
    <mc:AlternateContent xmlns:mc="http://schemas.openxmlformats.org/markup-compatibility/2006" xmlns:sle15="http://schemas.microsoft.com/office/drawing/2012/slicer">
      <mc:Choice Requires="sle15">
        <xdr:graphicFrame macro="">
          <xdr:nvGraphicFramePr>
            <xdr:cNvPr id="3" name="OS 1">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OS 1"/>
            </a:graphicData>
          </a:graphic>
        </xdr:graphicFrame>
      </mc:Choice>
      <mc:Fallback xmlns="">
        <xdr:sp macro="" textlink="">
          <xdr:nvSpPr>
            <xdr:cNvPr id="0" name=""/>
            <xdr:cNvSpPr>
              <a:spLocks noTextEdit="1"/>
            </xdr:cNvSpPr>
          </xdr:nvSpPr>
          <xdr:spPr>
            <a:xfrm>
              <a:off x="13820057"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378629</xdr:colOff>
      <xdr:row>0</xdr:row>
      <xdr:rowOff>72390</xdr:rowOff>
    </xdr:from>
    <xdr:to>
      <xdr:col>18</xdr:col>
      <xdr:colOff>448133</xdr:colOff>
      <xdr:row>12</xdr:row>
      <xdr:rowOff>117470</xdr:rowOff>
    </xdr:to>
    <mc:AlternateContent xmlns:mc="http://schemas.openxmlformats.org/markup-compatibility/2006" xmlns:sle15="http://schemas.microsoft.com/office/drawing/2012/slicer">
      <mc:Choice Requires="sle15">
        <xdr:graphicFrame macro="">
          <xdr:nvGraphicFramePr>
            <xdr:cNvPr id="4" name="Role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Role 2"/>
            </a:graphicData>
          </a:graphic>
        </xdr:graphicFrame>
      </mc:Choice>
      <mc:Fallback xmlns="">
        <xdr:sp macro="" textlink="">
          <xdr:nvSpPr>
            <xdr:cNvPr id="0" name=""/>
            <xdr:cNvSpPr>
              <a:spLocks noTextEdit="1"/>
            </xdr:cNvSpPr>
          </xdr:nvSpPr>
          <xdr:spPr>
            <a:xfrm>
              <a:off x="15759368"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580580</xdr:colOff>
      <xdr:row>0</xdr:row>
      <xdr:rowOff>72390</xdr:rowOff>
    </xdr:from>
    <xdr:to>
      <xdr:col>20</xdr:col>
      <xdr:colOff>542480</xdr:colOff>
      <xdr:row>12</xdr:row>
      <xdr:rowOff>117470</xdr:rowOff>
    </xdr:to>
    <mc:AlternateContent xmlns:mc="http://schemas.openxmlformats.org/markup-compatibility/2006" xmlns:sle15="http://schemas.microsoft.com/office/drawing/2012/slicer">
      <mc:Choice Requires="sle15">
        <xdr:graphicFrame macro="">
          <xdr:nvGraphicFramePr>
            <xdr:cNvPr id="6" name="Location 1">
              <a:extLst>
                <a:ext uri="{FF2B5EF4-FFF2-40B4-BE49-F238E27FC236}">
                  <a16:creationId xmlns:a16="http://schemas.microsoft.com/office/drawing/2014/main" id="{00000000-0008-0000-0F00-00000600000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7698679"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656801</xdr:colOff>
      <xdr:row>0</xdr:row>
      <xdr:rowOff>72390</xdr:rowOff>
    </xdr:from>
    <xdr:to>
      <xdr:col>22</xdr:col>
      <xdr:colOff>561551</xdr:colOff>
      <xdr:row>12</xdr:row>
      <xdr:rowOff>117470</xdr:rowOff>
    </xdr:to>
    <mc:AlternateContent xmlns:mc="http://schemas.openxmlformats.org/markup-compatibility/2006" xmlns:sle15="http://schemas.microsoft.com/office/drawing/2012/slicer">
      <mc:Choice Requires="sle15">
        <xdr:graphicFrame macro="">
          <xdr:nvGraphicFramePr>
            <xdr:cNvPr id="7" name="Data Classification">
              <a:extLst>
                <a:ext uri="{FF2B5EF4-FFF2-40B4-BE49-F238E27FC236}">
                  <a16:creationId xmlns:a16="http://schemas.microsoft.com/office/drawing/2014/main" id="{00000000-0008-0000-0F00-000007000000}"/>
                </a:ext>
              </a:extLst>
            </xdr:cNvPr>
            <xdr:cNvGraphicFramePr/>
          </xdr:nvGraphicFramePr>
          <xdr:xfrm>
            <a:off x="0" y="0"/>
            <a:ext cx="0" cy="0"/>
          </xdr:xfrm>
          <a:graphic>
            <a:graphicData uri="http://schemas.microsoft.com/office/drawing/2010/slicer">
              <sle:slicer xmlns:sle="http://schemas.microsoft.com/office/drawing/2010/slicer" name="Data Classification"/>
            </a:graphicData>
          </a:graphic>
        </xdr:graphicFrame>
      </mc:Choice>
      <mc:Fallback xmlns="">
        <xdr:sp macro="" textlink="">
          <xdr:nvSpPr>
            <xdr:cNvPr id="0" name=""/>
            <xdr:cNvSpPr>
              <a:spLocks noTextEdit="1"/>
            </xdr:cNvSpPr>
          </xdr:nvSpPr>
          <xdr:spPr>
            <a:xfrm>
              <a:off x="19637990"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250576</xdr:colOff>
      <xdr:row>0</xdr:row>
      <xdr:rowOff>72390</xdr:rowOff>
    </xdr:from>
    <xdr:to>
      <xdr:col>8</xdr:col>
      <xdr:colOff>130337</xdr:colOff>
      <xdr:row>12</xdr:row>
      <xdr:rowOff>117470</xdr:rowOff>
    </xdr:to>
    <mc:AlternateContent xmlns:mc="http://schemas.openxmlformats.org/markup-compatibility/2006" xmlns:sle15="http://schemas.microsoft.com/office/drawing/2012/slicer">
      <mc:Choice Requires="sle15">
        <xdr:graphicFrame macro="">
          <xdr:nvGraphicFramePr>
            <xdr:cNvPr id="8" name="Server">
              <a:extLst>
                <a:ext uri="{FF2B5EF4-FFF2-40B4-BE49-F238E27FC236}">
                  <a16:creationId xmlns:a16="http://schemas.microsoft.com/office/drawing/2014/main" id="{00000000-0008-0000-0F00-000008000000}"/>
                </a:ext>
              </a:extLst>
            </xdr:cNvPr>
            <xdr:cNvGraphicFramePr/>
          </xdr:nvGraphicFramePr>
          <xdr:xfrm>
            <a:off x="0" y="0"/>
            <a:ext cx="0" cy="0"/>
          </xdr:xfrm>
          <a:graphic>
            <a:graphicData uri="http://schemas.microsoft.com/office/drawing/2010/slicer">
              <sle:slicer xmlns:sle="http://schemas.microsoft.com/office/drawing/2010/slicer" name="Server"/>
            </a:graphicData>
          </a:graphic>
        </xdr:graphicFrame>
      </mc:Choice>
      <mc:Fallback xmlns="">
        <xdr:sp macro="" textlink="">
          <xdr:nvSpPr>
            <xdr:cNvPr id="0" name=""/>
            <xdr:cNvSpPr>
              <a:spLocks noTextEdit="1"/>
            </xdr:cNvSpPr>
          </xdr:nvSpPr>
          <xdr:spPr>
            <a:xfrm>
              <a:off x="6184363"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1444325</xdr:colOff>
      <xdr:row>0</xdr:row>
      <xdr:rowOff>148590</xdr:rowOff>
    </xdr:from>
    <xdr:to>
      <xdr:col>5</xdr:col>
      <xdr:colOff>0</xdr:colOff>
      <xdr:row>13</xdr:row>
      <xdr:rowOff>34920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1717375" y="148590"/>
          <a:ext cx="3686475" cy="228028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a:t>
          </a:r>
          <a:r>
            <a:rPr lang="en-AU" sz="1100" i="1" baseline="0">
              <a:solidFill>
                <a:sysClr val="windowText" lastClr="000000"/>
              </a:solidFill>
            </a:rPr>
            <a:t> wave plan is to document the workloads that will be grouped together in a single migration sprint. </a:t>
          </a:r>
        </a:p>
        <a:p>
          <a:endParaRPr lang="en-AU" sz="1100" i="1" baseline="0">
            <a:solidFill>
              <a:sysClr val="windowText" lastClr="000000"/>
            </a:solidFill>
          </a:endParaRPr>
        </a:p>
        <a:p>
          <a:r>
            <a:rPr lang="en-AU" sz="1100" i="1" baseline="0">
              <a:solidFill>
                <a:sysClr val="windowText" lastClr="000000"/>
              </a:solidFill>
            </a:rPr>
            <a:t>Dependent services are typically included in the same Migration Wave.</a:t>
          </a:r>
        </a:p>
        <a:p>
          <a:endParaRPr lang="en-AU" sz="1100" i="1" baseline="0">
            <a:solidFill>
              <a:sysClr val="windowText" lastClr="000000"/>
            </a:solidFill>
          </a:endParaRPr>
        </a:p>
        <a:p>
          <a:r>
            <a:rPr lang="en-AU" sz="1100" i="1">
              <a:solidFill>
                <a:sysClr val="windowText" lastClr="000000"/>
              </a:solidFill>
            </a:rPr>
            <a:t>In the portal you can select up to 10 VMs at once for migration. To migrate more machines, add them to groups in batches of 10.</a:t>
          </a:r>
        </a:p>
        <a:p>
          <a:endParaRPr lang="en-AU" sz="1100" i="1">
            <a:solidFill>
              <a:sysClr val="windowText" lastClr="000000"/>
            </a:solidFill>
          </a:endParaRPr>
        </a:p>
      </xdr:txBody>
    </xdr:sp>
    <xdr:clientData/>
  </xdr:twoCellAnchor>
  <xdr:twoCellAnchor editAs="absolute">
    <xdr:from>
      <xdr:col>6</xdr:col>
      <xdr:colOff>200411</xdr:colOff>
      <xdr:row>0</xdr:row>
      <xdr:rowOff>148590</xdr:rowOff>
    </xdr:from>
    <xdr:to>
      <xdr:col>7</xdr:col>
      <xdr:colOff>701201</xdr:colOff>
      <xdr:row>13</xdr:row>
      <xdr:rowOff>34920</xdr:rowOff>
    </xdr:to>
    <mc:AlternateContent xmlns:mc="http://schemas.openxmlformats.org/markup-compatibility/2006" xmlns:sle15="http://schemas.microsoft.com/office/drawing/2012/slicer">
      <mc:Choice Requires="sle15">
        <xdr:graphicFrame macro="">
          <xdr:nvGraphicFramePr>
            <xdr:cNvPr id="9" name="Wave">
              <a:extLst>
                <a:ext uri="{FF2B5EF4-FFF2-40B4-BE49-F238E27FC236}">
                  <a16:creationId xmlns:a16="http://schemas.microsoft.com/office/drawing/2014/main" id="{00000000-0008-0000-1000-000009000000}"/>
                </a:ext>
              </a:extLst>
            </xdr:cNvPr>
            <xdr:cNvGraphicFramePr/>
          </xdr:nvGraphicFramePr>
          <xdr:xfrm>
            <a:off x="0" y="0"/>
            <a:ext cx="0" cy="0"/>
          </xdr:xfrm>
          <a:graphic>
            <a:graphicData uri="http://schemas.microsoft.com/office/drawing/2010/slicer">
              <sle:slicer xmlns:sle="http://schemas.microsoft.com/office/drawing/2010/slicer" name="Wave"/>
            </a:graphicData>
          </a:graphic>
        </xdr:graphicFrame>
      </mc:Choice>
      <mc:Fallback xmlns="">
        <xdr:sp macro="" textlink="">
          <xdr:nvSpPr>
            <xdr:cNvPr id="0" name=""/>
            <xdr:cNvSpPr>
              <a:spLocks noTextEdit="1"/>
            </xdr:cNvSpPr>
          </xdr:nvSpPr>
          <xdr:spPr>
            <a:xfrm>
              <a:off x="646816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783839</xdr:colOff>
      <xdr:row>0</xdr:row>
      <xdr:rowOff>148590</xdr:rowOff>
    </xdr:from>
    <xdr:to>
      <xdr:col>9</xdr:col>
      <xdr:colOff>257199</xdr:colOff>
      <xdr:row>13</xdr:row>
      <xdr:rowOff>34920</xdr:rowOff>
    </xdr:to>
    <mc:AlternateContent xmlns:mc="http://schemas.openxmlformats.org/markup-compatibility/2006" xmlns:sle15="http://schemas.microsoft.com/office/drawing/2012/slicer">
      <mc:Choice Requires="sle15">
        <xdr:graphicFrame macro="">
          <xdr:nvGraphicFramePr>
            <xdr:cNvPr id="10" name="Workload 1">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microsoft.com/office/drawing/2010/slicer">
              <sle:slicer xmlns:sle="http://schemas.microsoft.com/office/drawing/2010/slicer" name="Workload 1"/>
            </a:graphicData>
          </a:graphic>
        </xdr:graphicFrame>
      </mc:Choice>
      <mc:Fallback xmlns="">
        <xdr:sp macro="" textlink="">
          <xdr:nvSpPr>
            <xdr:cNvPr id="0" name=""/>
            <xdr:cNvSpPr>
              <a:spLocks noTextEdit="1"/>
            </xdr:cNvSpPr>
          </xdr:nvSpPr>
          <xdr:spPr>
            <a:xfrm>
              <a:off x="8366038"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861035</xdr:colOff>
      <xdr:row>0</xdr:row>
      <xdr:rowOff>148590</xdr:rowOff>
    </xdr:from>
    <xdr:to>
      <xdr:col>12</xdr:col>
      <xdr:colOff>885575</xdr:colOff>
      <xdr:row>13</xdr:row>
      <xdr:rowOff>34920</xdr:rowOff>
    </xdr:to>
    <mc:AlternateContent xmlns:mc="http://schemas.openxmlformats.org/markup-compatibility/2006" xmlns:sle15="http://schemas.microsoft.com/office/drawing/2012/slicer">
      <mc:Choice Requires="sle15">
        <xdr:graphicFrame macro="">
          <xdr:nvGraphicFramePr>
            <xdr:cNvPr id="11" name="OS">
              <a:extLst>
                <a:ext uri="{FF2B5EF4-FFF2-40B4-BE49-F238E27FC236}">
                  <a16:creationId xmlns:a16="http://schemas.microsoft.com/office/drawing/2014/main" id="{00000000-0008-0000-1000-00000B000000}"/>
                </a:ext>
              </a:extLst>
            </xdr:cNvPr>
            <xdr:cNvGraphicFramePr/>
          </xdr:nvGraphicFramePr>
          <xdr:xfrm>
            <a:off x="0" y="0"/>
            <a:ext cx="0" cy="0"/>
          </xdr:xfrm>
          <a:graphic>
            <a:graphicData uri="http://schemas.microsoft.com/office/drawing/2010/slicer">
              <sle:slicer xmlns:sle="http://schemas.microsoft.com/office/drawing/2010/slicer" name="OS"/>
            </a:graphicData>
          </a:graphic>
        </xdr:graphicFrame>
      </mc:Choice>
      <mc:Fallback xmlns="">
        <xdr:sp macro="" textlink="">
          <xdr:nvSpPr>
            <xdr:cNvPr id="0" name=""/>
            <xdr:cNvSpPr>
              <a:spLocks noTextEdit="1"/>
            </xdr:cNvSpPr>
          </xdr:nvSpPr>
          <xdr:spPr>
            <a:xfrm>
              <a:off x="12161794" y="139700"/>
              <a:ext cx="18127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34290</xdr:colOff>
      <xdr:row>0</xdr:row>
      <xdr:rowOff>148590</xdr:rowOff>
    </xdr:from>
    <xdr:to>
      <xdr:col>1</xdr:col>
      <xdr:colOff>1482172</xdr:colOff>
      <xdr:row>13</xdr:row>
      <xdr:rowOff>34920</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285750" y="1397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Wave Plan Template</a:t>
          </a:r>
        </a:p>
      </xdr:txBody>
    </xdr:sp>
    <xdr:clientData/>
  </xdr:twoCellAnchor>
  <xdr:twoCellAnchor editAs="absolute">
    <xdr:from>
      <xdr:col>9</xdr:col>
      <xdr:colOff>332964</xdr:colOff>
      <xdr:row>0</xdr:row>
      <xdr:rowOff>148590</xdr:rowOff>
    </xdr:from>
    <xdr:to>
      <xdr:col>10</xdr:col>
      <xdr:colOff>746647</xdr:colOff>
      <xdr:row>13</xdr:row>
      <xdr:rowOff>34920</xdr:rowOff>
    </xdr:to>
    <mc:AlternateContent xmlns:mc="http://schemas.openxmlformats.org/markup-compatibility/2006" xmlns:sle15="http://schemas.microsoft.com/office/drawing/2012/slicer">
      <mc:Choice Requires="sle15">
        <xdr:graphicFrame macro="">
          <xdr:nvGraphicFramePr>
            <xdr:cNvPr id="4" name="Server 1">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microsoft.com/office/drawing/2010/slicer">
              <sle:slicer xmlns:sle="http://schemas.microsoft.com/office/drawing/2010/slicer" name="Server 1"/>
            </a:graphicData>
          </a:graphic>
        </xdr:graphicFrame>
      </mc:Choice>
      <mc:Fallback xmlns="">
        <xdr:sp macro="" textlink="">
          <xdr:nvSpPr>
            <xdr:cNvPr id="0" name=""/>
            <xdr:cNvSpPr>
              <a:spLocks noTextEdit="1"/>
            </xdr:cNvSpPr>
          </xdr:nvSpPr>
          <xdr:spPr>
            <a:xfrm>
              <a:off x="10263916"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53813</xdr:colOff>
      <xdr:row>0</xdr:row>
      <xdr:rowOff>148590</xdr:rowOff>
    </xdr:from>
    <xdr:to>
      <xdr:col>16</xdr:col>
      <xdr:colOff>1630</xdr:colOff>
      <xdr:row>13</xdr:row>
      <xdr:rowOff>34920</xdr:rowOff>
    </xdr:to>
    <mc:AlternateContent xmlns:mc="http://schemas.openxmlformats.org/markup-compatibility/2006" xmlns:sle15="http://schemas.microsoft.com/office/drawing/2012/slicer">
      <mc:Choice Requires="sle15">
        <xdr:graphicFrame macro="">
          <xdr:nvGraphicFramePr>
            <xdr:cNvPr id="5" name="Migration Engineer">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microsoft.com/office/drawing/2010/slicer">
              <sle:slicer xmlns:sle="http://schemas.microsoft.com/office/drawing/2010/slicer" name="Migration Engineer"/>
            </a:graphicData>
          </a:graphic>
        </xdr:graphicFrame>
      </mc:Choice>
      <mc:Fallback xmlns="">
        <xdr:sp macro="" textlink="">
          <xdr:nvSpPr>
            <xdr:cNvPr id="0" name=""/>
            <xdr:cNvSpPr>
              <a:spLocks noTextEdit="1"/>
            </xdr:cNvSpPr>
          </xdr:nvSpPr>
          <xdr:spPr>
            <a:xfrm>
              <a:off x="14072372"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111461</xdr:colOff>
      <xdr:row>0</xdr:row>
      <xdr:rowOff>148590</xdr:rowOff>
    </xdr:from>
    <xdr:to>
      <xdr:col>18</xdr:col>
      <xdr:colOff>314399</xdr:colOff>
      <xdr:row>13</xdr:row>
      <xdr:rowOff>34920</xdr:rowOff>
    </xdr:to>
    <mc:AlternateContent xmlns:mc="http://schemas.openxmlformats.org/markup-compatibility/2006" xmlns:sle15="http://schemas.microsoft.com/office/drawing/2012/slicer">
      <mc:Choice Requires="sle15">
        <xdr:graphicFrame macro="">
          <xdr:nvGraphicFramePr>
            <xdr:cNvPr id="6" name="Environment 1">
              <a:extLst>
                <a:ext uri="{FF2B5EF4-FFF2-40B4-BE49-F238E27FC236}">
                  <a16:creationId xmlns:a16="http://schemas.microsoft.com/office/drawing/2014/main" id="{00000000-0008-0000-1000-000006000000}"/>
                </a:ext>
              </a:extLst>
            </xdr:cNvPr>
            <xdr:cNvGraphicFramePr/>
          </xdr:nvGraphicFramePr>
          <xdr:xfrm>
            <a:off x="0" y="0"/>
            <a:ext cx="0" cy="0"/>
          </xdr:xfrm>
          <a:graphic>
            <a:graphicData uri="http://schemas.microsoft.com/office/drawing/2010/slicer">
              <sle:slicer xmlns:sle="http://schemas.microsoft.com/office/drawing/2010/slicer" name="Environment 1"/>
            </a:graphicData>
          </a:graphic>
        </xdr:graphicFrame>
      </mc:Choice>
      <mc:Fallback xmlns="">
        <xdr:sp macro="" textlink="">
          <xdr:nvSpPr>
            <xdr:cNvPr id="0" name=""/>
            <xdr:cNvSpPr>
              <a:spLocks noTextEdit="1"/>
            </xdr:cNvSpPr>
          </xdr:nvSpPr>
          <xdr:spPr>
            <a:xfrm>
              <a:off x="1597025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11</xdr:col>
      <xdr:colOff>539750</xdr:colOff>
      <xdr:row>9</xdr:row>
      <xdr:rowOff>82550</xdr:rowOff>
    </xdr:from>
    <xdr:to>
      <xdr:col>14</xdr:col>
      <xdr:colOff>0</xdr:colOff>
      <xdr:row>14</xdr:row>
      <xdr:rowOff>259644</xdr:rowOff>
    </xdr:to>
    <xdr:sp macro="" textlink="">
      <xdr:nvSpPr>
        <xdr:cNvPr id="7" name="Callout: Line 6">
          <a:extLst>
            <a:ext uri="{FF2B5EF4-FFF2-40B4-BE49-F238E27FC236}">
              <a16:creationId xmlns:a16="http://schemas.microsoft.com/office/drawing/2014/main" id="{00000000-0008-0000-1000-000007000000}"/>
            </a:ext>
          </a:extLst>
        </xdr:cNvPr>
        <xdr:cNvSpPr/>
      </xdr:nvSpPr>
      <xdr:spPr>
        <a:xfrm>
          <a:off x="14084300" y="1739900"/>
          <a:ext cx="1797050" cy="1097844"/>
        </a:xfrm>
        <a:custGeom>
          <a:avLst/>
          <a:gdLst>
            <a:gd name="connsiteX0" fmla="*/ 0 w 1797050"/>
            <a:gd name="connsiteY0" fmla="*/ 0 h 1097844"/>
            <a:gd name="connsiteX1" fmla="*/ 581046 w 1797050"/>
            <a:gd name="connsiteY1" fmla="*/ 0 h 1097844"/>
            <a:gd name="connsiteX2" fmla="*/ 1180063 w 1797050"/>
            <a:gd name="connsiteY2" fmla="*/ 0 h 1097844"/>
            <a:gd name="connsiteX3" fmla="*/ 1797050 w 1797050"/>
            <a:gd name="connsiteY3" fmla="*/ 0 h 1097844"/>
            <a:gd name="connsiteX4" fmla="*/ 1797050 w 1797050"/>
            <a:gd name="connsiteY4" fmla="*/ 526965 h 1097844"/>
            <a:gd name="connsiteX5" fmla="*/ 1797050 w 1797050"/>
            <a:gd name="connsiteY5" fmla="*/ 1097844 h 1097844"/>
            <a:gd name="connsiteX6" fmla="*/ 1216004 w 1797050"/>
            <a:gd name="connsiteY6" fmla="*/ 1097844 h 1097844"/>
            <a:gd name="connsiteX7" fmla="*/ 616987 w 1797050"/>
            <a:gd name="connsiteY7" fmla="*/ 1097844 h 1097844"/>
            <a:gd name="connsiteX8" fmla="*/ 0 w 1797050"/>
            <a:gd name="connsiteY8" fmla="*/ 1097844 h 1097844"/>
            <a:gd name="connsiteX9" fmla="*/ 0 w 1797050"/>
            <a:gd name="connsiteY9" fmla="*/ 526965 h 1097844"/>
            <a:gd name="connsiteX10" fmla="*/ 0 w 1797050"/>
            <a:gd name="connsiteY10" fmla="*/ 0 h 1097844"/>
            <a:gd name="connsiteX0" fmla="*/ 976625 w 1797050"/>
            <a:gd name="connsiteY0" fmla="*/ 1096318 h 1097844"/>
            <a:gd name="connsiteX1" fmla="*/ 1241528 w 1797050"/>
            <a:gd name="connsiteY1" fmla="*/ 1295170 h 1097844"/>
          </a:gdLst>
          <a:ahLst/>
          <a:cxnLst>
            <a:cxn ang="0">
              <a:pos x="connsiteX0" y="connsiteY0"/>
            </a:cxn>
            <a:cxn ang="0">
              <a:pos x="connsiteX1" y="connsiteY1"/>
            </a:cxn>
          </a:cxnLst>
          <a:rect l="l" t="t" r="r" b="b"/>
          <a:pathLst>
            <a:path w="1797050" h="1097844" fill="none" extrusionOk="0">
              <a:moveTo>
                <a:pt x="0" y="0"/>
              </a:moveTo>
              <a:cubicBezTo>
                <a:pt x="200804" y="-5915"/>
                <a:pt x="353546" y="52175"/>
                <a:pt x="581046" y="0"/>
              </a:cubicBezTo>
              <a:cubicBezTo>
                <a:pt x="808546" y="-52175"/>
                <a:pt x="996057" y="33896"/>
                <a:pt x="1180063" y="0"/>
              </a:cubicBezTo>
              <a:cubicBezTo>
                <a:pt x="1364069" y="-33896"/>
                <a:pt x="1526394" y="61383"/>
                <a:pt x="1797050" y="0"/>
              </a:cubicBezTo>
              <a:cubicBezTo>
                <a:pt x="1800657" y="139791"/>
                <a:pt x="1775981" y="417361"/>
                <a:pt x="1797050" y="526965"/>
              </a:cubicBezTo>
              <a:cubicBezTo>
                <a:pt x="1818119" y="636569"/>
                <a:pt x="1793843" y="924879"/>
                <a:pt x="1797050" y="1097844"/>
              </a:cubicBezTo>
              <a:cubicBezTo>
                <a:pt x="1664508" y="1111689"/>
                <a:pt x="1466331" y="1054102"/>
                <a:pt x="1216004" y="1097844"/>
              </a:cubicBezTo>
              <a:cubicBezTo>
                <a:pt x="965677" y="1141586"/>
                <a:pt x="864141" y="1035336"/>
                <a:pt x="616987" y="1097844"/>
              </a:cubicBezTo>
              <a:cubicBezTo>
                <a:pt x="369833" y="1160352"/>
                <a:pt x="232027" y="1024830"/>
                <a:pt x="0" y="1097844"/>
              </a:cubicBezTo>
              <a:cubicBezTo>
                <a:pt x="-5451" y="841792"/>
                <a:pt x="31870" y="801600"/>
                <a:pt x="0" y="526965"/>
              </a:cubicBezTo>
              <a:cubicBezTo>
                <a:pt x="-31870" y="252330"/>
                <a:pt x="45637" y="204648"/>
                <a:pt x="0" y="0"/>
              </a:cubicBezTo>
              <a:close/>
            </a:path>
            <a:path w="1797050" h="1097844" fill="none" extrusionOk="0">
              <a:moveTo>
                <a:pt x="976625" y="1096318"/>
              </a:moveTo>
              <a:cubicBezTo>
                <a:pt x="1052285" y="1122960"/>
                <a:pt x="1156079" y="1272389"/>
                <a:pt x="1241528" y="1295170"/>
              </a:cubicBezTo>
            </a:path>
            <a:path w="1797050" h="1097844" stroke="0" extrusionOk="0">
              <a:moveTo>
                <a:pt x="0" y="0"/>
              </a:moveTo>
              <a:cubicBezTo>
                <a:pt x="205806" y="-61882"/>
                <a:pt x="400658" y="18496"/>
                <a:pt x="581046" y="0"/>
              </a:cubicBezTo>
              <a:cubicBezTo>
                <a:pt x="761434" y="-18496"/>
                <a:pt x="970191" y="214"/>
                <a:pt x="1126151" y="0"/>
              </a:cubicBezTo>
              <a:cubicBezTo>
                <a:pt x="1282112" y="-214"/>
                <a:pt x="1546945" y="24475"/>
                <a:pt x="1797050" y="0"/>
              </a:cubicBezTo>
              <a:cubicBezTo>
                <a:pt x="1825905" y="171259"/>
                <a:pt x="1792781" y="426133"/>
                <a:pt x="1797050" y="570879"/>
              </a:cubicBezTo>
              <a:cubicBezTo>
                <a:pt x="1801319" y="715625"/>
                <a:pt x="1768951" y="981688"/>
                <a:pt x="1797050" y="1097844"/>
              </a:cubicBezTo>
              <a:cubicBezTo>
                <a:pt x="1513026" y="1123209"/>
                <a:pt x="1426972" y="1079707"/>
                <a:pt x="1162092" y="1097844"/>
              </a:cubicBezTo>
              <a:cubicBezTo>
                <a:pt x="897212" y="1115981"/>
                <a:pt x="756134" y="1031720"/>
                <a:pt x="563076" y="1097844"/>
              </a:cubicBezTo>
              <a:cubicBezTo>
                <a:pt x="370018" y="1163968"/>
                <a:pt x="242634" y="1088142"/>
                <a:pt x="0" y="1097844"/>
              </a:cubicBezTo>
              <a:cubicBezTo>
                <a:pt x="-15461" y="984778"/>
                <a:pt x="49315" y="681722"/>
                <a:pt x="0" y="559900"/>
              </a:cubicBezTo>
              <a:cubicBezTo>
                <a:pt x="-49315" y="438078"/>
                <a:pt x="33096" y="195257"/>
                <a:pt x="0" y="0"/>
              </a:cubicBezTo>
              <a:close/>
            </a:path>
            <a:path w="1797050" h="1097844" fill="none" stroke="0" extrusionOk="0">
              <a:moveTo>
                <a:pt x="976625" y="1096318"/>
              </a:moveTo>
              <a:cubicBezTo>
                <a:pt x="1112857" y="1176391"/>
                <a:pt x="1104322" y="1222643"/>
                <a:pt x="1241528" y="1295170"/>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9861"/>
                    <a:gd name="adj2" fmla="val 54346"/>
                    <a:gd name="adj3" fmla="val 117974"/>
                    <a:gd name="adj4" fmla="val 69087"/>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effectLst/>
              <a:latin typeface="+mn-lt"/>
              <a:ea typeface="+mn-ea"/>
              <a:cs typeface="+mn-cs"/>
            </a:rPr>
            <a:t>i</a:t>
          </a:r>
          <a:r>
            <a:rPr lang="en-AU" sz="1600">
              <a:solidFill>
                <a:schemeClr val="accent1"/>
              </a:solidFill>
              <a:effectLst/>
              <a:latin typeface="+mn-lt"/>
              <a:ea typeface="+mn-ea"/>
              <a:cs typeface="+mn-cs"/>
            </a:rPr>
            <a:t> </a:t>
          </a:r>
          <a:r>
            <a:rPr lang="en-AU" sz="1000">
              <a:solidFill>
                <a:sysClr val="windowText" lastClr="000000"/>
              </a:solidFill>
            </a:rPr>
            <a:t>The region for the project cannot be changed after the first replication is initiated. Please select the region carefully.</a:t>
          </a:r>
          <a:endParaRPr lang="en-AU" sz="9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3079750</xdr:colOff>
      <xdr:row>2</xdr:row>
      <xdr:rowOff>146050</xdr:rowOff>
    </xdr:from>
    <xdr:to>
      <xdr:col>1</xdr:col>
      <xdr:colOff>6572250</xdr:colOff>
      <xdr:row>4</xdr:row>
      <xdr:rowOff>137750</xdr:rowOff>
    </xdr:to>
    <xdr:sp macro="" textlink="">
      <xdr:nvSpPr>
        <xdr:cNvPr id="262" name="TextBox 6">
          <a:extLst>
            <a:ext uri="{FF2B5EF4-FFF2-40B4-BE49-F238E27FC236}">
              <a16:creationId xmlns:a16="http://schemas.microsoft.com/office/drawing/2014/main" id="{00000000-0008-0000-1100-000006010000}"/>
            </a:ext>
          </a:extLst>
        </xdr:cNvPr>
        <xdr:cNvSpPr txBox="1"/>
      </xdr:nvSpPr>
      <xdr:spPr>
        <a:xfrm>
          <a:off x="3403600" y="1987550"/>
          <a:ext cx="34925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1100" i="1">
              <a:solidFill>
                <a:schemeClr val="bg1"/>
              </a:solidFill>
            </a:rPr>
            <a:t>Audience:</a:t>
          </a:r>
          <a:r>
            <a:rPr lang="en-AU" sz="1100" i="1" baseline="0">
              <a:solidFill>
                <a:schemeClr val="bg1"/>
              </a:solidFill>
            </a:rPr>
            <a:t> Engineers, Project Managers</a:t>
          </a:r>
          <a:endParaRPr lang="en-AU" sz="1100" i="1">
            <a:solidFill>
              <a:schemeClr val="bg1"/>
            </a:solidFill>
          </a:endParaRPr>
        </a:p>
      </xdr:txBody>
    </xdr:sp>
    <xdr:clientData/>
  </xdr:twoCellAnchor>
  <xdr:twoCellAnchor>
    <xdr:from>
      <xdr:col>0</xdr:col>
      <xdr:colOff>311150</xdr:colOff>
      <xdr:row>2</xdr:row>
      <xdr:rowOff>88900</xdr:rowOff>
    </xdr:from>
    <xdr:to>
      <xdr:col>9</xdr:col>
      <xdr:colOff>1441449</xdr:colOff>
      <xdr:row>5</xdr:row>
      <xdr:rowOff>101600</xdr:rowOff>
    </xdr:to>
    <xdr:sp macro="" textlink="">
      <xdr:nvSpPr>
        <xdr:cNvPr id="279" name="TextBox 2">
          <a:extLst>
            <a:ext uri="{FF2B5EF4-FFF2-40B4-BE49-F238E27FC236}">
              <a16:creationId xmlns:a16="http://schemas.microsoft.com/office/drawing/2014/main" id="{00000000-0008-0000-1100-000017010000}"/>
            </a:ext>
          </a:extLst>
        </xdr:cNvPr>
        <xdr:cNvSpPr txBox="1"/>
      </xdr:nvSpPr>
      <xdr:spPr>
        <a:xfrm>
          <a:off x="311150" y="2012950"/>
          <a:ext cx="14966949" cy="5651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 migration-day runbook is to provide migration engineers with a proven list of tasks to perform during test and production migration</a:t>
          </a:r>
          <a:r>
            <a:rPr lang="en-AU" sz="1100" i="1" baseline="0">
              <a:solidFill>
                <a:sysClr val="windowText" lastClr="000000"/>
              </a:solidFill>
            </a:rPr>
            <a:t> windows</a:t>
          </a:r>
          <a:r>
            <a:rPr lang="en-AU" sz="1100" i="1">
              <a:solidFill>
                <a:sysClr val="windowText" lastClr="000000"/>
              </a:solidFill>
            </a:rPr>
            <a:t>.</a:t>
          </a:r>
        </a:p>
        <a:p>
          <a:r>
            <a:rPr lang="en-AU" sz="1100" i="1">
              <a:solidFill>
                <a:sysClr val="windowText" lastClr="000000"/>
              </a:solidFill>
            </a:rPr>
            <a:t>The </a:t>
          </a:r>
          <a:r>
            <a:rPr lang="en-AU" sz="1100" i="1" baseline="0">
              <a:solidFill>
                <a:sysClr val="windowText" lastClr="000000"/>
              </a:solidFill>
            </a:rPr>
            <a:t>migration runbook </a:t>
          </a:r>
          <a:r>
            <a:rPr lang="en-AU" sz="1100" i="1">
              <a:solidFill>
                <a:sysClr val="windowText" lastClr="000000"/>
              </a:solidFill>
            </a:rPr>
            <a:t>below is an example of what should be created for every machine, in all environments, for each workload.</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6350</xdr:colOff>
      <xdr:row>2</xdr:row>
      <xdr:rowOff>114300</xdr:rowOff>
    </xdr:from>
    <xdr:to>
      <xdr:col>4</xdr:col>
      <xdr:colOff>0</xdr:colOff>
      <xdr:row>7</xdr:row>
      <xdr:rowOff>82550</xdr:rowOff>
    </xdr:to>
    <xdr:sp macro="" textlink="">
      <xdr:nvSpPr>
        <xdr:cNvPr id="7" name="TextBox 2">
          <a:extLst>
            <a:ext uri="{FF2B5EF4-FFF2-40B4-BE49-F238E27FC236}">
              <a16:creationId xmlns:a16="http://schemas.microsoft.com/office/drawing/2014/main" id="{00000000-0008-0000-1200-000007000000}"/>
            </a:ext>
          </a:extLst>
        </xdr:cNvPr>
        <xdr:cNvSpPr txBox="1"/>
      </xdr:nvSpPr>
      <xdr:spPr>
        <a:xfrm>
          <a:off x="3327400" y="565150"/>
          <a:ext cx="13893800" cy="8890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request</a:t>
          </a:r>
          <a:r>
            <a:rPr lang="en-AU" sz="1100" i="1" baseline="0">
              <a:solidFill>
                <a:sysClr val="windowText" lastClr="000000"/>
              </a:solidFill>
            </a:rPr>
            <a:t> for c</a:t>
          </a:r>
          <a:r>
            <a:rPr lang="en-AU" sz="1100" i="1">
              <a:solidFill>
                <a:sysClr val="windowText" lastClr="000000"/>
              </a:solidFill>
            </a:rPr>
            <a:t>hange template is to provide migration specific</a:t>
          </a:r>
          <a:r>
            <a:rPr lang="en-AU" sz="1100" i="1" baseline="0">
              <a:solidFill>
                <a:sysClr val="windowText" lastClr="000000"/>
              </a:solidFill>
            </a:rPr>
            <a:t> details for consideration by the business, service management and migration teams for inclusion in their change management process.</a:t>
          </a:r>
        </a:p>
        <a:p>
          <a:endParaRPr lang="en-AU" sz="1100" i="1" baseline="0">
            <a:solidFill>
              <a:sysClr val="windowText" lastClr="000000"/>
            </a:solidFill>
          </a:endParaRPr>
        </a:p>
        <a:p>
          <a:r>
            <a:rPr lang="en-AU" sz="1100" i="1" baseline="0">
              <a:solidFill>
                <a:sysClr val="windowText" lastClr="000000"/>
              </a:solidFill>
            </a:rPr>
            <a:t>It is also an additional checkpoint to help ensure that important migration decisions are made and relevant tasks carried out. It is recommended to seek approval early, clarify expectations and roles of approvers in advance and to establish a Cloud Change Authority.</a:t>
          </a:r>
          <a:endParaRPr lang="en-AU" sz="1100" i="1">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6</xdr:col>
      <xdr:colOff>729542</xdr:colOff>
      <xdr:row>0</xdr:row>
      <xdr:rowOff>120643</xdr:rowOff>
    </xdr:from>
    <xdr:to>
      <xdr:col>8</xdr:col>
      <xdr:colOff>495592</xdr:colOff>
      <xdr:row>13</xdr:row>
      <xdr:rowOff>1893</xdr:rowOff>
    </xdr:to>
    <mc:AlternateContent xmlns:mc="http://schemas.openxmlformats.org/markup-compatibility/2006" xmlns:sle15="http://schemas.microsoft.com/office/drawing/2012/slicer">
      <mc:Choice Requires="sle15">
        <xdr:graphicFrame macro="">
          <xdr:nvGraphicFramePr>
            <xdr:cNvPr id="10" name="Business Criticality">
              <a:extLst>
                <a:ext uri="{FF2B5EF4-FFF2-40B4-BE49-F238E27FC236}">
                  <a16:creationId xmlns:a16="http://schemas.microsoft.com/office/drawing/2014/main" id="{00000000-0008-0000-1300-00000A000000}"/>
                </a:ext>
              </a:extLst>
            </xdr:cNvPr>
            <xdr:cNvGraphicFramePr/>
          </xdr:nvGraphicFramePr>
          <xdr:xfrm>
            <a:off x="0" y="0"/>
            <a:ext cx="0" cy="0"/>
          </xdr:xfrm>
          <a:graphic>
            <a:graphicData uri="http://schemas.microsoft.com/office/drawing/2010/slicer">
              <sle:slicer xmlns:sle="http://schemas.microsoft.com/office/drawing/2010/slicer" name="Business Criticality"/>
            </a:graphicData>
          </a:graphic>
        </xdr:graphicFrame>
      </mc:Choice>
      <mc:Fallback xmlns="">
        <xdr:sp macro="" textlink="">
          <xdr:nvSpPr>
            <xdr:cNvPr id="0" name=""/>
            <xdr:cNvSpPr>
              <a:spLocks noTextEdit="1"/>
            </xdr:cNvSpPr>
          </xdr:nvSpPr>
          <xdr:spPr>
            <a:xfrm>
              <a:off x="8628942"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558626</xdr:colOff>
      <xdr:row>0</xdr:row>
      <xdr:rowOff>120643</xdr:rowOff>
    </xdr:from>
    <xdr:to>
      <xdr:col>12</xdr:col>
      <xdr:colOff>362776</xdr:colOff>
      <xdr:row>13</xdr:row>
      <xdr:rowOff>1893</xdr:rowOff>
    </xdr:to>
    <mc:AlternateContent xmlns:mc="http://schemas.openxmlformats.org/markup-compatibility/2006" xmlns:sle15="http://schemas.microsoft.com/office/drawing/2012/slicer">
      <mc:Choice Requires="sle15">
        <xdr:graphicFrame macro="">
          <xdr:nvGraphicFramePr>
            <xdr:cNvPr id="7" name="Business Owner">
              <a:extLst>
                <a:ext uri="{FF2B5EF4-FFF2-40B4-BE49-F238E27FC236}">
                  <a16:creationId xmlns:a16="http://schemas.microsoft.com/office/drawing/2014/main" id="{00000000-0008-0000-1300-000007000000}"/>
                </a:ext>
              </a:extLst>
            </xdr:cNvPr>
            <xdr:cNvGraphicFramePr/>
          </xdr:nvGraphicFramePr>
          <xdr:xfrm>
            <a:off x="0" y="0"/>
            <a:ext cx="0" cy="0"/>
          </xdr:xfrm>
          <a:graphic>
            <a:graphicData uri="http://schemas.microsoft.com/office/drawing/2010/slicer">
              <sle:slicer xmlns:sle="http://schemas.microsoft.com/office/drawing/2010/slicer" name="Business Owner"/>
            </a:graphicData>
          </a:graphic>
        </xdr:graphicFrame>
      </mc:Choice>
      <mc:Fallback xmlns="">
        <xdr:sp macro="" textlink="">
          <xdr:nvSpPr>
            <xdr:cNvPr id="0" name=""/>
            <xdr:cNvSpPr>
              <a:spLocks noTextEdit="1"/>
            </xdr:cNvSpPr>
          </xdr:nvSpPr>
          <xdr:spPr>
            <a:xfrm>
              <a:off x="12737926"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437268</xdr:colOff>
      <xdr:row>0</xdr:row>
      <xdr:rowOff>120643</xdr:rowOff>
    </xdr:from>
    <xdr:to>
      <xdr:col>13</xdr:col>
      <xdr:colOff>1251068</xdr:colOff>
      <xdr:row>13</xdr:row>
      <xdr:rowOff>1893</xdr:rowOff>
    </xdr:to>
    <mc:AlternateContent xmlns:mc="http://schemas.openxmlformats.org/markup-compatibility/2006" xmlns:sle15="http://schemas.microsoft.com/office/drawing/2012/slicer">
      <mc:Choice Requires="sle15">
        <xdr:graphicFrame macro="">
          <xdr:nvGraphicFramePr>
            <xdr:cNvPr id="8" name="Technical Owner">
              <a:extLst>
                <a:ext uri="{FF2B5EF4-FFF2-40B4-BE49-F238E27FC236}">
                  <a16:creationId xmlns:a16="http://schemas.microsoft.com/office/drawing/2014/main" id="{00000000-0008-0000-1300-000008000000}"/>
                </a:ext>
              </a:extLst>
            </xdr:cNvPr>
            <xdr:cNvGraphicFramePr/>
          </xdr:nvGraphicFramePr>
          <xdr:xfrm>
            <a:off x="0" y="0"/>
            <a:ext cx="0" cy="0"/>
          </xdr:xfrm>
          <a:graphic>
            <a:graphicData uri="http://schemas.microsoft.com/office/drawing/2010/slicer">
              <sle:slicer xmlns:sle="http://schemas.microsoft.com/office/drawing/2010/slicer" name="Technical Owner"/>
            </a:graphicData>
          </a:graphic>
        </xdr:graphicFrame>
      </mc:Choice>
      <mc:Fallback xmlns="">
        <xdr:sp macro="" textlink="">
          <xdr:nvSpPr>
            <xdr:cNvPr id="0" name=""/>
            <xdr:cNvSpPr>
              <a:spLocks noTextEdit="1"/>
            </xdr:cNvSpPr>
          </xdr:nvSpPr>
          <xdr:spPr>
            <a:xfrm>
              <a:off x="14972418"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1325559</xdr:colOff>
      <xdr:row>0</xdr:row>
      <xdr:rowOff>120643</xdr:rowOff>
    </xdr:from>
    <xdr:to>
      <xdr:col>13</xdr:col>
      <xdr:colOff>3485559</xdr:colOff>
      <xdr:row>13</xdr:row>
      <xdr:rowOff>1893</xdr:rowOff>
    </xdr:to>
    <mc:AlternateContent xmlns:mc="http://schemas.openxmlformats.org/markup-compatibility/2006" xmlns:sle15="http://schemas.microsoft.com/office/drawing/2012/slicer">
      <mc:Choice Requires="sle15">
        <xdr:graphicFrame macro="">
          <xdr:nvGraphicFramePr>
            <xdr:cNvPr id="9" name="Vendor Support">
              <a:extLst>
                <a:ext uri="{FF2B5EF4-FFF2-40B4-BE49-F238E27FC236}">
                  <a16:creationId xmlns:a16="http://schemas.microsoft.com/office/drawing/2014/main" id="{00000000-0008-0000-1300-000009000000}"/>
                </a:ext>
              </a:extLst>
            </xdr:cNvPr>
            <xdr:cNvGraphicFramePr/>
          </xdr:nvGraphicFramePr>
          <xdr:xfrm>
            <a:off x="0" y="0"/>
            <a:ext cx="0" cy="0"/>
          </xdr:xfrm>
          <a:graphic>
            <a:graphicData uri="http://schemas.microsoft.com/office/drawing/2010/slicer">
              <sle:slicer xmlns:sle="http://schemas.microsoft.com/office/drawing/2010/slicer" name="Vendor Support"/>
            </a:graphicData>
          </a:graphic>
        </xdr:graphicFrame>
      </mc:Choice>
      <mc:Fallback xmlns="">
        <xdr:sp macro="" textlink="">
          <xdr:nvSpPr>
            <xdr:cNvPr id="0" name=""/>
            <xdr:cNvSpPr>
              <a:spLocks noTextEdit="1"/>
            </xdr:cNvSpPr>
          </xdr:nvSpPr>
          <xdr:spPr>
            <a:xfrm>
              <a:off x="17206909"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1141826</xdr:colOff>
      <xdr:row>0</xdr:row>
      <xdr:rowOff>88892</xdr:rowOff>
    </xdr:from>
    <xdr:to>
      <xdr:col>4</xdr:col>
      <xdr:colOff>400049</xdr:colOff>
      <xdr:row>12</xdr:row>
      <xdr:rowOff>154292</xdr:rowOff>
    </xdr:to>
    <xdr:sp macro="" textlink="">
      <xdr:nvSpPr>
        <xdr:cNvPr id="14" name="TextBox 2">
          <a:extLst>
            <a:ext uri="{FF2B5EF4-FFF2-40B4-BE49-F238E27FC236}">
              <a16:creationId xmlns:a16="http://schemas.microsoft.com/office/drawing/2014/main" id="{00000000-0008-0000-1300-00000E000000}"/>
            </a:ext>
          </a:extLst>
        </xdr:cNvPr>
        <xdr:cNvSpPr txBox="1"/>
      </xdr:nvSpPr>
      <xdr:spPr>
        <a:xfrm>
          <a:off x="1929226" y="88892"/>
          <a:ext cx="4217573"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ysClr val="windowText" lastClr="000000"/>
              </a:solidFill>
            </a:rPr>
            <a:t>The risk register is an important part of every migration project. The purpose of this example is to detail</a:t>
          </a:r>
          <a:r>
            <a:rPr lang="en-AU" sz="1100" i="1" baseline="0">
              <a:solidFill>
                <a:sysClr val="windowText" lastClr="000000"/>
              </a:solidFill>
            </a:rPr>
            <a:t> common risks that need to be evaluated along with any available mitigation, along with plans to migrate services that are subject to these risks.</a:t>
          </a:r>
          <a:endParaRPr lang="en-AU" sz="1100" i="1">
            <a:solidFill>
              <a:sysClr val="windowText" lastClr="000000"/>
            </a:solidFill>
          </a:endParaRPr>
        </a:p>
      </xdr:txBody>
    </xdr:sp>
    <xdr:clientData/>
  </xdr:twoCellAnchor>
  <xdr:twoCellAnchor editAs="absolute">
    <xdr:from>
      <xdr:col>1</xdr:col>
      <xdr:colOff>1586</xdr:colOff>
      <xdr:row>0</xdr:row>
      <xdr:rowOff>76193</xdr:rowOff>
    </xdr:from>
    <xdr:to>
      <xdr:col>2</xdr:col>
      <xdr:colOff>920886</xdr:colOff>
      <xdr:row>12</xdr:row>
      <xdr:rowOff>141593</xdr:rowOff>
    </xdr:to>
    <xdr:sp macro="" textlink="">
      <xdr:nvSpPr>
        <xdr:cNvPr id="12" name="TextBox 11">
          <a:extLst>
            <a:ext uri="{FF2B5EF4-FFF2-40B4-BE49-F238E27FC236}">
              <a16:creationId xmlns:a16="http://schemas.microsoft.com/office/drawing/2014/main" id="{00000000-0008-0000-1300-00000C000000}"/>
            </a:ext>
          </a:extLst>
        </xdr:cNvPr>
        <xdr:cNvSpPr txBox="1"/>
      </xdr:nvSpPr>
      <xdr:spPr>
        <a:xfrm>
          <a:off x="268286" y="76193"/>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Risk Register</a:t>
          </a:r>
        </a:p>
      </xdr:txBody>
    </xdr:sp>
    <xdr:clientData/>
  </xdr:twoCellAnchor>
  <xdr:twoCellAnchor editAs="absolute">
    <xdr:from>
      <xdr:col>3</xdr:col>
      <xdr:colOff>264279</xdr:colOff>
      <xdr:row>10</xdr:row>
      <xdr:rowOff>50800</xdr:rowOff>
    </xdr:from>
    <xdr:to>
      <xdr:col>3</xdr:col>
      <xdr:colOff>1358721</xdr:colOff>
      <xdr:row>13</xdr:row>
      <xdr:rowOff>3164</xdr:rowOff>
    </xdr:to>
    <xdr:sp macro="" textlink="">
      <xdr:nvSpPr>
        <xdr:cNvPr id="11" name="Callout: Line 10">
          <a:extLst>
            <a:ext uri="{FF2B5EF4-FFF2-40B4-BE49-F238E27FC236}">
              <a16:creationId xmlns:a16="http://schemas.microsoft.com/office/drawing/2014/main" id="{00000000-0008-0000-1300-00000B000000}"/>
            </a:ext>
          </a:extLst>
        </xdr:cNvPr>
        <xdr:cNvSpPr/>
      </xdr:nvSpPr>
      <xdr:spPr>
        <a:xfrm>
          <a:off x="2943979" y="1892300"/>
          <a:ext cx="1094442" cy="504814"/>
        </a:xfrm>
        <a:custGeom>
          <a:avLst/>
          <a:gdLst>
            <a:gd name="connsiteX0" fmla="*/ 0 w 1094442"/>
            <a:gd name="connsiteY0" fmla="*/ 0 h 504814"/>
            <a:gd name="connsiteX1" fmla="*/ 569110 w 1094442"/>
            <a:gd name="connsiteY1" fmla="*/ 0 h 504814"/>
            <a:gd name="connsiteX2" fmla="*/ 1094442 w 1094442"/>
            <a:gd name="connsiteY2" fmla="*/ 0 h 504814"/>
            <a:gd name="connsiteX3" fmla="*/ 1094442 w 1094442"/>
            <a:gd name="connsiteY3" fmla="*/ 504814 h 504814"/>
            <a:gd name="connsiteX4" fmla="*/ 558165 w 1094442"/>
            <a:gd name="connsiteY4" fmla="*/ 504814 h 504814"/>
            <a:gd name="connsiteX5" fmla="*/ 0 w 1094442"/>
            <a:gd name="connsiteY5" fmla="*/ 504814 h 504814"/>
            <a:gd name="connsiteX6" fmla="*/ 0 w 1094442"/>
            <a:gd name="connsiteY6" fmla="*/ 0 h 504814"/>
            <a:gd name="connsiteX0" fmla="*/ 547188 w 1094442"/>
            <a:gd name="connsiteY0" fmla="*/ 511472 h 504814"/>
            <a:gd name="connsiteX1" fmla="*/ 656370 w 1094442"/>
            <a:gd name="connsiteY1" fmla="*/ 745025 h 504814"/>
          </a:gdLst>
          <a:ahLst/>
          <a:cxnLst>
            <a:cxn ang="0">
              <a:pos x="connsiteX0" y="connsiteY0"/>
            </a:cxn>
            <a:cxn ang="0">
              <a:pos x="connsiteX1" y="connsiteY1"/>
            </a:cxn>
          </a:cxnLst>
          <a:rect l="l" t="t" r="r" b="b"/>
          <a:pathLst>
            <a:path w="1094442" h="504814" fill="none" extrusionOk="0">
              <a:moveTo>
                <a:pt x="0" y="0"/>
              </a:moveTo>
              <a:cubicBezTo>
                <a:pt x="153897" y="-24606"/>
                <a:pt x="287534" y="34687"/>
                <a:pt x="569110" y="0"/>
              </a:cubicBezTo>
              <a:cubicBezTo>
                <a:pt x="850686" y="-34687"/>
                <a:pt x="903346" y="61682"/>
                <a:pt x="1094442" y="0"/>
              </a:cubicBezTo>
              <a:cubicBezTo>
                <a:pt x="1143521" y="131038"/>
                <a:pt x="1079442" y="254327"/>
                <a:pt x="1094442" y="504814"/>
              </a:cubicBezTo>
              <a:cubicBezTo>
                <a:pt x="883375" y="566107"/>
                <a:pt x="751551" y="444981"/>
                <a:pt x="558165" y="504814"/>
              </a:cubicBezTo>
              <a:cubicBezTo>
                <a:pt x="364779" y="564647"/>
                <a:pt x="239757" y="466527"/>
                <a:pt x="0" y="504814"/>
              </a:cubicBezTo>
              <a:cubicBezTo>
                <a:pt x="-12642" y="344088"/>
                <a:pt x="34093" y="244164"/>
                <a:pt x="0" y="0"/>
              </a:cubicBezTo>
              <a:close/>
            </a:path>
            <a:path w="1094442" h="504814" fill="none" extrusionOk="0">
              <a:moveTo>
                <a:pt x="547188" y="511472"/>
              </a:moveTo>
              <a:cubicBezTo>
                <a:pt x="605525" y="611602"/>
                <a:pt x="600236" y="662676"/>
                <a:pt x="656370" y="745025"/>
              </a:cubicBezTo>
            </a:path>
            <a:path w="1094442" h="504814" stroke="0" extrusionOk="0">
              <a:moveTo>
                <a:pt x="0" y="0"/>
              </a:moveTo>
              <a:cubicBezTo>
                <a:pt x="199705" y="-32621"/>
                <a:pt x="280989" y="10888"/>
                <a:pt x="536277" y="0"/>
              </a:cubicBezTo>
              <a:cubicBezTo>
                <a:pt x="791565" y="-10888"/>
                <a:pt x="862595" y="12466"/>
                <a:pt x="1094442" y="0"/>
              </a:cubicBezTo>
              <a:cubicBezTo>
                <a:pt x="1149519" y="159726"/>
                <a:pt x="1041879" y="282214"/>
                <a:pt x="1094442" y="504814"/>
              </a:cubicBezTo>
              <a:cubicBezTo>
                <a:pt x="903872" y="570013"/>
                <a:pt x="756562" y="449564"/>
                <a:pt x="547221" y="504814"/>
              </a:cubicBezTo>
              <a:cubicBezTo>
                <a:pt x="337880" y="560064"/>
                <a:pt x="149713" y="502984"/>
                <a:pt x="0" y="504814"/>
              </a:cubicBezTo>
              <a:cubicBezTo>
                <a:pt x="-5575" y="331625"/>
                <a:pt x="22958" y="173756"/>
                <a:pt x="0" y="0"/>
              </a:cubicBezTo>
              <a:close/>
            </a:path>
            <a:path w="1094442" h="504814" fill="none" stroke="0" extrusionOk="0">
              <a:moveTo>
                <a:pt x="547188" y="511472"/>
              </a:moveTo>
              <a:cubicBezTo>
                <a:pt x="585810" y="592288"/>
                <a:pt x="612985" y="661295"/>
                <a:pt x="656370" y="745025"/>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1219033472">
                <a:prstGeom prst="borderCallout1">
                  <a:avLst>
                    <a:gd name="adj1" fmla="val 101319"/>
                    <a:gd name="adj2" fmla="val 49997"/>
                    <a:gd name="adj3" fmla="val 147584"/>
                    <a:gd name="adj4" fmla="val 5997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 </a:t>
          </a:r>
          <a:r>
            <a:rPr lang="en-AU" sz="1000">
              <a:solidFill>
                <a:sysClr val="windowText" lastClr="000000"/>
              </a:solidFill>
            </a:rPr>
            <a:t>Common risks and issues</a:t>
          </a:r>
          <a:endParaRPr lang="en-AU" sz="900">
            <a:solidFill>
              <a:sysClr val="windowText" lastClr="000000"/>
            </a:solidFill>
          </a:endParaRPr>
        </a:p>
      </xdr:txBody>
    </xdr:sp>
    <xdr:clientData/>
  </xdr:twoCellAnchor>
  <xdr:twoCellAnchor editAs="absolute">
    <xdr:from>
      <xdr:col>5</xdr:col>
      <xdr:colOff>50800</xdr:colOff>
      <xdr:row>0</xdr:row>
      <xdr:rowOff>120643</xdr:rowOff>
    </xdr:from>
    <xdr:to>
      <xdr:col>6</xdr:col>
      <xdr:colOff>674100</xdr:colOff>
      <xdr:row>13</xdr:row>
      <xdr:rowOff>1893</xdr:rowOff>
    </xdr:to>
    <mc:AlternateContent xmlns:mc="http://schemas.openxmlformats.org/markup-compatibility/2006" xmlns:sle15="http://schemas.microsoft.com/office/drawing/2012/slicer">
      <mc:Choice Requires="sle15">
        <xdr:graphicFrame macro="">
          <xdr:nvGraphicFramePr>
            <xdr:cNvPr id="2" name="Workload 3">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microsoft.com/office/drawing/2010/slicer">
              <sle:slicer xmlns:sle="http://schemas.microsoft.com/office/drawing/2010/slicer" name="Workload 3"/>
            </a:graphicData>
          </a:graphic>
        </xdr:graphicFrame>
      </mc:Choice>
      <mc:Fallback xmlns="">
        <xdr:sp macro="" textlink="">
          <xdr:nvSpPr>
            <xdr:cNvPr id="0" name=""/>
            <xdr:cNvSpPr>
              <a:spLocks noTextEdit="1"/>
            </xdr:cNvSpPr>
          </xdr:nvSpPr>
          <xdr:spPr>
            <a:xfrm>
              <a:off x="6394450"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570084</xdr:colOff>
      <xdr:row>0</xdr:row>
      <xdr:rowOff>120643</xdr:rowOff>
    </xdr:from>
    <xdr:to>
      <xdr:col>10</xdr:col>
      <xdr:colOff>484134</xdr:colOff>
      <xdr:row>13</xdr:row>
      <xdr:rowOff>1893</xdr:rowOff>
    </xdr:to>
    <mc:AlternateContent xmlns:mc="http://schemas.openxmlformats.org/markup-compatibility/2006" xmlns:sle15="http://schemas.microsoft.com/office/drawing/2012/slicer">
      <mc:Choice Requires="sle15">
        <xdr:graphicFrame macro="">
          <xdr:nvGraphicFramePr>
            <xdr:cNvPr id="4" name="Category">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63434" y="120643"/>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xdr:from>
      <xdr:col>2</xdr:col>
      <xdr:colOff>203200</xdr:colOff>
      <xdr:row>9</xdr:row>
      <xdr:rowOff>107950</xdr:rowOff>
    </xdr:from>
    <xdr:to>
      <xdr:col>2</xdr:col>
      <xdr:colOff>533400</xdr:colOff>
      <xdr:row>9</xdr:row>
      <xdr:rowOff>222250</xdr:rowOff>
    </xdr:to>
    <xdr:sp macro="" textlink="">
      <xdr:nvSpPr>
        <xdr:cNvPr id="2" name="Flowchart: Terminator 1">
          <a:extLst>
            <a:ext uri="{FF2B5EF4-FFF2-40B4-BE49-F238E27FC236}">
              <a16:creationId xmlns:a16="http://schemas.microsoft.com/office/drawing/2014/main" id="{00000000-0008-0000-1400-000002000000}"/>
            </a:ext>
          </a:extLst>
        </xdr:cNvPr>
        <xdr:cNvSpPr/>
      </xdr:nvSpPr>
      <xdr:spPr>
        <a:xfrm>
          <a:off x="1422400" y="1765300"/>
          <a:ext cx="330200" cy="76200"/>
        </a:xfrm>
        <a:prstGeom prst="flowChartTerminator">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406400</xdr:colOff>
      <xdr:row>9</xdr:row>
      <xdr:rowOff>95250</xdr:rowOff>
    </xdr:from>
    <xdr:to>
      <xdr:col>5</xdr:col>
      <xdr:colOff>736600</xdr:colOff>
      <xdr:row>9</xdr:row>
      <xdr:rowOff>209550</xdr:rowOff>
    </xdr:to>
    <xdr:sp macro="" textlink="">
      <xdr:nvSpPr>
        <xdr:cNvPr id="3" name="Flowchart: Terminator 2">
          <a:extLst>
            <a:ext uri="{FF2B5EF4-FFF2-40B4-BE49-F238E27FC236}">
              <a16:creationId xmlns:a16="http://schemas.microsoft.com/office/drawing/2014/main" id="{00000000-0008-0000-1400-000003000000}"/>
            </a:ext>
          </a:extLst>
        </xdr:cNvPr>
        <xdr:cNvSpPr/>
      </xdr:nvSpPr>
      <xdr:spPr>
        <a:xfrm>
          <a:off x="3454400" y="1752600"/>
          <a:ext cx="203200" cy="88900"/>
        </a:xfrm>
        <a:prstGeom prst="flowChartTerminator">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5</xdr:col>
      <xdr:colOff>425450</xdr:colOff>
      <xdr:row>11</xdr:row>
      <xdr:rowOff>69850</xdr:rowOff>
    </xdr:from>
    <xdr:to>
      <xdr:col>5</xdr:col>
      <xdr:colOff>755650</xdr:colOff>
      <xdr:row>11</xdr:row>
      <xdr:rowOff>184150</xdr:rowOff>
    </xdr:to>
    <xdr:sp macro="" textlink="">
      <xdr:nvSpPr>
        <xdr:cNvPr id="4" name="Flowchart: Terminator 3">
          <a:extLst>
            <a:ext uri="{FF2B5EF4-FFF2-40B4-BE49-F238E27FC236}">
              <a16:creationId xmlns:a16="http://schemas.microsoft.com/office/drawing/2014/main" id="{00000000-0008-0000-1400-000004000000}"/>
            </a:ext>
          </a:extLst>
        </xdr:cNvPr>
        <xdr:cNvSpPr/>
      </xdr:nvSpPr>
      <xdr:spPr>
        <a:xfrm>
          <a:off x="3473450" y="2095500"/>
          <a:ext cx="184150" cy="114300"/>
        </a:xfrm>
        <a:prstGeom prst="flowChartTerminator">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 xr10:uid="{025EC6AA-D28B-4BC4-9D98-0F97F8D400FB}" sourceName="Business Criticality">
  <extLst>
    <x:ext xmlns:x15="http://schemas.microsoft.com/office/spreadsheetml/2010/11/main" uri="{2F2917AC-EB37-4324-AD4E-5DD8C200BD13}">
      <x15:tableSlicerCache tableId="2" column="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 xr10:uid="{2CBD96A4-3770-4DAF-AA5B-DB6C5CD5A2BC}" sourceName="Workload">
  <extLst>
    <x:ext xmlns:x15="http://schemas.microsoft.com/office/spreadsheetml/2010/11/main" uri="{2F2917AC-EB37-4324-AD4E-5DD8C200BD13}">
      <x15:tableSlicerCache tableId="11"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 xr10:uid="{E6429265-AA94-4D7B-BCC9-18FF1D5BADDD}" sourceName="Environment">
  <extLst>
    <x:ext xmlns:x15="http://schemas.microsoft.com/office/spreadsheetml/2010/11/main" uri="{2F2917AC-EB37-4324-AD4E-5DD8C200BD13}">
      <x15:tableSlicerCache tableId="1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9D7C637-164A-4D9A-A213-124E945A5594}" sourceName="Type">
  <extLst>
    <x:ext xmlns:x15="http://schemas.microsoft.com/office/spreadsheetml/2010/11/main" uri="{2F2917AC-EB37-4324-AD4E-5DD8C200BD13}">
      <x15:tableSlicerCache tableId="1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6A8DD3C-8596-4F2D-A876-130B918299D1}" sourceName="Platform">
  <extLst>
    <x:ext xmlns:x15="http://schemas.microsoft.com/office/spreadsheetml/2010/11/main" uri="{2F2917AC-EB37-4324-AD4E-5DD8C200BD13}">
      <x15:tableSlicerCache tableId="11"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ve" xr10:uid="{0AF3007D-3CCE-45F5-823D-903570DA5174}" sourceName="Wave Number">
  <extLst>
    <x:ext xmlns:x15="http://schemas.microsoft.com/office/spreadsheetml/2010/11/main" uri="{2F2917AC-EB37-4324-AD4E-5DD8C200BD13}">
      <x15:tableSlicerCache tableId="13"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1" xr10:uid="{EA324991-0536-4435-A27A-8EC808721917}" sourceName="Workload">
  <extLst>
    <x:ext xmlns:x15="http://schemas.microsoft.com/office/spreadsheetml/2010/11/main" uri="{2F2917AC-EB37-4324-AD4E-5DD8C200BD13}">
      <x15:tableSlicerCache tableId="13" column="3"/>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 xr10:uid="{90F07E26-0648-4C23-93F6-69E6F1DCADFD}" sourceName="Operating System">
  <extLst>
    <x:ext xmlns:x15="http://schemas.microsoft.com/office/spreadsheetml/2010/11/main" uri="{2F2917AC-EB37-4324-AD4E-5DD8C200BD13}">
      <x15:tableSlicerCache tableId="13" column="14"/>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AD5F7975-3409-400A-BC38-848CDC96CC9C}" sourceName="Name">
  <extLst>
    <x:ext xmlns:x15="http://schemas.microsoft.com/office/spreadsheetml/2010/11/main" uri="{2F2917AC-EB37-4324-AD4E-5DD8C200BD13}">
      <x15:tableSlicerCache tableId="18" column="2"/>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1E6B2C45-40FE-4ECF-9FAF-B2CFB2A56FD3}" sourceName="Role">
  <extLst>
    <x:ext xmlns:x15="http://schemas.microsoft.com/office/spreadsheetml/2010/11/main" uri="{2F2917AC-EB37-4324-AD4E-5DD8C200BD13}">
      <x15:tableSlicerCache tableId="18" column="1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2954929-1037-4ACD-97C1-920A16FDE66C}" sourceName="Department">
  <extLst>
    <x:ext xmlns:x15="http://schemas.microsoft.com/office/spreadsheetml/2010/11/main" uri="{2F2917AC-EB37-4324-AD4E-5DD8C200BD13}">
      <x15:tableSlicerCache tableId="18" column="1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2" xr10:uid="{C0FAEF3E-2FD6-4B75-A3CA-0FE37C8A3227}" sourceName="Workload(s)">
  <extLst>
    <x:ext xmlns:x15="http://schemas.microsoft.com/office/spreadsheetml/2010/11/main" uri="{2F2917AC-EB37-4324-AD4E-5DD8C200BD13}">
      <x15:tableSlicerCache tableId="18" column="3"/>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A0C2F19-0D70-4591-84C7-48D233040C81}" sourceName="Location">
  <extLst>
    <x:ext xmlns:x15="http://schemas.microsoft.com/office/spreadsheetml/2010/11/main" uri="{2F2917AC-EB37-4324-AD4E-5DD8C200BD13}">
      <x15:tableSlicerCache tableId="18" column="6"/>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 xr10:uid="{6B07A9D6-914B-4834-9CA6-79CC1C9ED316}" sourceName="Role">
  <extLst>
    <x:ext xmlns:x15="http://schemas.microsoft.com/office/spreadsheetml/2010/11/main" uri="{2F2917AC-EB37-4324-AD4E-5DD8C200BD13}">
      <x15:tableSlicerCache tableId="17" column="1"/>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Owner" xr10:uid="{57ADCBC3-4CFB-4886-ABE1-E61DA72C3FC9}" sourceName="Business Owner">
  <extLst>
    <x:ext xmlns:x15="http://schemas.microsoft.com/office/spreadsheetml/2010/11/main" uri="{2F2917AC-EB37-4324-AD4E-5DD8C200BD13}">
      <x15:tableSlicerCache tableId="2"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nical_Owner" xr10:uid="{88101593-3394-4E3D-BBD1-1598690FFE6B}" sourceName="Technical Owner">
  <extLst>
    <x:ext xmlns:x15="http://schemas.microsoft.com/office/spreadsheetml/2010/11/main" uri="{2F2917AC-EB37-4324-AD4E-5DD8C200BD13}">
      <x15:tableSlicerCache tableId="2"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_Support" xr10:uid="{3B71DB9C-0D6D-4446-B84D-C4D49746E1F8}" sourceName="Support">
  <extLst>
    <x:ext xmlns:x15="http://schemas.microsoft.com/office/spreadsheetml/2010/11/main" uri="{2F2917AC-EB37-4324-AD4E-5DD8C200BD13}">
      <x15:tableSlicerCache tableId="2"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entre" xr10:uid="{5B1B317A-9933-4D2D-BBDA-AD70DF06748E}" sourceName="Data_x000a_Centre">
  <extLst>
    <x:ext xmlns:x15="http://schemas.microsoft.com/office/spreadsheetml/2010/11/main" uri="{2F2917AC-EB37-4324-AD4E-5DD8C200BD13}">
      <x15:tableSlicerCache tableId="9" column="18"/>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4" xr10:uid="{5E021961-DEFE-4592-B970-09BCA8B55E93}" sourceName="Workload">
  <extLst>
    <x:ext xmlns:x15="http://schemas.microsoft.com/office/spreadsheetml/2010/11/main" uri="{2F2917AC-EB37-4324-AD4E-5DD8C200BD13}">
      <x15:tableSlicerCache tableId="9"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2" xr10:uid="{9927C810-83C4-4805-AEAB-334AB2C53578}" sourceName="Environment">
  <extLst>
    <x:ext xmlns:x15="http://schemas.microsoft.com/office/spreadsheetml/2010/11/main" uri="{2F2917AC-EB37-4324-AD4E-5DD8C200BD13}">
      <x15:tableSlicerCache tableId="9" column="9"/>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_Type" xr10:uid="{562B6321-1E74-4785-8400-F466B1FAA262}" sourceName="App Type">
  <extLst>
    <x:ext xmlns:x15="http://schemas.microsoft.com/office/spreadsheetml/2010/11/main" uri="{2F2917AC-EB37-4324-AD4E-5DD8C200BD13}">
      <x15:tableSlicerCache tableId="9" column="15"/>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1" xr10:uid="{E7418B6E-BB4F-4FD8-A730-D04A23EBB15D}" sourceName="Business Criticality">
  <extLst>
    <x:ext xmlns:x15="http://schemas.microsoft.com/office/spreadsheetml/2010/11/main" uri="{2F2917AC-EB37-4324-AD4E-5DD8C200BD13}">
      <x15:tableSlicerCache tableId="9" column="3"/>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3" xr10:uid="{180CAEF1-9B3A-431E-A001-21A1CCC11ED2}" sourceName="Workload">
  <extLst>
    <x:ext xmlns:x15="http://schemas.microsoft.com/office/spreadsheetml/2010/11/main" uri="{2F2917AC-EB37-4324-AD4E-5DD8C200BD13}">
      <x15:tableSlicerCache tableId="2" column="10"/>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_Impacting" xr10:uid="{3FD4FDEE-04AB-4D86-89BC-01653FC20F3A}" sourceName="Revenue Impacting">
  <extLst>
    <x:ext xmlns:x15="http://schemas.microsoft.com/office/spreadsheetml/2010/11/main" uri="{2F2917AC-EB37-4324-AD4E-5DD8C200BD13}">
      <x15:tableSlicerCache tableId="9" column="8"/>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Unit" xr10:uid="{987B81BE-50CF-4FA1-BF13-6175BC9FE9E1}" sourceName="Business Unit">
  <extLst>
    <x:ext xmlns:x15="http://schemas.microsoft.com/office/spreadsheetml/2010/11/main" uri="{2F2917AC-EB37-4324-AD4E-5DD8C200BD13}">
      <x15:tableSlicerCache tableId="9" column="22"/>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riority" xr10:uid="{420FE1A8-7342-4604-9782-D4DCF915F99D}" sourceName="Priority">
  <extLst>
    <x:ext xmlns:x15="http://schemas.microsoft.com/office/spreadsheetml/2010/11/main" uri="{2F2917AC-EB37-4324-AD4E-5DD8C200BD13}">
      <x15:tableSlicerCache tableId="9" column="19"/>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onalization_Decision" xr10:uid="{2BE090B5-8A30-40A5-9C3D-5C77E67E46A5}" sourceName="Rationalization">
  <extLst>
    <x:ext xmlns:x15="http://schemas.microsoft.com/office/spreadsheetml/2010/11/main" uri="{2F2917AC-EB37-4324-AD4E-5DD8C200BD13}">
      <x15:tableSlicerCache tableId="9" column="6"/>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1" xr10:uid="{B7FB6F6B-00D9-40E0-AA71-336A2BA0A50F}" sourceName="Operating System">
  <extLst>
    <x:ext xmlns:x15="http://schemas.microsoft.com/office/spreadsheetml/2010/11/main" uri="{2F2917AC-EB37-4324-AD4E-5DD8C200BD13}">
      <x15:tableSlicerCache tableId="11" column="7"/>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2" xr10:uid="{1CD467BA-8246-4CC7-AC70-8983F64217C0}" sourceName="Role">
  <extLst>
    <x:ext xmlns:x15="http://schemas.microsoft.com/office/spreadsheetml/2010/11/main" uri="{2F2917AC-EB37-4324-AD4E-5DD8C200BD13}">
      <x15:tableSlicerCache tableId="11" column="47"/>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620663D5-C7BC-46BB-BDC5-F271B4A5D33D}" sourceName="Location">
  <extLst>
    <x:ext xmlns:x15="http://schemas.microsoft.com/office/spreadsheetml/2010/11/main" uri="{2F2917AC-EB37-4324-AD4E-5DD8C200BD13}">
      <x15:tableSlicerCache tableId="11" column="8"/>
    </x:ext>
  </extLst>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lassification" xr10:uid="{0853FE1D-7859-4943-B8C2-74632E7E5191}" sourceName="Data Classification">
  <extLst>
    <x:ext xmlns:x15="http://schemas.microsoft.com/office/spreadsheetml/2010/11/main" uri="{2F2917AC-EB37-4324-AD4E-5DD8C200BD13}">
      <x15:tableSlicerCache tableId="11" column="22"/>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 xr10:uid="{D531F03E-71B1-4655-9D64-BC349509F439}" sourceName="Machine">
  <extLst>
    <x:ext xmlns:x15="http://schemas.microsoft.com/office/spreadsheetml/2010/11/main" uri="{2F2917AC-EB37-4324-AD4E-5DD8C200BD13}">
      <x15:tableSlicerCache tableId="11" column="3"/>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1" xr10:uid="{2DD69923-1610-45AD-871A-64E040A7C1CB}" sourceName="Machine">
  <extLst>
    <x:ext xmlns:x15="http://schemas.microsoft.com/office/spreadsheetml/2010/11/main" uri="{2F2917AC-EB37-4324-AD4E-5DD8C200BD13}">
      <x15:tableSlicerCache tableId="13" column="11"/>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Engineer" xr10:uid="{B631B391-D7B6-4A5D-A089-EF5868F206C7}" sourceName="Migration Engineer">
  <extLst>
    <x:ext xmlns:x15="http://schemas.microsoft.com/office/spreadsheetml/2010/11/main" uri="{2F2917AC-EB37-4324-AD4E-5DD8C200BD13}">
      <x15:tableSlicerCache tableId="13" column="16"/>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 xr10:uid="{E529A8F3-B55F-453C-99C0-6B75D294E548}" sourceName="Environment">
  <extLst>
    <x:ext xmlns:x15="http://schemas.microsoft.com/office/spreadsheetml/2010/11/main" uri="{2F2917AC-EB37-4324-AD4E-5DD8C200BD13}">
      <x15:tableSlicerCache tableId="13" column="18"/>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5C9F57-62E0-4145-AF20-1C38B485769D}" sourceName="Category">
  <extLst>
    <x:ext xmlns:x15="http://schemas.microsoft.com/office/spreadsheetml/2010/11/main" uri="{2F2917AC-EB37-4324-AD4E-5DD8C200BD13}">
      <x15:tableSlicerCache tableId="2"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le 1" xr10:uid="{1DDE720A-EB20-418A-A542-525AB2EC5CCD}" cache="Slicer_Role1" caption="Role" columnCount="6"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723FC60F-E761-4219-8C4A-0FEC0B5A78A8}" cache="Slicer_Name" caption="Name" style="SlicerStyleLight3" rowHeight="241300"/>
  <slicer name="Role" xr10:uid="{E35C45F7-46EA-419E-AB5D-CA98A0475666}" cache="Slicer_Role" caption="Role" style="SlicerStyleLight3" rowHeight="241300"/>
  <slicer name="Department" xr10:uid="{CB923242-498A-4395-98B0-D9162A681D82}" cache="Slicer_Department" caption="Department" style="SlicerStyleLight3" rowHeight="241300"/>
  <slicer name="Workload 2" xr10:uid="{3C2F56F0-43C5-4B0E-B988-CD09C416640F}" cache="Slicer_Workload2" caption="Workload(s)" style="SlicerStyleLight3" rowHeight="241300"/>
  <slicer name="Location" xr10:uid="{C16887C6-D37B-47AD-B145-D5EE15C9FDC5}" cache="Slicer_Location" caption="Location"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Centre" xr10:uid="{778ED971-85F4-4B2D-9CB6-BA080ACD1773}" cache="Slicer_Data_Centre" caption="Data_x000a_Centre" style="SlicerStyleLight3" rowHeight="241300"/>
  <slicer name="Workload 4" xr10:uid="{E1AA1215-350A-42E0-8A39-A25A72C281FC}" cache="Slicer_Workload4" caption="Workload" style="SlicerStyleLight3" rowHeight="241300"/>
  <slicer name="Environment 2" xr10:uid="{5F300553-64F6-4DEC-85D4-A52EF96FDDF9}" cache="Slicer_Environment2" caption="Environment" style="SlicerStyleLight3" rowHeight="241300"/>
  <slicer name="App Type" xr10:uid="{D5314797-ECFE-4408-BF0D-C06488428911}" cache="Slicer_App_Type" caption="App Type" style="SlicerStyleLight3" rowHeight="241300"/>
  <slicer name="Business Criticality 1" xr10:uid="{B749E7C1-4AD1-4C61-95B8-858C4869020B}" cache="Slicer_Business_Criticality1" caption="Business Criticality" style="SlicerStyleLight3" rowHeight="241300"/>
  <slicer name="Revenue Impacting" xr10:uid="{12156C91-2C27-44C5-8834-CD775AFE3450}" cache="Slicer_Revenue_Impacting" caption="Revenue Impacting" style="SlicerStyleLight3" rowHeight="241300"/>
  <slicer name="Business Unit" xr10:uid="{845C3B61-7F5C-43E7-8FC2-0FC72DAAE21D}" cache="Slicer_Business_Unit" caption="Business Unit" style="SlicerStyleLight3" rowHeight="241300"/>
  <slicer name="Migration Priority" xr10:uid="{5F4D85C0-AD06-4E81-90A5-4B71224B6B7F}" cache="Slicer_Migration_Priority" caption="Priority" style="SlicerStyleLight3" rowHeight="241300"/>
  <slicer name="Rationalization Decision" xr10:uid="{2917B7F5-DBA7-4204-8D21-3886F0A776BA}" cache="Slicer_Rationalization_Decision" caption="Rationalization" style="SlicerStyleLight3"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load" xr10:uid="{13EDA3A9-8053-46AD-8C6F-7047CF051856}" cache="Slicer_Workload" caption="Workload" style="SlicerStyleLight3" rowHeight="241300"/>
  <slicer name="Environment" xr10:uid="{CEF4CA56-4FE7-41C1-B54D-540FFD6DC4BD}" cache="Slicer_Environment" caption="Environment" style="SlicerStyleLight3" rowHeight="241300"/>
  <slicer name="Type" xr10:uid="{ED6C0827-0FDF-40A1-8269-7D195F8F9A56}" cache="Slicer_Type" caption="Type" style="SlicerStyleLight3" rowHeight="241300"/>
  <slicer name="Platform" xr10:uid="{D5727B2E-E322-47C7-B279-2550DD931D4F}" cache="Slicer_Platform" caption="Platform" style="SlicerStyleLight3" rowHeight="241300"/>
  <slicer name="OS 1" xr10:uid="{43306DF7-851B-47C9-B362-8DC63B5225C2}" cache="Slicer_OS1" caption="Operating System" style="SlicerStyleLight3" rowHeight="241300"/>
  <slicer name="Role 2" xr10:uid="{AD304DB1-8C5D-4B6B-BC6C-6E286A6BE7A1}" cache="Slicer_Role2" caption="Role" style="SlicerStyleLight3" rowHeight="241300"/>
  <slicer name="Location 1" xr10:uid="{10D0E037-F2E7-4037-8948-1F77D0F8AB0F}" cache="Slicer_Location1" caption="Location" style="SlicerStyleLight3" rowHeight="241300"/>
  <slicer name="Data Classification" xr10:uid="{36DFDF90-B268-4A75-8DDC-9422830FF7EC}" cache="Slicer_Data_Classification" caption="Data Classification" style="SlicerStyleLight3" rowHeight="241300"/>
  <slicer name="Server" xr10:uid="{1C31325E-0C80-4FE3-8993-C52725117D44}" cache="Slicer_Server" caption="Machine" style="SlicerStyleLight3"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ave" xr10:uid="{D6C54FE0-B088-4289-BE8D-D5896A25E2A1}" cache="Slicer_Wave" caption="Wave Number" style="SlicerStyleLight3" rowHeight="241300"/>
  <slicer name="Workload 1" xr10:uid="{15347883-4954-470A-8D8C-A771190EA618}" cache="Slicer_Workload1" caption="Workload" style="SlicerStyleLight3" rowHeight="241300"/>
  <slicer name="OS" xr10:uid="{EAF8C7D9-1FA5-4DB3-9224-9C1EC168FB9C}" cache="Slicer_OS" caption="Operating System" style="SlicerStyleLight3" rowHeight="241300"/>
  <slicer name="Server 1" xr10:uid="{F6BB8934-E194-4F44-BA80-B573648ECCCF}" cache="Slicer_Server1" caption="Machine" style="SlicerStyleLight3" rowHeight="241300"/>
  <slicer name="Migration Engineer" xr10:uid="{C4A9B1C5-6A14-4F71-914C-5C8E04CE0E30}" cache="Slicer_Migration_Engineer" caption="Migration Engineer" style="SlicerStyleLight3" rowHeight="241300"/>
  <slicer name="Environment 1" xr10:uid="{2B207101-0AAC-402C-B9E5-6736042D13E5}" cache="Slicer_Environment1" caption="Environment" style="SlicerStyleLigh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Criticality" xr10:uid="{C03131F8-9BD7-4033-A683-8594DB4CB79E}" cache="Slicer_Business_Criticality" caption="Business Criticality" style="SlicerStyleLight3" rowHeight="241300"/>
  <slicer name="Business Owner" xr10:uid="{B3003C90-9C07-4EF1-B3B8-4D9A677301E5}" cache="Slicer_Business_Owner" caption="Business Owner" style="SlicerStyleLight3" rowHeight="241300"/>
  <slicer name="Technical Owner" xr10:uid="{394C6DF3-4299-4451-A7B6-C0ACD42D211B}" cache="Slicer_Technical_Owner" caption="Technical Owner" style="SlicerStyleLight3" rowHeight="241300"/>
  <slicer name="Vendor Support" xr10:uid="{9262398F-5778-4611-A319-ED36FDF4223B}" cache="Slicer_Vendor_Support" caption="Support" style="SlicerStyleLight3" rowHeight="241300"/>
  <slicer name="Workload 3" xr10:uid="{5288E6EC-4063-4B3F-AC90-8C8711D22178}" cache="Slicer_Workload3" caption="Workload" style="SlicerStyleLight3" rowHeight="241300"/>
  <slicer name="Category" xr10:uid="{E8C01688-D727-4AFD-BE20-7F48C0871972}" cache="Slicer_Category" caption="Category"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8874BEA-10DF-4C88-9C72-5F6D74410E49}" name="Table3316" displayName="Table3316" ref="B19:D27" totalsRowShown="0" headerRowDxfId="525" dataDxfId="523" headerRowBorderDxfId="524" tableBorderDxfId="522">
  <autoFilter ref="B19:D27" xr:uid="{21311264-CCA7-4860-BC15-BBF40111BE22}"/>
  <tableColumns count="3">
    <tableColumn id="1" xr3:uid="{7FDFDBB0-BB36-4E23-BFDF-984350665922}" name="Version" dataDxfId="521"/>
    <tableColumn id="2" xr3:uid="{6E2DA9F8-542B-4C32-9B12-B7631603B518}" name="Description" dataDxfId="520"/>
    <tableColumn id="3" xr3:uid="{2187A8C6-B253-4DDE-82B0-63FD1260307A}" name="Content" dataDxfId="519"/>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311B1226-DB40-4BDF-8135-829391F04073}" name="Table3456" displayName="Table3456" ref="B34:D51" totalsRowShown="0" headerRowDxfId="518" dataDxfId="516" headerRowBorderDxfId="517" tableBorderDxfId="515">
  <autoFilter ref="B34:D51" xr:uid="{77395DE5-C337-47EE-87BD-846F7FE0B923}"/>
  <tableColumns count="3">
    <tableColumn id="1" xr3:uid="{7172C58B-5724-4C2F-BD40-C87DFCF99D8C}" name="Step" dataDxfId="514"/>
    <tableColumn id="2" xr3:uid="{3812564F-4400-4828-9EA2-FC5C930D63AA}" name="Item" dataDxfId="513" dataCellStyle="Hyperlink"/>
    <tableColumn id="3" xr3:uid="{7CFA82DD-327C-4E8B-B262-90EFC8898DB4}" name="Description" dataDxfId="512"/>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E83DFA75-672F-4905-BA04-ECBBA3DE316A}" name="Table33" displayName="Table33" ref="B8:C14" totalsRowShown="0" tableBorderDxfId="511">
  <autoFilter ref="B8:C14" xr:uid="{E83DFA75-672F-4905-BA04-ECBBA3DE316A}"/>
  <tableColumns count="2">
    <tableColumn id="2" xr3:uid="{2BD9F96C-2736-4BC0-923A-8950FD53C772}" name="Program" dataDxfId="510" dataCellStyle="Hyperlink"/>
    <tableColumn id="1" xr3:uid="{5EDC5F06-114D-4B79-BBC7-5447356552BD}" name="Description" dataDxfId="509"/>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24EFB55-736E-41AA-9C54-6BCEBA83C6FA}" name="Table27" displayName="Table27" ref="B6:J72" totalsRowShown="0" headerRowDxfId="508" dataDxfId="507" tableBorderDxfId="506">
  <autoFilter ref="B6:J72" xr:uid="{624EFB55-736E-41AA-9C54-6BCEBA83C6FA}"/>
  <sortState xmlns:xlrd2="http://schemas.microsoft.com/office/spreadsheetml/2017/richdata2" ref="B7:H71">
    <sortCondition ref="F6:F71"/>
  </sortState>
  <tableColumns count="9">
    <tableColumn id="7" xr3:uid="{53D558B1-F2AE-41B2-AD79-0DC0C595B31F}" name="Id" dataDxfId="505"/>
    <tableColumn id="1" xr3:uid="{F5D770B5-4343-4DC8-9C81-BE081F65F6AB}" name="Question" dataDxfId="504"/>
    <tableColumn id="5" xr3:uid="{4AB9CEEA-9C04-4178-8E5E-6D77EF6BECE3}" name="Description" dataDxfId="503"/>
    <tableColumn id="2" xr3:uid="{23916AD7-0978-4FA1-AD39-E0848D19D7DD}" name="Template" dataDxfId="502"/>
    <tableColumn id="6" xr3:uid="{E01A0EA7-F113-4768-B0CF-9E703AFF5F24}" name="Workshop" dataDxfId="501"/>
    <tableColumn id="3" xr3:uid="{E62BDE7E-804D-45B2-84A3-72765AF29EA9}" name="Facilitator" dataDxfId="500"/>
    <tableColumn id="4" xr3:uid="{BAB25DF8-F3D1-47A6-A8FA-1B5F7CAD7789}" name="Attendee Roles" dataDxfId="499"/>
    <tableColumn id="8" xr3:uid="{F1FD40C2-D16D-4C5E-890B-8352FF5CA961}" name="Topic" dataDxfId="498"/>
    <tableColumn id="9" xr3:uid="{E730802B-7989-45BA-8641-3B54830D6D29}" name="Response" dataDxfId="497"/>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B443D33-3358-4DB3-A47D-B822D04A3247}" name="Table17" displayName="Table17" ref="K6:Z17" totalsRowShown="0" headerRowDxfId="496" dataDxfId="494" headerRowBorderDxfId="495" tableBorderDxfId="493" totalsRowBorderDxfId="492">
  <autoFilter ref="K6:Z17" xr:uid="{9B443D33-3358-4DB3-A47D-B822D04A32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sortState xmlns:xlrd2="http://schemas.microsoft.com/office/spreadsheetml/2017/richdata2" ref="K7:W13">
    <sortCondition ref="K6:K13"/>
  </sortState>
  <tableColumns count="16">
    <tableColumn id="1" xr3:uid="{349ECCD0-E324-4F7F-BDD8-C178ED77D7C0}" name="Role" dataDxfId="491"/>
    <tableColumn id="2" xr3:uid="{CFC76516-8AB5-4384-83D7-7E1C74691373}" name="Digital Estate Discovery" dataDxfId="490"/>
    <tableColumn id="14" xr3:uid="{613EB1BA-1631-4FBE-BE5F-5BE4F07B6A9C}" name="Migration Scope" dataDxfId="489"/>
    <tableColumn id="3" xr3:uid="{FBF2A554-1E5C-4764-A1DE-2075972778CF}" name="Project Plan" dataDxfId="488"/>
    <tableColumn id="4" xr3:uid="{6427D678-CE6C-47F4-9883-00974D447BAF}" name="Migration Tooling" dataDxfId="487"/>
    <tableColumn id="5" xr3:uid="{AB332068-0A71-481F-A157-C1E7E7C7829B}" name="Workload Discovery" dataDxfId="486"/>
    <tableColumn id="6" xr3:uid="{8AA9F3D7-2FDE-42DC-8564-945A7BD7FED3}" name="Workload Assessment" dataDxfId="485"/>
    <tableColumn id="7" xr3:uid="{30D3A67B-3C48-43C8-867C-3D2163BECF87}" name="Workload Architecture" dataDxfId="484"/>
    <tableColumn id="9" xr3:uid="{6663B3C8-0574-4861-82EB-290147D0B37C}" name="Wave Planning" dataDxfId="483"/>
    <tableColumn id="10" xr3:uid="{4F888E40-FE9A-40F2-BD3C-7F41AAFB89D5}" name="Workload Test Migration" dataDxfId="482"/>
    <tableColumn id="11" xr3:uid="{08495D77-484E-4823-B32A-6A65F4255AD9}" name="Workload Migration UAT" dataDxfId="481"/>
    <tableColumn id="12" xr3:uid="{ED7D08D2-01C9-460D-897B-087435D3F113}" name="Workload Migration" dataDxfId="480"/>
    <tableColumn id="13" xr3:uid="{5434F4E9-C507-4190-AE6F-B485BF93E577}" name="Workload Release UAT" dataDxfId="479"/>
    <tableColumn id="8" xr3:uid="{E868518B-7586-4371-A1D9-AF8AE2CEA3B0}" name="Organizational Change Management" dataDxfId="478"/>
    <tableColumn id="15" xr3:uid="{D0F1C1AA-F324-481C-8EF3-8769FFA892D8}" name="Transition to Operations" dataDxfId="477"/>
    <tableColumn id="16" xr3:uid="{8DEC6550-6378-4651-8889-861CA8ED15F4}" name="Workload Licensing" dataDxfId="476"/>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02A3358-5934-4CB6-8C74-A21C9A6C1CF6}" name="Table1719" displayName="Table1719" ref="D5:L21" totalsRowShown="0" headerRowDxfId="475" dataDxfId="473" headerRowBorderDxfId="474" tableBorderDxfId="472" totalsRowBorderDxfId="471">
  <autoFilter ref="D5:L21" xr:uid="{502A3358-5934-4CB6-8C74-A21C9A6C1C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2" xr3:uid="{343E6CDF-6CE4-40CC-AFC3-FA3AD4652273}" name="Name" dataDxfId="470"/>
    <tableColumn id="14" xr3:uid="{7E537494-FF15-458E-9B4B-A97D8BA0462B}" name="Role" dataDxfId="469"/>
    <tableColumn id="15" xr3:uid="{026C919B-41C3-492B-BF9F-2D733C1719AA}" name="Department" dataDxfId="468"/>
    <tableColumn id="3" xr3:uid="{08EFA2CE-BF8D-422B-8668-F4E184C1E984}" name="Workload(s)" dataDxfId="467"/>
    <tableColumn id="4" xr3:uid="{AA35F799-9178-4BFA-A6A5-D6F9E772DED1}" name="mobile" dataDxfId="466"/>
    <tableColumn id="5" xr3:uid="{1228202A-60A4-4171-A0F4-7A120E607738}" name="email" dataDxfId="465"/>
    <tableColumn id="6" xr3:uid="{670D06A8-B789-425D-BDAA-9F0A177B0946}" name="Location" dataDxfId="464"/>
    <tableColumn id="1" xr3:uid="{6DBEC384-A0E3-407C-A999-936E3D86138D}" name="Time Zone" dataDxfId="463"/>
    <tableColumn id="7" xr3:uid="{770CBF62-114D-41CF-B38A-72F1DA7438FF}" name="Availability" dataDxfId="462"/>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C6DD950-1E05-47AE-91F2-A45FBF19FFD3}" name="Table32" displayName="Table32" ref="B4:C17" totalsRowShown="0" headerRowDxfId="461" dataDxfId="460" tableBorderDxfId="459">
  <autoFilter ref="B4:C17" xr:uid="{3C6DD950-1E05-47AE-91F2-A45FBF19FFD3}"/>
  <tableColumns count="2">
    <tableColumn id="1" xr3:uid="{B645BC34-19BE-4337-A577-2F6E6B42D5AA}" name="Resource" dataDxfId="458" dataCellStyle="Hyperlink"/>
    <tableColumn id="2" xr3:uid="{020CF4DA-5F51-427C-9357-B5F7509EF999}" name="Description" dataDxfId="457"/>
  </tableColumns>
  <tableStyleInfo name="TableStyleLight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8D63F2DE-CE99-4F53-BF75-79528683F71C}" name="Table27374042" displayName="Table27374042" ref="B40:C45" totalsRowShown="0" headerRowDxfId="456" dataDxfId="455" tableBorderDxfId="454" headerRowCellStyle="Hyperlink" dataCellStyle="Hyperlink">
  <autoFilter ref="B40:C45" xr:uid="{B2E04C53-6821-426E-B497-5585D6EA4B92}"/>
  <tableColumns count="2">
    <tableColumn id="1" xr3:uid="{72B5E03E-32E2-48FB-A986-5E62F9D34E12}" name="Environment" dataDxfId="453"/>
    <tableColumn id="2" xr3:uid="{6357B8D4-E8F9-4CDD-926B-B864922033A3}" name="Reference" dataDxfId="452" dataCellStyle="Hyperlink"/>
  </tableColumns>
  <tableStyleInfo name="TableStyleLight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3DFFBFE-FE85-482A-85E2-310FA12D04D4}" name="Table28383143" displayName="Table28383143" ref="E40:F45" totalsRowShown="0" headerRowBorderDxfId="451" tableBorderDxfId="450">
  <autoFilter ref="E40:F45" xr:uid="{AE5E748A-303D-4926-94F8-0312881ACE21}"/>
  <tableColumns count="2">
    <tableColumn id="1" xr3:uid="{3ABA0314-2A94-408D-B6F8-F41A455518D0}" name="Environment" dataDxfId="449"/>
    <tableColumn id="2" xr3:uid="{990EDAA5-874E-4744-96D2-B6B0D1FF34D2}" name="Reference" dataDxfId="448" dataCellStyle="Hyperlink"/>
  </tableColumns>
  <tableStyleInfo name="TableStyleLight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F5BC4355-DBFF-4157-873C-FEBC87B73684}" name="Table29393244" displayName="Table29393244" ref="H40:I45" totalsRowShown="0" headerRowBorderDxfId="447" tableBorderDxfId="446">
  <autoFilter ref="H40:I45" xr:uid="{AD6D808D-48B3-4679-B082-E326725D4350}"/>
  <tableColumns count="2">
    <tableColumn id="1" xr3:uid="{758C4FED-29C7-458F-81E1-933DF469EB4E}" name="Environment" dataDxfId="445"/>
    <tableColumn id="2" xr3:uid="{5FD7B9DE-943D-4B00-92C3-40E1784FA0FD}" name="Reference" dataDxfId="444" dataCellStyle="Hyperlink"/>
  </tableColumns>
  <tableStyleInfo name="TableStyleLight4"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6B71299D-6547-4E38-85EA-3406BF85B677}" name="Table2748" displayName="Table2748" ref="B12:C17" totalsRowShown="0" headerRowDxfId="443" dataDxfId="442" tableBorderDxfId="441" headerRowCellStyle="Hyperlink" dataCellStyle="Hyperlink">
  <autoFilter ref="B12:C17" xr:uid="{A70210D7-2C6A-49CF-B986-DBBAE260EA4F}"/>
  <tableColumns count="2">
    <tableColumn id="1" xr3:uid="{9469FECF-E9C5-4FB6-AE72-221A7D6BE99E}" name="Environment" dataDxfId="440"/>
    <tableColumn id="2" xr3:uid="{910B9C12-603A-4199-BDF4-5C8339B505E7}" name="Reference" dataDxfId="439" dataCellStyle="Hyperlink"/>
  </tableColumns>
  <tableStyleInfo name="TableStyleLight4"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2F4DBA4-8F52-4C8F-A0E2-2C7562AE7787}" name="Table2849" displayName="Table2849" ref="E12:F17" totalsRowShown="0" headerRowBorderDxfId="438" tableBorderDxfId="437">
  <autoFilter ref="E12:F17" xr:uid="{04EB9539-FC34-459C-B9BD-EC20237A849D}"/>
  <tableColumns count="2">
    <tableColumn id="1" xr3:uid="{1F187902-B5AD-4365-A642-0DFA83819E67}" name="Environment" dataDxfId="436"/>
    <tableColumn id="2" xr3:uid="{E1A7470B-A9DD-43B1-A549-E1A806660ED0}" name="Reference" dataDxfId="435" dataCellStyle="Hyperlink"/>
  </tableColumns>
  <tableStyleInfo name="TableStyleLight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52B9F250-2C75-48C0-ABB2-6E4694793FCA}" name="Table2950" displayName="Table2950" ref="H12:I17" totalsRowShown="0" headerRowBorderDxfId="434" tableBorderDxfId="433">
  <autoFilter ref="H12:I17" xr:uid="{96BC9174-6A9A-4806-BF14-CE4E9F09BB00}"/>
  <tableColumns count="2">
    <tableColumn id="1" xr3:uid="{11895598-5E9F-4520-8106-6895876CA436}" name="Environment" dataDxfId="432"/>
    <tableColumn id="2" xr3:uid="{BF2394BE-C3D9-4FC1-A18B-D65EFB1DFE61}" name="Reference" dataDxfId="431" dataCellStyle="Hyperlink"/>
  </tableColumns>
  <tableStyleInfo name="TableStyleLight4"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2B61DC5-2DE4-4BD1-B5A7-5E5915A8BB9E}" name="Table273745" displayName="Table273745" ref="B13:C18" totalsRowShown="0" headerRowDxfId="430" dataDxfId="429" tableBorderDxfId="428" headerRowCellStyle="Hyperlink" dataCellStyle="Hyperlink">
  <autoFilter ref="B13:C18" xr:uid="{E1A6434C-678E-414C-8007-C9FA479C4288}"/>
  <tableColumns count="2">
    <tableColumn id="1" xr3:uid="{874CC63D-FF5F-4045-AE16-96643B4CF6BB}" name="Environment" dataDxfId="427"/>
    <tableColumn id="2" xr3:uid="{BFAA5BD8-02F2-458C-9A91-793F3A6C2014}" name="Reference" dataDxfId="426" dataCellStyle="Hyperlink"/>
  </tableColumns>
  <tableStyleInfo name="TableStyleLight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3D20F8A-4312-4026-8C38-2D555CDCE24C}" name="Table283846" displayName="Table283846" ref="E13:F18" totalsRowShown="0" headerRowBorderDxfId="425" tableBorderDxfId="424">
  <autoFilter ref="E13:F18" xr:uid="{A06D88D7-9359-4E47-824B-8D25B68C758F}"/>
  <tableColumns count="2">
    <tableColumn id="1" xr3:uid="{97394942-A52B-427A-AB07-6898261A4365}" name="Environment" dataDxfId="423"/>
    <tableColumn id="2" xr3:uid="{C50A7836-359A-4DF9-BA06-102F61E16779}" name="Reference" dataDxfId="422" dataCellStyle="Hyperlink"/>
  </tableColumns>
  <tableStyleInfo name="TableStyleLight4"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DD037A5B-5AA0-4BFE-92AB-5F104E93E4C4}" name="Table293947" displayName="Table293947" ref="H13:I18" totalsRowShown="0" headerRowBorderDxfId="421" tableBorderDxfId="420">
  <autoFilter ref="H13:I18" xr:uid="{859CBED1-9E0E-4162-96BC-E44108BDE712}"/>
  <tableColumns count="2">
    <tableColumn id="1" xr3:uid="{F763F888-783C-41D6-9354-E36A6FE36592}" name="Environment" dataDxfId="419"/>
    <tableColumn id="2" xr3:uid="{23538AE4-832D-496D-B817-553839C8F8CC}" name="Reference" dataDxfId="418" dataCellStyle="Hyperlink"/>
  </tableColumns>
  <tableStyleInfo name="TableStyleLight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5C11475-0AF7-44C0-8DA4-43F65AB492CB}" name="Table274853" displayName="Table274853" ref="B14:C15" totalsRowShown="0" headerRowDxfId="417" dataDxfId="416" tableBorderDxfId="415" headerRowCellStyle="Hyperlink" dataCellStyle="Hyperlink">
  <autoFilter ref="B14:C15" xr:uid="{A70210D7-2C6A-49CF-B986-DBBAE260EA4F}"/>
  <tableColumns count="2">
    <tableColumn id="1" xr3:uid="{92257529-88EC-4600-8FA2-6FAE02F74EC1}" name="Environment" dataDxfId="414"/>
    <tableColumn id="2" xr3:uid="{27262A3F-6B69-4A73-979C-8ACE7C1C5DA2}" name="Reference" dataDxfId="413" dataCellStyle="Hyperlink"/>
  </tableColumns>
  <tableStyleInfo name="TableStyleLight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10BD318B-9224-4574-9C2D-2C8240565A52}" name="Table284954" displayName="Table284954" ref="E14:F15" totalsRowShown="0" headerRowBorderDxfId="412" tableBorderDxfId="411">
  <autoFilter ref="E14:F15" xr:uid="{04EB9539-FC34-459C-B9BD-EC20237A849D}"/>
  <tableColumns count="2">
    <tableColumn id="1" xr3:uid="{C5B08952-6E80-4142-B10B-30EF4FDD2FB1}" name="Environment" dataDxfId="410"/>
    <tableColumn id="2" xr3:uid="{ED866ED2-1E63-4792-88E4-ACBADAF4F884}" name="Reference" dataDxfId="409" dataCellStyle="Hyperlink"/>
  </tableColumns>
  <tableStyleInfo name="TableStyleLight4"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832250D2-60DB-4267-8FEA-EC339D7A61B6}" name="Table295055" displayName="Table295055" ref="H14:I19" totalsRowShown="0" headerRowBorderDxfId="408" tableBorderDxfId="407">
  <autoFilter ref="H14:I19" xr:uid="{96BC9174-6A9A-4806-BF14-CE4E9F09BB00}"/>
  <tableColumns count="2">
    <tableColumn id="1" xr3:uid="{6D7371C7-BEFD-4413-A204-4F22BBBDA9BC}" name="Environment" dataDxfId="406"/>
    <tableColumn id="2" xr3:uid="{5E2E583C-759B-450D-9354-98EE845B0D07}" name="Reference"/>
  </tableColumns>
  <tableStyleInfo name="TableStyleLight4"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78BC1724-7AD5-4C9B-87C9-244A597A1ED2}" name="Table56" displayName="Table56" ref="U9:V16" totalsRowShown="0" tableBorderDxfId="405" dataCellStyle="Hyperlink">
  <autoFilter ref="U9:V16" xr:uid="{78BC1724-7AD5-4C9B-87C9-244A597A1ED2}"/>
  <tableColumns count="2">
    <tableColumn id="1" xr3:uid="{A075C6A4-D86A-49F8-841F-0C5456D726FB}" name="Discover" dataCellStyle="Hyperlink"/>
    <tableColumn id="2" xr3:uid="{237CDB41-C317-4597-ACB7-67681074EC6B}" name="Assess" dataCellStyle="Normal"/>
  </tableColumns>
  <tableStyleInfo name="TableStyleLight4"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46EE8B44-18CB-446C-ACE7-570CCF649AA0}" name="Table57" displayName="Table57" ref="U49:U55" totalsRowShown="0" tableBorderDxfId="404">
  <autoFilter ref="U49:U55" xr:uid="{46EE8B44-18CB-446C-ACE7-570CCF649AA0}"/>
  <tableColumns count="1">
    <tableColumn id="1" xr3:uid="{8DCFB796-0FC7-433C-8137-164628F61533}" name="Migrate"/>
  </tableColumns>
  <tableStyleInfo name="TableStyleLight4"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6554FC2-012C-48F8-9167-C6D4BF95365A}" name="Milestones435217" displayName="Milestones435217" ref="B17:P58" totalsRowShown="0" headerRowDxfId="403" dataDxfId="402" tableBorderDxfId="401">
  <autoFilter ref="B17:P58" xr:uid="{29E5A880-80D5-4B65-B5FB-8FB3913D3D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5F1BC7C-685A-42AA-8223-DD7F6D26D95E}" name="Milestone description" dataDxfId="400"/>
    <tableColumn id="2" xr3:uid="{B0C3FA1D-AE33-43DF-AD52-37A77E0AC9DA}" name="Category" dataDxfId="399"/>
    <tableColumn id="18" xr3:uid="{A9DEAFCD-40CB-49C0-88B5-5D621080B0CD}" name="Id" dataDxfId="398">
      <calculatedColumnFormula>ROW()</calculatedColumnFormula>
    </tableColumn>
    <tableColumn id="3" xr3:uid="{98DD59D4-6C42-4FB3-86B1-7BDC7A483482}" name="Assigned to" dataDxfId="397"/>
    <tableColumn id="16" xr3:uid="{EFCB4122-4BF9-40EE-91C2-DB2A928A9FFD}" name="Days of Work" dataDxfId="396"/>
    <tableColumn id="24" xr3:uid="{DF385CFB-9939-42A8-8D1E-D91BB05BA4F4}" name="Days Delayed" dataDxfId="395"/>
    <tableColumn id="6" xr3:uid="{99DC8FDD-A1DC-4637-BD74-CE8E17D5CD7E}" name="Overlap Days" dataDxfId="394"/>
    <tableColumn id="9" xr3:uid="{257B64EF-ADB5-4B4E-8D47-B0A91D7CBA86}" name="Lag Days" dataDxfId="393"/>
    <tableColumn id="8" xr3:uid="{8697FD85-EBD6-47A1-A04F-478318378A30}" name="Dependency" dataDxfId="392"/>
    <tableColumn id="13" xr3:uid="{273F6FE1-84F9-4039-92E6-2B89033D674D}" name="Dependency Type" dataDxfId="391"/>
    <tableColumn id="4" xr3:uid="{AA3A67F8-9DA1-46C2-932C-84F7C1D08034}" name="Progress %" dataDxfId="390">
      <calculatedColumnFormula>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calculatedColumnFormula>
    </tableColumn>
    <tableColumn id="25" xr3:uid="{33C51B29-861E-43C6-B745-AD3DFF71D2CB}" name="Days Complete" dataDxfId="389">
      <calculatedColumnFormula>IF(Milestones435217[[#This Row],[Category]]&lt;&gt;"Step",IF(AND(TODAY()&gt;=Milestones435217[[#This Row],[Start Date]],TODAY()&lt;=Milestones435217[[#This Row],[End Date]]),NETWORKDAYS(Milestones435217[[#This Row],[Start Date]],TODAY()),IF(TODAY()&gt;Milestones435217[[#This Row],[End Date]],SUM(Milestones435217[[#This Row],[Days of Work]:[Days Delayed]]),0)),0)</calculatedColumnFormula>
    </tableColumn>
    <tableColumn id="12" xr3:uid="{96765CB2-555E-465B-A2E2-67C8A71464E8}" name="Start Date Override" dataDxfId="388" dataCellStyle="Date"/>
    <tableColumn id="5" xr3:uid="{94365BA0-AFA0-45D8-AD99-880803E2ACA1}" name="Start Date" dataDxfId="387" dataCellStyle="Date">
      <calculatedColumnFormula array="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calculatedColumnFormula>
    </tableColumn>
    <tableColumn id="7" xr3:uid="{1846D6F8-8277-42CD-9045-04C2DDF91E52}" name="End Date" dataDxfId="386">
      <calculatedColumnFormula array="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calculatedColumnFormula>
    </tableColumn>
  </tableColumns>
  <tableStyleInfo name="ToDoList" showFirstColumn="1" showLastColumn="0" showRowStripes="1" showColumnStripes="0"/>
  <extLst>
    <ext xmlns:x14="http://schemas.microsoft.com/office/spreadsheetml/2009/9/main" uri="{504A1905-F514-4f6f-8877-14C23A59335A}">
      <x14:table altTextSummary="Enter Project information in this table. Enter a milestone description for a phase, task, activity, etc. in column beneath Description. Select a category in the Category column. Assign the item to someone in the Assigned To column. Update progress and watch the data bars auto update in the Progress column. Enter the start date in the Start column and number of days in the number of days column. The Ghantt data in cells J9 through BM 34 will auto update. Add new rows to the table to add more tasks."/>
    </ext>
  </extLst>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1A09857-4365-46F9-A9AB-74D70ACC4EE3}" name="Table9" displayName="Table9" ref="B16:AG31" totalsRowShown="0" headerRowDxfId="385" dataDxfId="384" tableBorderDxfId="383">
  <autoFilter ref="B16:AG31" xr:uid="{81A09857-4365-46F9-A9AB-74D70ACC4EE3}"/>
  <tableColumns count="32">
    <tableColumn id="31" xr3:uid="{51C6DD82-9504-4F80-AE36-4AE81E92EC02}" name="Discovery_x000a_Date" dataDxfId="382"/>
    <tableColumn id="18" xr3:uid="{273BE06C-7F72-4493-9A09-0AD1C29D7D01}" name="Data_x000a_Centre" dataDxfId="381"/>
    <tableColumn id="1" xr3:uid="{957CA6E2-41A6-48F0-865F-8102535B9A69}" name="Workload" dataDxfId="380"/>
    <tableColumn id="32" xr3:uid="{9D733B23-EE0B-4EAE-AC36-6882E53B4495}" name="SLA" dataDxfId="379"/>
    <tableColumn id="28" xr3:uid="{EE647C64-74E3-4AD6-9C3C-A2627DDA55BC}" name="Description" dataDxfId="378"/>
    <tableColumn id="30" xr3:uid="{1EDEB641-A14E-4414-80CC-76787BFAF83C}" name="Redundancy" dataDxfId="377"/>
    <tableColumn id="27" xr3:uid="{05A5FA14-8A07-4BC3-BAC8-BEEF8C4AB2B7}" name="Compliance" dataDxfId="376"/>
    <tableColumn id="8" xr3:uid="{BABA5566-A2E1-4851-83C6-7DD07B752166}" name="Revenue Impacting" dataDxfId="375"/>
    <tableColumn id="16" xr3:uid="{87FE3EB5-4485-49E3-A6DE-77DD77697F28}" name="Users" dataDxfId="374"/>
    <tableColumn id="22" xr3:uid="{91053B87-235D-42F8-BF68-5CCFFDBE6FF6}" name="Business Unit" dataDxfId="373"/>
    <tableColumn id="17" xr3:uid="{4FBD3F55-4968-4525-89A5-87D57C8D8AFA}" name="Business Owner" dataDxfId="372"/>
    <tableColumn id="29" xr3:uid="{F7552785-C8FC-4DF5-AB93-278054CF0459}" name="Technical Owner" dataDxfId="371"/>
    <tableColumn id="9" xr3:uid="{DC301DA4-F1B1-4BA1-A026-0650D230174F}" name="Environment" dataDxfId="370"/>
    <tableColumn id="7" xr3:uid="{72B52FD7-532D-4128-A562-0A446CAA9FA3}" name="Servers" dataDxfId="369"/>
    <tableColumn id="15" xr3:uid="{F0CCCC06-14DF-4853-B8BE-DED35AE18AE3}" name="App Type" dataDxfId="368"/>
    <tableColumn id="3" xr3:uid="{C0B6F157-CDB4-49E2-9E67-632C29D1D4E6}" name="Business Criticality" dataDxfId="367"/>
    <tableColumn id="10" xr3:uid="{0FEB80AB-78C7-482B-8B00-2997131540FE}" name="Lifecycle" dataDxfId="366"/>
    <tableColumn id="2" xr3:uid="{94D716A7-A449-44A2-996A-DA7BD032BDC9}" name="End-of-life_x000a_Date" dataDxfId="365"/>
    <tableColumn id="5" xr3:uid="{FFCFE793-8F9D-4BBE-9A75-9925640B1160}" name="Business Drivers" dataDxfId="364"/>
    <tableColumn id="26" xr3:uid="{7CCEDD47-88C5-473D-A8CC-197B5FCA31F7}" name="Milestone_x000a_Date" dataDxfId="363"/>
    <tableColumn id="19" xr3:uid="{E734F634-36A6-473A-8C22-2B4A8A1E97D2}" name="Priority" dataDxfId="362"/>
    <tableColumn id="6" xr3:uid="{8360CAE3-680A-4156-9EF4-5AF5CD7307BD}" name="Rationalization" dataDxfId="361"/>
    <tableColumn id="11" xr3:uid="{9FAF65E4-DEB9-4543-803C-37838D5B0CF0}" name="Tooling" dataDxfId="360"/>
    <tableColumn id="14" xr3:uid="{A4894128-6E47-4AA1-832F-C07BF05D98EF}" name="Promotion" dataDxfId="359"/>
    <tableColumn id="12" xr3:uid="{C8F1DDE1-552A-4EDB-B6E7-80B13EFBBDE5}" name="On-premises Cost" dataDxfId="358"/>
    <tableColumn id="13" xr3:uid="{E43F31D7-99E3-421A-9460-BD78A2F1DA1B}" name="Cloud_x000a_Cost " dataDxfId="357"/>
    <tableColumn id="24" xr3:uid="{EBEE09CB-6561-4B94-AC94-F0A5FCE2235F}" name="Migration Cost" dataDxfId="356"/>
    <tableColumn id="4" xr3:uid="{99BF1AD7-5A79-4331-97A9-14B7D3857EF6}" name="Business_x000a_Owner" dataDxfId="355"/>
    <tableColumn id="25" xr3:uid="{97DC2972-E2E6-4CED-B02E-C0F88003073D}" name="Technical_x000a_Owner" dataDxfId="354"/>
    <tableColumn id="20" xr3:uid="{E544B5A0-7CE7-4F16-8791-6DEA71762818}" name="Migration Architect" dataDxfId="353"/>
    <tableColumn id="21" xr3:uid="{D8054173-5357-4E92-ACDE-944264615DFA}" name="Approval_x000a_Date" dataDxfId="352"/>
    <tableColumn id="23" xr3:uid="{1379D71E-9B92-41B7-8866-22E273CB5702}" name="Scheduled Start Migration Date" dataDxfId="351"/>
  </tableColumns>
  <tableStyleInfo name="TableStyleLight4"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8C9BEF-80C4-4E89-82DD-D0F3F05F3960}" name="Table11" displayName="Table11" ref="B15:CH30" totalsRowShown="0" headerRowDxfId="350" dataDxfId="349" tableBorderDxfId="348">
  <autoFilter ref="B15:CH30" xr:uid="{B38C9BEF-80C4-4E89-82DD-D0F3F05F3960}"/>
  <tableColumns count="85">
    <tableColumn id="86" xr3:uid="{731847B4-2555-4A7E-AA77-1F34B9490007}" name="Analysis_x000a_Date" dataDxfId="347"/>
    <tableColumn id="85" xr3:uid="{B60B4A09-C196-4B5E-A38C-26D2D27B2E33}" name="Migration_x000a_Date" dataDxfId="346"/>
    <tableColumn id="1" xr3:uid="{7DDC32BD-DD55-4D5A-B58D-E6E2F87BEB89}" name="Workload" dataDxfId="345"/>
    <tableColumn id="87" xr3:uid="{CBC678FB-0028-4A7D-9659-5DFAC24767EF}" name="Migration Risk" dataDxfId="344"/>
    <tableColumn id="88" xr3:uid="{CCDF6A47-5A4A-470F-B1E3-6406EEAE3EC2}" name="Risk_x000a_Mitigation" dataDxfId="343"/>
    <tableColumn id="2" xr3:uid="{CF92F163-AA87-411C-BAEA-ECD6A319A872}" name="Environment" dataDxfId="342"/>
    <tableColumn id="3" xr3:uid="{63CEF703-7027-44CD-B3F1-DFC7F6C46218}" name="Machine" dataDxfId="341"/>
    <tableColumn id="16" xr3:uid="{C6046923-346A-4643-B0EC-B57E0F978383}" name="Known_x000a_Issues" dataDxfId="340"/>
    <tableColumn id="4" xr3:uid="{45D113AC-E097-4325-B38F-79F3DE7E1EF8}" name="Type" dataDxfId="339"/>
    <tableColumn id="5" xr3:uid="{A4DA617E-F257-46D0-AAAE-7BBD30FDCCEB}" name="Platform" dataDxfId="338"/>
    <tableColumn id="6" xr3:uid="{263C146F-83C2-4606-9451-F6BFE7A182A8}" name="Firmware" dataDxfId="337"/>
    <tableColumn id="7" xr3:uid="{59E868BE-AA58-4D21-8A87-0783F55E4BDA}" name="Operating System" dataDxfId="336"/>
    <tableColumn id="47" xr3:uid="{77BD3A54-339D-4794-9EB7-E4EBBDE23C45}" name="Role" dataDxfId="335"/>
    <tableColumn id="51" xr3:uid="{5A8BAC17-9D62-4C5F-ACBE-1DCB60A8CB0B}" name="Traffic" dataDxfId="334"/>
    <tableColumn id="48" xr3:uid="{D07F7B12-78EF-4672-81D0-4E7084177ACC}" name="Shared Service" dataDxfId="333"/>
    <tableColumn id="24" xr3:uid="{AA7D2F68-EC6A-46B3-90BA-C7298E3C0B04}" name="Authentication" dataDxfId="332"/>
    <tableColumn id="8" xr3:uid="{04A28283-E6EB-4C34-BF80-E31B2AA403F4}" name="Location" dataDxfId="331"/>
    <tableColumn id="10" xr3:uid="{C3F11375-C1D5-4C38-BC43-1C3F6377E10B}" name="Support" dataDxfId="330"/>
    <tableColumn id="22" xr3:uid="{DD43DBB7-2DF2-4CF7-B74D-8AA53130AB36}" name="Data Classification" dataDxfId="329"/>
    <tableColumn id="79" xr3:uid="{B6DC649D-8317-414E-90FB-96292F3616E8}" name="System_x000a_Access" dataDxfId="328"/>
    <tableColumn id="80" xr3:uid="{ED5F30BA-1853-4B83-87A7-C3D67EA894AB}" name="Password Access" dataDxfId="327"/>
    <tableColumn id="44" xr3:uid="{E8FBD683-7552-4A6A-B2DC-8F71191C71C6}" name="Routine Outage Window(s)" dataDxfId="326"/>
    <tableColumn id="83" xr3:uid="{C24FA3B0-EF99-4262-9889-4537DA10F4F7}" name="Change Management" dataDxfId="325"/>
    <tableColumn id="82" xr3:uid="{0D6B8BD6-DF28-431F-A98C-526683432828}" name="Change_x000a_Freeze" dataDxfId="324"/>
    <tableColumn id="81" xr3:uid="{24687361-A471-4AEF-889E-E77BC79174A8}" name="Update and New Release Cycles" dataDxfId="323"/>
    <tableColumn id="12" xr3:uid="{AD067C25-C477-46DF-A10B-C88D96FA5142}" name="App_x000a_Vendor" dataDxfId="322"/>
    <tableColumn id="13" xr3:uid="{C4EC769A-B4A3-41E4-9776-47ABA48B67BB}" name="Hardware Vendor" dataDxfId="321"/>
    <tableColumn id="15" xr3:uid="{A3051578-ED17-452F-9212-D215919ADBC4}" name="Summary of Dependencies" dataDxfId="320"/>
    <tableColumn id="17" xr3:uid="{860766F1-7A83-48E8-95F3-1EDC0C8B17FE}" name="Operating Hours" dataDxfId="319"/>
    <tableColumn id="26" xr3:uid="{504F2C61-17C3-40C5-A5B5-B094D9688C63}" name="Capacity: _x000a_Cores" dataDxfId="318"/>
    <tableColumn id="25" xr3:uid="{F73507A7-56CC-4E4E-95EF-72285BE0A0E6}" name="Capacity: Memory" dataDxfId="317"/>
    <tableColumn id="19" xr3:uid="{6BBF5CAF-5581-4670-9AA7-9FE4C2493FD7}" name="Capacity:_x000a_Disk" dataDxfId="316"/>
    <tableColumn id="49" xr3:uid="{4B73BE78-D671-4D3D-9496-C3DCC67757AF}" name="Load_x000a_Balancing" dataDxfId="315"/>
    <tableColumn id="42" xr3:uid="{F520C72E-1875-4779-A45F-F4885668D79F}" name="Firewall_x000a_Rules" dataDxfId="314"/>
    <tableColumn id="45" xr3:uid="{9A636654-A443-47DE-905F-7DC63BED46EE}" name="Antivirus_x000a_Exclusions" dataDxfId="313"/>
    <tableColumn id="40" xr3:uid="{BEF426AB-B53C-4365-90DF-BE6196D1FD79}" name="Certificates" dataDxfId="312"/>
    <tableColumn id="57" xr3:uid="{EA0AB405-6692-4020-AA17-5A5562E2B6DA}" name="Service_x000a_Accounts" dataDxfId="311"/>
    <tableColumn id="59" xr3:uid="{49A51364-AAD9-441E-AA2D-BCAF45301E69}" name="Time_x000a_Services" dataDxfId="310"/>
    <tableColumn id="61" xr3:uid="{0801E6CA-C4FC-44C8-B811-AA06A07BBBA0}" name="App_x000a_Licensing" dataDxfId="309"/>
    <tableColumn id="63" xr3:uid="{8AD030A1-DAB2-4291-A6DE-76AB65020045}" name="Batch Services _x000a_/ Scheduled Tasks" dataDxfId="308"/>
    <tableColumn id="65" xr3:uid="{DA92F208-D94C-4697-926A-57F754486A28}" name="SMTP_x000a_Relay" dataDxfId="307"/>
    <tableColumn id="67" xr3:uid="{F840B826-A68A-4730-B164-CF6E9DA9E11D}" name="Print_x000a_Services" dataDxfId="306"/>
    <tableColumn id="55" xr3:uid="{144C21A3-2D8B-4073-B49E-D751A75BE8E9}" name="Client_x000a_App" dataDxfId="305"/>
    <tableColumn id="56" xr3:uid="{5093E827-E99F-41BD-BC94-8769E41E88A9}" name="Client App_x000a_DNS" dataDxfId="304"/>
    <tableColumn id="71" xr3:uid="{E02A0BEE-85D7-4600-B4C1-30FFEBF03A2C}" name="Workload_x000a_DNS" dataDxfId="303"/>
    <tableColumn id="27" xr3:uid="{73C4C7EE-DA0E-4272-9E2D-66B9C5D076EE}" name="IP Address Change" dataDxfId="302"/>
    <tableColumn id="73" xr3:uid="{4FCD4318-956E-437A-805B-0FE3A428BA36}" name="File_x000a_Services" dataDxfId="301"/>
    <tableColumn id="75" xr3:uid="{215EE3FC-961B-472B-A21A-2878BF5A39BB}" name="Database" dataDxfId="300"/>
    <tableColumn id="77" xr3:uid="{E553966D-F12E-4282-8D0D-30E66F0B4921}" name="Database Authentication" dataDxfId="299"/>
    <tableColumn id="33" xr3:uid="{D1E21ACF-8B5F-4045-BE30-27EA8BA02500}" name="Disaster Recovery" dataDxfId="298"/>
    <tableColumn id="9" xr3:uid="{E9996452-5BC6-4D3A-AC8E-5E33A64937FB}" name="Backup" dataDxfId="297"/>
    <tableColumn id="36" xr3:uid="{19AF0E86-28CF-4140-9576-94ADC58B919D}" name="CSPM _x000a_&amp; SIEM" dataDxfId="296"/>
    <tableColumn id="34" xr3:uid="{326219A1-D9B4-4B4F-BC10-F04F53F6EF3F}" name="Update Management" dataDxfId="295"/>
    <tableColumn id="23" xr3:uid="{24B75107-13B8-46FA-8FD3-DBA337C12975}" name="Source Environment Technical Architecture" dataDxfId="294"/>
    <tableColumn id="50" xr3:uid="{CEBE7A3C-C736-45C1-AAB5-5CC5DC5EB742}" name="Target Load Balancing" dataDxfId="293"/>
    <tableColumn id="43" xr3:uid="{BE864C7C-96E1-43BA-BB77-E63AC46AB9DA}" name="Target Firewall Rules" dataDxfId="292"/>
    <tableColumn id="46" xr3:uid="{2684D31C-8516-4F78-B7C0-7F18BA1E786F}" name="Target Amtivirus Exclusions" dataDxfId="291"/>
    <tableColumn id="41" xr3:uid="{42148B17-9CA0-4642-A5A4-90421BD9AC6D}" name="Target Certificates" dataDxfId="290"/>
    <tableColumn id="58" xr3:uid="{312CE438-4292-4A21-A46E-C8B58D7E8D88}" name="Target Service Accounts" dataDxfId="289"/>
    <tableColumn id="60" xr3:uid="{DA852C74-7967-487A-84EB-6B91F89C7E7A}" name="Target Time Services" dataDxfId="288"/>
    <tableColumn id="62" xr3:uid="{874F6EDF-CAF6-4B26-95E3-C1B2E7E55BEC}" name="Target App Licensing" dataDxfId="287"/>
    <tableColumn id="64" xr3:uid="{F91A4603-7E3D-4162-A5ED-C14A991B0C05}" name="Target Batch Services or Scheduled Tasks" dataDxfId="286"/>
    <tableColumn id="66" xr3:uid="{88499021-B463-4BD5-9238-BC8BC60DA864}" name="Target SMTP Relay" dataDxfId="285"/>
    <tableColumn id="68" xr3:uid="{B9EE4746-96A5-4C1D-B55F-D98AC6775355}" name="Target Print Services" dataDxfId="284"/>
    <tableColumn id="70" xr3:uid="{D598564B-9931-4CE0-B63D-0B4895C9CDE2}" name="Target Client App" dataDxfId="283"/>
    <tableColumn id="69" xr3:uid="{8442E66B-559C-42CD-80C8-B2920DFFBB70}" name="Target Client App DNS" dataDxfId="282"/>
    <tableColumn id="72" xr3:uid="{4C839A10-03A2-4B8B-9881-32B4314DDD30}" name="Target Workload DNS" dataDxfId="281"/>
    <tableColumn id="28" xr3:uid="{CF974104-FE4F-4BC6-BD11-A418554EA292}" name="IP Address Change Plan" dataDxfId="280"/>
    <tableColumn id="74" xr3:uid="{968E9083-EBDE-4F29-94FF-4E4BD49EC12A}" name="Target File Services" dataDxfId="279"/>
    <tableColumn id="76" xr3:uid="{4DECD3C3-EB56-4A71-887D-92EABB5FEBA1}" name="Target Database" dataDxfId="278"/>
    <tableColumn id="78" xr3:uid="{217C6A4A-D43F-4D81-981F-EE767D528DA5}" name="Target Database Authentication" dataDxfId="277"/>
    <tableColumn id="21" xr3:uid="{A343C85E-0222-4603-A68A-971A9D4B22E0}" name="Target Disaster Recovery" dataDxfId="276"/>
    <tableColumn id="18" xr3:uid="{A9B432E2-FFBA-4800-B9BB-E099AB047097}" name="Target Backup and backup continuity plan" dataDxfId="275"/>
    <tableColumn id="37" xr3:uid="{AD33B9D2-D44C-4F0E-A7E5-FF5E2BD3DBD1}" name="Target CSPM &amp; SIEM" dataDxfId="274"/>
    <tableColumn id="52" xr3:uid="{EEA54CC1-42A6-4306-BC4B-B8255092B538}" name="Target Update Management" dataDxfId="273"/>
    <tableColumn id="53" xr3:uid="{E8F10CBC-4E1C-466C-B12C-E3FEB49D8FAF}" name="Sizing Option" dataDxfId="272"/>
    <tableColumn id="35" xr3:uid="{BAC537F9-F6F4-4384-871D-87E992AA43E8}" name="Selected Azure VM Size" dataDxfId="271"/>
    <tableColumn id="20" xr3:uid="{8F008797-6DD1-4B43-88B5-32EE184871FB}" name="Availability Option" dataDxfId="270"/>
    <tableColumn id="84" xr3:uid="{36257C50-7F6E-44EA-847F-6B5FBF80197A}" name="Scheduled Auto Shutdown" dataDxfId="269"/>
    <tableColumn id="32" xr3:uid="{30AD2E4A-48CA-4E5E-BEC3-0416225B1C19}" name="Hybrid Benefit" dataDxfId="268"/>
    <tableColumn id="38" xr3:uid="{237D4379-0CE4-4BE3-B754-73FAE6E6E8EB}" name="Azure Reserved VM Instances" dataDxfId="267"/>
    <tableColumn id="39" xr3:uid="{41D09BA3-4C4C-447E-8DDD-58521D736D42}" name="Disk Encryption" dataDxfId="266"/>
    <tableColumn id="14" xr3:uid="{DAB0B0D9-9A53-4909-BA64-8C6F3AAAFF5D}" name="Disks Replicated" dataDxfId="265"/>
    <tableColumn id="89" xr3:uid="{29AA2D23-B964-447B-B4DE-B59C61FB0F46}" name="Target Disk Type" dataDxfId="264"/>
    <tableColumn id="11" xr3:uid="{876BA0AB-DA2B-484F-9C98-AAD8248FE8B1}" name="Cloud_x000a_Technical Architecture" dataDxfId="263"/>
  </tableColumns>
  <tableStyleInfo name="TableStyleLight4"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8A41315-E4B5-4B2E-BC00-3422FF58162D}" name="Table13" displayName="Table13" ref="B15:AJ20" totalsRowShown="0" headerRowDxfId="262" dataDxfId="261" tableBorderDxfId="260">
  <autoFilter ref="B15:AJ20" xr:uid="{E8A41315-E4B5-4B2E-BC00-3422FF58162D}"/>
  <sortState xmlns:xlrd2="http://schemas.microsoft.com/office/spreadsheetml/2017/richdata2" ref="B16:AJ20">
    <sortCondition ref="D15:D20"/>
  </sortState>
  <tableColumns count="35">
    <tableColumn id="30" xr3:uid="{4EC7E69A-1E19-43FB-A54C-904A869A150D}" name="Definition_x000a_Date" dataDxfId="259"/>
    <tableColumn id="31" xr3:uid="{3E1229E3-399C-47F1-91C4-F36603160C99}" name="Migration_x000a_Start Date" dataDxfId="258"/>
    <tableColumn id="2" xr3:uid="{0AD1F014-DA8A-49C7-A6F6-167FC29A9342}" name="Wave Number" dataDxfId="257"/>
    <tableColumn id="3" xr3:uid="{5D265AC4-83C1-4A13-8654-7B4338F2B6D9}" name="Workload" dataDxfId="256"/>
    <tableColumn id="11" xr3:uid="{E5273402-78F9-43CC-98B4-D99F51892F33}" name="Machine" dataDxfId="255"/>
    <tableColumn id="14" xr3:uid="{8D4B4E5A-4394-430B-A1CD-268B165C0F8C}" name="Operating System" dataDxfId="254"/>
    <tableColumn id="16" xr3:uid="{3DC23540-6434-41C4-83A6-7ECF1A6B1730}" name="Migration Engineer" dataDxfId="253"/>
    <tableColumn id="18" xr3:uid="{EC41C828-0F87-4464-B46F-ED226C095931}" name="Environment" dataDxfId="252"/>
    <tableColumn id="27" xr3:uid="{8421DDD7-6D68-49E4-96CB-B897FB1983D1}" name="Source_x000a_Environment" dataDxfId="251"/>
    <tableColumn id="26" xr3:uid="{4CB12036-0981-4D17-81BA-74A4F738B135}" name="Migration Methodology" dataDxfId="250"/>
    <tableColumn id="21" xr3:uid="{EC013641-AF9B-41B6-8E45-978D9DB4E04D}" name="Migration_x000a_Group" dataDxfId="249"/>
    <tableColumn id="34" xr3:uid="{1944D6F3-E218-4D65-A483-DF5CE8203FF2}" name="Target_x000a_Subscription" dataDxfId="248"/>
    <tableColumn id="35" xr3:uid="{A35B0D3F-95FA-40D3-BE39-36BD9C3C4BBB}" name="Target_x000a_Region" dataDxfId="247"/>
    <tableColumn id="7" xr3:uid="{3DD234E9-A8CC-42BC-83AB-63428F230A50}" name="Target_x000a_Final VNET" dataDxfId="246"/>
    <tableColumn id="8" xr3:uid="{1C74D53E-2ED7-4727-B55B-B8D51ED11224}" name="Target_x000a_Final Subnet" dataDxfId="245"/>
    <tableColumn id="9" xr3:uid="{D12213AB-5EA4-45FF-9B35-35D4FDE06C92}" name="Target_x000a_Final Resource_x000a_Group" dataDxfId="244"/>
    <tableColumn id="36" xr3:uid="{1BCF662D-A863-4AD5-AA9B-2FA90AE14698}" name="Availability_x000a_Option" dataDxfId="243"/>
    <tableColumn id="37" xr3:uid="{09764C0A-C6F3-4F8B-A2F4-14F00DAB1F21}" name="Disk Encryption" dataDxfId="242"/>
    <tableColumn id="38" xr3:uid="{985DEEFB-0DA4-48C4-A483-8F6657E49360}" name="Disk_x000a_Type" dataDxfId="241"/>
    <tableColumn id="12" xr3:uid="{6C5E1063-B381-4307-993A-A8F2C2F17E15}" name="Initial Replication_x000a_Start Date" dataDxfId="240"/>
    <tableColumn id="25" xr3:uid="{0D6E9BEA-8613-43B2-A82B-9D93318C6271}" name="Initial Replication_x000a_Status" dataDxfId="239"/>
    <tableColumn id="29" xr3:uid="{D2C8B857-8E16-4660-B8DC-B73CE6695FAD}" name="Delta Replication_x000a_Start Date" dataDxfId="238"/>
    <tableColumn id="39" xr3:uid="{E9F75403-AFB4-4186-8FF0-539601960FFD}" name="Test_x000a_VNET" dataDxfId="237"/>
    <tableColumn id="41" xr3:uid="{BFA2A3A8-8C24-4E60-8923-4DB7C80FA98B}" name="Test Subnet" dataDxfId="236"/>
    <tableColumn id="40" xr3:uid="{F52F4D9F-2722-4F8A-B902-867F415EC77A}" name="Test Resource_x000a_Group" dataDxfId="235"/>
    <tableColumn id="10" xr3:uid="{2E4FD6D2-21D0-46CB-845B-899BDD1E7DE0}" name="Test Migration_x000a_Start Date" dataDxfId="234"/>
    <tableColumn id="19" xr3:uid="{77DCD7FB-3A80-43D2-A553-6A7203A57A8F}" name="Test Migration_x000a_UAT Status" dataDxfId="233"/>
    <tableColumn id="20" xr3:uid="{83E74505-0B04-4490-88C5-88BF1D105CDA}" name="Test Migration_x000a_UAT Owner" dataDxfId="232"/>
    <tableColumn id="1" xr3:uid="{151E08EE-D68F-4485-9B36-D5C8895B2E0F}" name="Final Migration_x000a_Start Date" dataDxfId="231"/>
    <tableColumn id="23" xr3:uid="{6FEAFF09-C754-407C-A49C-32ED3DF94FDF}" name="Final Migration_x000a_UAT Status" dataDxfId="230"/>
    <tableColumn id="22" xr3:uid="{05076405-963B-49B5-BB38-67F33BDB9CEE}" name="Final Migration_x000a_UAT Owner" dataDxfId="229"/>
    <tableColumn id="13" xr3:uid="{B047C1B4-9423-4303-90E5-A1CAE7297EF1}" name="Replication Completed" dataDxfId="228"/>
    <tableColumn id="32" xr3:uid="{3FB9BFB5-F0BE-4961-8C89-46179FB96621}" name="Digital Estate_x000a_Planning" dataDxfId="227"/>
    <tableColumn id="28" xr3:uid="{3FB60AF0-175B-4EC1-BFF4-AC501D7602D9}" name="Workload Details" dataDxfId="226"/>
    <tableColumn id="33" xr3:uid="{349FA69C-5EE1-4369-91C6-651800C1EFDD}" name="Migration Day_x000a_Runbook" dataDxfId="225"/>
  </tableColumns>
  <tableStyleInfo name="TableStyleLight4"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F26AC08-770B-4194-96F0-76DF48FABD61}" name="Table220" displayName="Table220" ref="B13:J30" totalsRowShown="0" headerRowDxfId="224" dataDxfId="223" tableBorderDxfId="222">
  <autoFilter ref="B13:J30" xr:uid="{BF26AC08-770B-4194-96F0-76DF48FABD61}"/>
  <tableColumns count="9">
    <tableColumn id="1" xr3:uid="{31F3C294-3A34-4E88-B11B-BA472B191D20}" name="Task Id" dataDxfId="221"/>
    <tableColumn id="2" xr3:uid="{9F431E15-88E4-4AA2-B681-31081B1F3DA9}" name="Pre-Migration Tasks" dataDxfId="220"/>
    <tableColumn id="3" xr3:uid="{0D522328-4544-484E-8F65-88416CE6B571}" name="Approved" dataDxfId="219"/>
    <tableColumn id="4" xr3:uid="{E1224178-F6F4-485D-A13E-22253D869B70}" name="Owner" dataDxfId="218"/>
    <tableColumn id="5" xr3:uid="{F4EA8B5A-A71B-4A4A-8852-9455342C12E7}" name="Duration (hours)" dataDxfId="217">
      <calculatedColumnFormula>TEXT(Table220[[#This Row],[End DateTime]]-Table220[[#This Row],[Start DateTime]],"h")</calculatedColumnFormula>
    </tableColumn>
    <tableColumn id="11" xr3:uid="{BA76EE0B-7AF9-4F90-81E7-E11F4360E2AB}" name="Start DateTime" dataDxfId="216"/>
    <tableColumn id="10" xr3:uid="{CA30DFB6-4398-42A6-B18A-F416EFD55388}" name="End DateTime" dataDxfId="215"/>
    <tableColumn id="6" xr3:uid="{9560758C-883B-4F8C-9FE4-D36103538338}" name="Server" dataDxfId="214"/>
    <tableColumn id="7" xr3:uid="{7BEC0A15-3061-43A3-970F-0841B26776E8}" name="Notes" dataDxfId="213"/>
  </tableColumns>
  <tableStyleInfo name="TableStyleLight4"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ED1FB55-B244-42EF-A404-3317A015E550}" name="Table321" displayName="Table321" ref="B33:J50" totalsRowShown="0" headerRowDxfId="212" dataDxfId="211" tableBorderDxfId="210">
  <autoFilter ref="B33:J50" xr:uid="{DED1FB55-B244-42EF-A404-3317A015E550}"/>
  <tableColumns count="9">
    <tableColumn id="1" xr3:uid="{E9DF79AA-894C-40D1-A2F5-A2D8D70C2E34}" name="Task Id" dataDxfId="209"/>
    <tableColumn id="2" xr3:uid="{D3DDF216-E602-4BDC-8429-806EED2CD45C}" name="Migration Tasks" dataDxfId="208"/>
    <tableColumn id="3" xr3:uid="{9DD1101A-961B-486C-B91D-21B29A7A364A}" name="Approved" dataDxfId="207"/>
    <tableColumn id="4" xr3:uid="{FB34F83D-C2FF-4349-A295-8A61EAE728E6}" name="Owner" dataDxfId="206"/>
    <tableColumn id="5" xr3:uid="{EE12789E-1A7E-47D2-BCEC-A2157EB19E73}" name="Duration" dataDxfId="205">
      <calculatedColumnFormula>TEXT(Table321[[#This Row],[End DateTime]]-Table321[[#This Row],[Start DateTime]],"h")</calculatedColumnFormula>
    </tableColumn>
    <tableColumn id="9" xr3:uid="{21D47362-0A62-47AE-AF37-1FDA2E005DFB}" name="Start DateTime" dataDxfId="204"/>
    <tableColumn id="8" xr3:uid="{4D3CA27C-9084-4CB8-802F-E8408C8F1C79}" name="End DateTime" dataDxfId="203"/>
    <tableColumn id="6" xr3:uid="{E0AA56F0-A290-40EA-93B0-2EC7F4411ED9}" name="Server" dataDxfId="202"/>
    <tableColumn id="7" xr3:uid="{124A0C8E-B56B-43B0-8305-1FC18C28D821}" name="Notes" dataDxfId="201"/>
  </tableColumns>
  <tableStyleInfo name="TableStyleLight4"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F06D799-469C-4C7A-8225-2D9ADA17CCAA}" name="Table422" displayName="Table422" ref="B53:J69" totalsRowShown="0" headerRowDxfId="200" dataDxfId="199" tableBorderDxfId="198">
  <autoFilter ref="B53:J69" xr:uid="{1F06D799-469C-4C7A-8225-2D9ADA17CCAA}"/>
  <tableColumns count="9">
    <tableColumn id="1" xr3:uid="{16D58B66-E9FD-49ED-911E-D8CCBBE4F301}" name="Task Id" dataDxfId="197"/>
    <tableColumn id="2" xr3:uid="{A5C6E6A2-5056-466B-82E7-474F286C86C8}" name="Post-Migration Tasks" dataDxfId="196"/>
    <tableColumn id="3" xr3:uid="{12998215-B4C8-4607-A642-C91F8AB10838}" name="Approved" dataDxfId="195"/>
    <tableColumn id="4" xr3:uid="{AD8CF3C2-79C4-4500-96F8-A9F07D6C3B98}" name="Owner" dataDxfId="194"/>
    <tableColumn id="5" xr3:uid="{FE595242-2992-4A3B-8BE3-82491B175F79}" name="Duration" dataDxfId="193">
      <calculatedColumnFormula>TEXT(Table422[[#This Row],[End DateTime]]-Table422[[#This Row],[Start DateTime]],"h")</calculatedColumnFormula>
    </tableColumn>
    <tableColumn id="9" xr3:uid="{70CE58EE-DB21-47D0-821A-CDA49B5A1318}" name="Start DateTime" dataDxfId="192"/>
    <tableColumn id="8" xr3:uid="{461B48C7-3620-40C3-BEC0-5C4342A8C3F2}" name="End DateTime" dataDxfId="191"/>
    <tableColumn id="6" xr3:uid="{B679B4B4-DF1D-4C24-8974-F3A2737391DE}" name="Server" dataDxfId="190"/>
    <tableColumn id="7" xr3:uid="{5DC04BE0-A5AE-472A-9788-134202D237AD}" name="Notes" dataDxfId="189"/>
  </tableColumns>
  <tableStyleInfo name="TableStyleLight4"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5B95380-6AC7-442E-BAEA-6E20968A0BBB}" name="Table23" displayName="Table23" ref="B11:D70" totalsRowShown="0" headerRowDxfId="188" dataDxfId="187" tableBorderDxfId="186">
  <autoFilter ref="B11:D70" xr:uid="{A5B95380-6AC7-442E-BAEA-6E20968A0BBB}"/>
  <tableColumns count="3">
    <tableColumn id="1" xr3:uid="{B33CEA05-AA08-43F1-A3F8-DE56E174E07C}" name="Item" dataDxfId="185"/>
    <tableColumn id="2" xr3:uid="{13732E3A-BF3E-4A34-909A-FCBDDF18952B}" name="Value" dataDxfId="184"/>
    <tableColumn id="3" xr3:uid="{B3EF02F1-DA62-4A8A-9335-BE138EB5F047}" name="Notes" dataDxfId="183"/>
  </tableColumns>
  <tableStyleInfo name="TableStyleLight4" showFirstColumn="1"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22551-8B56-4948-9723-B034587FFFB6}" name="Table2" displayName="Table2" ref="B15:R34" totalsRowShown="0" headerRowDxfId="182" dataDxfId="181" tableBorderDxfId="180">
  <autoFilter ref="B15:R34" xr:uid="{59522551-8B56-4948-9723-B034587FFFB6}"/>
  <tableColumns count="17">
    <tableColumn id="1" xr3:uid="{87DB7E36-F27B-4100-850B-2DF79C9F857C}" name="Id" dataDxfId="179"/>
    <tableColumn id="10" xr3:uid="{C974AB86-1DCC-4963-AD0D-9E78324795B3}" name="Workload" dataDxfId="178"/>
    <tableColumn id="2" xr3:uid="{AE1E02F5-50FC-4BAE-88AC-EC05FBA52A40}" name="Risk" dataDxfId="177"/>
    <tableColumn id="14" xr3:uid="{9D4FB8F2-344D-4992-919E-8526F9F5897A}" name="Status" dataDxfId="176"/>
    <tableColumn id="12" xr3:uid="{4EAF24ED-8C8D-4E08-996E-96B174B532B8}" name="Date Identified" dataDxfId="175" dataCellStyle="Date"/>
    <tableColumn id="15" xr3:uid="{349F7598-58CF-47C9-B188-04F847327872}" name="Category" dataDxfId="174"/>
    <tableColumn id="13" xr3:uid="{C41E3F81-2F4D-48F9-B876-470061C517DC}" name="Date Resolved" dataDxfId="173" dataCellStyle="Date"/>
    <tableColumn id="3" xr3:uid="{EE714835-EBFF-43A0-B81D-031E7EF2B602}" name="Severity" dataDxfId="172"/>
    <tableColumn id="4" xr3:uid="{B76F4CC5-29A6-4391-AB32-4B83499C8C23}" name="Business Owner" dataDxfId="171"/>
    <tableColumn id="5" xr3:uid="{34BE03DA-A3B7-4471-9395-76A14D53AA8A}" name="Technical Owner" dataDxfId="170"/>
    <tableColumn id="6" xr3:uid="{8D0D8213-9BD1-44CE-BC24-12F95C87560A}" name="Support" dataDxfId="169"/>
    <tableColumn id="7" xr3:uid="{AAD65562-2B76-4EA7-909F-05F8A89CF3A4}" name="Business Criticality" dataDxfId="168"/>
    <tableColumn id="8" xr3:uid="{4BDD5BC0-72D3-447A-87D3-5DCD2BE4343C}" name="Mitigation" dataDxfId="167"/>
    <tableColumn id="9" xr3:uid="{0FD70FBD-C82E-4033-B357-96A0B96B249D}" name="Action Plan" dataDxfId="166"/>
    <tableColumn id="11" xr3:uid="{A5FF664F-1D09-4CF7-9818-EF3FFFC626B3}" name="Approver" dataDxfId="165"/>
    <tableColumn id="17" xr3:uid="{C87913A2-074C-4FF5-9E1A-A178B5E266E0}" name="Date_x000a_Approved" dataDxfId="164"/>
    <tableColumn id="16" xr3:uid="{EC781A35-0593-4C1E-9D12-DE466ED46E12}" name="More information" dataDxfId="163"/>
  </tableColumns>
  <tableStyleInfo name="TableStyleLight4"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B28BEC-FE7E-404D-A9A8-53B9D45D4121}" name="Table3" displayName="Table3" ref="B1:C60" totalsRowShown="0" headerRowDxfId="162" dataDxfId="161" tableBorderDxfId="160">
  <autoFilter ref="B1:C60" xr:uid="{CFB28BEC-FE7E-404D-A9A8-53B9D45D4121}"/>
  <sortState xmlns:xlrd2="http://schemas.microsoft.com/office/spreadsheetml/2017/richdata2" ref="B2:C60">
    <sortCondition ref="B1:B60"/>
  </sortState>
  <tableColumns count="2">
    <tableColumn id="1" xr3:uid="{8BA00381-C430-4CEA-BC11-8556F4B4A724}" name="Topic" dataDxfId="159"/>
    <tableColumn id="2" xr3:uid="{D047F8FC-8A36-4ED7-81E9-7F551D2F5F87}" name="Description" dataDxfId="158"/>
  </tableColumns>
  <tableStyleInfo name="TableStyleLight4"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3E99C8-377F-4D28-B0F0-8AB2529D8F7C}" name="Table4" displayName="Table4" ref="E1:F14" totalsRowShown="0" headerRowDxfId="157" dataDxfId="156" tableBorderDxfId="155">
  <autoFilter ref="E1:F14" xr:uid="{A63E99C8-377F-4D28-B0F0-8AB2529D8F7C}"/>
  <sortState xmlns:xlrd2="http://schemas.microsoft.com/office/spreadsheetml/2017/richdata2" ref="E2:F14">
    <sortCondition ref="E1:E14"/>
  </sortState>
  <tableColumns count="2">
    <tableColumn id="1" xr3:uid="{C99CA1B8-A4E1-4BE9-A804-6D0D3CB9DF76}" name="Source Environment" dataDxfId="154"/>
    <tableColumn id="2" xr3:uid="{259ABFAB-A46D-44B2-BE52-D3F108B9A65C}" name="Description" dataDxfId="153"/>
  </tableColumns>
  <tableStyleInfo name="TableStyleLight4"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5816E6-FE22-4201-82A7-3AC0405F192A}" name="Table5" displayName="Table5" ref="E33:E36" totalsRowShown="0" headerRowDxfId="152" dataDxfId="151" tableBorderDxfId="150">
  <autoFilter ref="E33:E36" xr:uid="{065816E6-FE22-4201-82A7-3AC0405F192A}"/>
  <sortState xmlns:xlrd2="http://schemas.microsoft.com/office/spreadsheetml/2017/richdata2" ref="E34:E36">
    <sortCondition ref="E33:E36"/>
  </sortState>
  <tableColumns count="1">
    <tableColumn id="1" xr3:uid="{BB1C1C73-77AC-4E01-97C2-617488897D7B}" name="Severity" dataDxfId="149"/>
  </tableColumns>
  <tableStyleInfo name="TableStyleLight4"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3DB5715-3107-494F-A1D6-6E6F7088794F}" name="Table6" displayName="Table6" ref="H1:I6" totalsRowShown="0" headerRowDxfId="148" dataDxfId="147" tableBorderDxfId="146">
  <autoFilter ref="H1:I6" xr:uid="{83DB5715-3107-494F-A1D6-6E6F7088794F}"/>
  <sortState xmlns:xlrd2="http://schemas.microsoft.com/office/spreadsheetml/2017/richdata2" ref="H2:I6">
    <sortCondition ref="H1:H6"/>
  </sortState>
  <tableColumns count="2">
    <tableColumn id="1" xr3:uid="{64A15BC4-4E98-4CD6-B149-E47CD911E3C6}" name="Status" dataDxfId="145"/>
    <tableColumn id="2" xr3:uid="{C8730A7C-8DDF-4B6C-8A3E-1DE5FB52491C}" name="Description" dataDxfId="144"/>
  </tableColumns>
  <tableStyleInfo name="TableStyleLight4"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4AE4468-0A4E-43E5-9EE9-7F6504B94E9A}" name="Table7" displayName="Table7" ref="K1:L7" totalsRowShown="0" headerRowDxfId="143" dataDxfId="142" tableBorderDxfId="141">
  <autoFilter ref="K1:L7" xr:uid="{F4AE4468-0A4E-43E5-9EE9-7F6504B94E9A}"/>
  <sortState xmlns:xlrd2="http://schemas.microsoft.com/office/spreadsheetml/2017/richdata2" ref="K2:K7">
    <sortCondition ref="K1:K7"/>
  </sortState>
  <tableColumns count="2">
    <tableColumn id="1" xr3:uid="{E4C9B50D-18CF-4EB1-B63C-EABB629DF3BD}" name="Approach" dataDxfId="140"/>
    <tableColumn id="2" xr3:uid="{893BCD74-567C-434D-8C21-4D661EF5467D}" name="Description" dataDxfId="139"/>
  </tableColumns>
  <tableStyleInfo name="TableStyleLight4"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E684822-1410-4CC9-82A6-3D7C50E243B7}" name="Table8" displayName="Table8" ref="H39:H43" totalsRowShown="0" headerRowDxfId="138" dataDxfId="137" tableBorderDxfId="136">
  <autoFilter ref="H39:H43" xr:uid="{9E684822-1410-4CC9-82A6-3D7C50E243B7}"/>
  <tableColumns count="1">
    <tableColumn id="1" xr3:uid="{7296FEDE-E9A0-465A-911F-4C759880434D}" name="Criticality" dataDxfId="135"/>
  </tableColumns>
  <tableStyleInfo name="TableStyleLight4"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6F3B097-F061-445F-B271-384553F1B94A}" name="Table10" displayName="Table10" ref="H15:H20" totalsRowShown="0" headerRowDxfId="134" dataDxfId="133" tableBorderDxfId="132">
  <autoFilter ref="H15:H20" xr:uid="{46F3B097-F061-445F-B271-384553F1B94A}"/>
  <tableColumns count="1">
    <tableColumn id="1" xr3:uid="{0412A0A6-2BD1-407C-B097-7D8F76E94AF4}" name="Lifecycle" dataDxfId="131"/>
  </tableColumns>
  <tableStyleInfo name="TableStyleLight4"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0A1B796-6A3C-4026-B483-01AFADF65375}" name="Table14" displayName="Table14" ref="E38:F41" totalsRowShown="0" headerRowDxfId="130" dataDxfId="129" tableBorderDxfId="128">
  <autoFilter ref="E38:F41" xr:uid="{E0A1B796-6A3C-4026-B483-01AFADF65375}"/>
  <tableColumns count="2">
    <tableColumn id="1" xr3:uid="{BA66463B-92AC-4E68-A5F7-02E68225E278}" name="Promotion Model" dataDxfId="127"/>
    <tableColumn id="2" xr3:uid="{FD6B5816-4BD9-4F5C-AC48-A0973A4C3DCB}" name="Description" dataDxfId="126"/>
  </tableColumns>
  <tableStyleInfo name="TableStyleLight4"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0A39C95-C169-4154-8B8A-024A4823D4F6}" name="Table12" displayName="Table12" ref="E18:E27" totalsRowShown="0" headerRowDxfId="125" dataDxfId="124" tableBorderDxfId="123">
  <autoFilter ref="E18:E27" xr:uid="{F0A39C95-C169-4154-8B8A-024A4823D4F6}"/>
  <tableColumns count="1">
    <tableColumn id="1" xr3:uid="{8D27C156-C765-4F76-A2AA-A21A4B62016B}" name="Migration Phase" dataDxfId="122"/>
  </tableColumns>
  <tableStyleInfo name="TableStyleLight4"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AB7B690-4775-4966-8048-9384CC5A97DB}" name="Table22" displayName="Table22" ref="E29:E31" totalsRowShown="0" headerRowDxfId="121" dataDxfId="120" tableBorderDxfId="119">
  <autoFilter ref="E29:E31" xr:uid="{0AB7B690-4775-4966-8048-9384CC5A97DB}"/>
  <tableColumns count="1">
    <tableColumn id="1" xr3:uid="{D5B7F3B8-16A0-4D3D-A3FD-7183818A3CA6}" name="App Type " dataDxfId="118"/>
  </tableColumns>
  <tableStyleInfo name="TableStyleLight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5673D389-456A-4330-A09D-392D4BAD1F70}" name="Table24" displayName="Table24" ref="K9:K12" totalsRowShown="0" headerRowDxfId="117" dataDxfId="116" tableBorderDxfId="115">
  <autoFilter ref="K9:K12" xr:uid="{5673D389-456A-4330-A09D-392D4BAD1F70}"/>
  <tableColumns count="1">
    <tableColumn id="1" xr3:uid="{B6B75EEA-0643-4E43-98A5-C4260EA41239}" name="Disk Encryption" dataDxfId="114"/>
  </tableColumns>
  <tableStyleInfo name="TableStyleLight4"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396CB78-59EC-4E6B-8AB6-1DB31B08DF52}" name="Table25" displayName="Table25" ref="H8:H12" totalsRowShown="0" headerRowDxfId="113" tableBorderDxfId="112">
  <autoFilter ref="H8:H12" xr:uid="{E396CB78-59EC-4E6B-8AB6-1DB31B08DF52}"/>
  <sortState xmlns:xlrd2="http://schemas.microsoft.com/office/spreadsheetml/2017/richdata2" ref="H9:H11">
    <sortCondition ref="H8:H11"/>
  </sortState>
  <tableColumns count="1">
    <tableColumn id="1" xr3:uid="{A22A9ABE-7A51-4CA7-9367-AE462C8C222F}" name="Availability Options"/>
  </tableColumns>
  <tableStyleInfo name="TableStyleLight4"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CED80162-F7F4-4973-8F18-B87B03245D53}" name="Table26" displayName="Table26" ref="K14:K17" totalsRowShown="0" headerRowDxfId="111" dataDxfId="110" tableBorderDxfId="109">
  <autoFilter ref="K14:K17" xr:uid="{CED80162-F7F4-4973-8F18-B87B03245D53}"/>
  <sortState xmlns:xlrd2="http://schemas.microsoft.com/office/spreadsheetml/2017/richdata2" ref="K15:K17">
    <sortCondition ref="K14:K17"/>
  </sortState>
  <tableColumns count="1">
    <tableColumn id="1" xr3:uid="{CFB608EC-33E1-4D03-8178-F98F1C31EAF3}" name="Category" dataDxfId="108"/>
  </tableColumns>
  <tableStyleInfo name="TableStyleLight4"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7EE006-3E95-46B1-A63E-DC5BFFF87A85}" name="Table1" displayName="Table1" ref="K19:K23" totalsRowShown="0" headerRowDxfId="107" dataDxfId="106" tableBorderDxfId="105">
  <autoFilter ref="K19:K23" xr:uid="{927EE006-3E95-46B1-A63E-DC5BFFF87A85}"/>
  <sortState xmlns:xlrd2="http://schemas.microsoft.com/office/spreadsheetml/2017/richdata2" ref="K20:K23">
    <sortCondition ref="K19:K23"/>
  </sortState>
  <tableColumns count="1">
    <tableColumn id="1" xr3:uid="{36DC9757-0E39-40D9-A545-953023A381F4}" name="Migration Methodology" dataDxfId="104"/>
  </tableColumns>
  <tableStyleInfo name="TableStyleLight4"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5E5E216-7722-41FD-A7FD-268E6FAD359F}" name="Table28" displayName="Table28" ref="K25:L30" totalsRowShown="0" headerRowDxfId="103" dataDxfId="102" tableBorderDxfId="101">
  <autoFilter ref="K25:L30" xr:uid="{85E5E216-7722-41FD-A7FD-268E6FAD359F}"/>
  <tableColumns count="2">
    <tableColumn id="1" xr3:uid="{50585F18-6A11-47B0-B75D-75E15ACE7621}" name="Data Classification" dataDxfId="100"/>
    <tableColumn id="2" xr3:uid="{6E38B36A-04CA-459E-A1B0-A60F7A6909D8}" name="Description" dataDxfId="99"/>
  </tableColumns>
  <tableStyleInfo name="TableStyleLight4"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63C8D7D-0C56-4F41-A30A-E262406E3A36}" name="Table29" displayName="Table29" ref="K32:K34" totalsRowShown="0" headerRowDxfId="98" dataDxfId="97" tableBorderDxfId="96">
  <autoFilter ref="K32:K34" xr:uid="{B63C8D7D-0C56-4F41-A30A-E262406E3A36}"/>
  <tableColumns count="1">
    <tableColumn id="1" xr3:uid="{CDB198E1-7D30-4521-A1A9-6EE3E6F7133A}" name="Revenue Impacting" dataDxfId="95"/>
  </tableColumns>
  <tableStyleInfo name="TableStyleLight4"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ACE0A2A-BE11-46AF-8296-12198FB1C355}" name="Table30" displayName="Table30" ref="K36:K41" totalsRowShown="0" headerRowDxfId="94" dataDxfId="93" tableBorderDxfId="92">
  <autoFilter ref="K36:K41" xr:uid="{2ACE0A2A-BE11-46AF-8296-12198FB1C355}"/>
  <tableColumns count="1">
    <tableColumn id="1" xr3:uid="{7075259E-7E95-472D-BFF7-0EB3DB6FB92A}" name="Authentication" dataDxfId="91"/>
  </tableColumns>
  <tableStyleInfo name="TableStyleLight4"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C7A2A7C2-9B15-4229-91C0-B1C6565A8CE5}" name="Table31" displayName="Table31" ref="K43:K45" totalsRowShown="0" headerRowDxfId="90" dataDxfId="89" tableBorderDxfId="88">
  <autoFilter ref="K43:K45" xr:uid="{C7A2A7C2-9B15-4229-91C0-B1C6565A8CE5}"/>
  <tableColumns count="1">
    <tableColumn id="1" xr3:uid="{2155EA42-6BDA-4426-B254-BAEB286F8EDD}" name="Internet/Internal" dataDxfId="87"/>
  </tableColumns>
  <tableStyleInfo name="TableStyleLight4"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66DF7C4-903B-4F35-8E11-4BF54E4E56B0}" name="Table35" displayName="Table35" ref="H30:H32" totalsRowShown="0" headerRowDxfId="86" dataDxfId="85" tableBorderDxfId="84">
  <autoFilter ref="H30:H32" xr:uid="{C66DF7C4-903B-4F35-8E11-4BF54E4E56B0}"/>
  <tableColumns count="1">
    <tableColumn id="1" xr3:uid="{8AC3B029-209F-4028-AF4D-CEA26C11F456}" name="Sizing Option" dataDxfId="83"/>
  </tableColumns>
  <tableStyleInfo name="TableStyleLight4"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A282529-D101-461C-B105-DB431812DD31}" name="Table36" displayName="Table36" ref="E43:E45" totalsRowShown="0" headerRowDxfId="82" dataDxfId="81" tableBorderDxfId="80">
  <autoFilter ref="E43:E45" xr:uid="{2A282529-D101-461C-B105-DB431812DD31}"/>
  <tableColumns count="1">
    <tableColumn id="1" xr3:uid="{D7E45219-A43B-4BE3-A13F-C54DF0D99244}" name="Client App DNS" dataDxfId="79"/>
  </tableColumns>
  <tableStyleInfo name="TableStyleLight4"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C5A3967-58E4-4CEC-BD06-93814475792B}" name="Table37" displayName="Table37" ref="H34:H37" totalsRowShown="0" headerRowDxfId="78" dataDxfId="77" tableBorderDxfId="76">
  <autoFilter ref="H34:H37" xr:uid="{6C5A3967-58E4-4CEC-BD06-93814475792B}"/>
  <tableColumns count="1">
    <tableColumn id="1" xr3:uid="{4D9369F0-31AC-4D7D-A5AD-01C7752C6F25}" name="SQL Authentication" dataDxfId="75"/>
  </tableColumns>
  <tableStyleInfo name="TableStyleLight4"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809FDD7-A507-45D9-9432-F3CE82C61EB0}" name="Table38" displayName="Table38" ref="E47:F51" totalsRowShown="0" headerRowDxfId="74" dataDxfId="73" tableBorderDxfId="72">
  <autoFilter ref="E47:F51" xr:uid="{4809FDD7-A507-45D9-9432-F3CE82C61EB0}"/>
  <tableColumns count="2">
    <tableColumn id="1" xr3:uid="{6606A0DE-B34E-47A8-B179-E55716A1C51A}" name="Redundancy" dataDxfId="71"/>
    <tableColumn id="2" xr3:uid="{5AD70C9C-5169-4C9C-8C72-B95BB0B9C39A}" name="Description" dataDxfId="70"/>
  </tableColumns>
  <tableStyleInfo name="TableStyleLight4"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C745D549-CF01-4331-9057-B01FCAB05D56}" name="Table39" displayName="Table39" ref="E53:F56" totalsRowShown="0" headerRowDxfId="69" dataDxfId="68" tableBorderDxfId="67">
  <autoFilter ref="E53:F56" xr:uid="{C745D549-CF01-4331-9057-B01FCAB05D56}"/>
  <tableColumns count="2">
    <tableColumn id="1" xr3:uid="{7A58116E-810B-45C8-8574-C2930EC6443A}" name="Migration Risk" dataDxfId="66"/>
    <tableColumn id="2" xr3:uid="{F8DBA003-47E8-4AF4-8E99-3FB5B19A115B}" name="Description" dataDxfId="65"/>
  </tableColumns>
  <tableStyleInfo name="TableStyleLight4"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C5177370-816D-4EBA-9CB4-D50869C626DF}" name="Table50" displayName="Table50" ref="E58:F63" totalsRowShown="0" headerRowDxfId="64" tableBorderDxfId="63">
  <autoFilter ref="E58:F63" xr:uid="{C5177370-816D-4EBA-9CB4-D50869C626DF}"/>
  <tableColumns count="2">
    <tableColumn id="1" xr3:uid="{814D3DAB-D2EF-4789-8E72-1B1067F5EF64}" name="SLA" dataDxfId="62"/>
    <tableColumn id="2" xr3:uid="{4CA4AA91-D64C-4F8B-8CEC-B55673E5FE8A}" name="Yearly Downtime" dataDxfId="61"/>
  </tableColumns>
  <tableStyleInfo name="TableStyleLight4"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924055F7-4473-48F4-9510-5D8DD2763618}" name="Table51" displayName="Table51" ref="E65:E69" totalsRowShown="0" headerRowDxfId="60" dataDxfId="59" tableBorderDxfId="58">
  <autoFilter ref="E65:E69" xr:uid="{924055F7-4473-48F4-9510-5D8DD2763618}"/>
  <tableColumns count="1">
    <tableColumn id="1" xr3:uid="{C888CF3A-56E2-430B-B8B6-84C98850FF7A}" name="Disk Type" dataDxfId="57"/>
  </tableColumns>
  <tableStyleInfo name="TableStyleLight4"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C3A208D0-1A65-47F8-A224-F72BCC32CCFB}" name="Table34" displayName="Table34" ref="H48:H50" totalsRowShown="0" headerRowDxfId="56" headerRowBorderDxfId="55" tableBorderDxfId="54">
  <autoFilter ref="H48:H50" xr:uid="{C3A208D0-1A65-47F8-A224-F72BCC32CCFB}"/>
  <tableColumns count="1">
    <tableColumn id="1" xr3:uid="{F08802E5-A174-4C19-935B-5BEB3334A9EF}" name="Initial Replication Status"/>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azure.microsoft.com/en-us/migration/migration-modernization-program/" TargetMode="External"/><Relationship Id="rId7" Type="http://schemas.openxmlformats.org/officeDocument/2006/relationships/printerSettings" Target="../printerSettings/printerSettings2.bin"/><Relationship Id="rId2" Type="http://schemas.openxmlformats.org/officeDocument/2006/relationships/hyperlink" Target="https://www.microsoft.com/azure/partners/ammp" TargetMode="External"/><Relationship Id="rId1" Type="http://schemas.openxmlformats.org/officeDocument/2006/relationships/hyperlink" Target="https://www.microsoft.com/en-us/solutionassessments/" TargetMode="External"/><Relationship Id="rId6" Type="http://schemas.openxmlformats.org/officeDocument/2006/relationships/hyperlink" Target="https://partner.microsoft.com/en-US/partnership/partner-incentives/azure-migration-and-modernization-program" TargetMode="External"/><Relationship Id="rId5" Type="http://schemas.openxmlformats.org/officeDocument/2006/relationships/hyperlink" Target="https://partner.microsoft.com/en-US/solutions/azure/azure-accelerate-program" TargetMode="External"/><Relationship Id="rId4" Type="http://schemas.openxmlformats.org/officeDocument/2006/relationships/hyperlink" Target="https://www.microsoft.com/azure/partners/fasttrack-for-azure" TargetMode="External"/><Relationship Id="rId9"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4.emf"/><Relationship Id="rId4" Type="http://schemas.openxmlformats.org/officeDocument/2006/relationships/package" Target="../embeddings/Microsoft_Visio_Drawing.vsdx"/></Relationships>
</file>

<file path=xl/worksheets/_rels/sheet4.xml.rels><?xml version="1.0" encoding="UTF-8" standalone="yes"?>
<Relationships xmlns="http://schemas.openxmlformats.org/package/2006/relationships"><Relationship Id="rId8" Type="http://schemas.openxmlformats.org/officeDocument/2006/relationships/hyperlink" Target="https://azure.microsoft.com/en-us/pricing/reserved-vm-instances/" TargetMode="External"/><Relationship Id="rId13" Type="http://schemas.openxmlformats.org/officeDocument/2006/relationships/drawing" Target="../drawings/drawing4.xml"/><Relationship Id="rId3" Type="http://schemas.openxmlformats.org/officeDocument/2006/relationships/hyperlink" Target="https://learn.microsoft.com/en-us/azure/cloud-adoption-framework/migrate/migration-considerations/migrate/promotion-models" TargetMode="External"/><Relationship Id="rId7" Type="http://schemas.openxmlformats.org/officeDocument/2006/relationships/hyperlink" Target="https://azure.microsoft.com/en-gb/pricing/hybrid-benefit/" TargetMode="External"/><Relationship Id="rId12" Type="http://schemas.openxmlformats.org/officeDocument/2006/relationships/printerSettings" Target="../printerSettings/printerSettings4.bin"/><Relationship Id="rId2" Type="http://schemas.openxmlformats.org/officeDocument/2006/relationships/hyperlink" Target="https://azure.microsoft.com/en-us/resources/azure-resiliency-infographic/" TargetMode="External"/><Relationship Id="rId1" Type="http://schemas.openxmlformats.org/officeDocument/2006/relationships/hyperlink" Target="https://learn.microsoft.com/en-us/azure/cloud-adoption-framework/digital-estate/5-rs-of-rationalization" TargetMode="External"/><Relationship Id="rId6" Type="http://schemas.openxmlformats.org/officeDocument/2006/relationships/hyperlink" Target="https://learn.microsoft.com/en-us/azure/cloud-adoption-framework/ready/landing-zone/" TargetMode="External"/><Relationship Id="rId11" Type="http://schemas.openxmlformats.org/officeDocument/2006/relationships/hyperlink" Target="https://azure.microsoft.com/en-us/pricing/tco/calculator/" TargetMode="External"/><Relationship Id="rId5" Type="http://schemas.openxmlformats.org/officeDocument/2006/relationships/hyperlink" Target="https://github.com/Azure/review-checklists" TargetMode="External"/><Relationship Id="rId10" Type="http://schemas.openxmlformats.org/officeDocument/2006/relationships/hyperlink" Target="https://learn.microsoft.com/en-us/azure/cloud-adoption-framework/migrate/migration-considerations/assess/classify" TargetMode="External"/><Relationship Id="rId4" Type="http://schemas.openxmlformats.org/officeDocument/2006/relationships/hyperlink" Target="https://azure.microsoft.com/en-us/support/legal/sla/virtual-machines/" TargetMode="External"/><Relationship Id="rId9" Type="http://schemas.openxmlformats.org/officeDocument/2006/relationships/hyperlink" Target="https://learn.microsoft.com/en-us/azure/cloud-adoption-framework/migrate/migration-considerations/assess/classify" TargetMode="External"/><Relationship Id="rId1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8" Type="http://schemas.openxmlformats.org/officeDocument/2006/relationships/hyperlink" Target="mailto:abdul-wahhabmaloof@contoso.com" TargetMode="External"/><Relationship Id="rId13" Type="http://schemas.openxmlformats.org/officeDocument/2006/relationships/hyperlink" Target="mailto:kooskriel@contoso.com" TargetMode="External"/><Relationship Id="rId18" Type="http://schemas.openxmlformats.org/officeDocument/2006/relationships/drawing" Target="../drawings/drawing6.xml"/><Relationship Id="rId3" Type="http://schemas.openxmlformats.org/officeDocument/2006/relationships/hyperlink" Target="mailto:ritatsakiris@contoso.com" TargetMode="External"/><Relationship Id="rId7" Type="http://schemas.openxmlformats.org/officeDocument/2006/relationships/hyperlink" Target="mailto:doanlinh@contoso.com" TargetMode="External"/><Relationship Id="rId12" Type="http://schemas.openxmlformats.org/officeDocument/2006/relationships/hyperlink" Target="mailto:gabriellag&#246;ransson@contoso.com" TargetMode="External"/><Relationship Id="rId17" Type="http://schemas.openxmlformats.org/officeDocument/2006/relationships/printerSettings" Target="../printerSettings/printerSettings6.bin"/><Relationship Id="rId2" Type="http://schemas.openxmlformats.org/officeDocument/2006/relationships/hyperlink" Target="mailto:ebereibeabuchi@contoso.com" TargetMode="External"/><Relationship Id="rId16" Type="http://schemas.openxmlformats.org/officeDocument/2006/relationships/hyperlink" Target="mailto:felixhenderson@contoso.com" TargetMode="External"/><Relationship Id="rId20" Type="http://schemas.microsoft.com/office/2007/relationships/slicer" Target="../slicers/slicer2.xml"/><Relationship Id="rId1" Type="http://schemas.openxmlformats.org/officeDocument/2006/relationships/hyperlink" Target="mailto:michalrosenstein@contoso.com" TargetMode="External"/><Relationship Id="rId6" Type="http://schemas.openxmlformats.org/officeDocument/2006/relationships/hyperlink" Target="mailto:pietsmit@contoso.com" TargetMode="External"/><Relationship Id="rId11" Type="http://schemas.openxmlformats.org/officeDocument/2006/relationships/hyperlink" Target="mailto:jadrankolukic@contoso.com" TargetMode="External"/><Relationship Id="rId5" Type="http://schemas.openxmlformats.org/officeDocument/2006/relationships/hyperlink" Target="mailto:vasilybutusov@contoso.com" TargetMode="External"/><Relationship Id="rId15" Type="http://schemas.openxmlformats.org/officeDocument/2006/relationships/hyperlink" Target="mailto:sydneymattos@contoso.com" TargetMode="External"/><Relationship Id="rId10" Type="http://schemas.openxmlformats.org/officeDocument/2006/relationships/hyperlink" Target="mailto:gowrikalluri@contoso.com" TargetMode="External"/><Relationship Id="rId19" Type="http://schemas.openxmlformats.org/officeDocument/2006/relationships/table" Target="../tables/table6.xml"/><Relationship Id="rId4" Type="http://schemas.openxmlformats.org/officeDocument/2006/relationships/hyperlink" Target="mailto:alexandravoronova@contoso.com" TargetMode="External"/><Relationship Id="rId9" Type="http://schemas.openxmlformats.org/officeDocument/2006/relationships/hyperlink" Target="mailto:stefanmilea@contoso.com" TargetMode="External"/><Relationship Id="rId14" Type="http://schemas.openxmlformats.org/officeDocument/2006/relationships/hyperlink" Target="mailto:violetmartinez@contoso.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earn.microsoft.com/en-us/azure/cloud-adoption-framework/migrate/azure-best-practices/tailwind-migration-rehost-server-replication" TargetMode="External"/><Relationship Id="rId13" Type="http://schemas.openxmlformats.org/officeDocument/2006/relationships/hyperlink" Target="https://learn.microsoft.com/en-us/training/azure/fasttrack" TargetMode="External"/><Relationship Id="rId3" Type="http://schemas.openxmlformats.org/officeDocument/2006/relationships/hyperlink" Target="https://fasttrack.azure.com/live/category/Migrations" TargetMode="External"/><Relationship Id="rId7" Type="http://schemas.openxmlformats.org/officeDocument/2006/relationships/hyperlink" Target="https://learn.microsoft.com/en-us/azure/cloud-adoption-framework/migrate/azure-best-practices/tailwind-migration-assess-servers" TargetMode="External"/><Relationship Id="rId12" Type="http://schemas.openxmlformats.org/officeDocument/2006/relationships/hyperlink" Target="https://learn.microsoft.com/en-us/azure/dms/" TargetMode="External"/><Relationship Id="rId2" Type="http://schemas.openxmlformats.org/officeDocument/2006/relationships/hyperlink" Target="https://learn.microsoft.com/en-us/training/browse/?terms=azure%20migrate" TargetMode="External"/><Relationship Id="rId1" Type="http://schemas.openxmlformats.org/officeDocument/2006/relationships/hyperlink" Target="https://learn.microsoft.com/en-us/azure/migrate/" TargetMode="External"/><Relationship Id="rId6" Type="http://schemas.openxmlformats.org/officeDocument/2006/relationships/hyperlink" Target="https://learn.microsoft.com/en-us/azure/cloud-adoption-framework/migrate/" TargetMode="External"/><Relationship Id="rId11" Type="http://schemas.openxmlformats.org/officeDocument/2006/relationships/hyperlink" Target="https://learn.microsoft.com/en-us/sql/azure-data-studio/extensions/azure-sql-migration-extension?view=sql-server-ver16" TargetMode="External"/><Relationship Id="rId5" Type="http://schemas.openxmlformats.org/officeDocument/2006/relationships/hyperlink" Target="https://learn.microsoft.com/en-us/azure/azure-sql/migration-guides/virtual-machines/sql-server-to-sql-on-azure-vm-individual-databases-guide?view=azuresql" TargetMode="External"/><Relationship Id="rId15" Type="http://schemas.openxmlformats.org/officeDocument/2006/relationships/table" Target="../tables/table7.xml"/><Relationship Id="rId10" Type="http://schemas.openxmlformats.org/officeDocument/2006/relationships/hyperlink" Target="https://learn.microsoft.com/en-us/sql/azure-data-studio/?view=sql-server-ver16" TargetMode="External"/><Relationship Id="rId4" Type="http://schemas.openxmlformats.org/officeDocument/2006/relationships/hyperlink" Target="https://youtu.be/sOt9784lxcg" TargetMode="External"/><Relationship Id="rId9" Type="http://schemas.openxmlformats.org/officeDocument/2006/relationships/hyperlink" Target="https://www.youtube.com/watch?v=nbchlsoBR7s" TargetMode="External"/><Relationship Id="rId1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vmlDrawing" Target="../drawings/vmlDrawing2.vml"/><Relationship Id="rId3" Type="http://schemas.openxmlformats.org/officeDocument/2006/relationships/hyperlink" Target="https://learn.microsoft.com/en-us/azure/migrate/tutorial-discover-physical" TargetMode="External"/><Relationship Id="rId21" Type="http://schemas.openxmlformats.org/officeDocument/2006/relationships/table" Target="../tables/table8.xm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7.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8.bin"/><Relationship Id="rId20" Type="http://schemas.openxmlformats.org/officeDocument/2006/relationships/image" Target="../media/image8.emf"/><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23" Type="http://schemas.openxmlformats.org/officeDocument/2006/relationships/table" Target="../tables/table10.xml"/><Relationship Id="rId10" Type="http://schemas.openxmlformats.org/officeDocument/2006/relationships/hyperlink" Target="https://learn.microsoft.com/en-us/azure/migrate/tutorial-assess-gcp" TargetMode="External"/><Relationship Id="rId19" Type="http://schemas.openxmlformats.org/officeDocument/2006/relationships/package" Target="../embeddings/Microsoft_Visio_Drawing1.vsdx"/><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 Id="rId22" Type="http://schemas.openxmlformats.org/officeDocument/2006/relationships/table" Target="../tables/table9.xml"/></Relationships>
</file>

<file path=xl/worksheets/_rels/sheet9.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discover-physical" TargetMode="External"/><Relationship Id="rId18" Type="http://schemas.openxmlformats.org/officeDocument/2006/relationships/vmlDrawing" Target="../drawings/vmlDrawing3.vml"/><Relationship Id="rId3" Type="http://schemas.openxmlformats.org/officeDocument/2006/relationships/hyperlink" Target="https://learn.microsoft.com/en-us/azure/migrate/tutorial-migrate-physical-virtual-machines" TargetMode="External"/><Relationship Id="rId21" Type="http://schemas.openxmlformats.org/officeDocument/2006/relationships/table" Target="../tables/table11.xml"/><Relationship Id="rId7" Type="http://schemas.openxmlformats.org/officeDocument/2006/relationships/hyperlink" Target="https://learn.microsoft.com/en-us/azure/migrate/tutorial-assess-aws" TargetMode="External"/><Relationship Id="rId12" Type="http://schemas.openxmlformats.org/officeDocument/2006/relationships/hyperlink" Target="https://learn.microsoft.com/en-us/azure/migrate/tutorial-discover-aws" TargetMode="External"/><Relationship Id="rId17" Type="http://schemas.openxmlformats.org/officeDocument/2006/relationships/drawing" Target="../drawings/drawing8.xml"/><Relationship Id="rId2" Type="http://schemas.openxmlformats.org/officeDocument/2006/relationships/hyperlink" Target="https://learn.microsoft.com/en-us/azure/migrate/tutorial-migrate-aws-virtual-machines" TargetMode="External"/><Relationship Id="rId16" Type="http://schemas.openxmlformats.org/officeDocument/2006/relationships/printerSettings" Target="../printerSettings/printerSettings9.bin"/><Relationship Id="rId20" Type="http://schemas.openxmlformats.org/officeDocument/2006/relationships/image" Target="../media/image10.emf"/><Relationship Id="rId1" Type="http://schemas.openxmlformats.org/officeDocument/2006/relationships/hyperlink" Target="https://learn.microsoft.com/en-us/azure/migrate/tutorial-migrate-gcp-virtual-machines" TargetMode="External"/><Relationship Id="rId6" Type="http://schemas.openxmlformats.org/officeDocument/2006/relationships/hyperlink" Target="https://learn.microsoft.com/en-us/azure/migrate/tutorial-assess-gcp" TargetMode="External"/><Relationship Id="rId11" Type="http://schemas.openxmlformats.org/officeDocument/2006/relationships/hyperlink" Target="https://learn.microsoft.com/en-us/azure/migrate/tutorial-discover-gcp" TargetMode="External"/><Relationship Id="rId5" Type="http://schemas.openxmlformats.org/officeDocument/2006/relationships/hyperlink" Target="https://learn.microsoft.com/en-us/azure/migrate/server-migrate-overview" TargetMode="External"/><Relationship Id="rId15" Type="http://schemas.openxmlformats.org/officeDocument/2006/relationships/hyperlink" Target="https://learn.microsoft.com/en-us/azure/migrate/tutorial-discover-vmware" TargetMode="External"/><Relationship Id="rId23" Type="http://schemas.openxmlformats.org/officeDocument/2006/relationships/table" Target="../tables/table13.xml"/><Relationship Id="rId10" Type="http://schemas.openxmlformats.org/officeDocument/2006/relationships/hyperlink" Target="https://learn.microsoft.com/en-us/azure/migrate/tutorial-assess-vmware-azure-vm" TargetMode="External"/><Relationship Id="rId19" Type="http://schemas.openxmlformats.org/officeDocument/2006/relationships/package" Target="../embeddings/Microsoft_Visio_Drawing2.vsdx"/><Relationship Id="rId4" Type="http://schemas.openxmlformats.org/officeDocument/2006/relationships/hyperlink" Target="https://learn.microsoft.com/en-us/azure/migrate/tutorial-migrate-hyper-v?tabs=UI" TargetMode="External"/><Relationship Id="rId9" Type="http://schemas.openxmlformats.org/officeDocument/2006/relationships/hyperlink" Target="https://learn.microsoft.com/en-us/azure/migrate/tutorial-assess-hyper-v" TargetMode="External"/><Relationship Id="rId14" Type="http://schemas.openxmlformats.org/officeDocument/2006/relationships/hyperlink" Target="https://learn.microsoft.com/en-us/azure/migrate/tutorial-discover-hyper-v" TargetMode="External"/><Relationship Id="rId22" Type="http://schemas.openxmlformats.org/officeDocument/2006/relationships/table" Target="../tables/table12.xml"/></Relationships>
</file>

<file path=xl/worksheets/_rels/sheet10.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vmlDrawing" Target="../drawings/vmlDrawing4.vml"/><Relationship Id="rId3" Type="http://schemas.openxmlformats.org/officeDocument/2006/relationships/hyperlink" Target="https://learn.microsoft.com/en-us/azure/migrate/tutorial-discover-physical" TargetMode="External"/><Relationship Id="rId21" Type="http://schemas.openxmlformats.org/officeDocument/2006/relationships/table" Target="../tables/table14.xm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9.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10.bin"/><Relationship Id="rId20" Type="http://schemas.openxmlformats.org/officeDocument/2006/relationships/image" Target="../media/image12.emf"/><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23" Type="http://schemas.openxmlformats.org/officeDocument/2006/relationships/table" Target="../tables/table16.xml"/><Relationship Id="rId10" Type="http://schemas.openxmlformats.org/officeDocument/2006/relationships/hyperlink" Target="https://learn.microsoft.com/en-us/azure/migrate/tutorial-assess-gcp" TargetMode="External"/><Relationship Id="rId19" Type="http://schemas.openxmlformats.org/officeDocument/2006/relationships/package" Target="../embeddings/Microsoft_Visio_Drawing3.vsdx"/><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 Id="rId22" Type="http://schemas.openxmlformats.org/officeDocument/2006/relationships/table" Target="../tables/table15.xm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bin"/><Relationship Id="rId13" Type="http://schemas.openxmlformats.org/officeDocument/2006/relationships/table" Target="../tables/table17.xml"/><Relationship Id="rId3" Type="http://schemas.openxmlformats.org/officeDocument/2006/relationships/hyperlink" Target="https://learn.microsoft.com/en-us/azure/dms/migration-using-azure-data-studio?tabs=azure-sql-vm" TargetMode="External"/><Relationship Id="rId7" Type="http://schemas.openxmlformats.org/officeDocument/2006/relationships/hyperlink" Target="https://learn.microsoft.com/en-us/azure/cloud-adoption-framework/migrate/azure-best-practices/contoso-migration-rehost-vm-sql-ag" TargetMode="External"/><Relationship Id="rId12" Type="http://schemas.openxmlformats.org/officeDocument/2006/relationships/image" Target="../media/image14.emf"/><Relationship Id="rId2" Type="http://schemas.openxmlformats.org/officeDocument/2006/relationships/hyperlink" Target="https://learn.microsoft.com/en-us/azure/migrate/how-to-create-azure-sql-assessment" TargetMode="External"/><Relationship Id="rId1" Type="http://schemas.openxmlformats.org/officeDocument/2006/relationships/hyperlink" Target="https://learn.microsoft.com/en-us/azure/migrate/how-to-discover-sql-existing-project" TargetMode="External"/><Relationship Id="rId6" Type="http://schemas.openxmlformats.org/officeDocument/2006/relationships/hyperlink" Target="https://learn.microsoft.com/en-us/azure/cloud-adoption-framework/migrate/azure-best-practices/contoso-migration-rehost-vm-sql-managed-instance" TargetMode="External"/><Relationship Id="rId11" Type="http://schemas.openxmlformats.org/officeDocument/2006/relationships/package" Target="../embeddings/Microsoft_Visio_Drawing4.vsdx"/><Relationship Id="rId5" Type="http://schemas.openxmlformats.org/officeDocument/2006/relationships/hyperlink" Target="https://learn.microsoft.com/en-us/azure/cloud-adoption-framework/migrate/azure-best-practices/contoso-migration-sql-server-db-to-azure" TargetMode="External"/><Relationship Id="rId15" Type="http://schemas.openxmlformats.org/officeDocument/2006/relationships/table" Target="../tables/table19.xml"/><Relationship Id="rId10" Type="http://schemas.openxmlformats.org/officeDocument/2006/relationships/vmlDrawing" Target="../drawings/vmlDrawing5.vml"/><Relationship Id="rId4" Type="http://schemas.openxmlformats.org/officeDocument/2006/relationships/hyperlink" Target="https://learn.microsoft.com/en-us/azure/dms/dms-tools-matrix" TargetMode="External"/><Relationship Id="rId9" Type="http://schemas.openxmlformats.org/officeDocument/2006/relationships/drawing" Target="../drawings/drawing10.xml"/><Relationship Id="rId14" Type="http://schemas.openxmlformats.org/officeDocument/2006/relationships/table" Target="../tables/table18.xml"/></Relationships>
</file>

<file path=xl/worksheets/_rels/sheet12.xml.rels><?xml version="1.0" encoding="UTF-8" standalone="yes"?>
<Relationships xmlns="http://schemas.openxmlformats.org/package/2006/relationships"><Relationship Id="rId8" Type="http://schemas.openxmlformats.org/officeDocument/2006/relationships/hyperlink" Target="https://learn.microsoft.com/en-us/azure/migrate/tutorial-migrate-physical-virtual-machines" TargetMode="External"/><Relationship Id="rId13" Type="http://schemas.openxmlformats.org/officeDocument/2006/relationships/hyperlink" Target="https://learn.microsoft.com/en-us/azure/migrate/tutorial-discover-gcp" TargetMode="External"/><Relationship Id="rId18" Type="http://schemas.openxmlformats.org/officeDocument/2006/relationships/hyperlink" Target="https://learn.microsoft.com/en-us/azure/migrate/tutorial-assess-gcp" TargetMode="External"/><Relationship Id="rId3" Type="http://schemas.openxmlformats.org/officeDocument/2006/relationships/hyperlink" Target="https://learn.microsoft.com/en-us/azure/migrate/tutorial-discover-physical" TargetMode="External"/><Relationship Id="rId21" Type="http://schemas.openxmlformats.org/officeDocument/2006/relationships/table" Target="../tables/table20.xml"/><Relationship Id="rId7" Type="http://schemas.openxmlformats.org/officeDocument/2006/relationships/hyperlink" Target="https://learn.microsoft.com/en-us/azure/migrate/tutorial-migrate-hyper-v?tabs=UI" TargetMode="External"/><Relationship Id="rId12" Type="http://schemas.openxmlformats.org/officeDocument/2006/relationships/hyperlink" Target="https://learn.microsoft.com/en-us/azure/migrate/tutorial-discover-aws" TargetMode="External"/><Relationship Id="rId17" Type="http://schemas.openxmlformats.org/officeDocument/2006/relationships/hyperlink" Target="https://learn.microsoft.com/en-us/azure/migrate/tutorial-assess-aws" TargetMode="External"/><Relationship Id="rId2" Type="http://schemas.openxmlformats.org/officeDocument/2006/relationships/hyperlink" Target="https://learn.microsoft.com/en-us/azure/migrate/tutorial-discover-hyper-v" TargetMode="External"/><Relationship Id="rId16" Type="http://schemas.openxmlformats.org/officeDocument/2006/relationships/hyperlink" Target="https://learn.microsoft.com/en-us/azure/migrate/tutorial-assess-physical" TargetMode="External"/><Relationship Id="rId20" Type="http://schemas.openxmlformats.org/officeDocument/2006/relationships/drawing" Target="../drawings/drawing11.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migrate-vmware" TargetMode="External"/><Relationship Id="rId11" Type="http://schemas.openxmlformats.org/officeDocument/2006/relationships/hyperlink" Target="https://learn.microsoft.com/en-us/azure/migrate/common-questions-discovery-dependency-analysis" TargetMode="External"/><Relationship Id="rId5" Type="http://schemas.openxmlformats.org/officeDocument/2006/relationships/hyperlink" Target="https://learn.microsoft.com/en-us/azure/migrate/tutorial-migrate-vmware-agent" TargetMode="External"/><Relationship Id="rId15" Type="http://schemas.openxmlformats.org/officeDocument/2006/relationships/hyperlink" Target="https://learn.microsoft.com/en-us/azure/migrate/tutorial-assess-hyper-v" TargetMode="External"/><Relationship Id="rId10" Type="http://schemas.openxmlformats.org/officeDocument/2006/relationships/hyperlink" Target="https://learn.microsoft.com/en-us/azure/migrate/tutorial-migrate-gcp-virtual-machines" TargetMode="External"/><Relationship Id="rId19" Type="http://schemas.openxmlformats.org/officeDocument/2006/relationships/printerSettings" Target="../printerSettings/printerSettings12.bin"/><Relationship Id="rId4" Type="http://schemas.openxmlformats.org/officeDocument/2006/relationships/hyperlink" Target="https://learn.microsoft.com/en-us/azure/migrate/common-questions-discovery-dependency-analysis" TargetMode="External"/><Relationship Id="rId9" Type="http://schemas.openxmlformats.org/officeDocument/2006/relationships/hyperlink" Target="https://learn.microsoft.com/en-us/azure/migrate/tutorial-migrate-aws-virtual-machines" TargetMode="External"/><Relationship Id="rId14" Type="http://schemas.openxmlformats.org/officeDocument/2006/relationships/hyperlink" Target="https://learn.microsoft.com/en-us/azure/migrate/tutorial-assess-vmware-azure-vm" TargetMode="External"/><Relationship Id="rId22" Type="http://schemas.openxmlformats.org/officeDocument/2006/relationships/table" Target="../tables/table2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2.xml"/><Relationship Id="rId1" Type="http://schemas.openxmlformats.org/officeDocument/2006/relationships/printerSettings" Target="../printerSettings/printerSettings14.bin"/><Relationship Id="rId6" Type="http://schemas.openxmlformats.org/officeDocument/2006/relationships/comments" Target="../comments1.xml"/><Relationship Id="rId5" Type="http://schemas.openxmlformats.org/officeDocument/2006/relationships/table" Target="../tables/table22.xml"/><Relationship Id="rId4" Type="http://schemas.openxmlformats.org/officeDocument/2006/relationships/ctrlProp" Target="../ctrlProps/ctrlProp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13.xml"/><Relationship Id="rId1" Type="http://schemas.openxmlformats.org/officeDocument/2006/relationships/printerSettings" Target="../printerSettings/printerSettings15.bin"/><Relationship Id="rId4" Type="http://schemas.microsoft.com/office/2007/relationships/slicer" Target="../slicers/slicer3.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4.xml"/><Relationship Id="rId1" Type="http://schemas.openxmlformats.org/officeDocument/2006/relationships/printerSettings" Target="../printerSettings/printerSettings16.bin"/><Relationship Id="rId4" Type="http://schemas.microsoft.com/office/2007/relationships/slicer" Target="../slicers/slicer4.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drawing" Target="../drawings/drawing15.xml"/><Relationship Id="rId1" Type="http://schemas.openxmlformats.org/officeDocument/2006/relationships/printerSettings" Target="../printerSettings/printerSettings17.bin"/><Relationship Id="rId4" Type="http://schemas.microsoft.com/office/2007/relationships/slicer" Target="../slicers/slicer5.xml"/></Relationships>
</file>

<file path=xl/worksheets/_rels/sheet18.xml.rels><?xml version="1.0" encoding="UTF-8" standalone="yes"?>
<Relationships xmlns="http://schemas.openxmlformats.org/package/2006/relationships"><Relationship Id="rId8" Type="http://schemas.openxmlformats.org/officeDocument/2006/relationships/hyperlink" Target="https://learn.microsoft.com/en-us/azure/migrate/tutorial-migrate-vmware-agent" TargetMode="External"/><Relationship Id="rId13" Type="http://schemas.openxmlformats.org/officeDocument/2006/relationships/hyperlink" Target="https://learn.microsoft.com/en-us/troubleshoot/azure/virtual-machines/troubleshoot-activation-problems" TargetMode="External"/><Relationship Id="rId18" Type="http://schemas.openxmlformats.org/officeDocument/2006/relationships/table" Target="../tables/table27.xml"/><Relationship Id="rId3" Type="http://schemas.openxmlformats.org/officeDocument/2006/relationships/hyperlink" Target="https://learn.microsoft.com/en-us/azure/migrate/migrate-support-matrix-vmware-migration" TargetMode="External"/><Relationship Id="rId7" Type="http://schemas.openxmlformats.org/officeDocument/2006/relationships/hyperlink" Target="https://learn.microsoft.com/en-us/azure/migrate/tutorial-migrate-vmware-agent" TargetMode="External"/><Relationship Id="rId12" Type="http://schemas.openxmlformats.org/officeDocument/2006/relationships/hyperlink" Target="https://learn.microsoft.com/en-us/azure/migrate/tutorial-migrate-vmware-agent" TargetMode="External"/><Relationship Id="rId17" Type="http://schemas.openxmlformats.org/officeDocument/2006/relationships/table" Target="../tables/table26.xml"/><Relationship Id="rId2" Type="http://schemas.openxmlformats.org/officeDocument/2006/relationships/hyperlink" Target="https://learn.microsoft.com/en-us/azure/migrate/migrate-support-matrix-vmware-migration" TargetMode="External"/><Relationship Id="rId16" Type="http://schemas.openxmlformats.org/officeDocument/2006/relationships/drawing" Target="../drawings/drawing16.xml"/><Relationship Id="rId1" Type="http://schemas.openxmlformats.org/officeDocument/2006/relationships/hyperlink" Target="https://learn.microsoft.com/en-us/azure/migrate/prepare-for-migration"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tutorial-migrate-vmware-agent" TargetMode="External"/><Relationship Id="rId5" Type="http://schemas.openxmlformats.org/officeDocument/2006/relationships/hyperlink" Target="https://learn.microsoft.com/en-us/azure/migrate/tutorial-discover-vmware" TargetMode="External"/><Relationship Id="rId15" Type="http://schemas.openxmlformats.org/officeDocument/2006/relationships/printerSettings" Target="../printerSettings/printerSettings18.bin"/><Relationship Id="rId10" Type="http://schemas.openxmlformats.org/officeDocument/2006/relationships/hyperlink" Target="https://learn.microsoft.com/en-us/azure/migrate/tutorial-migrate-vmware-agent" TargetMode="External"/><Relationship Id="rId19" Type="http://schemas.openxmlformats.org/officeDocument/2006/relationships/table" Target="../tables/table28.xml"/><Relationship Id="rId4" Type="http://schemas.openxmlformats.org/officeDocument/2006/relationships/hyperlink" Target="https://learn.microsoft.com/en-us/azure/migrate/migrate-support-matrix-vmware-migration" TargetMode="External"/><Relationship Id="rId9" Type="http://schemas.openxmlformats.org/officeDocument/2006/relationships/hyperlink" Target="https://learn.microsoft.com/en-us/azure/migrate/tutorial-migrate-vmware-agent" TargetMode="External"/><Relationship Id="rId14" Type="http://schemas.openxmlformats.org/officeDocument/2006/relationships/hyperlink" Target="https://learn.microsoft.com/en-us/azure/cloud-adoption-framework/migrate/migration-considerations/migrate/promotion-model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learn.microsoft.com/en-us/azure/cloud-adoption-framework/migrate/migration-considerations/assess/approve" TargetMode="External"/><Relationship Id="rId7" Type="http://schemas.openxmlformats.org/officeDocument/2006/relationships/table" Target="../tables/table29.xml"/><Relationship Id="rId2" Type="http://schemas.openxmlformats.org/officeDocument/2006/relationships/hyperlink" Target="https://learn.microsoft.com/en-us/azure/cost-management-billing/manage/understand-vm-reservation-charges" TargetMode="External"/><Relationship Id="rId1" Type="http://schemas.openxmlformats.org/officeDocument/2006/relationships/hyperlink" Target="https://learn.microsoft.com/en-us/azure/virtual-machines/windows/hybrid-use-benefit-licensing" TargetMode="External"/><Relationship Id="rId6" Type="http://schemas.openxmlformats.org/officeDocument/2006/relationships/drawing" Target="../drawings/drawing17.xml"/><Relationship Id="rId5" Type="http://schemas.openxmlformats.org/officeDocument/2006/relationships/printerSettings" Target="../printerSettings/printerSettings19.bin"/><Relationship Id="rId4" Type="http://schemas.openxmlformats.org/officeDocument/2006/relationships/hyperlink" Target="https://learn.microsoft.com/en-us/azure/cloud-adoption-framework/migrate/migration-considerations/migrate/promotion-models"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20.bin"/><Relationship Id="rId1" Type="http://schemas.openxmlformats.org/officeDocument/2006/relationships/hyperlink" Target="https://learn.microsoft.com/en-us/azure/migrate/common-questions-server-migration" TargetMode="External"/><Relationship Id="rId5" Type="http://schemas.microsoft.com/office/2007/relationships/slicer" Target="../slicers/slicer6.xml"/><Relationship Id="rId4" Type="http://schemas.openxmlformats.org/officeDocument/2006/relationships/table" Target="../tables/table3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3" Type="http://schemas.openxmlformats.org/officeDocument/2006/relationships/table" Target="../tables/table36.xml"/><Relationship Id="rId18" Type="http://schemas.openxmlformats.org/officeDocument/2006/relationships/table" Target="../tables/table41.xml"/><Relationship Id="rId26" Type="http://schemas.openxmlformats.org/officeDocument/2006/relationships/table" Target="../tables/table49.xml"/><Relationship Id="rId3" Type="http://schemas.openxmlformats.org/officeDocument/2006/relationships/hyperlink" Target="https://docs.microsoft.com/en-us/azure/cloud-adoption-framework/migrate/migration-considerations/migrate/promotion-models" TargetMode="External"/><Relationship Id="rId21" Type="http://schemas.openxmlformats.org/officeDocument/2006/relationships/table" Target="../tables/table44.xml"/><Relationship Id="rId7" Type="http://schemas.openxmlformats.org/officeDocument/2006/relationships/printerSettings" Target="../printerSettings/printerSettings22.bin"/><Relationship Id="rId12" Type="http://schemas.openxmlformats.org/officeDocument/2006/relationships/table" Target="../tables/table35.xml"/><Relationship Id="rId17" Type="http://schemas.openxmlformats.org/officeDocument/2006/relationships/table" Target="../tables/table40.xml"/><Relationship Id="rId25" Type="http://schemas.openxmlformats.org/officeDocument/2006/relationships/table" Target="../tables/table48.xml"/><Relationship Id="rId33" Type="http://schemas.openxmlformats.org/officeDocument/2006/relationships/table" Target="../tables/table56.xml"/><Relationship Id="rId2" Type="http://schemas.openxmlformats.org/officeDocument/2006/relationships/hyperlink" Target="https://docs.microsoft.com/en-us/azure/cloud-adoption-framework/migrate/migration-considerations/migrate/promotion-models" TargetMode="External"/><Relationship Id="rId16" Type="http://schemas.openxmlformats.org/officeDocument/2006/relationships/table" Target="../tables/table39.xml"/><Relationship Id="rId20" Type="http://schemas.openxmlformats.org/officeDocument/2006/relationships/table" Target="../tables/table43.xml"/><Relationship Id="rId29" Type="http://schemas.openxmlformats.org/officeDocument/2006/relationships/table" Target="../tables/table52.xml"/><Relationship Id="rId1" Type="http://schemas.openxmlformats.org/officeDocument/2006/relationships/hyperlink" Target="https://docs.microsoft.com/en-us/azure/cloud-adoption-framework/migrate/migration-considerations/migrate/promotion-models" TargetMode="External"/><Relationship Id="rId6" Type="http://schemas.openxmlformats.org/officeDocument/2006/relationships/hyperlink" Target="https://learn.microsoft.com/en-us/azure/cloud-adoption-framework/migrate/azure-best-practices/contoso-migration-sql-server-db-to-azure" TargetMode="External"/><Relationship Id="rId11" Type="http://schemas.openxmlformats.org/officeDocument/2006/relationships/table" Target="../tables/table34.xml"/><Relationship Id="rId24" Type="http://schemas.openxmlformats.org/officeDocument/2006/relationships/table" Target="../tables/table47.xml"/><Relationship Id="rId32" Type="http://schemas.openxmlformats.org/officeDocument/2006/relationships/table" Target="../tables/table55.xml"/><Relationship Id="rId5" Type="http://schemas.openxmlformats.org/officeDocument/2006/relationships/hyperlink" Target="https://learn.microsoft.com/en-us/azure/cloud-adoption-framework/migrate/azure-best-practices/contoso-migration-rehost-vm-sql-managed-instance" TargetMode="External"/><Relationship Id="rId15" Type="http://schemas.openxmlformats.org/officeDocument/2006/relationships/table" Target="../tables/table38.xml"/><Relationship Id="rId23" Type="http://schemas.openxmlformats.org/officeDocument/2006/relationships/table" Target="../tables/table46.xml"/><Relationship Id="rId28" Type="http://schemas.openxmlformats.org/officeDocument/2006/relationships/table" Target="../tables/table51.xml"/><Relationship Id="rId10" Type="http://schemas.openxmlformats.org/officeDocument/2006/relationships/table" Target="../tables/table33.xml"/><Relationship Id="rId19" Type="http://schemas.openxmlformats.org/officeDocument/2006/relationships/table" Target="../tables/table42.xml"/><Relationship Id="rId31" Type="http://schemas.openxmlformats.org/officeDocument/2006/relationships/table" Target="../tables/table54.xml"/><Relationship Id="rId4" Type="http://schemas.openxmlformats.org/officeDocument/2006/relationships/hyperlink" Target="https://learn.microsoft.com/en-us/azure/cloud-adoption-framework/migrate/azure-best-practices/contoso-migration-rehost-vm-sql-ag" TargetMode="External"/><Relationship Id="rId9" Type="http://schemas.openxmlformats.org/officeDocument/2006/relationships/table" Target="../tables/table32.xml"/><Relationship Id="rId14" Type="http://schemas.openxmlformats.org/officeDocument/2006/relationships/table" Target="../tables/table37.xml"/><Relationship Id="rId22" Type="http://schemas.openxmlformats.org/officeDocument/2006/relationships/table" Target="../tables/table45.xml"/><Relationship Id="rId27" Type="http://schemas.openxmlformats.org/officeDocument/2006/relationships/table" Target="../tables/table50.xml"/><Relationship Id="rId30" Type="http://schemas.openxmlformats.org/officeDocument/2006/relationships/table" Target="../tables/table53.xml"/><Relationship Id="rId8" Type="http://schemas.openxmlformats.org/officeDocument/2006/relationships/table" Target="../tables/table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A670-6542-4154-953E-700E418DEFF9}">
  <sheetPr>
    <tabColor theme="1"/>
  </sheetPr>
  <dimension ref="B9:K52"/>
  <sheetViews>
    <sheetView showGridLines="0" topLeftCell="B1" zoomScaleNormal="100" workbookViewId="0">
      <pane ySplit="9" topLeftCell="A37" activePane="bottomLeft" state="frozen"/>
      <selection pane="bottomLeft" activeCell="G48" sqref="G48"/>
    </sheetView>
  </sheetViews>
  <sheetFormatPr defaultColWidth="8.5546875" defaultRowHeight="14.4" x14ac:dyDescent="0.3"/>
  <cols>
    <col min="1" max="1" width="2.77734375" style="2" customWidth="1"/>
    <col min="2" max="2" width="11.77734375" style="2" bestFit="1" customWidth="1"/>
    <col min="3" max="3" width="46.77734375" style="2" bestFit="1" customWidth="1"/>
    <col min="4" max="4" width="138.77734375" style="2" bestFit="1" customWidth="1"/>
    <col min="5" max="5" width="2.77734375" style="2" customWidth="1"/>
    <col min="6" max="6" width="60.77734375" style="2" customWidth="1"/>
    <col min="7" max="7" width="92.44140625" style="2" customWidth="1"/>
    <col min="8" max="8" width="17" style="2" customWidth="1"/>
    <col min="9" max="9" width="19.5546875" style="2" customWidth="1"/>
    <col min="10" max="10" width="20" style="2" bestFit="1" customWidth="1"/>
    <col min="11" max="11" width="22.77734375" style="2" bestFit="1" customWidth="1"/>
    <col min="12" max="12" width="47.44140625" style="2" bestFit="1" customWidth="1"/>
    <col min="13" max="16384" width="8.5546875" style="2"/>
  </cols>
  <sheetData>
    <row r="9" spans="10:11" ht="14.55" customHeight="1" x14ac:dyDescent="0.3"/>
    <row r="13" spans="10:11" ht="21" x14ac:dyDescent="0.4">
      <c r="J13" s="1"/>
      <c r="K13" s="1"/>
    </row>
    <row r="14" spans="10:11" ht="21" x14ac:dyDescent="0.4">
      <c r="J14" s="1"/>
      <c r="K14" s="1"/>
    </row>
    <row r="15" spans="10:11" ht="21.6" x14ac:dyDescent="0.45">
      <c r="J15" s="1"/>
      <c r="K15" s="87"/>
    </row>
    <row r="16" spans="10:11" ht="21" x14ac:dyDescent="0.4">
      <c r="J16" s="1"/>
      <c r="K16" s="1"/>
    </row>
    <row r="17" spans="2:11" ht="33.6" customHeight="1" x14ac:dyDescent="0.4">
      <c r="J17" s="1"/>
      <c r="K17" s="1"/>
    </row>
    <row r="18" spans="2:11" ht="21" x14ac:dyDescent="0.4">
      <c r="J18" s="1"/>
      <c r="K18" s="1"/>
    </row>
    <row r="19" spans="2:11" ht="21" x14ac:dyDescent="0.4">
      <c r="B19" s="188" t="s">
        <v>0</v>
      </c>
      <c r="C19" s="189" t="s">
        <v>1</v>
      </c>
      <c r="D19" s="190" t="s">
        <v>2</v>
      </c>
      <c r="J19" s="1"/>
      <c r="K19" s="1"/>
    </row>
    <row r="20" spans="2:11" ht="21" x14ac:dyDescent="0.4">
      <c r="B20" s="81">
        <v>0.1</v>
      </c>
      <c r="C20" s="2" t="s">
        <v>3</v>
      </c>
      <c r="D20" s="81" t="s">
        <v>4</v>
      </c>
      <c r="J20" s="1"/>
      <c r="K20" s="1"/>
    </row>
    <row r="21" spans="2:11" ht="21" x14ac:dyDescent="0.4">
      <c r="B21" s="81">
        <v>0.2</v>
      </c>
      <c r="C21" s="2" t="s">
        <v>5</v>
      </c>
      <c r="D21" s="81" t="s">
        <v>6</v>
      </c>
      <c r="J21" s="1"/>
      <c r="K21" s="1"/>
    </row>
    <row r="22" spans="2:11" ht="21" x14ac:dyDescent="0.4">
      <c r="B22" s="81">
        <v>0.3</v>
      </c>
      <c r="C22" s="2" t="s">
        <v>7</v>
      </c>
      <c r="D22" s="81" t="s">
        <v>6</v>
      </c>
      <c r="J22" s="1"/>
      <c r="K22" s="1"/>
    </row>
    <row r="23" spans="2:11" ht="21" x14ac:dyDescent="0.4">
      <c r="B23" s="81">
        <v>0.4</v>
      </c>
      <c r="C23" s="2" t="s">
        <v>8</v>
      </c>
      <c r="D23" s="81" t="s">
        <v>9</v>
      </c>
      <c r="J23" s="1"/>
      <c r="K23" s="1"/>
    </row>
    <row r="24" spans="2:11" ht="21" x14ac:dyDescent="0.4">
      <c r="B24" s="81">
        <v>0.5</v>
      </c>
      <c r="C24" s="2" t="s">
        <v>10</v>
      </c>
      <c r="D24" s="81" t="s">
        <v>6</v>
      </c>
      <c r="J24" s="1"/>
      <c r="K24" s="1"/>
    </row>
    <row r="25" spans="2:11" ht="21" x14ac:dyDescent="0.4">
      <c r="B25" s="81">
        <v>0.6</v>
      </c>
      <c r="C25" s="2" t="s">
        <v>11</v>
      </c>
      <c r="D25" s="81" t="s">
        <v>12</v>
      </c>
      <c r="J25" s="1"/>
      <c r="K25" s="1"/>
    </row>
    <row r="26" spans="2:11" ht="21" x14ac:dyDescent="0.4">
      <c r="B26" s="81">
        <v>0.7</v>
      </c>
      <c r="C26" s="2" t="s">
        <v>11</v>
      </c>
      <c r="D26" s="81" t="s">
        <v>13</v>
      </c>
      <c r="F26" s="81"/>
      <c r="J26" s="1"/>
      <c r="K26" s="1"/>
    </row>
    <row r="27" spans="2:11" ht="14.55" customHeight="1" x14ac:dyDescent="0.3">
      <c r="B27" s="81">
        <v>0.8</v>
      </c>
      <c r="C27" s="2" t="s">
        <v>11</v>
      </c>
      <c r="D27" s="81" t="s">
        <v>1346</v>
      </c>
      <c r="E27" s="81"/>
      <c r="F27" s="81"/>
    </row>
    <row r="28" spans="2:11" ht="14.55" customHeight="1" x14ac:dyDescent="0.3">
      <c r="D28" s="81"/>
      <c r="E28" s="81"/>
      <c r="F28" s="81"/>
    </row>
    <row r="29" spans="2:11" ht="14.55" customHeight="1" x14ac:dyDescent="0.3">
      <c r="D29" s="81"/>
      <c r="E29" s="81"/>
      <c r="F29" s="81"/>
    </row>
    <row r="30" spans="2:11" ht="14.55" customHeight="1" x14ac:dyDescent="0.3">
      <c r="C30" s="271" t="s">
        <v>14</v>
      </c>
      <c r="D30" s="272"/>
    </row>
    <row r="31" spans="2:11" ht="14.55" customHeight="1" x14ac:dyDescent="0.3"/>
    <row r="33" spans="2:9" ht="21" customHeight="1" x14ac:dyDescent="0.3"/>
    <row r="34" spans="2:9" x14ac:dyDescent="0.3">
      <c r="B34" s="185" t="s">
        <v>15</v>
      </c>
      <c r="C34" s="186" t="s">
        <v>16</v>
      </c>
      <c r="D34" s="187" t="s">
        <v>1</v>
      </c>
    </row>
    <row r="35" spans="2:9" ht="28.8" x14ac:dyDescent="0.3">
      <c r="B35" s="19">
        <v>1</v>
      </c>
      <c r="C35" s="80" t="s">
        <v>17</v>
      </c>
      <c r="D35" s="2" t="s">
        <v>18</v>
      </c>
    </row>
    <row r="36" spans="2:9" x14ac:dyDescent="0.3">
      <c r="B36" s="19">
        <v>2</v>
      </c>
      <c r="C36" s="136" t="s">
        <v>19</v>
      </c>
      <c r="D36" s="2" t="s">
        <v>20</v>
      </c>
    </row>
    <row r="37" spans="2:9" ht="28.8" x14ac:dyDescent="0.3">
      <c r="B37" s="19">
        <v>3</v>
      </c>
      <c r="C37" s="80" t="s">
        <v>21</v>
      </c>
      <c r="D37" s="2" t="s">
        <v>22</v>
      </c>
    </row>
    <row r="38" spans="2:9" ht="28.8" x14ac:dyDescent="0.3">
      <c r="B38" s="19">
        <v>4</v>
      </c>
      <c r="C38" s="80" t="s">
        <v>23</v>
      </c>
      <c r="D38" s="2" t="s">
        <v>22</v>
      </c>
    </row>
    <row r="39" spans="2:9" ht="28.8" x14ac:dyDescent="0.3">
      <c r="B39" s="19">
        <v>5</v>
      </c>
      <c r="C39" s="80" t="s">
        <v>24</v>
      </c>
      <c r="D39" s="2" t="s">
        <v>25</v>
      </c>
    </row>
    <row r="40" spans="2:9" ht="43.2" x14ac:dyDescent="0.3">
      <c r="B40" s="19">
        <v>6</v>
      </c>
      <c r="C40" s="2" t="s">
        <v>26</v>
      </c>
      <c r="D40" s="2" t="s">
        <v>27</v>
      </c>
    </row>
    <row r="41" spans="2:9" ht="43.2" x14ac:dyDescent="0.3">
      <c r="B41" s="19">
        <v>7</v>
      </c>
      <c r="C41" s="80" t="s">
        <v>28</v>
      </c>
      <c r="D41" s="2" t="s">
        <v>29</v>
      </c>
      <c r="I41"/>
    </row>
    <row r="42" spans="2:9" x14ac:dyDescent="0.3">
      <c r="B42" s="19">
        <v>8</v>
      </c>
      <c r="C42" s="2" t="s">
        <v>30</v>
      </c>
    </row>
    <row r="43" spans="2:9" x14ac:dyDescent="0.3">
      <c r="B43" s="19"/>
      <c r="C43" s="136" t="s">
        <v>31</v>
      </c>
      <c r="D43" s="2" t="s">
        <v>32</v>
      </c>
    </row>
    <row r="44" spans="2:9" ht="43.2" x14ac:dyDescent="0.3">
      <c r="B44" s="19"/>
      <c r="C44" s="136" t="s">
        <v>33</v>
      </c>
      <c r="D44" s="2" t="s">
        <v>34</v>
      </c>
    </row>
    <row r="45" spans="2:9" ht="57.6" x14ac:dyDescent="0.3">
      <c r="B45" s="19"/>
      <c r="C45" s="136" t="s">
        <v>35</v>
      </c>
      <c r="D45" s="2" t="s">
        <v>36</v>
      </c>
    </row>
    <row r="46" spans="2:9" ht="43.2" x14ac:dyDescent="0.3">
      <c r="B46" s="19"/>
      <c r="C46" s="136" t="s">
        <v>37</v>
      </c>
      <c r="D46" s="2" t="s">
        <v>38</v>
      </c>
    </row>
    <row r="47" spans="2:9" ht="28.8" x14ac:dyDescent="0.3">
      <c r="B47" s="19"/>
      <c r="C47" s="136" t="s">
        <v>39</v>
      </c>
      <c r="D47" s="2" t="s">
        <v>40</v>
      </c>
    </row>
    <row r="48" spans="2:9" ht="57.6" x14ac:dyDescent="0.3">
      <c r="B48" s="19"/>
      <c r="C48" s="136" t="s">
        <v>41</v>
      </c>
      <c r="D48" s="2" t="s">
        <v>42</v>
      </c>
    </row>
    <row r="49" spans="2:4" x14ac:dyDescent="0.3">
      <c r="B49" s="19"/>
      <c r="C49" s="136"/>
    </row>
    <row r="50" spans="2:4" ht="28.8" x14ac:dyDescent="0.3">
      <c r="B50" s="19"/>
      <c r="C50" s="136" t="s">
        <v>43</v>
      </c>
      <c r="D50" s="2" t="s">
        <v>44</v>
      </c>
    </row>
    <row r="51" spans="2:4" x14ac:dyDescent="0.3">
      <c r="B51" s="19"/>
      <c r="C51" s="136" t="s">
        <v>1345</v>
      </c>
    </row>
    <row r="52" spans="2:4" x14ac:dyDescent="0.3">
      <c r="B52" s="19"/>
      <c r="C52" s="136"/>
    </row>
  </sheetData>
  <mergeCells count="1">
    <mergeCell ref="C30:D30"/>
  </mergeCells>
  <hyperlinks>
    <hyperlink ref="C35" location="'1. Phases'!A1" display="Review the migration phases to get an understanding of the end-to-end procedure" xr:uid="{1E9A166B-B3A4-4B95-A35B-1DF2B9EA9BB5}"/>
    <hyperlink ref="C37" location="'3. Roles'!A1" display="Review the DACI matrix to understand the roles and responsibilities within a typical migration project" xr:uid="{A43B17A7-81FC-4DEB-85AC-29AF3F1F5AC6}"/>
    <hyperlink ref="C38" location="'4. Team'!A1" display="Assign resources to roles and responsibilities using the Team worksheet" xr:uid="{3834B68B-0B7E-49F6-84C8-19505092B124}"/>
    <hyperlink ref="C41" location="'7. Checklist'!A1" display="Use the Checklist to ensure that key business, project management and technical recommendations are followed, and common issues are avoided" xr:uid="{7F542961-5AD5-40F9-B82B-65F8E7A25AA7}"/>
    <hyperlink ref="C39" location="'5. Training'!A1" display="Familiarize or refresh knowledge around the latest Azure Migrate developments" xr:uid="{3D63528D-DE92-423E-B770-EF94021F46F0}"/>
    <hyperlink ref="C43" location="'8. Example Project Plan'!A1" display="Project Plan Template" xr:uid="{B6834D28-2391-408C-B1C8-D54A26AB93CE}"/>
    <hyperlink ref="C44" location="'8. Digital Estate'!A1" display="Digital Estate Discovery Template" xr:uid="{2E4C2E49-26A8-49A5-BC58-8B51FDDB72EC}"/>
    <hyperlink ref="C45" location="'8. Workload'!A1" display="Workload Template" xr:uid="{EBDE4292-4E1E-41EC-8790-CB80D249BCB7}"/>
    <hyperlink ref="C46" location="'8. Wave'!A1" display="Wave Template" xr:uid="{C97FDBE0-CC4F-49D4-A0C0-9A091183665F}"/>
    <hyperlink ref="C47" location="'8. Runbook'!A1" display="Runbook Template" xr:uid="{ED50FFB1-EDED-43FC-98C0-926263D1A3DE}"/>
    <hyperlink ref="C48" location="'8. Change'!A1" display="Change Template" xr:uid="{C4AE1ABA-528F-46EC-821B-BC766B7B1C15}"/>
    <hyperlink ref="C50" location="'8. Risk Register'!A1" display="Risk Register Template" xr:uid="{A776BE75-71D9-46B4-AB5C-2889BCBD3F25}"/>
    <hyperlink ref="C36" location="'2. Questions'!A1" display="Review the suggested workshop questions" xr:uid="{B25DAAC8-B846-4919-BB22-E6E27E084ABF}"/>
    <hyperlink ref="C30" location="'Programs and Funding'!A1" display="Review the available programs and funding" xr:uid="{87BAA413-EB0C-4404-9DAD-DAD4F934A90E}"/>
    <hyperlink ref="C51" location="'8. Project Status reporting'!A1" display="Project Weekly Status Report" xr:uid="{F4693332-AD14-49D7-B7D7-9EB15587C847}"/>
  </hyperlinks>
  <pageMargins left="0.7" right="0.7" top="0.75" bottom="0.75" header="0.3" footer="0.3"/>
  <pageSetup paperSize="9" orientation="portrait" horizontalDpi="0" verticalDpi="0"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010A-479B-4632-A808-BF1764A297B5}">
  <dimension ref="B2:U14"/>
  <sheetViews>
    <sheetView showGridLines="0" zoomScaleNormal="100" workbookViewId="0">
      <pane ySplit="8" topLeftCell="A9" activePane="bottomLeft" state="frozen"/>
      <selection pane="bottomLeft" activeCell="C20" sqref="C20"/>
    </sheetView>
  </sheetViews>
  <sheetFormatPr defaultRowHeight="14.4" x14ac:dyDescent="0.3"/>
  <cols>
    <col min="2" max="2" width="57.21875" style="2" bestFit="1" customWidth="1"/>
    <col min="3" max="3" width="80.44140625" customWidth="1"/>
    <col min="4" max="4" width="57.77734375" bestFit="1" customWidth="1"/>
  </cols>
  <sheetData>
    <row r="2" spans="2:21" ht="21" x14ac:dyDescent="0.3">
      <c r="B2" s="274" t="s">
        <v>45</v>
      </c>
      <c r="C2" s="274"/>
      <c r="D2" s="130"/>
      <c r="E2" s="130"/>
      <c r="F2" s="130"/>
      <c r="G2" s="130"/>
      <c r="H2" s="130"/>
      <c r="I2" s="130"/>
      <c r="J2" s="130"/>
      <c r="K2" s="130"/>
      <c r="L2" s="130"/>
      <c r="M2" s="130"/>
      <c r="N2" s="130"/>
      <c r="O2" s="130"/>
      <c r="P2" s="130"/>
      <c r="Q2" s="130"/>
      <c r="R2" s="130"/>
      <c r="S2" s="130"/>
      <c r="T2" s="130"/>
      <c r="U2" s="130"/>
    </row>
    <row r="7" spans="2:21" ht="21.75" customHeight="1" x14ac:dyDescent="0.3">
      <c r="B7" s="273"/>
      <c r="C7" s="273"/>
      <c r="D7" s="273"/>
    </row>
    <row r="8" spans="2:21" x14ac:dyDescent="0.3">
      <c r="B8" t="s">
        <v>46</v>
      </c>
      <c r="C8" s="117" t="s">
        <v>1</v>
      </c>
      <c r="D8" s="118"/>
      <c r="E8" s="118"/>
    </row>
    <row r="9" spans="2:21" ht="57.6" x14ac:dyDescent="0.3">
      <c r="B9" s="40" t="s">
        <v>47</v>
      </c>
      <c r="C9" s="117" t="s">
        <v>48</v>
      </c>
      <c r="D9" s="118"/>
      <c r="E9" s="118"/>
    </row>
    <row r="10" spans="2:21" x14ac:dyDescent="0.3">
      <c r="B10" s="40" t="s">
        <v>49</v>
      </c>
      <c r="C10" s="117" t="s">
        <v>50</v>
      </c>
      <c r="D10" s="118"/>
      <c r="E10" s="118"/>
    </row>
    <row r="11" spans="2:21" ht="28.8" x14ac:dyDescent="0.3">
      <c r="B11" s="40" t="s">
        <v>51</v>
      </c>
      <c r="C11" s="117" t="s">
        <v>52</v>
      </c>
      <c r="D11" s="118"/>
      <c r="E11" s="118"/>
    </row>
    <row r="12" spans="2:21" x14ac:dyDescent="0.3">
      <c r="B12" s="40" t="s">
        <v>53</v>
      </c>
      <c r="C12" s="117" t="s">
        <v>54</v>
      </c>
    </row>
    <row r="13" spans="2:21" ht="28.8" x14ac:dyDescent="0.3">
      <c r="B13" s="37" t="s">
        <v>55</v>
      </c>
      <c r="C13" s="117" t="s">
        <v>56</v>
      </c>
    </row>
    <row r="14" spans="2:21" ht="43.2" x14ac:dyDescent="0.3">
      <c r="B14" s="37" t="s">
        <v>57</v>
      </c>
      <c r="C14" s="117" t="s">
        <v>58</v>
      </c>
    </row>
  </sheetData>
  <mergeCells count="2">
    <mergeCell ref="B7:D7"/>
    <mergeCell ref="B2:C2"/>
  </mergeCells>
  <hyperlinks>
    <hyperlink ref="B10" r:id="rId1" display="https://www.microsoft.com/en-us/solutionassessments/" xr:uid="{4FC0D461-D15C-465F-95E6-7CE72FEA51DC}"/>
    <hyperlink ref="B12" r:id="rId2" display="https://www.microsoft.com/azure/partners/ammp" xr:uid="{1236E225-0DAE-4265-9F64-452F902B156C}"/>
    <hyperlink ref="B11" r:id="rId3" location="overview" display="https://azure.microsoft.com/en-us/migration/migration-modernization-program/ - overview" xr:uid="{2CD177C4-0E84-475E-9E27-E3D832D252FA}"/>
    <hyperlink ref="B9" r:id="rId4" display="https://www.microsoft.com/azure/partners/fasttrack-for-azure" xr:uid="{26F07536-CDF7-4CFF-A70D-FB545847B252}"/>
    <hyperlink ref="B14" r:id="rId5" display="https://partner.microsoft.com/en-US/solutions/azure/azure-accelerate-program" xr:uid="{6C1A98E7-CCE9-4AD6-8E44-7C7D6CDE0B2C}"/>
    <hyperlink ref="B13" r:id="rId6" display="https://partner.microsoft.com/en-US/partnership/partner-incentives/azure-migration-and-modernization-program" xr:uid="{F4C74A64-3BE8-42C8-912E-28DC9EDBCB0E}"/>
  </hyperlinks>
  <pageMargins left="0.7" right="0.7" top="0.75" bottom="0.75" header="0.3" footer="0.3"/>
  <pageSetup paperSize="9" orientation="portrait" horizontalDpi="0" verticalDpi="0" r:id="rId7"/>
  <drawing r:id="rId8"/>
  <tableParts count="1">
    <tablePart r:id="rId9"/>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CF227-C2A6-4622-AC60-BE09275FE156}">
  <dimension ref="B2:V47"/>
  <sheetViews>
    <sheetView showGridLines="0" tabSelected="1" zoomScale="115" zoomScaleNormal="115" workbookViewId="0">
      <pane ySplit="6" topLeftCell="A7" activePane="bottomLeft" state="frozen"/>
      <selection pane="bottomLeft" activeCell="H50" sqref="H50"/>
    </sheetView>
  </sheetViews>
  <sheetFormatPr defaultRowHeight="14.4" x14ac:dyDescent="0.3"/>
  <cols>
    <col min="1" max="1" width="2.77734375" customWidth="1"/>
  </cols>
  <sheetData>
    <row r="2" spans="2:21" ht="21" x14ac:dyDescent="0.3">
      <c r="B2" s="274" t="s">
        <v>59</v>
      </c>
      <c r="C2" s="274"/>
      <c r="D2" s="274"/>
      <c r="E2" s="274"/>
      <c r="F2" s="274"/>
      <c r="G2" s="274"/>
      <c r="H2" s="274"/>
      <c r="I2" s="274"/>
      <c r="J2" s="274"/>
      <c r="K2" s="274"/>
      <c r="L2" s="274"/>
      <c r="M2" s="274"/>
      <c r="N2" s="274"/>
      <c r="O2" s="274"/>
      <c r="P2" s="274"/>
      <c r="Q2" s="274"/>
      <c r="R2" s="274"/>
      <c r="S2" s="274"/>
      <c r="T2" s="274"/>
      <c r="U2" s="274"/>
    </row>
    <row r="3" spans="2:21" ht="15" customHeight="1" x14ac:dyDescent="0.3"/>
    <row r="4" spans="2:21" ht="15" customHeight="1" x14ac:dyDescent="0.3"/>
    <row r="5" spans="2:21" ht="15" customHeight="1" x14ac:dyDescent="0.3"/>
    <row r="6" spans="2:21" ht="15" customHeight="1" x14ac:dyDescent="0.3"/>
    <row r="7" spans="2:21" ht="15" customHeight="1" x14ac:dyDescent="0.3"/>
    <row r="47" spans="2:22" s="2" customFormat="1" ht="14.55" customHeight="1" x14ac:dyDescent="0.3">
      <c r="B47" s="88"/>
      <c r="C47" s="88"/>
      <c r="D47" s="88"/>
      <c r="E47" s="88"/>
      <c r="S47" s="88"/>
      <c r="T47" s="88"/>
      <c r="U47" s="88"/>
      <c r="V47" s="88"/>
    </row>
  </sheetData>
  <mergeCells count="1">
    <mergeCell ref="B2:U2"/>
  </mergeCells>
  <pageMargins left="0.7" right="0.7" top="0.75" bottom="0.75" header="0.3" footer="0.3"/>
  <pageSetup paperSize="9" orientation="portrait" horizontalDpi="0" verticalDpi="0" r:id="rId1"/>
  <drawing r:id="rId2"/>
  <legacyDrawing r:id="rId3"/>
  <oleObjects>
    <mc:AlternateContent xmlns:mc="http://schemas.openxmlformats.org/markup-compatibility/2006">
      <mc:Choice Requires="x14">
        <oleObject progId="Visio.Drawing.15" shapeId="3073" r:id="rId4">
          <objectPr defaultSize="0" autoPict="0" r:id="rId5">
            <anchor moveWithCells="1">
              <from>
                <xdr:col>5</xdr:col>
                <xdr:colOff>403860</xdr:colOff>
                <xdr:row>7</xdr:row>
                <xdr:rowOff>76200</xdr:rowOff>
              </from>
              <to>
                <xdr:col>16</xdr:col>
                <xdr:colOff>30480</xdr:colOff>
                <xdr:row>38</xdr:row>
                <xdr:rowOff>22860</xdr:rowOff>
              </to>
            </anchor>
          </objectPr>
        </oleObject>
      </mc:Choice>
      <mc:Fallback>
        <oleObject progId="Visio.Drawing.15"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2CF27-7008-4ADE-91AC-8477843E70A2}">
  <dimension ref="B2:BM72"/>
  <sheetViews>
    <sheetView showGridLines="0" zoomScale="85" zoomScaleNormal="85" workbookViewId="0">
      <pane ySplit="6" topLeftCell="A27" activePane="bottomLeft" state="frozen"/>
      <selection pane="bottomLeft" activeCell="I40" sqref="I40"/>
    </sheetView>
  </sheetViews>
  <sheetFormatPr defaultColWidth="8.77734375" defaultRowHeight="14.4" x14ac:dyDescent="0.3"/>
  <cols>
    <col min="1" max="1" width="2.21875" style="2" customWidth="1"/>
    <col min="2" max="2" width="5.5546875" style="2" bestFit="1" customWidth="1"/>
    <col min="3" max="4" width="60.77734375" style="2" customWidth="1"/>
    <col min="5" max="5" width="11.5546875" style="2" bestFit="1" customWidth="1"/>
    <col min="6" max="6" width="12" style="2" bestFit="1" customWidth="1"/>
    <col min="7" max="7" width="11.44140625" style="2" bestFit="1" customWidth="1"/>
    <col min="8" max="8" width="35.77734375" style="2" customWidth="1"/>
    <col min="9" max="9" width="12.77734375" style="2" bestFit="1" customWidth="1"/>
    <col min="10" max="10" width="58.44140625" style="2" customWidth="1"/>
    <col min="11" max="16384" width="8.77734375" style="2"/>
  </cols>
  <sheetData>
    <row r="2" spans="2:65" ht="21" customHeight="1" x14ac:dyDescent="0.4">
      <c r="B2" s="275" t="s">
        <v>60</v>
      </c>
      <c r="C2" s="275"/>
      <c r="D2" s="275"/>
      <c r="E2" s="275"/>
      <c r="F2" s="275"/>
      <c r="G2" s="275"/>
      <c r="H2" s="275"/>
      <c r="I2" s="275"/>
      <c r="J2" s="275"/>
      <c r="K2" s="120"/>
      <c r="L2" s="120"/>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row>
    <row r="3" spans="2:65" x14ac:dyDescent="0.3">
      <c r="G3" s="90"/>
    </row>
    <row r="4" spans="2:65" x14ac:dyDescent="0.3">
      <c r="G4" s="90"/>
    </row>
    <row r="5" spans="2:65" x14ac:dyDescent="0.3">
      <c r="G5" s="90"/>
    </row>
    <row r="6" spans="2:65" x14ac:dyDescent="0.3">
      <c r="B6" s="2" t="s">
        <v>61</v>
      </c>
      <c r="C6" s="2" t="s">
        <v>62</v>
      </c>
      <c r="D6" s="2" t="s">
        <v>1</v>
      </c>
      <c r="E6" s="2" t="s">
        <v>63</v>
      </c>
      <c r="F6" s="2" t="s">
        <v>64</v>
      </c>
      <c r="G6" s="2" t="s">
        <v>65</v>
      </c>
      <c r="H6" s="2" t="s">
        <v>66</v>
      </c>
      <c r="I6" s="2" t="s">
        <v>67</v>
      </c>
      <c r="J6" s="2" t="s">
        <v>68</v>
      </c>
    </row>
    <row r="7" spans="2:65" ht="43.2" x14ac:dyDescent="0.3">
      <c r="B7" s="2" t="s">
        <v>69</v>
      </c>
      <c r="C7" s="2" t="s">
        <v>70</v>
      </c>
      <c r="D7" s="2" t="s">
        <v>71</v>
      </c>
      <c r="E7" s="80" t="s">
        <v>72</v>
      </c>
      <c r="F7" s="2" t="s">
        <v>73</v>
      </c>
      <c r="G7" s="2" t="s">
        <v>74</v>
      </c>
      <c r="H7" s="2" t="s">
        <v>75</v>
      </c>
      <c r="I7" s="2" t="s">
        <v>76</v>
      </c>
    </row>
    <row r="8" spans="2:65" ht="43.2" x14ac:dyDescent="0.3">
      <c r="B8" s="2" t="s">
        <v>77</v>
      </c>
      <c r="C8" s="2" t="s">
        <v>78</v>
      </c>
      <c r="E8" s="80" t="s">
        <v>72</v>
      </c>
      <c r="F8" s="2" t="s">
        <v>73</v>
      </c>
      <c r="G8" s="2" t="s">
        <v>74</v>
      </c>
      <c r="H8" s="2" t="s">
        <v>75</v>
      </c>
      <c r="I8" s="2" t="s">
        <v>79</v>
      </c>
    </row>
    <row r="9" spans="2:65" ht="43.2" x14ac:dyDescent="0.3">
      <c r="B9" s="2" t="s">
        <v>80</v>
      </c>
      <c r="C9" s="2" t="s">
        <v>81</v>
      </c>
      <c r="E9" s="80" t="s">
        <v>72</v>
      </c>
      <c r="F9" s="2" t="s">
        <v>73</v>
      </c>
      <c r="G9" s="2" t="s">
        <v>74</v>
      </c>
      <c r="H9" s="2" t="s">
        <v>75</v>
      </c>
      <c r="I9" s="2" t="s">
        <v>82</v>
      </c>
    </row>
    <row r="10" spans="2:65" ht="43.2" x14ac:dyDescent="0.3">
      <c r="B10" s="2" t="s">
        <v>83</v>
      </c>
      <c r="C10" s="80" t="s">
        <v>84</v>
      </c>
      <c r="D10" s="2" t="s">
        <v>85</v>
      </c>
      <c r="E10" s="80" t="s">
        <v>72</v>
      </c>
      <c r="F10" s="2" t="s">
        <v>73</v>
      </c>
      <c r="G10" s="2" t="s">
        <v>74</v>
      </c>
      <c r="H10" s="2" t="s">
        <v>75</v>
      </c>
      <c r="I10" s="2" t="s">
        <v>82</v>
      </c>
    </row>
    <row r="11" spans="2:65" ht="43.2" x14ac:dyDescent="0.3">
      <c r="B11" s="2" t="s">
        <v>86</v>
      </c>
      <c r="C11" s="2" t="s">
        <v>87</v>
      </c>
      <c r="D11" s="2" t="s">
        <v>88</v>
      </c>
      <c r="E11" s="80" t="s">
        <v>72</v>
      </c>
      <c r="F11" s="2" t="s">
        <v>73</v>
      </c>
      <c r="G11" s="2" t="s">
        <v>74</v>
      </c>
      <c r="H11" s="2" t="s">
        <v>75</v>
      </c>
      <c r="I11" s="2" t="s">
        <v>82</v>
      </c>
    </row>
    <row r="12" spans="2:65" ht="43.2" x14ac:dyDescent="0.3">
      <c r="B12" s="2" t="s">
        <v>89</v>
      </c>
      <c r="C12" s="2" t="s">
        <v>90</v>
      </c>
      <c r="D12" s="2" t="s">
        <v>91</v>
      </c>
      <c r="E12" s="80" t="s">
        <v>72</v>
      </c>
      <c r="F12" s="2" t="s">
        <v>73</v>
      </c>
      <c r="G12" s="2" t="s">
        <v>74</v>
      </c>
      <c r="H12" s="2" t="s">
        <v>75</v>
      </c>
      <c r="I12" s="2" t="s">
        <v>82</v>
      </c>
    </row>
    <row r="13" spans="2:65" ht="43.2" x14ac:dyDescent="0.3">
      <c r="B13" s="2" t="s">
        <v>92</v>
      </c>
      <c r="C13" s="2" t="s">
        <v>93</v>
      </c>
      <c r="E13" s="80" t="s">
        <v>72</v>
      </c>
      <c r="F13" s="2" t="s">
        <v>73</v>
      </c>
      <c r="G13" s="2" t="s">
        <v>74</v>
      </c>
      <c r="H13" s="2" t="s">
        <v>75</v>
      </c>
      <c r="I13" s="2" t="s">
        <v>82</v>
      </c>
    </row>
    <row r="14" spans="2:65" ht="43.2" x14ac:dyDescent="0.3">
      <c r="B14" s="2" t="s">
        <v>94</v>
      </c>
      <c r="C14" s="2" t="s">
        <v>95</v>
      </c>
      <c r="D14" s="2" t="s">
        <v>96</v>
      </c>
      <c r="E14" s="80" t="s">
        <v>72</v>
      </c>
      <c r="F14" s="2" t="s">
        <v>73</v>
      </c>
      <c r="G14" s="2" t="s">
        <v>74</v>
      </c>
      <c r="H14" s="2" t="s">
        <v>75</v>
      </c>
      <c r="I14" s="2" t="s">
        <v>97</v>
      </c>
    </row>
    <row r="15" spans="2:65" ht="43.2" x14ac:dyDescent="0.3">
      <c r="B15" s="2" t="s">
        <v>98</v>
      </c>
      <c r="C15" s="2" t="s">
        <v>99</v>
      </c>
      <c r="D15" s="2" t="s">
        <v>100</v>
      </c>
      <c r="E15" s="80" t="s">
        <v>72</v>
      </c>
      <c r="F15" s="2" t="s">
        <v>73</v>
      </c>
      <c r="G15" s="2" t="s">
        <v>74</v>
      </c>
      <c r="H15" s="2" t="s">
        <v>75</v>
      </c>
      <c r="I15" s="2" t="s">
        <v>82</v>
      </c>
    </row>
    <row r="16" spans="2:65" ht="43.2" x14ac:dyDescent="0.3">
      <c r="B16" s="2" t="s">
        <v>101</v>
      </c>
      <c r="C16" s="80" t="s">
        <v>102</v>
      </c>
      <c r="D16" s="2" t="s">
        <v>103</v>
      </c>
      <c r="E16" s="80" t="s">
        <v>72</v>
      </c>
      <c r="F16" s="2" t="s">
        <v>73</v>
      </c>
      <c r="G16" s="2" t="s">
        <v>74</v>
      </c>
      <c r="H16" s="2" t="s">
        <v>75</v>
      </c>
      <c r="I16" s="2" t="s">
        <v>97</v>
      </c>
    </row>
    <row r="17" spans="2:9" ht="43.2" x14ac:dyDescent="0.3">
      <c r="B17" s="2" t="s">
        <v>104</v>
      </c>
      <c r="C17" s="2" t="s">
        <v>105</v>
      </c>
      <c r="D17" s="2" t="s">
        <v>106</v>
      </c>
      <c r="E17" s="80" t="s">
        <v>72</v>
      </c>
      <c r="F17" s="2" t="s">
        <v>73</v>
      </c>
      <c r="G17" s="2" t="s">
        <v>74</v>
      </c>
      <c r="H17" s="2" t="s">
        <v>75</v>
      </c>
      <c r="I17" s="2" t="s">
        <v>79</v>
      </c>
    </row>
    <row r="18" spans="2:9" ht="43.2" x14ac:dyDescent="0.3">
      <c r="B18" s="2" t="s">
        <v>107</v>
      </c>
      <c r="C18" s="2" t="s">
        <v>108</v>
      </c>
      <c r="D18" s="2" t="s">
        <v>109</v>
      </c>
      <c r="E18" s="80" t="s">
        <v>72</v>
      </c>
      <c r="F18" s="2" t="s">
        <v>73</v>
      </c>
      <c r="G18" s="2" t="s">
        <v>74</v>
      </c>
      <c r="H18" s="2" t="s">
        <v>75</v>
      </c>
      <c r="I18" s="2" t="s">
        <v>79</v>
      </c>
    </row>
    <row r="19" spans="2:9" ht="43.2" x14ac:dyDescent="0.3">
      <c r="B19" s="2" t="s">
        <v>110</v>
      </c>
      <c r="C19" s="2" t="s">
        <v>111</v>
      </c>
      <c r="E19" s="80" t="s">
        <v>72</v>
      </c>
      <c r="F19" s="2" t="s">
        <v>73</v>
      </c>
      <c r="G19" s="2" t="s">
        <v>74</v>
      </c>
      <c r="H19" s="2" t="s">
        <v>75</v>
      </c>
      <c r="I19" s="2" t="s">
        <v>79</v>
      </c>
    </row>
    <row r="20" spans="2:9" ht="43.2" x14ac:dyDescent="0.3">
      <c r="B20" s="2" t="s">
        <v>112</v>
      </c>
      <c r="C20" s="2" t="s">
        <v>113</v>
      </c>
      <c r="E20" s="80" t="s">
        <v>72</v>
      </c>
      <c r="F20" s="2" t="s">
        <v>73</v>
      </c>
      <c r="G20" s="2" t="s">
        <v>74</v>
      </c>
      <c r="H20" s="2" t="s">
        <v>75</v>
      </c>
      <c r="I20" s="2" t="s">
        <v>82</v>
      </c>
    </row>
    <row r="21" spans="2:9" ht="43.2" x14ac:dyDescent="0.3">
      <c r="B21" s="2" t="s">
        <v>114</v>
      </c>
      <c r="C21" s="2" t="s">
        <v>115</v>
      </c>
      <c r="D21" s="2" t="s">
        <v>116</v>
      </c>
      <c r="E21" s="80" t="s">
        <v>72</v>
      </c>
      <c r="F21" s="2" t="s">
        <v>73</v>
      </c>
      <c r="G21" s="2" t="s">
        <v>74</v>
      </c>
      <c r="H21" s="2" t="s">
        <v>75</v>
      </c>
      <c r="I21" s="2" t="s">
        <v>27</v>
      </c>
    </row>
    <row r="22" spans="2:9" ht="43.2" x14ac:dyDescent="0.3">
      <c r="B22" s="2" t="s">
        <v>117</v>
      </c>
      <c r="C22" s="80" t="s">
        <v>118</v>
      </c>
      <c r="D22" s="2" t="s">
        <v>119</v>
      </c>
      <c r="E22" s="80" t="s">
        <v>72</v>
      </c>
      <c r="F22" s="2" t="s">
        <v>73</v>
      </c>
      <c r="G22" s="2" t="s">
        <v>74</v>
      </c>
      <c r="H22" s="2" t="s">
        <v>75</v>
      </c>
      <c r="I22" s="2" t="s">
        <v>82</v>
      </c>
    </row>
    <row r="23" spans="2:9" ht="43.2" x14ac:dyDescent="0.3">
      <c r="B23" s="2" t="s">
        <v>120</v>
      </c>
      <c r="C23" s="2" t="s">
        <v>121</v>
      </c>
      <c r="D23" s="2" t="s">
        <v>122</v>
      </c>
      <c r="E23" s="80" t="s">
        <v>72</v>
      </c>
      <c r="F23" s="2" t="s">
        <v>73</v>
      </c>
      <c r="G23" s="2" t="s">
        <v>74</v>
      </c>
      <c r="H23" s="2" t="s">
        <v>75</v>
      </c>
      <c r="I23" s="2" t="s">
        <v>79</v>
      </c>
    </row>
    <row r="24" spans="2:9" ht="43.2" x14ac:dyDescent="0.3">
      <c r="B24" s="2" t="s">
        <v>123</v>
      </c>
      <c r="C24" s="2" t="s">
        <v>124</v>
      </c>
      <c r="D24" s="80"/>
      <c r="E24" s="80" t="s">
        <v>72</v>
      </c>
      <c r="F24" s="2" t="s">
        <v>73</v>
      </c>
      <c r="G24" s="2" t="s">
        <v>74</v>
      </c>
      <c r="H24" s="2" t="s">
        <v>75</v>
      </c>
      <c r="I24" s="2" t="s">
        <v>97</v>
      </c>
    </row>
    <row r="25" spans="2:9" ht="43.2" x14ac:dyDescent="0.3">
      <c r="B25" s="2" t="s">
        <v>125</v>
      </c>
      <c r="C25" s="80" t="s">
        <v>126</v>
      </c>
      <c r="D25" s="80" t="s">
        <v>127</v>
      </c>
      <c r="E25" s="80" t="s">
        <v>72</v>
      </c>
      <c r="F25" s="2" t="s">
        <v>73</v>
      </c>
      <c r="G25" s="2" t="s">
        <v>74</v>
      </c>
      <c r="H25" s="2" t="s">
        <v>75</v>
      </c>
      <c r="I25" s="2" t="s">
        <v>128</v>
      </c>
    </row>
    <row r="26" spans="2:9" ht="43.2" x14ac:dyDescent="0.3">
      <c r="B26" s="2" t="s">
        <v>129</v>
      </c>
      <c r="C26" s="2" t="s">
        <v>130</v>
      </c>
      <c r="D26" s="2" t="s">
        <v>131</v>
      </c>
      <c r="E26" s="80" t="s">
        <v>132</v>
      </c>
      <c r="F26" s="2" t="s">
        <v>73</v>
      </c>
      <c r="G26" s="2" t="s">
        <v>74</v>
      </c>
      <c r="H26" s="2" t="s">
        <v>75</v>
      </c>
      <c r="I26" s="2" t="s">
        <v>32</v>
      </c>
    </row>
    <row r="27" spans="2:9" ht="43.2" x14ac:dyDescent="0.3">
      <c r="B27" s="2" t="s">
        <v>133</v>
      </c>
      <c r="C27" s="2" t="s">
        <v>134</v>
      </c>
      <c r="E27" s="80" t="s">
        <v>135</v>
      </c>
      <c r="F27" s="2" t="s">
        <v>73</v>
      </c>
      <c r="G27" s="2" t="s">
        <v>74</v>
      </c>
      <c r="H27" s="2" t="s">
        <v>75</v>
      </c>
      <c r="I27" s="2" t="s">
        <v>136</v>
      </c>
    </row>
    <row r="28" spans="2:9" ht="43.2" x14ac:dyDescent="0.3">
      <c r="B28" s="2" t="s">
        <v>137</v>
      </c>
      <c r="C28" s="2" t="s">
        <v>138</v>
      </c>
      <c r="D28" s="2" t="s">
        <v>139</v>
      </c>
      <c r="E28" s="80" t="s">
        <v>140</v>
      </c>
      <c r="F28" s="2" t="s">
        <v>73</v>
      </c>
      <c r="G28" s="2" t="s">
        <v>74</v>
      </c>
      <c r="H28" s="2" t="s">
        <v>75</v>
      </c>
      <c r="I28" s="2" t="s">
        <v>141</v>
      </c>
    </row>
    <row r="29" spans="2:9" ht="43.2" x14ac:dyDescent="0.3">
      <c r="B29" s="2" t="s">
        <v>142</v>
      </c>
      <c r="C29" s="2" t="s">
        <v>143</v>
      </c>
      <c r="E29" s="80" t="s">
        <v>140</v>
      </c>
      <c r="F29" s="2" t="s">
        <v>73</v>
      </c>
      <c r="G29" s="2" t="s">
        <v>74</v>
      </c>
      <c r="H29" s="2" t="s">
        <v>75</v>
      </c>
      <c r="I29" s="2" t="s">
        <v>82</v>
      </c>
    </row>
    <row r="30" spans="2:9" ht="43.2" x14ac:dyDescent="0.3">
      <c r="B30" s="2" t="s">
        <v>144</v>
      </c>
      <c r="C30" s="80" t="s">
        <v>145</v>
      </c>
      <c r="D30" s="2" t="s">
        <v>146</v>
      </c>
      <c r="E30" s="80" t="s">
        <v>140</v>
      </c>
      <c r="F30" s="2" t="s">
        <v>73</v>
      </c>
      <c r="G30" s="2" t="s">
        <v>74</v>
      </c>
      <c r="H30" s="2" t="s">
        <v>75</v>
      </c>
      <c r="I30" s="2" t="s">
        <v>97</v>
      </c>
    </row>
    <row r="31" spans="2:9" ht="43.2" x14ac:dyDescent="0.3">
      <c r="B31" s="2" t="s">
        <v>147</v>
      </c>
      <c r="C31" s="2" t="s">
        <v>148</v>
      </c>
      <c r="E31" s="80" t="s">
        <v>140</v>
      </c>
      <c r="F31" s="2" t="s">
        <v>73</v>
      </c>
      <c r="G31" s="2" t="s">
        <v>74</v>
      </c>
      <c r="H31" s="2" t="s">
        <v>75</v>
      </c>
      <c r="I31" s="2" t="s">
        <v>149</v>
      </c>
    </row>
    <row r="32" spans="2:9" ht="43.2" x14ac:dyDescent="0.3">
      <c r="B32" s="2" t="s">
        <v>150</v>
      </c>
      <c r="C32" s="2" t="s">
        <v>151</v>
      </c>
      <c r="E32" s="80" t="s">
        <v>140</v>
      </c>
      <c r="F32" s="2" t="s">
        <v>73</v>
      </c>
      <c r="G32" s="2" t="s">
        <v>74</v>
      </c>
      <c r="H32" s="2" t="s">
        <v>75</v>
      </c>
      <c r="I32" s="2" t="s">
        <v>149</v>
      </c>
    </row>
    <row r="33" spans="2:9" ht="43.2" x14ac:dyDescent="0.3">
      <c r="B33" s="2" t="s">
        <v>152</v>
      </c>
      <c r="C33" s="2" t="s">
        <v>153</v>
      </c>
      <c r="E33" s="80" t="s">
        <v>140</v>
      </c>
      <c r="F33" s="2" t="s">
        <v>73</v>
      </c>
      <c r="G33" s="2" t="s">
        <v>74</v>
      </c>
      <c r="H33" s="2" t="s">
        <v>75</v>
      </c>
      <c r="I33" s="2" t="s">
        <v>149</v>
      </c>
    </row>
    <row r="34" spans="2:9" ht="43.2" x14ac:dyDescent="0.3">
      <c r="B34" s="2" t="s">
        <v>154</v>
      </c>
      <c r="C34" s="2" t="s">
        <v>155</v>
      </c>
      <c r="E34" s="80" t="s">
        <v>140</v>
      </c>
      <c r="F34" s="2" t="s">
        <v>73</v>
      </c>
      <c r="G34" s="2" t="s">
        <v>74</v>
      </c>
      <c r="H34" s="2" t="s">
        <v>75</v>
      </c>
      <c r="I34" s="2" t="s">
        <v>149</v>
      </c>
    </row>
    <row r="35" spans="2:9" ht="43.2" x14ac:dyDescent="0.3">
      <c r="B35" s="2" t="s">
        <v>156</v>
      </c>
      <c r="C35" s="2" t="s">
        <v>157</v>
      </c>
      <c r="D35" s="2" t="s">
        <v>158</v>
      </c>
      <c r="E35" s="80" t="s">
        <v>140</v>
      </c>
      <c r="F35" s="2" t="s">
        <v>73</v>
      </c>
      <c r="G35" s="2" t="s">
        <v>74</v>
      </c>
      <c r="H35" s="2" t="s">
        <v>75</v>
      </c>
      <c r="I35" s="2" t="s">
        <v>82</v>
      </c>
    </row>
    <row r="36" spans="2:9" ht="43.2" x14ac:dyDescent="0.3">
      <c r="B36" s="2" t="s">
        <v>159</v>
      </c>
      <c r="C36" s="2" t="s">
        <v>160</v>
      </c>
      <c r="D36" s="80" t="s">
        <v>161</v>
      </c>
      <c r="E36" s="80" t="s">
        <v>140</v>
      </c>
      <c r="F36" s="2" t="s">
        <v>73</v>
      </c>
      <c r="G36" s="2" t="s">
        <v>74</v>
      </c>
      <c r="H36" s="2" t="s">
        <v>75</v>
      </c>
      <c r="I36" s="2" t="s">
        <v>97</v>
      </c>
    </row>
    <row r="37" spans="2:9" ht="43.2" x14ac:dyDescent="0.3">
      <c r="B37" s="2" t="s">
        <v>162</v>
      </c>
      <c r="C37" s="80" t="s">
        <v>163</v>
      </c>
      <c r="E37" s="80" t="s">
        <v>140</v>
      </c>
      <c r="F37" s="2" t="s">
        <v>73</v>
      </c>
      <c r="G37" s="2" t="s">
        <v>74</v>
      </c>
      <c r="H37" s="2" t="s">
        <v>75</v>
      </c>
      <c r="I37" s="2" t="s">
        <v>82</v>
      </c>
    </row>
    <row r="38" spans="2:9" ht="43.2" x14ac:dyDescent="0.3">
      <c r="B38" s="2" t="s">
        <v>164</v>
      </c>
      <c r="C38" s="80" t="s">
        <v>165</v>
      </c>
      <c r="D38" s="2" t="s">
        <v>166</v>
      </c>
      <c r="E38" s="80" t="s">
        <v>140</v>
      </c>
      <c r="F38" s="2" t="s">
        <v>73</v>
      </c>
      <c r="G38" s="2" t="s">
        <v>74</v>
      </c>
      <c r="H38" s="2" t="s">
        <v>75</v>
      </c>
      <c r="I38" s="2" t="s">
        <v>167</v>
      </c>
    </row>
    <row r="39" spans="2:9" ht="57.6" x14ac:dyDescent="0.3">
      <c r="B39" s="2" t="s">
        <v>168</v>
      </c>
      <c r="C39" s="80" t="s">
        <v>169</v>
      </c>
      <c r="D39" s="2" t="s">
        <v>170</v>
      </c>
      <c r="E39" s="80" t="s">
        <v>140</v>
      </c>
      <c r="F39" s="2" t="s">
        <v>73</v>
      </c>
      <c r="G39" s="2" t="s">
        <v>74</v>
      </c>
      <c r="H39" s="2" t="s">
        <v>171</v>
      </c>
      <c r="I39" s="2" t="s">
        <v>167</v>
      </c>
    </row>
    <row r="40" spans="2:9" ht="43.2" x14ac:dyDescent="0.3">
      <c r="B40" s="2" t="s">
        <v>172</v>
      </c>
      <c r="C40" s="80" t="s">
        <v>173</v>
      </c>
      <c r="E40" s="80" t="s">
        <v>72</v>
      </c>
      <c r="F40" s="2" t="s">
        <v>73</v>
      </c>
      <c r="G40" s="2" t="s">
        <v>74</v>
      </c>
      <c r="H40" s="2" t="s">
        <v>174</v>
      </c>
      <c r="I40" s="2" t="s">
        <v>79</v>
      </c>
    </row>
    <row r="41" spans="2:9" ht="43.2" x14ac:dyDescent="0.3">
      <c r="B41" s="2" t="s">
        <v>175</v>
      </c>
      <c r="C41" s="2" t="s">
        <v>176</v>
      </c>
      <c r="E41" s="80" t="s">
        <v>72</v>
      </c>
      <c r="F41" s="2" t="s">
        <v>177</v>
      </c>
      <c r="G41" s="2" t="s">
        <v>74</v>
      </c>
      <c r="H41" s="2" t="s">
        <v>174</v>
      </c>
      <c r="I41" s="2" t="s">
        <v>82</v>
      </c>
    </row>
    <row r="42" spans="2:9" ht="43.2" x14ac:dyDescent="0.3">
      <c r="B42" s="2" t="s">
        <v>178</v>
      </c>
      <c r="C42" s="2" t="s">
        <v>179</v>
      </c>
      <c r="D42" s="2" t="s">
        <v>180</v>
      </c>
      <c r="E42" s="80" t="s">
        <v>140</v>
      </c>
      <c r="F42" s="2" t="s">
        <v>177</v>
      </c>
      <c r="G42" s="2" t="s">
        <v>74</v>
      </c>
      <c r="H42" s="2" t="s">
        <v>174</v>
      </c>
      <c r="I42" s="2" t="s">
        <v>82</v>
      </c>
    </row>
    <row r="43" spans="2:9" ht="43.2" x14ac:dyDescent="0.3">
      <c r="B43" s="2" t="s">
        <v>181</v>
      </c>
      <c r="C43" s="2" t="s">
        <v>182</v>
      </c>
      <c r="D43" s="2" t="s">
        <v>183</v>
      </c>
      <c r="E43" s="80" t="s">
        <v>140</v>
      </c>
      <c r="F43" s="2" t="s">
        <v>177</v>
      </c>
      <c r="G43" s="2" t="s">
        <v>74</v>
      </c>
      <c r="H43" s="2" t="s">
        <v>174</v>
      </c>
      <c r="I43" s="2" t="s">
        <v>82</v>
      </c>
    </row>
    <row r="44" spans="2:9" ht="43.2" x14ac:dyDescent="0.3">
      <c r="B44" s="2" t="s">
        <v>184</v>
      </c>
      <c r="C44" s="2" t="s">
        <v>185</v>
      </c>
      <c r="D44" s="2" t="s">
        <v>186</v>
      </c>
      <c r="E44" s="80" t="s">
        <v>140</v>
      </c>
      <c r="F44" s="2" t="s">
        <v>177</v>
      </c>
      <c r="G44" s="2" t="s">
        <v>74</v>
      </c>
      <c r="H44" s="2" t="s">
        <v>174</v>
      </c>
      <c r="I44" s="2" t="s">
        <v>82</v>
      </c>
    </row>
    <row r="45" spans="2:9" ht="43.2" x14ac:dyDescent="0.3">
      <c r="B45" s="2" t="s">
        <v>187</v>
      </c>
      <c r="C45" s="2" t="s">
        <v>188</v>
      </c>
      <c r="E45" s="80" t="s">
        <v>140</v>
      </c>
      <c r="F45" s="2" t="s">
        <v>177</v>
      </c>
      <c r="G45" s="2" t="s">
        <v>74</v>
      </c>
      <c r="H45" s="2" t="s">
        <v>174</v>
      </c>
      <c r="I45" s="2" t="s">
        <v>82</v>
      </c>
    </row>
    <row r="46" spans="2:9" ht="43.2" x14ac:dyDescent="0.3">
      <c r="B46" s="2" t="s">
        <v>189</v>
      </c>
      <c r="C46" s="2" t="s">
        <v>190</v>
      </c>
      <c r="D46" s="2" t="s">
        <v>191</v>
      </c>
      <c r="E46" s="80" t="s">
        <v>140</v>
      </c>
      <c r="F46" s="2" t="s">
        <v>177</v>
      </c>
      <c r="G46" s="2" t="s">
        <v>74</v>
      </c>
      <c r="H46" s="2" t="s">
        <v>174</v>
      </c>
      <c r="I46" s="2" t="s">
        <v>82</v>
      </c>
    </row>
    <row r="47" spans="2:9" ht="43.2" x14ac:dyDescent="0.3">
      <c r="B47" s="2" t="s">
        <v>192</v>
      </c>
      <c r="C47" s="2" t="s">
        <v>193</v>
      </c>
      <c r="E47" s="80" t="s">
        <v>140</v>
      </c>
      <c r="F47" s="2" t="s">
        <v>177</v>
      </c>
      <c r="G47" s="2" t="s">
        <v>74</v>
      </c>
      <c r="H47" s="2" t="s">
        <v>174</v>
      </c>
      <c r="I47" s="2" t="s">
        <v>82</v>
      </c>
    </row>
    <row r="48" spans="2:9" ht="43.2" x14ac:dyDescent="0.3">
      <c r="B48" s="2" t="s">
        <v>194</v>
      </c>
      <c r="C48" s="2" t="s">
        <v>195</v>
      </c>
      <c r="E48" s="80" t="s">
        <v>140</v>
      </c>
      <c r="F48" s="2" t="s">
        <v>177</v>
      </c>
      <c r="G48" s="2" t="s">
        <v>74</v>
      </c>
      <c r="H48" s="2" t="s">
        <v>174</v>
      </c>
      <c r="I48" s="2" t="s">
        <v>82</v>
      </c>
    </row>
    <row r="49" spans="2:9" ht="43.2" x14ac:dyDescent="0.3">
      <c r="B49" s="2" t="s">
        <v>196</v>
      </c>
      <c r="C49" s="2" t="s">
        <v>197</v>
      </c>
      <c r="D49" s="2" t="s">
        <v>198</v>
      </c>
      <c r="E49" s="80" t="s">
        <v>140</v>
      </c>
      <c r="F49" s="2" t="s">
        <v>177</v>
      </c>
      <c r="G49" s="2" t="s">
        <v>74</v>
      </c>
      <c r="H49" s="2" t="s">
        <v>174</v>
      </c>
      <c r="I49" s="2" t="s">
        <v>82</v>
      </c>
    </row>
    <row r="50" spans="2:9" ht="43.2" x14ac:dyDescent="0.3">
      <c r="B50" s="2" t="s">
        <v>199</v>
      </c>
      <c r="C50" s="2" t="s">
        <v>200</v>
      </c>
      <c r="D50" s="2" t="s">
        <v>201</v>
      </c>
      <c r="E50" s="80" t="s">
        <v>140</v>
      </c>
      <c r="F50" s="2" t="s">
        <v>177</v>
      </c>
      <c r="G50" s="2" t="s">
        <v>74</v>
      </c>
      <c r="H50" s="2" t="s">
        <v>174</v>
      </c>
      <c r="I50" s="2" t="s">
        <v>82</v>
      </c>
    </row>
    <row r="51" spans="2:9" ht="43.2" x14ac:dyDescent="0.3">
      <c r="B51" s="2" t="s">
        <v>202</v>
      </c>
      <c r="C51" s="2" t="s">
        <v>203</v>
      </c>
      <c r="E51" s="80" t="s">
        <v>140</v>
      </c>
      <c r="F51" s="2" t="s">
        <v>177</v>
      </c>
      <c r="G51" s="2" t="s">
        <v>74</v>
      </c>
      <c r="H51" s="2" t="s">
        <v>174</v>
      </c>
      <c r="I51" s="2" t="s">
        <v>82</v>
      </c>
    </row>
    <row r="52" spans="2:9" ht="43.2" x14ac:dyDescent="0.3">
      <c r="B52" s="2" t="s">
        <v>204</v>
      </c>
      <c r="C52" s="2" t="s">
        <v>205</v>
      </c>
      <c r="D52" s="2" t="s">
        <v>206</v>
      </c>
      <c r="E52" s="80" t="s">
        <v>140</v>
      </c>
      <c r="F52" s="2" t="s">
        <v>177</v>
      </c>
      <c r="G52" s="2" t="s">
        <v>74</v>
      </c>
      <c r="H52" s="2" t="s">
        <v>174</v>
      </c>
      <c r="I52" s="2" t="s">
        <v>82</v>
      </c>
    </row>
    <row r="53" spans="2:9" ht="43.2" x14ac:dyDescent="0.3">
      <c r="B53" s="2" t="s">
        <v>207</v>
      </c>
      <c r="C53" s="2" t="s">
        <v>208</v>
      </c>
      <c r="E53" s="80" t="s">
        <v>140</v>
      </c>
      <c r="F53" s="2" t="s">
        <v>177</v>
      </c>
      <c r="G53" s="2" t="s">
        <v>74</v>
      </c>
      <c r="H53" s="2" t="s">
        <v>174</v>
      </c>
      <c r="I53" s="2" t="s">
        <v>82</v>
      </c>
    </row>
    <row r="54" spans="2:9" ht="43.2" x14ac:dyDescent="0.3">
      <c r="B54" s="2" t="s">
        <v>209</v>
      </c>
      <c r="C54" s="2" t="s">
        <v>210</v>
      </c>
      <c r="E54" s="80" t="s">
        <v>140</v>
      </c>
      <c r="F54" s="2" t="s">
        <v>177</v>
      </c>
      <c r="G54" s="2" t="s">
        <v>74</v>
      </c>
      <c r="H54" s="2" t="s">
        <v>174</v>
      </c>
      <c r="I54" s="2" t="s">
        <v>82</v>
      </c>
    </row>
    <row r="55" spans="2:9" ht="43.2" x14ac:dyDescent="0.3">
      <c r="B55" s="2" t="s">
        <v>211</v>
      </c>
      <c r="C55" s="2" t="s">
        <v>212</v>
      </c>
      <c r="E55" s="80" t="s">
        <v>140</v>
      </c>
      <c r="F55" s="2" t="s">
        <v>177</v>
      </c>
      <c r="G55" s="2" t="s">
        <v>74</v>
      </c>
      <c r="H55" s="2" t="s">
        <v>174</v>
      </c>
      <c r="I55" s="2" t="s">
        <v>82</v>
      </c>
    </row>
    <row r="56" spans="2:9" ht="43.2" x14ac:dyDescent="0.3">
      <c r="B56" s="2" t="s">
        <v>213</v>
      </c>
      <c r="C56" s="2" t="s">
        <v>214</v>
      </c>
      <c r="E56" s="80" t="s">
        <v>140</v>
      </c>
      <c r="F56" s="2" t="s">
        <v>177</v>
      </c>
      <c r="G56" s="2" t="s">
        <v>74</v>
      </c>
      <c r="H56" s="2" t="s">
        <v>174</v>
      </c>
      <c r="I56" s="2" t="s">
        <v>82</v>
      </c>
    </row>
    <row r="57" spans="2:9" ht="43.2" x14ac:dyDescent="0.3">
      <c r="B57" s="2" t="s">
        <v>215</v>
      </c>
      <c r="C57" s="2" t="s">
        <v>216</v>
      </c>
      <c r="E57" s="80" t="s">
        <v>140</v>
      </c>
      <c r="F57" s="2" t="s">
        <v>177</v>
      </c>
      <c r="G57" s="2" t="s">
        <v>74</v>
      </c>
      <c r="H57" s="2" t="s">
        <v>174</v>
      </c>
      <c r="I57" s="2" t="s">
        <v>82</v>
      </c>
    </row>
    <row r="58" spans="2:9" ht="43.2" x14ac:dyDescent="0.3">
      <c r="B58" s="2" t="s">
        <v>217</v>
      </c>
      <c r="C58" s="2" t="s">
        <v>218</v>
      </c>
      <c r="E58" s="80" t="s">
        <v>140</v>
      </c>
      <c r="F58" s="2" t="s">
        <v>177</v>
      </c>
      <c r="G58" s="2" t="s">
        <v>74</v>
      </c>
      <c r="H58" s="2" t="s">
        <v>174</v>
      </c>
      <c r="I58" s="2" t="s">
        <v>82</v>
      </c>
    </row>
    <row r="59" spans="2:9" ht="43.2" x14ac:dyDescent="0.3">
      <c r="B59" s="2" t="s">
        <v>219</v>
      </c>
      <c r="C59" s="2" t="s">
        <v>220</v>
      </c>
      <c r="E59" s="80" t="s">
        <v>140</v>
      </c>
      <c r="F59" s="2" t="s">
        <v>177</v>
      </c>
      <c r="G59" s="2" t="s">
        <v>74</v>
      </c>
      <c r="H59" s="2" t="s">
        <v>174</v>
      </c>
      <c r="I59" s="2" t="s">
        <v>82</v>
      </c>
    </row>
    <row r="60" spans="2:9" ht="43.2" x14ac:dyDescent="0.3">
      <c r="B60" s="2" t="s">
        <v>221</v>
      </c>
      <c r="C60" s="2" t="s">
        <v>222</v>
      </c>
      <c r="E60" s="80" t="s">
        <v>140</v>
      </c>
      <c r="F60" s="2" t="s">
        <v>177</v>
      </c>
      <c r="G60" s="2" t="s">
        <v>74</v>
      </c>
      <c r="H60" s="2" t="s">
        <v>174</v>
      </c>
      <c r="I60" s="2" t="s">
        <v>82</v>
      </c>
    </row>
    <row r="61" spans="2:9" ht="43.2" x14ac:dyDescent="0.3">
      <c r="B61" s="2" t="s">
        <v>223</v>
      </c>
      <c r="C61" s="2" t="s">
        <v>224</v>
      </c>
      <c r="E61" s="80" t="s">
        <v>140</v>
      </c>
      <c r="F61" s="2" t="s">
        <v>177</v>
      </c>
      <c r="G61" s="2" t="s">
        <v>74</v>
      </c>
      <c r="H61" s="2" t="s">
        <v>174</v>
      </c>
      <c r="I61" s="2" t="s">
        <v>82</v>
      </c>
    </row>
    <row r="62" spans="2:9" ht="43.2" x14ac:dyDescent="0.3">
      <c r="B62" s="2" t="s">
        <v>225</v>
      </c>
      <c r="C62" s="2" t="s">
        <v>226</v>
      </c>
      <c r="E62" s="80" t="s">
        <v>140</v>
      </c>
      <c r="F62" s="2" t="s">
        <v>177</v>
      </c>
      <c r="G62" s="2" t="s">
        <v>74</v>
      </c>
      <c r="H62" s="2" t="s">
        <v>174</v>
      </c>
      <c r="I62" s="2" t="s">
        <v>82</v>
      </c>
    </row>
    <row r="63" spans="2:9" ht="43.2" x14ac:dyDescent="0.3">
      <c r="B63" s="2" t="s">
        <v>227</v>
      </c>
      <c r="C63" s="2" t="s">
        <v>228</v>
      </c>
      <c r="E63" s="80" t="s">
        <v>140</v>
      </c>
      <c r="F63" s="2" t="s">
        <v>177</v>
      </c>
      <c r="G63" s="2" t="s">
        <v>74</v>
      </c>
      <c r="H63" s="2" t="s">
        <v>174</v>
      </c>
      <c r="I63" s="2" t="s">
        <v>82</v>
      </c>
    </row>
    <row r="64" spans="2:9" ht="43.2" x14ac:dyDescent="0.3">
      <c r="B64" s="2" t="s">
        <v>229</v>
      </c>
      <c r="C64" s="2" t="s">
        <v>230</v>
      </c>
      <c r="E64" s="80" t="s">
        <v>140</v>
      </c>
      <c r="F64" s="2" t="s">
        <v>177</v>
      </c>
      <c r="G64" s="2" t="s">
        <v>74</v>
      </c>
      <c r="H64" s="2" t="s">
        <v>174</v>
      </c>
      <c r="I64" s="2" t="s">
        <v>82</v>
      </c>
    </row>
    <row r="65" spans="2:9" ht="43.2" x14ac:dyDescent="0.3">
      <c r="B65" s="2" t="s">
        <v>231</v>
      </c>
      <c r="C65" s="2" t="s">
        <v>232</v>
      </c>
      <c r="E65" s="80" t="s">
        <v>140</v>
      </c>
      <c r="F65" s="2" t="s">
        <v>177</v>
      </c>
      <c r="G65" s="2" t="s">
        <v>74</v>
      </c>
      <c r="H65" s="2" t="s">
        <v>174</v>
      </c>
      <c r="I65" s="2" t="s">
        <v>141</v>
      </c>
    </row>
    <row r="66" spans="2:9" ht="43.2" x14ac:dyDescent="0.3">
      <c r="B66" s="2" t="s">
        <v>233</v>
      </c>
      <c r="C66" s="2" t="s">
        <v>234</v>
      </c>
      <c r="E66" s="80" t="s">
        <v>140</v>
      </c>
      <c r="F66" s="2" t="s">
        <v>177</v>
      </c>
      <c r="G66" s="2" t="s">
        <v>74</v>
      </c>
      <c r="H66" s="2" t="s">
        <v>174</v>
      </c>
      <c r="I66" s="2" t="s">
        <v>82</v>
      </c>
    </row>
    <row r="67" spans="2:9" ht="43.2" x14ac:dyDescent="0.3">
      <c r="B67" s="2" t="s">
        <v>235</v>
      </c>
      <c r="C67" s="2" t="s">
        <v>236</v>
      </c>
      <c r="E67" s="80" t="s">
        <v>140</v>
      </c>
      <c r="F67" s="2" t="s">
        <v>177</v>
      </c>
      <c r="G67" s="2" t="s">
        <v>74</v>
      </c>
      <c r="H67" s="2" t="s">
        <v>174</v>
      </c>
      <c r="I67" s="2" t="s">
        <v>82</v>
      </c>
    </row>
    <row r="68" spans="2:9" ht="43.2" x14ac:dyDescent="0.3">
      <c r="B68" s="2" t="s">
        <v>237</v>
      </c>
      <c r="C68" s="2" t="s">
        <v>238</v>
      </c>
      <c r="E68" s="80" t="s">
        <v>140</v>
      </c>
      <c r="F68" s="2" t="s">
        <v>177</v>
      </c>
      <c r="G68" s="2" t="s">
        <v>74</v>
      </c>
      <c r="H68" s="2" t="s">
        <v>174</v>
      </c>
      <c r="I68" s="2" t="s">
        <v>82</v>
      </c>
    </row>
    <row r="69" spans="2:9" ht="43.2" x14ac:dyDescent="0.3">
      <c r="B69" s="2" t="s">
        <v>239</v>
      </c>
      <c r="C69" s="2" t="s">
        <v>240</v>
      </c>
      <c r="E69" s="80" t="s">
        <v>140</v>
      </c>
      <c r="F69" s="2" t="s">
        <v>177</v>
      </c>
      <c r="G69" s="2" t="s">
        <v>74</v>
      </c>
      <c r="H69" s="2" t="s">
        <v>174</v>
      </c>
      <c r="I69" s="2" t="s">
        <v>82</v>
      </c>
    </row>
    <row r="70" spans="2:9" ht="43.2" x14ac:dyDescent="0.3">
      <c r="B70" s="2" t="s">
        <v>241</v>
      </c>
      <c r="C70" s="2" t="s">
        <v>242</v>
      </c>
      <c r="E70" s="80" t="s">
        <v>140</v>
      </c>
      <c r="F70" s="2" t="s">
        <v>177</v>
      </c>
      <c r="G70" s="2" t="s">
        <v>74</v>
      </c>
      <c r="H70" s="2" t="s">
        <v>174</v>
      </c>
      <c r="I70" s="2" t="s">
        <v>82</v>
      </c>
    </row>
    <row r="71" spans="2:9" ht="43.2" x14ac:dyDescent="0.3">
      <c r="B71" s="2" t="s">
        <v>243</v>
      </c>
      <c r="C71" s="2" t="s">
        <v>244</v>
      </c>
      <c r="D71" s="2" t="s">
        <v>245</v>
      </c>
      <c r="E71" s="80" t="s">
        <v>140</v>
      </c>
      <c r="F71" s="2" t="s">
        <v>177</v>
      </c>
      <c r="G71" s="2" t="s">
        <v>74</v>
      </c>
      <c r="H71" s="2" t="s">
        <v>174</v>
      </c>
      <c r="I71" s="2" t="s">
        <v>82</v>
      </c>
    </row>
    <row r="72" spans="2:9" ht="43.2" x14ac:dyDescent="0.3">
      <c r="B72" s="2" t="s">
        <v>246</v>
      </c>
      <c r="C72" s="2" t="s">
        <v>247</v>
      </c>
      <c r="D72" s="2" t="s">
        <v>248</v>
      </c>
      <c r="E72" s="143" t="s">
        <v>140</v>
      </c>
      <c r="F72" s="2" t="s">
        <v>177</v>
      </c>
      <c r="G72" s="2" t="s">
        <v>74</v>
      </c>
      <c r="H72" s="2" t="s">
        <v>174</v>
      </c>
      <c r="I72" s="2" t="s">
        <v>82</v>
      </c>
    </row>
  </sheetData>
  <mergeCells count="1">
    <mergeCell ref="B2:J2"/>
  </mergeCells>
  <phoneticPr fontId="4" type="noConversion"/>
  <hyperlinks>
    <hyperlink ref="C10" r:id="rId1" display="What is the cloud rationalization decision for the workload?" xr:uid="{DCB3F0A8-1A7B-45F9-B455-0AD62E68B0A2}"/>
    <hyperlink ref="C37" r:id="rId2" display="What level of availability is required when it is migrated to the cloud?" xr:uid="{515F1E66-267A-4A79-A6EB-0F5B6CDBDB7D}"/>
    <hyperlink ref="E7" location="'8. Digital Estate'!A1" display="Digital Estate" xr:uid="{0CECDDDA-B857-4F97-B449-F86DFACF7B33}"/>
    <hyperlink ref="E8" location="'8. Digital Estate'!A1" display="Digital Estate" xr:uid="{053D23BF-4141-4118-8B25-8FB88109EF62}"/>
    <hyperlink ref="E9" location="'8. Digital Estate'!A1" display="Digital Estate" xr:uid="{97F7FE27-B9C4-4A43-ACBE-B2455D4DE752}"/>
    <hyperlink ref="E10" location="'8. Digital Estate'!A1" display="Digital Estate" xr:uid="{546214EB-589F-4507-ABDC-0B13BE414EE5}"/>
    <hyperlink ref="E11" location="'8. Digital Estate'!A1" display="Digital Estate" xr:uid="{7333A08C-6FE6-4E68-A19B-7118BB79BA30}"/>
    <hyperlink ref="E12" location="'8. Digital Estate'!A1" display="Digital Estate" xr:uid="{20FDF841-0983-4F17-B7CC-1E90128AB754}"/>
    <hyperlink ref="E13" location="'8. Digital Estate'!A1" display="Digital Estate" xr:uid="{AAFBED4D-2E80-4B65-9298-8913EAD0FA85}"/>
    <hyperlink ref="E28" location="'8. Workload'!A1" display="Workload" xr:uid="{AA5A8A3C-5DF3-44CE-BFF1-EA459DDC4DDC}"/>
    <hyperlink ref="E9:E10" location="'8. Workload'!A1" display="Workload" xr:uid="{52E18487-4A66-43E5-8651-DE7AB69B53ED}"/>
    <hyperlink ref="E42" location="'8. Workload'!A1" display="Workload" xr:uid="{269C5360-EA5F-4075-88C6-C905A4E96954}"/>
    <hyperlink ref="E49" location="'8. Workload'!A1" display="Workload" xr:uid="{70D42ADC-4802-47CB-A79F-B575362951D8}"/>
    <hyperlink ref="E65" location="'8. Workload'!A1" display="Workload" xr:uid="{DEBE4121-55E4-4722-8A9D-00E8B39DA968}"/>
    <hyperlink ref="E31" location="'8. Workload'!A1" display="Workload" xr:uid="{515248DA-844B-46EA-9E7A-DA1A1D514AD6}"/>
    <hyperlink ref="E37" location="'8. Workload'!A1" display="Workload" xr:uid="{8B6C237C-E840-4969-85DD-AC147118CFC7}"/>
    <hyperlink ref="E15:E20" location="'8. Workload'!A1" display="Workload" xr:uid="{7739392F-CA8D-4B25-BCAE-3DCCCDE7DA96}"/>
    <hyperlink ref="E27:E41" location="'8. Workload'!A1" display="Workload" xr:uid="{A7924D52-FF72-4ABF-912E-BC11A35BB74D}"/>
    <hyperlink ref="E27" location="'8. Wave'!A1" display="Wave" xr:uid="{BA87DB98-E99A-41B9-9B0D-D897E9B5266F}"/>
    <hyperlink ref="E44:E46" location="'8. Workload'!A1" display="Workload" xr:uid="{D4D8671F-C405-4B4B-8FAA-F1D61789B299}"/>
    <hyperlink ref="E49:E51" location="'8. Workload'!A1" display="Workload" xr:uid="{AA045595-FFDB-46D4-8BD0-F74D0C99F346}"/>
    <hyperlink ref="E26" location="'3. Roles'!A1" display="Roles, Team" xr:uid="{7956268B-2C1A-4C74-94E1-94D56A073B55}"/>
    <hyperlink ref="E14" location="'8. Digital Estate'!A1" display="Digital Estate" xr:uid="{A2D47F10-6785-4F91-9DF7-9E90ED06E1DD}"/>
    <hyperlink ref="E41" location="'8. Digital Estate'!A1" display="Digital Estate" xr:uid="{161B45CB-C329-4280-A212-9842927B4797}"/>
    <hyperlink ref="E15" location="'8. Digital Estate'!A1" display="Digital Estate" xr:uid="{EB903744-7ABB-4012-B5F6-15B94E92B78E}"/>
    <hyperlink ref="E16" location="'8. Digital Estate'!A1" display="Digital Estate" xr:uid="{AFD07391-6459-44AD-BF05-44D3B3C1A824}"/>
    <hyperlink ref="E17" location="'8. Digital Estate'!A1" display="Digital Estate" xr:uid="{33BB15D8-FD57-4415-8930-31ABBDA73168}"/>
    <hyperlink ref="E18" location="'8. Digital Estate'!A1" display="Digital Estate" xr:uid="{D5F78A59-D439-41C5-85B1-7B854D0B9D34}"/>
    <hyperlink ref="E19" location="'8. Digital Estate'!A1" display="Digital Estate" xr:uid="{222754CF-DB2C-47A4-BEE1-519EB1DC8D3F}"/>
    <hyperlink ref="E20" location="'8. Digital Estate'!A1" display="Digital Estate" xr:uid="{F50E8A52-F6D6-45A7-B407-E5973CDDA7D6}"/>
    <hyperlink ref="E21" location="'8. Digital Estate'!A1" display="Digital Estate" xr:uid="{F81EF99F-31C5-47ED-927A-0194DC46996F}"/>
    <hyperlink ref="E22" location="'8. Digital Estate'!A1" display="Digital Estate" xr:uid="{338BEB3F-C8F6-4E4A-BE97-31D1F2765CC9}"/>
    <hyperlink ref="C22" r:id="rId3" xr:uid="{3B1FED0D-D6E8-4AA0-B3CE-B6C9CFA818DD}"/>
    <hyperlink ref="E23" location="'8. Digital Estate'!A1" display="Digital Estate" xr:uid="{980CEF81-0074-4089-B719-5BDA2A98B6A3}"/>
    <hyperlink ref="D36" r:id="rId4" xr:uid="{17E1C545-8F38-496B-B936-80C3C7B2F3CB}"/>
    <hyperlink ref="E24" location="'8. Digital Estate'!A1" display="Digital Estate" xr:uid="{CF63959C-2EC7-43DD-BCE6-B7097E47305E}"/>
    <hyperlink ref="D25" r:id="rId5" xr:uid="{D3CC1886-920B-4493-9711-4AA34DB775E7}"/>
    <hyperlink ref="C25" r:id="rId6" xr:uid="{5A2B7BAB-3908-4BA5-A940-A6B7C14AE3CE}"/>
    <hyperlink ref="E25" location="'8. Digital Estate'!A1" display="Digital Estate" xr:uid="{B9C9FC36-E25A-4FC9-A3AA-6E894EE8EE68}"/>
    <hyperlink ref="E38" location="'8. Workload'!A1" display="Workload" xr:uid="{B5821588-BE98-4919-BF47-4C1B4AD5980C}"/>
    <hyperlink ref="C38" r:id="rId7" xr:uid="{D1D8E5B6-127A-4222-A395-7000478C6CF8}"/>
    <hyperlink ref="C39" r:id="rId8" xr:uid="{7516A7F5-B20D-40DD-9ADE-304F8F5DE1F3}"/>
    <hyperlink ref="E39" location="'8. Workload'!A1" display="Workload" xr:uid="{00501389-6B22-4976-A9A4-45BC44A6694A}"/>
    <hyperlink ref="C30" r:id="rId9" location="data-sensitivity" xr:uid="{0D810EF6-907A-42F5-816C-BADEEA3AB992}"/>
    <hyperlink ref="C16" r:id="rId10" location="mission-criticality" xr:uid="{28F20C48-8129-40F3-86F5-6D2DDDEA39FA}"/>
    <hyperlink ref="C40" r:id="rId11" display="Has a Total Cost of Ownership analysis been completed to estimate the cost savings you can realize by migrating your workloads to Azure?" xr:uid="{292ECEC3-0D24-4D0B-8815-3AC19E68EDA8}"/>
    <hyperlink ref="E40" location="'8. Digital Estate'!A1" display="Digital Estate" xr:uid="{F502005A-F9EA-496F-9EB8-52025D155758}"/>
  </hyperlinks>
  <pageMargins left="0.7" right="0.7" top="0.75" bottom="0.75" header="0.3" footer="0.3"/>
  <pageSetup paperSize="9" orientation="portrait" horizontalDpi="0" verticalDpi="0" r:id="rId12"/>
  <drawing r:id="rId13"/>
  <tableParts count="1">
    <tablePart r:id="rId14"/>
  </tableParts>
  <extLst>
    <ext xmlns:x14="http://schemas.microsoft.com/office/spreadsheetml/2009/9/main" uri="{CCE6A557-97BC-4b89-ADB6-D9C93CAAB3DF}">
      <x14:dataValidations xmlns:xm="http://schemas.microsoft.com/office/excel/2006/main" count="1">
        <x14:dataValidation type="list" allowBlank="1" showInputMessage="1" showErrorMessage="1" xr:uid="{B966B884-A392-48AB-BDF2-D84E808D2D51}">
          <x14:formula1>
            <xm:f>Data!$B$2:$B$60</xm:f>
          </x14:formula1>
          <xm:sqref>I7:I72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C87B-8DD5-4D7B-ACE6-F227ECC08645}">
  <sheetPr codeName="Sheet16"/>
  <dimension ref="B2:AH17"/>
  <sheetViews>
    <sheetView showGridLines="0" zoomScale="70" zoomScaleNormal="70" workbookViewId="0">
      <pane ySplit="3" topLeftCell="A4" activePane="bottomLeft" state="frozen"/>
      <selection pane="bottomLeft" activeCell="O44" sqref="O44"/>
    </sheetView>
  </sheetViews>
  <sheetFormatPr defaultRowHeight="14.4" x14ac:dyDescent="0.3"/>
  <cols>
    <col min="1" max="1" width="2.77734375" customWidth="1"/>
    <col min="2" max="2" width="23" bestFit="1" customWidth="1"/>
    <col min="3" max="10" width="4.5546875" bestFit="1" customWidth="1"/>
    <col min="11" max="11" width="28.44140625" bestFit="1" customWidth="1"/>
    <col min="12" max="23" width="4.77734375" bestFit="1" customWidth="1"/>
    <col min="24" max="24" width="8.44140625" bestFit="1" customWidth="1"/>
    <col min="25" max="29" width="4.77734375" bestFit="1" customWidth="1"/>
    <col min="30" max="30" width="8.44140625" bestFit="1" customWidth="1"/>
    <col min="31" max="31" width="4.77734375" bestFit="1" customWidth="1"/>
  </cols>
  <sheetData>
    <row r="2" spans="2:34" s="43" customFormat="1" ht="21" x14ac:dyDescent="0.4">
      <c r="B2" s="276" t="s">
        <v>249</v>
      </c>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c r="AC2" s="276"/>
      <c r="AD2" s="276"/>
      <c r="AE2" s="276"/>
      <c r="AF2" s="121"/>
      <c r="AG2" s="121"/>
      <c r="AH2" s="121"/>
    </row>
    <row r="3" spans="2:34" s="43" customFormat="1" ht="21" x14ac:dyDescent="0.4">
      <c r="B3" s="124"/>
      <c r="C3" s="124"/>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4"/>
      <c r="AD3" s="124"/>
      <c r="AE3" s="124"/>
      <c r="AF3" s="121"/>
      <c r="AG3" s="121"/>
      <c r="AH3" s="121"/>
    </row>
    <row r="4" spans="2:34" s="43" customFormat="1" ht="21" x14ac:dyDescent="0.4">
      <c r="B4" s="124"/>
      <c r="C4" s="124"/>
      <c r="D4" s="124"/>
      <c r="E4" s="124"/>
      <c r="F4" s="124"/>
      <c r="G4" s="124"/>
      <c r="H4" s="124"/>
      <c r="I4" s="124"/>
      <c r="J4" s="124"/>
      <c r="K4" s="124"/>
      <c r="L4" s="124"/>
      <c r="M4" s="124"/>
      <c r="N4" s="124"/>
      <c r="O4" s="124"/>
      <c r="P4" s="124"/>
      <c r="Q4" s="124"/>
      <c r="R4" s="124"/>
      <c r="S4" s="124"/>
      <c r="T4" s="124"/>
      <c r="U4" s="124"/>
      <c r="V4" s="124"/>
      <c r="W4" s="124"/>
      <c r="X4" s="124"/>
      <c r="Y4" s="124"/>
      <c r="Z4" s="124"/>
      <c r="AA4" s="124"/>
      <c r="AB4" s="124"/>
      <c r="AC4" s="124"/>
      <c r="AD4" s="124"/>
      <c r="AE4" s="124"/>
      <c r="AF4" s="121"/>
      <c r="AG4" s="121"/>
      <c r="AH4" s="121"/>
    </row>
    <row r="6" spans="2:34" ht="125.4" x14ac:dyDescent="0.3">
      <c r="K6" s="82" t="s">
        <v>250</v>
      </c>
      <c r="L6" s="83" t="s">
        <v>251</v>
      </c>
      <c r="M6" s="83" t="s">
        <v>252</v>
      </c>
      <c r="N6" s="83" t="s">
        <v>253</v>
      </c>
      <c r="O6" s="83" t="s">
        <v>254</v>
      </c>
      <c r="P6" s="83" t="s">
        <v>255</v>
      </c>
      <c r="Q6" s="83" t="s">
        <v>256</v>
      </c>
      <c r="R6" s="83" t="s">
        <v>257</v>
      </c>
      <c r="S6" s="83" t="s">
        <v>258</v>
      </c>
      <c r="T6" s="83" t="s">
        <v>259</v>
      </c>
      <c r="U6" s="83" t="s">
        <v>260</v>
      </c>
      <c r="V6" s="83" t="s">
        <v>261</v>
      </c>
      <c r="W6" s="84" t="s">
        <v>262</v>
      </c>
      <c r="X6" s="83" t="s">
        <v>263</v>
      </c>
      <c r="Y6" s="83" t="s">
        <v>264</v>
      </c>
      <c r="Z6" s="83" t="s">
        <v>265</v>
      </c>
    </row>
    <row r="7" spans="2:34" x14ac:dyDescent="0.3">
      <c r="K7" s="62" t="s">
        <v>74</v>
      </c>
      <c r="L7" s="63" t="s">
        <v>266</v>
      </c>
      <c r="M7" s="63" t="s">
        <v>266</v>
      </c>
      <c r="N7" s="64" t="s">
        <v>267</v>
      </c>
      <c r="O7" s="63" t="s">
        <v>266</v>
      </c>
      <c r="P7" s="64" t="s">
        <v>267</v>
      </c>
      <c r="Q7" s="64" t="s">
        <v>267</v>
      </c>
      <c r="R7" s="63" t="s">
        <v>266</v>
      </c>
      <c r="S7" s="64" t="s">
        <v>267</v>
      </c>
      <c r="T7" s="64" t="s">
        <v>267</v>
      </c>
      <c r="U7" s="64" t="s">
        <v>267</v>
      </c>
      <c r="V7" s="64" t="s">
        <v>267</v>
      </c>
      <c r="W7" s="65" t="s">
        <v>267</v>
      </c>
      <c r="X7" s="70" t="s">
        <v>268</v>
      </c>
      <c r="Y7" s="63" t="s">
        <v>266</v>
      </c>
      <c r="Z7" s="70" t="s">
        <v>268</v>
      </c>
    </row>
    <row r="8" spans="2:34" x14ac:dyDescent="0.3">
      <c r="K8" s="62" t="s">
        <v>269</v>
      </c>
      <c r="L8" s="66" t="s">
        <v>270</v>
      </c>
      <c r="M8" s="67" t="s">
        <v>268</v>
      </c>
      <c r="N8" s="66" t="s">
        <v>270</v>
      </c>
      <c r="O8" s="66" t="s">
        <v>270</v>
      </c>
      <c r="P8" s="63" t="s">
        <v>266</v>
      </c>
      <c r="Q8" s="63" t="s">
        <v>266</v>
      </c>
      <c r="R8" s="66" t="s">
        <v>270</v>
      </c>
      <c r="S8" s="63" t="s">
        <v>266</v>
      </c>
      <c r="T8" s="63" t="s">
        <v>266</v>
      </c>
      <c r="U8" s="66" t="s">
        <v>270</v>
      </c>
      <c r="V8" s="63" t="s">
        <v>266</v>
      </c>
      <c r="W8" s="68" t="s">
        <v>270</v>
      </c>
      <c r="X8" s="70" t="s">
        <v>268</v>
      </c>
      <c r="Y8" s="66" t="s">
        <v>270</v>
      </c>
      <c r="Z8" s="66" t="s">
        <v>270</v>
      </c>
    </row>
    <row r="9" spans="2:34" x14ac:dyDescent="0.3">
      <c r="K9" s="62" t="s">
        <v>271</v>
      </c>
      <c r="L9" s="67" t="s">
        <v>268</v>
      </c>
      <c r="M9" s="67" t="s">
        <v>268</v>
      </c>
      <c r="N9" s="63" t="s">
        <v>266</v>
      </c>
      <c r="O9" s="67" t="s">
        <v>268</v>
      </c>
      <c r="P9" s="67" t="s">
        <v>268</v>
      </c>
      <c r="Q9" s="67" t="s">
        <v>268</v>
      </c>
      <c r="R9" s="67" t="s">
        <v>268</v>
      </c>
      <c r="S9" s="67" t="s">
        <v>268</v>
      </c>
      <c r="T9" s="67" t="s">
        <v>268</v>
      </c>
      <c r="U9" s="63" t="s">
        <v>266</v>
      </c>
      <c r="V9" s="67" t="s">
        <v>268</v>
      </c>
      <c r="W9" s="69" t="s">
        <v>266</v>
      </c>
      <c r="X9" s="70" t="s">
        <v>268</v>
      </c>
      <c r="Y9" s="66" t="s">
        <v>270</v>
      </c>
      <c r="Z9" s="70" t="s">
        <v>268</v>
      </c>
    </row>
    <row r="10" spans="2:34" x14ac:dyDescent="0.3">
      <c r="K10" s="62" t="s">
        <v>272</v>
      </c>
      <c r="L10" s="64" t="s">
        <v>267</v>
      </c>
      <c r="M10" s="64" t="s">
        <v>267</v>
      </c>
      <c r="N10" s="64" t="s">
        <v>267</v>
      </c>
      <c r="O10" s="64" t="s">
        <v>267</v>
      </c>
      <c r="P10" s="67" t="s">
        <v>268</v>
      </c>
      <c r="Q10" s="67" t="s">
        <v>268</v>
      </c>
      <c r="R10" s="64" t="s">
        <v>267</v>
      </c>
      <c r="S10" s="67" t="s">
        <v>268</v>
      </c>
      <c r="T10" s="67" t="s">
        <v>268</v>
      </c>
      <c r="U10" s="67" t="s">
        <v>268</v>
      </c>
      <c r="V10" s="64" t="s">
        <v>267</v>
      </c>
      <c r="W10" s="70" t="s">
        <v>268</v>
      </c>
      <c r="X10" s="64" t="s">
        <v>267</v>
      </c>
      <c r="Y10" s="64" t="s">
        <v>267</v>
      </c>
      <c r="Z10" s="64" t="s">
        <v>267</v>
      </c>
    </row>
    <row r="11" spans="2:34" x14ac:dyDescent="0.3">
      <c r="K11" s="62" t="s">
        <v>273</v>
      </c>
      <c r="L11" s="67" t="s">
        <v>268</v>
      </c>
      <c r="M11" s="67" t="s">
        <v>268</v>
      </c>
      <c r="N11" s="67" t="s">
        <v>268</v>
      </c>
      <c r="O11" s="67" t="s">
        <v>268</v>
      </c>
      <c r="P11" s="67" t="s">
        <v>268</v>
      </c>
      <c r="Q11" s="67" t="s">
        <v>268</v>
      </c>
      <c r="R11" s="67" t="s">
        <v>268</v>
      </c>
      <c r="S11" s="67" t="s">
        <v>268</v>
      </c>
      <c r="T11" s="67" t="s">
        <v>268</v>
      </c>
      <c r="U11" s="66" t="s">
        <v>270</v>
      </c>
      <c r="V11" s="67" t="s">
        <v>268</v>
      </c>
      <c r="W11" s="68" t="s">
        <v>270</v>
      </c>
      <c r="X11" s="70" t="s">
        <v>268</v>
      </c>
      <c r="Y11" s="66" t="s">
        <v>270</v>
      </c>
      <c r="Z11" s="70" t="s">
        <v>268</v>
      </c>
    </row>
    <row r="12" spans="2:34" x14ac:dyDescent="0.3">
      <c r="K12" s="62" t="s">
        <v>274</v>
      </c>
      <c r="L12" s="67" t="s">
        <v>268</v>
      </c>
      <c r="M12" s="67" t="s">
        <v>268</v>
      </c>
      <c r="N12" s="66" t="s">
        <v>270</v>
      </c>
      <c r="O12" s="66" t="s">
        <v>270</v>
      </c>
      <c r="P12" s="66" t="s">
        <v>270</v>
      </c>
      <c r="Q12" s="66" t="s">
        <v>270</v>
      </c>
      <c r="R12" s="66" t="s">
        <v>270</v>
      </c>
      <c r="S12" s="66" t="s">
        <v>270</v>
      </c>
      <c r="T12" s="66" t="s">
        <v>270</v>
      </c>
      <c r="U12" s="66" t="s">
        <v>270</v>
      </c>
      <c r="V12" s="66" t="s">
        <v>270</v>
      </c>
      <c r="W12" s="68" t="s">
        <v>270</v>
      </c>
      <c r="X12" s="68" t="s">
        <v>270</v>
      </c>
      <c r="Y12" s="66" t="s">
        <v>270</v>
      </c>
      <c r="Z12" s="70" t="s">
        <v>268</v>
      </c>
    </row>
    <row r="13" spans="2:34" x14ac:dyDescent="0.3">
      <c r="K13" s="71" t="s">
        <v>275</v>
      </c>
      <c r="L13" s="72" t="s">
        <v>268</v>
      </c>
      <c r="M13" s="72" t="s">
        <v>268</v>
      </c>
      <c r="N13" s="66" t="s">
        <v>270</v>
      </c>
      <c r="O13" s="72" t="s">
        <v>268</v>
      </c>
      <c r="P13" s="73" t="s">
        <v>267</v>
      </c>
      <c r="Q13" s="73" t="s">
        <v>267</v>
      </c>
      <c r="R13" s="73" t="s">
        <v>267</v>
      </c>
      <c r="S13" s="73" t="s">
        <v>267</v>
      </c>
      <c r="T13" s="73" t="s">
        <v>267</v>
      </c>
      <c r="U13" s="73" t="s">
        <v>267</v>
      </c>
      <c r="V13" s="73" t="s">
        <v>267</v>
      </c>
      <c r="W13" s="74" t="s">
        <v>267</v>
      </c>
      <c r="X13" s="68" t="s">
        <v>270</v>
      </c>
      <c r="Y13" s="66" t="s">
        <v>270</v>
      </c>
      <c r="Z13" s="64" t="s">
        <v>267</v>
      </c>
    </row>
    <row r="14" spans="2:34" x14ac:dyDescent="0.3">
      <c r="K14" s="71" t="s">
        <v>276</v>
      </c>
      <c r="L14" s="72" t="s">
        <v>268</v>
      </c>
      <c r="M14" s="72" t="s">
        <v>268</v>
      </c>
      <c r="N14" s="66" t="s">
        <v>270</v>
      </c>
      <c r="O14" s="72" t="s">
        <v>268</v>
      </c>
      <c r="P14" s="72" t="s">
        <v>268</v>
      </c>
      <c r="Q14" s="72" t="s">
        <v>268</v>
      </c>
      <c r="R14" s="72" t="s">
        <v>268</v>
      </c>
      <c r="S14" s="72" t="s">
        <v>268</v>
      </c>
      <c r="T14" s="72" t="s">
        <v>268</v>
      </c>
      <c r="U14" s="66" t="s">
        <v>270</v>
      </c>
      <c r="V14" s="67" t="s">
        <v>268</v>
      </c>
      <c r="W14" s="66" t="s">
        <v>270</v>
      </c>
      <c r="X14" s="63" t="s">
        <v>266</v>
      </c>
      <c r="Y14" s="66" t="s">
        <v>270</v>
      </c>
      <c r="Z14" s="70" t="s">
        <v>268</v>
      </c>
    </row>
    <row r="15" spans="2:34" x14ac:dyDescent="0.3">
      <c r="K15" s="71" t="s">
        <v>277</v>
      </c>
      <c r="L15" s="72" t="s">
        <v>268</v>
      </c>
      <c r="M15" s="72" t="s">
        <v>268</v>
      </c>
      <c r="N15" s="66" t="s">
        <v>270</v>
      </c>
      <c r="O15" s="66" t="s">
        <v>270</v>
      </c>
      <c r="P15" s="72" t="s">
        <v>268</v>
      </c>
      <c r="Q15" s="66" t="s">
        <v>270</v>
      </c>
      <c r="R15" s="66" t="s">
        <v>270</v>
      </c>
      <c r="S15" s="66" t="s">
        <v>270</v>
      </c>
      <c r="T15" s="72" t="s">
        <v>268</v>
      </c>
      <c r="U15" s="72" t="s">
        <v>268</v>
      </c>
      <c r="V15" s="72" t="s">
        <v>268</v>
      </c>
      <c r="W15" s="72" t="s">
        <v>268</v>
      </c>
      <c r="X15" s="72" t="s">
        <v>268</v>
      </c>
      <c r="Y15" s="66" t="s">
        <v>270</v>
      </c>
      <c r="Z15" s="63" t="s">
        <v>266</v>
      </c>
    </row>
    <row r="16" spans="2:34" x14ac:dyDescent="0.3">
      <c r="K16" s="71" t="s">
        <v>278</v>
      </c>
      <c r="L16" s="66" t="s">
        <v>270</v>
      </c>
      <c r="M16" s="66" t="s">
        <v>270</v>
      </c>
      <c r="N16" s="66" t="s">
        <v>270</v>
      </c>
      <c r="O16" s="72" t="s">
        <v>268</v>
      </c>
      <c r="P16" s="72" t="s">
        <v>268</v>
      </c>
      <c r="Q16" s="72" t="s">
        <v>268</v>
      </c>
      <c r="R16" s="72" t="s">
        <v>268</v>
      </c>
      <c r="S16" s="66" t="s">
        <v>270</v>
      </c>
      <c r="T16" s="72" t="s">
        <v>268</v>
      </c>
      <c r="U16" s="72" t="s">
        <v>268</v>
      </c>
      <c r="V16" s="72" t="s">
        <v>268</v>
      </c>
      <c r="W16" s="72" t="s">
        <v>268</v>
      </c>
      <c r="X16" s="66" t="s">
        <v>270</v>
      </c>
      <c r="Y16" s="64" t="s">
        <v>267</v>
      </c>
      <c r="Z16" s="70" t="s">
        <v>268</v>
      </c>
    </row>
    <row r="17" spans="11:26" x14ac:dyDescent="0.3">
      <c r="K17" s="71" t="s">
        <v>279</v>
      </c>
      <c r="L17" s="72" t="s">
        <v>268</v>
      </c>
      <c r="M17" s="72" t="s">
        <v>268</v>
      </c>
      <c r="N17" s="66" t="s">
        <v>270</v>
      </c>
      <c r="O17" s="66" t="s">
        <v>270</v>
      </c>
      <c r="P17" s="72" t="s">
        <v>268</v>
      </c>
      <c r="Q17" s="72" t="s">
        <v>268</v>
      </c>
      <c r="R17" s="66" t="s">
        <v>270</v>
      </c>
      <c r="S17" s="66" t="s">
        <v>270</v>
      </c>
      <c r="T17" s="72" t="s">
        <v>268</v>
      </c>
      <c r="U17" s="72" t="s">
        <v>268</v>
      </c>
      <c r="V17" s="72" t="s">
        <v>268</v>
      </c>
      <c r="W17" s="72" t="s">
        <v>268</v>
      </c>
      <c r="X17" s="72" t="s">
        <v>268</v>
      </c>
      <c r="Y17" s="72" t="s">
        <v>268</v>
      </c>
      <c r="Z17" s="70" t="s">
        <v>268</v>
      </c>
    </row>
  </sheetData>
  <mergeCells count="1">
    <mergeCell ref="B2:AE2"/>
  </mergeCell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C38DA-5842-44EB-90BB-96CD52E5EFAA}">
  <sheetPr codeName="Sheet15"/>
  <dimension ref="A2:Q42"/>
  <sheetViews>
    <sheetView showGridLines="0" zoomScale="70" zoomScaleNormal="70" workbookViewId="0">
      <pane ySplit="3" topLeftCell="A4" activePane="bottomLeft" state="frozen"/>
      <selection pane="bottomLeft" activeCell="S6" sqref="S6"/>
    </sheetView>
  </sheetViews>
  <sheetFormatPr defaultRowHeight="14.4" x14ac:dyDescent="0.3"/>
  <cols>
    <col min="1" max="1" width="2.77734375" customWidth="1"/>
    <col min="2" max="2" width="22.44140625" customWidth="1"/>
    <col min="3" max="3" width="11.21875" customWidth="1"/>
    <col min="4" max="4" width="20.44140625" bestFit="1" customWidth="1"/>
    <col min="5" max="5" width="28.44140625" bestFit="1" customWidth="1"/>
    <col min="6" max="6" width="9.44140625" bestFit="1" customWidth="1"/>
    <col min="7" max="7" width="19.77734375" bestFit="1" customWidth="1"/>
    <col min="8" max="8" width="4.77734375" bestFit="1" customWidth="1"/>
    <col min="9" max="9" width="32.44140625" bestFit="1" customWidth="1"/>
    <col min="10" max="10" width="12.21875" bestFit="1" customWidth="1"/>
    <col min="11" max="11" width="7.44140625" bestFit="1" customWidth="1"/>
    <col min="12" max="12" width="17.5546875" customWidth="1"/>
    <col min="13" max="17" width="6.44140625" bestFit="1" customWidth="1"/>
  </cols>
  <sheetData>
    <row r="2" spans="1:17" s="43" customFormat="1" ht="21" x14ac:dyDescent="0.4">
      <c r="A2" s="44"/>
      <c r="B2" s="276" t="s">
        <v>280</v>
      </c>
      <c r="C2" s="276"/>
      <c r="D2" s="276"/>
      <c r="E2" s="276"/>
      <c r="F2" s="276"/>
      <c r="G2" s="276"/>
      <c r="H2" s="276"/>
      <c r="I2" s="276"/>
      <c r="J2" s="276"/>
      <c r="K2" s="276"/>
      <c r="L2" s="276"/>
      <c r="M2" s="276"/>
      <c r="N2" s="276"/>
      <c r="O2" s="44"/>
      <c r="P2" s="44"/>
      <c r="Q2" s="44"/>
    </row>
    <row r="5" spans="1:17" ht="51" x14ac:dyDescent="0.3">
      <c r="D5" s="59" t="s">
        <v>281</v>
      </c>
      <c r="E5" s="60" t="s">
        <v>250</v>
      </c>
      <c r="F5" s="60" t="s">
        <v>282</v>
      </c>
      <c r="G5" s="60" t="s">
        <v>283</v>
      </c>
      <c r="H5" s="60" t="s">
        <v>284</v>
      </c>
      <c r="I5" s="60" t="s">
        <v>285</v>
      </c>
      <c r="J5" s="61" t="s">
        <v>286</v>
      </c>
      <c r="K5" s="60" t="s">
        <v>287</v>
      </c>
      <c r="L5" s="60" t="s">
        <v>288</v>
      </c>
    </row>
    <row r="6" spans="1:17" x14ac:dyDescent="0.3">
      <c r="D6" s="62" t="s">
        <v>289</v>
      </c>
      <c r="E6" s="75" t="s">
        <v>272</v>
      </c>
      <c r="F6" s="75" t="s">
        <v>290</v>
      </c>
      <c r="G6" s="75" t="s">
        <v>291</v>
      </c>
      <c r="H6" s="75" t="s">
        <v>6</v>
      </c>
      <c r="I6" s="86" t="s">
        <v>292</v>
      </c>
      <c r="J6" s="76" t="s">
        <v>293</v>
      </c>
      <c r="K6" s="75" t="s">
        <v>294</v>
      </c>
      <c r="L6" s="75"/>
    </row>
    <row r="7" spans="1:17" x14ac:dyDescent="0.3">
      <c r="D7" s="62" t="s">
        <v>295</v>
      </c>
      <c r="E7" s="75" t="s">
        <v>271</v>
      </c>
      <c r="F7" s="75" t="s">
        <v>296</v>
      </c>
      <c r="G7" s="75" t="s">
        <v>291</v>
      </c>
      <c r="H7" s="75" t="s">
        <v>6</v>
      </c>
      <c r="I7" s="86" t="s">
        <v>297</v>
      </c>
      <c r="J7" s="76" t="s">
        <v>293</v>
      </c>
      <c r="K7" s="75" t="s">
        <v>294</v>
      </c>
      <c r="L7" s="75"/>
    </row>
    <row r="8" spans="1:17" x14ac:dyDescent="0.3">
      <c r="D8" s="62" t="s">
        <v>298</v>
      </c>
      <c r="E8" s="75" t="s">
        <v>74</v>
      </c>
      <c r="F8" s="75" t="s">
        <v>299</v>
      </c>
      <c r="G8" s="75" t="s">
        <v>291</v>
      </c>
      <c r="H8" s="75" t="s">
        <v>6</v>
      </c>
      <c r="I8" s="86" t="s">
        <v>300</v>
      </c>
      <c r="J8" s="76" t="s">
        <v>293</v>
      </c>
      <c r="K8" s="75" t="s">
        <v>294</v>
      </c>
      <c r="L8" s="75"/>
    </row>
    <row r="9" spans="1:17" x14ac:dyDescent="0.3">
      <c r="D9" s="62" t="s">
        <v>301</v>
      </c>
      <c r="E9" s="75" t="s">
        <v>269</v>
      </c>
      <c r="F9" s="75" t="s">
        <v>299</v>
      </c>
      <c r="G9" s="75" t="s">
        <v>291</v>
      </c>
      <c r="H9" s="75" t="s">
        <v>6</v>
      </c>
      <c r="I9" s="86" t="s">
        <v>302</v>
      </c>
      <c r="J9" s="76" t="s">
        <v>303</v>
      </c>
      <c r="K9" s="75" t="s">
        <v>304</v>
      </c>
      <c r="L9" s="75"/>
    </row>
    <row r="10" spans="1:17" x14ac:dyDescent="0.3">
      <c r="D10" s="62" t="s">
        <v>305</v>
      </c>
      <c r="E10" s="75" t="s">
        <v>275</v>
      </c>
      <c r="F10" s="75" t="s">
        <v>306</v>
      </c>
      <c r="G10" s="75" t="s">
        <v>307</v>
      </c>
      <c r="H10" s="75" t="s">
        <v>6</v>
      </c>
      <c r="I10" s="86" t="s">
        <v>308</v>
      </c>
      <c r="J10" s="76" t="s">
        <v>303</v>
      </c>
      <c r="K10" s="75" t="s">
        <v>304</v>
      </c>
      <c r="L10" s="75"/>
    </row>
    <row r="11" spans="1:17" x14ac:dyDescent="0.3">
      <c r="D11" s="62" t="s">
        <v>309</v>
      </c>
      <c r="E11" s="75" t="s">
        <v>273</v>
      </c>
      <c r="F11" s="75" t="s">
        <v>306</v>
      </c>
      <c r="G11" s="75" t="s">
        <v>307</v>
      </c>
      <c r="H11" s="75" t="s">
        <v>6</v>
      </c>
      <c r="I11" s="86" t="s">
        <v>310</v>
      </c>
      <c r="J11" s="76" t="s">
        <v>311</v>
      </c>
      <c r="K11" s="75" t="s">
        <v>312</v>
      </c>
      <c r="L11" s="75" t="s">
        <v>313</v>
      </c>
    </row>
    <row r="12" spans="1:17" x14ac:dyDescent="0.3">
      <c r="D12" s="62" t="s">
        <v>314</v>
      </c>
      <c r="E12" s="75" t="s">
        <v>315</v>
      </c>
      <c r="F12" s="75" t="s">
        <v>316</v>
      </c>
      <c r="G12" s="75" t="s">
        <v>317</v>
      </c>
      <c r="H12" s="75" t="s">
        <v>6</v>
      </c>
      <c r="I12" s="86" t="s">
        <v>318</v>
      </c>
      <c r="J12" s="76" t="s">
        <v>319</v>
      </c>
      <c r="K12" s="75" t="s">
        <v>320</v>
      </c>
      <c r="L12" s="75"/>
    </row>
    <row r="13" spans="1:17" x14ac:dyDescent="0.3">
      <c r="D13" s="62" t="s">
        <v>321</v>
      </c>
      <c r="E13" s="75" t="s">
        <v>273</v>
      </c>
      <c r="F13" s="75" t="s">
        <v>316</v>
      </c>
      <c r="G13" s="75" t="s">
        <v>317</v>
      </c>
      <c r="H13" s="75" t="s">
        <v>6</v>
      </c>
      <c r="I13" s="86" t="s">
        <v>322</v>
      </c>
      <c r="J13" s="76" t="s">
        <v>319</v>
      </c>
      <c r="K13" s="75" t="s">
        <v>320</v>
      </c>
      <c r="L13" s="75"/>
    </row>
    <row r="14" spans="1:17" x14ac:dyDescent="0.3">
      <c r="D14" s="62" t="s">
        <v>323</v>
      </c>
      <c r="E14" s="75" t="s">
        <v>275</v>
      </c>
      <c r="F14" s="75" t="s">
        <v>324</v>
      </c>
      <c r="G14" s="75" t="s">
        <v>325</v>
      </c>
      <c r="H14" s="75" t="s">
        <v>6</v>
      </c>
      <c r="I14" s="86" t="s">
        <v>326</v>
      </c>
      <c r="J14" s="76" t="s">
        <v>319</v>
      </c>
      <c r="K14" s="75" t="s">
        <v>320</v>
      </c>
      <c r="L14" s="75"/>
    </row>
    <row r="15" spans="1:17" x14ac:dyDescent="0.3">
      <c r="D15" s="62" t="s">
        <v>327</v>
      </c>
      <c r="E15" s="75" t="s">
        <v>273</v>
      </c>
      <c r="F15" s="75" t="s">
        <v>324</v>
      </c>
      <c r="G15" s="75" t="s">
        <v>325</v>
      </c>
      <c r="H15" s="75" t="s">
        <v>6</v>
      </c>
      <c r="I15" s="86" t="s">
        <v>328</v>
      </c>
      <c r="J15" s="76" t="s">
        <v>319</v>
      </c>
      <c r="K15" s="75" t="s">
        <v>320</v>
      </c>
      <c r="L15" s="75"/>
    </row>
    <row r="16" spans="1:17" x14ac:dyDescent="0.3">
      <c r="D16" s="62" t="s">
        <v>329</v>
      </c>
      <c r="E16" s="75" t="s">
        <v>275</v>
      </c>
      <c r="F16" s="75" t="s">
        <v>316</v>
      </c>
      <c r="G16" s="75" t="s">
        <v>330</v>
      </c>
      <c r="H16" s="75" t="s">
        <v>6</v>
      </c>
      <c r="I16" s="86" t="s">
        <v>331</v>
      </c>
      <c r="J16" s="76" t="s">
        <v>311</v>
      </c>
      <c r="K16" s="75" t="s">
        <v>312</v>
      </c>
      <c r="L16" s="75"/>
    </row>
    <row r="17" spans="4:12" x14ac:dyDescent="0.3">
      <c r="D17" s="71" t="s">
        <v>332</v>
      </c>
      <c r="E17" s="77" t="s">
        <v>273</v>
      </c>
      <c r="F17" s="77" t="s">
        <v>316</v>
      </c>
      <c r="G17" s="77" t="s">
        <v>330</v>
      </c>
      <c r="H17" s="77" t="s">
        <v>6</v>
      </c>
      <c r="I17" s="85" t="s">
        <v>333</v>
      </c>
      <c r="J17" s="76" t="s">
        <v>311</v>
      </c>
      <c r="K17" s="75" t="s">
        <v>312</v>
      </c>
      <c r="L17" s="75"/>
    </row>
    <row r="18" spans="4:12" x14ac:dyDescent="0.3">
      <c r="D18" s="75" t="s">
        <v>334</v>
      </c>
      <c r="E18" s="75" t="s">
        <v>276</v>
      </c>
      <c r="F18" s="75" t="s">
        <v>299</v>
      </c>
      <c r="G18" s="75" t="s">
        <v>291</v>
      </c>
      <c r="H18" s="75" t="s">
        <v>6</v>
      </c>
      <c r="I18" s="86" t="s">
        <v>335</v>
      </c>
      <c r="J18" s="76" t="s">
        <v>311</v>
      </c>
      <c r="K18" s="75" t="s">
        <v>312</v>
      </c>
      <c r="L18" s="75"/>
    </row>
    <row r="19" spans="4:12" x14ac:dyDescent="0.3">
      <c r="D19" s="71" t="s">
        <v>336</v>
      </c>
      <c r="E19" s="77" t="s">
        <v>279</v>
      </c>
      <c r="F19" s="77" t="s">
        <v>299</v>
      </c>
      <c r="G19" s="77" t="s">
        <v>291</v>
      </c>
      <c r="H19" s="77" t="s">
        <v>6</v>
      </c>
      <c r="I19" s="85" t="s">
        <v>337</v>
      </c>
      <c r="J19" s="76" t="s">
        <v>303</v>
      </c>
      <c r="K19" s="75" t="s">
        <v>304</v>
      </c>
      <c r="L19" s="75"/>
    </row>
    <row r="20" spans="4:12" x14ac:dyDescent="0.3">
      <c r="D20" s="71" t="s">
        <v>338</v>
      </c>
      <c r="E20" s="77" t="s">
        <v>277</v>
      </c>
      <c r="F20" s="77" t="s">
        <v>306</v>
      </c>
      <c r="G20" s="77" t="s">
        <v>291</v>
      </c>
      <c r="H20" s="77" t="s">
        <v>6</v>
      </c>
      <c r="I20" s="85" t="s">
        <v>339</v>
      </c>
      <c r="J20" s="76" t="s">
        <v>303</v>
      </c>
      <c r="K20" s="75" t="s">
        <v>304</v>
      </c>
      <c r="L20" s="75"/>
    </row>
    <row r="21" spans="4:12" x14ac:dyDescent="0.3">
      <c r="D21" s="71" t="s">
        <v>340</v>
      </c>
      <c r="E21" s="77" t="s">
        <v>278</v>
      </c>
      <c r="F21" s="77" t="s">
        <v>299</v>
      </c>
      <c r="G21" s="77" t="s">
        <v>291</v>
      </c>
      <c r="H21" s="77" t="s">
        <v>6</v>
      </c>
      <c r="I21" s="85" t="s">
        <v>341</v>
      </c>
      <c r="J21" s="76" t="s">
        <v>303</v>
      </c>
      <c r="K21" s="75" t="s">
        <v>304</v>
      </c>
      <c r="L21" s="75"/>
    </row>
    <row r="42" spans="1:11" s="5" customFormat="1" x14ac:dyDescent="0.3">
      <c r="A42"/>
      <c r="B42"/>
      <c r="C42"/>
      <c r="D42"/>
      <c r="E42"/>
      <c r="F42"/>
      <c r="G42"/>
      <c r="H42"/>
      <c r="I42"/>
      <c r="J42"/>
      <c r="K42"/>
    </row>
  </sheetData>
  <mergeCells count="1">
    <mergeCell ref="B2:N2"/>
  </mergeCells>
  <phoneticPr fontId="4" type="noConversion"/>
  <hyperlinks>
    <hyperlink ref="I6" r:id="rId1" xr:uid="{3A958CC3-20C1-4D29-9568-3D3CBD2995A7}"/>
    <hyperlink ref="I7" r:id="rId2" xr:uid="{35F78E59-2D00-41DE-AA07-987086A26194}"/>
    <hyperlink ref="I8" r:id="rId3" xr:uid="{28842AAF-B4D3-47CF-9552-C3CF9E402DEE}"/>
    <hyperlink ref="I9" r:id="rId4" xr:uid="{A415365F-8034-4F5D-A8D6-53AD87725473}"/>
    <hyperlink ref="I10" r:id="rId5" xr:uid="{D1385323-FAB3-43E8-872E-E2EC45E1F538}"/>
    <hyperlink ref="I11" r:id="rId6" xr:uid="{E5D4444C-5D89-48EB-8BB3-FE3F72C15ABA}"/>
    <hyperlink ref="I12" r:id="rId7" xr:uid="{3F849671-D943-4CA6-A085-BFA04C9B8C5E}"/>
    <hyperlink ref="I13" r:id="rId8" xr:uid="{DBCAE2CE-4041-4AED-9C61-6E54B3E187D6}"/>
    <hyperlink ref="I14" r:id="rId9" xr:uid="{B7926959-7859-42EA-BAD9-35B50B34493D}"/>
    <hyperlink ref="I15" r:id="rId10" xr:uid="{15862ABA-35C3-45A3-8C52-BD083D7F8041}"/>
    <hyperlink ref="I16" r:id="rId11" xr:uid="{D3392E17-3FD9-4209-9DC7-723EDC7910F5}"/>
    <hyperlink ref="I17" r:id="rId12" xr:uid="{07BECD66-34E5-43E9-857F-63B2E4070E59}"/>
    <hyperlink ref="I18" r:id="rId13" xr:uid="{5E0AB987-5F98-40A3-9C69-21BAC5D15E8D}"/>
    <hyperlink ref="I19" r:id="rId14" xr:uid="{0B18087F-D741-4CA7-AD8A-BB8BE052184E}"/>
    <hyperlink ref="I20" r:id="rId15" xr:uid="{F1C8B1F8-B89F-4C12-A787-1DF54F7ECD86}"/>
    <hyperlink ref="I21" r:id="rId16" xr:uid="{58BF6169-16CD-42A3-A9EB-2DFA2DF0BBEC}"/>
  </hyperlinks>
  <pageMargins left="0.7" right="0.7" top="0.75" bottom="0.75" header="0.3" footer="0.3"/>
  <pageSetup paperSize="9" orientation="portrait" horizontalDpi="0" verticalDpi="0" r:id="rId17"/>
  <drawing r:id="rId18"/>
  <tableParts count="1">
    <tablePart r:id="rId19"/>
  </tableParts>
  <extLst>
    <ext xmlns:x15="http://schemas.microsoft.com/office/spreadsheetml/2010/11/main" uri="{3A4CF648-6AED-40f4-86FF-DC5316D8AED3}">
      <x14:slicerList xmlns:x14="http://schemas.microsoft.com/office/spreadsheetml/2009/9/main">
        <x14:slicer r:id="rId20"/>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53E1-D596-43A3-8F75-98F3E4C66EC7}">
  <sheetPr codeName="Sheet17"/>
  <dimension ref="B2:C17"/>
  <sheetViews>
    <sheetView showGridLines="0" zoomScaleNormal="100" workbookViewId="0">
      <pane ySplit="4" topLeftCell="A5" activePane="bottomLeft" state="frozen"/>
      <selection pane="bottomLeft" activeCell="B38" sqref="B38"/>
    </sheetView>
  </sheetViews>
  <sheetFormatPr defaultRowHeight="14.4" x14ac:dyDescent="0.3"/>
  <cols>
    <col min="1" max="1" width="10.44140625" customWidth="1"/>
    <col min="2" max="2" width="100.5546875" bestFit="1" customWidth="1"/>
    <col min="3" max="3" width="65" customWidth="1"/>
    <col min="4" max="5" width="6.44140625" bestFit="1" customWidth="1"/>
  </cols>
  <sheetData>
    <row r="2" spans="2:3" ht="19.8" x14ac:dyDescent="0.4">
      <c r="B2" s="277" t="s">
        <v>342</v>
      </c>
      <c r="C2" s="277"/>
    </row>
    <row r="3" spans="2:3" ht="21" x14ac:dyDescent="0.4">
      <c r="B3" s="42"/>
      <c r="C3" s="42"/>
    </row>
    <row r="4" spans="2:3" x14ac:dyDescent="0.3">
      <c r="B4" t="s">
        <v>343</v>
      </c>
      <c r="C4" t="s">
        <v>1</v>
      </c>
    </row>
    <row r="5" spans="2:3" x14ac:dyDescent="0.3">
      <c r="B5" s="40" t="s">
        <v>344</v>
      </c>
      <c r="C5" t="s">
        <v>345</v>
      </c>
    </row>
    <row r="6" spans="2:3" x14ac:dyDescent="0.3">
      <c r="B6" s="40" t="s">
        <v>346</v>
      </c>
      <c r="C6" t="s">
        <v>347</v>
      </c>
    </row>
    <row r="7" spans="2:3" x14ac:dyDescent="0.3">
      <c r="B7" s="40" t="s">
        <v>348</v>
      </c>
      <c r="C7" t="s">
        <v>349</v>
      </c>
    </row>
    <row r="8" spans="2:3" x14ac:dyDescent="0.3">
      <c r="B8" s="37" t="s">
        <v>350</v>
      </c>
      <c r="C8" t="s">
        <v>351</v>
      </c>
    </row>
    <row r="9" spans="2:3" x14ac:dyDescent="0.3">
      <c r="B9" s="40" t="s">
        <v>352</v>
      </c>
      <c r="C9" t="s">
        <v>353</v>
      </c>
    </row>
    <row r="10" spans="2:3" x14ac:dyDescent="0.3">
      <c r="B10" s="37" t="s">
        <v>354</v>
      </c>
      <c r="C10" t="s">
        <v>355</v>
      </c>
    </row>
    <row r="11" spans="2:3" x14ac:dyDescent="0.3">
      <c r="B11" s="37" t="s">
        <v>356</v>
      </c>
      <c r="C11" t="s">
        <v>357</v>
      </c>
    </row>
    <row r="12" spans="2:3" x14ac:dyDescent="0.3">
      <c r="B12" s="111" t="s">
        <v>358</v>
      </c>
      <c r="C12" t="s">
        <v>359</v>
      </c>
    </row>
    <row r="13" spans="2:3" x14ac:dyDescent="0.3">
      <c r="B13" s="111" t="s">
        <v>360</v>
      </c>
      <c r="C13" t="s">
        <v>361</v>
      </c>
    </row>
    <row r="14" spans="2:3" x14ac:dyDescent="0.3">
      <c r="B14" s="37" t="s">
        <v>362</v>
      </c>
      <c r="C14" t="s">
        <v>363</v>
      </c>
    </row>
    <row r="15" spans="2:3" x14ac:dyDescent="0.3">
      <c r="B15" s="37" t="s">
        <v>364</v>
      </c>
      <c r="C15" t="s">
        <v>365</v>
      </c>
    </row>
    <row r="16" spans="2:3" x14ac:dyDescent="0.3">
      <c r="B16" s="37" t="s">
        <v>366</v>
      </c>
      <c r="C16" t="s">
        <v>367</v>
      </c>
    </row>
    <row r="17" spans="2:3" x14ac:dyDescent="0.3">
      <c r="B17" s="37" t="s">
        <v>368</v>
      </c>
      <c r="C17" t="s">
        <v>369</v>
      </c>
    </row>
  </sheetData>
  <mergeCells count="1">
    <mergeCell ref="B2:C2"/>
  </mergeCells>
  <hyperlinks>
    <hyperlink ref="B5" r:id="rId1" xr:uid="{2CCE848A-BEDA-4C20-AA26-676314271AEB}"/>
    <hyperlink ref="B6" r:id="rId2" xr:uid="{5B0E8EC4-E037-4CD1-8A7E-7AF7E69288BE}"/>
    <hyperlink ref="B7" r:id="rId3" display="FTA Live | Migrations" xr:uid="{231F504A-CA0A-4537-872F-9D1948125B04}"/>
    <hyperlink ref="B9" r:id="rId4" xr:uid="{E82A8D84-85FF-4556-9F0C-81DA510E565C}"/>
    <hyperlink ref="B10" r:id="rId5" display="https://learn.microsoft.com/en-us/azure/azure-sql/migration-guides/virtual-machines/sql-server-to-sql-on-azure-vm-individual-databases-guide?view=azuresql" xr:uid="{4665B4D4-1FFF-4A5C-A019-D362E5F28E64}"/>
    <hyperlink ref="B11" r:id="rId6" display="https://learn.microsoft.com/en-us/azure/cloud-adoption-framework/migrate/" xr:uid="{C460378D-72AF-46D5-A54E-C7AABCC5B36F}"/>
    <hyperlink ref="B12" r:id="rId7" display="https://learn.microsoft.com/en-us/azure/cloud-adoption-framework/migrate/azure-best-practices/tailwind-migration-assess-servers" xr:uid="{D1685F63-764F-4D7C-AAE2-2CB1493D62A1}"/>
    <hyperlink ref="B13" r:id="rId8" display="https://learn.microsoft.com/en-us/azure/cloud-adoption-framework/migrate/azure-best-practices/tailwind-migration-rehost-server-replication" xr:uid="{E62CB0D2-9BAE-4005-BB60-2C3E53A9E711}"/>
    <hyperlink ref="B14" r:id="rId9" display="https://www.youtube.com/watch?v=nbchlsoBR7s" xr:uid="{1270FCF5-EA39-423E-8DFF-2BBF7FF81998}"/>
    <hyperlink ref="B15" r:id="rId10" display="https://learn.microsoft.com/en-us/sql/azure-data-studio/?view=sql-server-ver16" xr:uid="{F25A5E91-C5D7-4C3C-A0F4-6E5A8067F3BD}"/>
    <hyperlink ref="B16" r:id="rId11" display="https://learn.microsoft.com/en-us/sql/azure-data-studio/extensions/azure-sql-migration-extension?view=sql-server-ver16" xr:uid="{B7DCF254-A918-42B0-A7BE-34B87105DC35}"/>
    <hyperlink ref="B17" r:id="rId12" display="https://learn.microsoft.com/en-us/azure/dms/" xr:uid="{50316CD8-9577-46E0-9202-457FBFA2B513}"/>
    <hyperlink ref="B8" r:id="rId13" display="FastTrack for Azure on Microsoft Learn | Microsoft Learn" xr:uid="{B3A6EB2A-56AC-44DE-A1A4-54B9ECB0E11B}"/>
  </hyperlinks>
  <pageMargins left="0.7" right="0.7" top="0.75" bottom="0.75" header="0.3" footer="0.3"/>
  <pageSetup paperSize="9" orientation="portrait" horizontalDpi="0" verticalDpi="0" r:id="rId14"/>
  <tableParts count="1">
    <tablePart r:id="rId15"/>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D33FB-461C-4A74-BD56-31D301B12840}">
  <dimension ref="B2:I45"/>
  <sheetViews>
    <sheetView showGridLines="0" zoomScaleNormal="100" workbookViewId="0">
      <pane ySplit="6" topLeftCell="A7" activePane="bottomLeft" state="frozen"/>
      <selection pane="bottomLeft" activeCell="C36" sqref="C36"/>
    </sheetView>
  </sheetViews>
  <sheetFormatPr defaultColWidth="8.5546875" defaultRowHeight="14.4" x14ac:dyDescent="0.3"/>
  <cols>
    <col min="1" max="1" width="2.77734375" style="2" customWidth="1"/>
    <col min="2" max="2" width="14.44140625" style="2" bestFit="1" customWidth="1"/>
    <col min="3" max="3" width="85" style="2" bestFit="1" customWidth="1"/>
    <col min="4" max="4" width="2.77734375" style="2" customWidth="1"/>
    <col min="5" max="5" width="14.77734375" style="2" bestFit="1" customWidth="1"/>
    <col min="6" max="6" width="59.5546875" style="2" bestFit="1" customWidth="1"/>
    <col min="7" max="7" width="2.77734375" style="2" customWidth="1"/>
    <col min="8" max="8" width="14.77734375" style="2" bestFit="1" customWidth="1"/>
    <col min="9" max="9" width="70.77734375" style="2" bestFit="1" customWidth="1"/>
    <col min="10" max="10" width="85" style="2" bestFit="1" customWidth="1"/>
    <col min="11" max="11" width="13.44140625" style="2" bestFit="1" customWidth="1"/>
    <col min="12" max="12" width="85" style="2" bestFit="1" customWidth="1"/>
    <col min="13" max="16384" width="8.5546875" style="2"/>
  </cols>
  <sheetData>
    <row r="2" spans="2:9" ht="21" customHeight="1" x14ac:dyDescent="0.4">
      <c r="B2" s="275" t="s">
        <v>370</v>
      </c>
      <c r="C2" s="275"/>
      <c r="D2" s="275"/>
      <c r="E2" s="275"/>
      <c r="F2" s="275"/>
      <c r="G2" s="275"/>
      <c r="H2" s="275"/>
      <c r="I2" s="275"/>
    </row>
    <row r="9" spans="2:9" ht="14.55" customHeight="1" x14ac:dyDescent="0.3"/>
    <row r="10" spans="2:9" ht="14.55" customHeight="1" x14ac:dyDescent="0.3"/>
    <row r="11" spans="2:9" ht="14.55" customHeight="1" x14ac:dyDescent="0.3"/>
    <row r="12" spans="2:9" ht="14.55" customHeight="1" x14ac:dyDescent="0.3"/>
    <row r="13" spans="2:9" ht="14.55" customHeight="1" x14ac:dyDescent="0.3"/>
    <row r="14" spans="2:9" ht="14.55" customHeight="1" x14ac:dyDescent="0.3"/>
    <row r="15" spans="2:9" ht="14.55" customHeight="1" x14ac:dyDescent="0.3"/>
    <row r="16" spans="2:9" ht="14.55" customHeight="1" x14ac:dyDescent="0.3"/>
    <row r="17" ht="14.55" customHeight="1" x14ac:dyDescent="0.3"/>
    <row r="18" ht="14.55" customHeight="1" x14ac:dyDescent="0.3"/>
    <row r="19" ht="14.55" customHeight="1" x14ac:dyDescent="0.3"/>
    <row r="20" ht="14.55" customHeight="1" x14ac:dyDescent="0.3"/>
    <row r="21" ht="14.55" customHeight="1" x14ac:dyDescent="0.3"/>
    <row r="22" ht="14.55" customHeight="1" x14ac:dyDescent="0.3"/>
    <row r="23" ht="14.55" customHeight="1" x14ac:dyDescent="0.3"/>
    <row r="24" ht="14.55" customHeight="1" x14ac:dyDescent="0.3"/>
    <row r="25" ht="14.55" customHeight="1" x14ac:dyDescent="0.3"/>
    <row r="26" ht="14.55" customHeight="1" x14ac:dyDescent="0.3"/>
    <row r="27" ht="14.55" customHeight="1" x14ac:dyDescent="0.3"/>
    <row r="28" ht="14.55" customHeight="1" x14ac:dyDescent="0.3"/>
    <row r="29" ht="14.55" customHeight="1" x14ac:dyDescent="0.3"/>
    <row r="30" ht="14.55" customHeight="1" x14ac:dyDescent="0.3"/>
    <row r="31" ht="14.55" customHeight="1" x14ac:dyDescent="0.3"/>
    <row r="32" ht="14.55" customHeight="1" x14ac:dyDescent="0.3"/>
    <row r="33" spans="2:9" ht="14.55" customHeight="1" x14ac:dyDescent="0.3"/>
    <row r="39" spans="2:9" x14ac:dyDescent="0.3">
      <c r="B39" s="278" t="s">
        <v>371</v>
      </c>
      <c r="C39" s="279"/>
      <c r="E39" s="280" t="s">
        <v>372</v>
      </c>
      <c r="F39" s="281"/>
      <c r="H39" s="280" t="s">
        <v>373</v>
      </c>
      <c r="I39" s="281"/>
    </row>
    <row r="40" spans="2:9" x14ac:dyDescent="0.3">
      <c r="B40" s="2" t="s">
        <v>374</v>
      </c>
      <c r="C40" t="s">
        <v>375</v>
      </c>
      <c r="E40" s="57" t="s">
        <v>374</v>
      </c>
      <c r="F40" s="58" t="s">
        <v>375</v>
      </c>
      <c r="H40" s="57" t="s">
        <v>374</v>
      </c>
      <c r="I40" s="58" t="s">
        <v>375</v>
      </c>
    </row>
    <row r="41" spans="2:9" x14ac:dyDescent="0.3">
      <c r="B41" s="2" t="s">
        <v>376</v>
      </c>
      <c r="C41" s="55" t="s">
        <v>377</v>
      </c>
      <c r="E41" s="2" t="s">
        <v>376</v>
      </c>
      <c r="F41" s="56" t="s">
        <v>378</v>
      </c>
      <c r="H41" s="2" t="s">
        <v>376</v>
      </c>
      <c r="I41" s="56" t="s">
        <v>379</v>
      </c>
    </row>
    <row r="42" spans="2:9" x14ac:dyDescent="0.3">
      <c r="B42" s="2" t="s">
        <v>380</v>
      </c>
      <c r="C42" s="55" t="s">
        <v>381</v>
      </c>
      <c r="E42" s="2" t="s">
        <v>380</v>
      </c>
      <c r="F42" s="56" t="s">
        <v>382</v>
      </c>
      <c r="H42" s="2" t="s">
        <v>380</v>
      </c>
      <c r="I42" s="56" t="s">
        <v>383</v>
      </c>
    </row>
    <row r="43" spans="2:9" x14ac:dyDescent="0.3">
      <c r="B43" s="2" t="s">
        <v>384</v>
      </c>
      <c r="C43" s="55" t="s">
        <v>385</v>
      </c>
      <c r="E43" s="2" t="s">
        <v>384</v>
      </c>
      <c r="F43" s="56" t="s">
        <v>386</v>
      </c>
      <c r="H43" s="2" t="s">
        <v>384</v>
      </c>
      <c r="I43" s="56" t="s">
        <v>387</v>
      </c>
    </row>
    <row r="44" spans="2:9" x14ac:dyDescent="0.3">
      <c r="B44" s="2" t="s">
        <v>388</v>
      </c>
      <c r="C44" s="55" t="s">
        <v>389</v>
      </c>
      <c r="E44" s="2" t="s">
        <v>388</v>
      </c>
      <c r="F44" s="56" t="s">
        <v>390</v>
      </c>
      <c r="H44" s="2" t="s">
        <v>388</v>
      </c>
      <c r="I44" s="56" t="s">
        <v>391</v>
      </c>
    </row>
    <row r="45" spans="2:9" x14ac:dyDescent="0.3">
      <c r="B45" s="2" t="s">
        <v>392</v>
      </c>
      <c r="C45" s="55" t="s">
        <v>393</v>
      </c>
      <c r="E45" s="2" t="s">
        <v>392</v>
      </c>
      <c r="F45" s="56" t="s">
        <v>394</v>
      </c>
      <c r="H45" s="2" t="s">
        <v>392</v>
      </c>
      <c r="I45" s="56" t="s">
        <v>395</v>
      </c>
    </row>
  </sheetData>
  <mergeCells count="4">
    <mergeCell ref="B39:C39"/>
    <mergeCell ref="E39:F39"/>
    <mergeCell ref="H39:I39"/>
    <mergeCell ref="B2:I2"/>
  </mergeCells>
  <hyperlinks>
    <hyperlink ref="C41" r:id="rId1" display="https://learn.microsoft.com/en-us/azure/migrate/tutorial-discover-vmware" xr:uid="{6017E71C-17F8-4F7F-9A9E-9899CF0E151B}"/>
    <hyperlink ref="C42" r:id="rId2" display="https://learn.microsoft.com/en-us/azure/migrate/tutorial-discover-hyper-v" xr:uid="{464D8850-8572-40DC-8AEB-146FCF9B6DC4}"/>
    <hyperlink ref="C43" r:id="rId3" display="https://learn.microsoft.com/en-us/azure/migrate/tutorial-discover-physical" xr:uid="{E51D1D97-15DA-4AF2-A2F3-61364416EF9D}"/>
    <hyperlink ref="C44" r:id="rId4" display="https://learn.microsoft.com/en-us/azure/migrate/tutorial-discover-aws" xr:uid="{91FE446B-DD32-47B7-A62B-5061BEBCAF12}"/>
    <hyperlink ref="C45" r:id="rId5" display="https://learn.microsoft.com/en-us/azure/migrate/tutorial-discover-gcp" xr:uid="{0B1FAD84-E0DB-4550-9DCC-6BD21D33C386}"/>
    <hyperlink ref="F41" r:id="rId6" display="https://learn.microsoft.com/en-us/azure/migrate/tutorial-assess-vmware-azure-vm" xr:uid="{DFC2542E-C858-49FB-8C5A-4412F7B596C5}"/>
    <hyperlink ref="F42" r:id="rId7" display="https://learn.microsoft.com/en-us/azure/migrate/tutorial-assess-hyper-v" xr:uid="{70D0A043-AA45-466B-BCA6-DB601EDBC442}"/>
    <hyperlink ref="F43" r:id="rId8" display="https://learn.microsoft.com/en-us/azure/migrate/tutorial-assess-physical" xr:uid="{640DADEB-71F7-496A-A2D1-68190728422B}"/>
    <hyperlink ref="F44" r:id="rId9" display="https://learn.microsoft.com/en-us/azure/migrate/tutorial-assess-aws" xr:uid="{9390D3E4-D90E-4E67-9FDB-49B0800B8A36}"/>
    <hyperlink ref="F45" r:id="rId10" display="https://learn.microsoft.com/en-us/azure/migrate/tutorial-assess-gcp" xr:uid="{A870A1FA-6101-4114-A04B-3A875648DDDE}"/>
    <hyperlink ref="I41" r:id="rId11" location="compare-migration-methods" display="https://learn.microsoft.com/en-us/azure/migrate/server-migrate-overview - compare-migration-methods" xr:uid="{AF32E436-B579-45D2-BFBE-378D32DC82C5}"/>
    <hyperlink ref="I42" r:id="rId12" display="https://learn.microsoft.com/en-us/azure/migrate/tutorial-migrate-hyper-v?tabs=UI" xr:uid="{F4D5A01A-36CE-4ACE-B0D5-74C1B954717E}"/>
    <hyperlink ref="I43" r:id="rId13" display="https://learn.microsoft.com/en-us/azure/migrate/tutorial-migrate-physical-virtual-machines" xr:uid="{B5625D6B-9201-4432-82B0-93CFC0470016}"/>
    <hyperlink ref="I44" r:id="rId14" display="https://learn.microsoft.com/en-us/azure/migrate/tutorial-migrate-aws-virtual-machines" xr:uid="{C825919C-A560-4CCD-921F-FE46257E5471}"/>
    <hyperlink ref="I45" r:id="rId15" display="https://learn.microsoft.com/en-us/azure/migrate/tutorial-migrate-gcp-virtual-machines" xr:uid="{B1230C87-EDCE-46F8-845A-77223DF5F19A}"/>
  </hyperlinks>
  <pageMargins left="0.7" right="0.7" top="0.75" bottom="0.75" header="0.3" footer="0.3"/>
  <pageSetup paperSize="9" orientation="portrait" r:id="rId16"/>
  <drawing r:id="rId17"/>
  <legacyDrawing r:id="rId18"/>
  <oleObjects>
    <mc:AlternateContent xmlns:mc="http://schemas.openxmlformats.org/markup-compatibility/2006">
      <mc:Choice Requires="x14">
        <oleObject progId="Visio.Drawing.15" shapeId="7169" r:id="rId19">
          <objectPr defaultSize="0" autoPict="0" r:id="rId20">
            <anchor moveWithCells="1">
              <from>
                <xdr:col>0</xdr:col>
                <xdr:colOff>15240</xdr:colOff>
                <xdr:row>8</xdr:row>
                <xdr:rowOff>152400</xdr:rowOff>
              </from>
              <to>
                <xdr:col>2</xdr:col>
                <xdr:colOff>4511040</xdr:colOff>
                <xdr:row>36</xdr:row>
                <xdr:rowOff>76200</xdr:rowOff>
              </to>
            </anchor>
          </objectPr>
        </oleObject>
      </mc:Choice>
      <mc:Fallback>
        <oleObject progId="Visio.Drawing.15" shapeId="7169" r:id="rId19"/>
      </mc:Fallback>
    </mc:AlternateContent>
  </oleObjects>
  <tableParts count="3">
    <tablePart r:id="rId21"/>
    <tablePart r:id="rId22"/>
    <tablePart r:id="rId23"/>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A973E-2EE7-4577-B3F3-6F74874BC334}">
  <dimension ref="B2:AD17"/>
  <sheetViews>
    <sheetView showGridLines="0" zoomScaleNormal="100" workbookViewId="0">
      <pane ySplit="6" topLeftCell="A9" activePane="bottomLeft" state="frozen"/>
      <selection pane="bottomLeft" activeCell="F22" sqref="F22"/>
    </sheetView>
  </sheetViews>
  <sheetFormatPr defaultColWidth="8.5546875" defaultRowHeight="14.4" x14ac:dyDescent="0.3"/>
  <cols>
    <col min="1" max="1" width="3" style="2" customWidth="1"/>
    <col min="2" max="2" width="25" style="2" bestFit="1" customWidth="1"/>
    <col min="3" max="3" width="83.44140625" style="2" customWidth="1"/>
    <col min="4" max="4" width="2.77734375" style="2" customWidth="1"/>
    <col min="5" max="5" width="12.21875" style="2" bestFit="1" customWidth="1"/>
    <col min="6" max="6" width="63.5546875" style="2" bestFit="1" customWidth="1"/>
    <col min="7" max="7" width="2.77734375" style="2" customWidth="1"/>
    <col min="8" max="8" width="15.5546875" style="2" customWidth="1"/>
    <col min="9" max="9" width="76.5546875" style="2" bestFit="1" customWidth="1"/>
    <col min="10" max="10" width="58.44140625" style="2" bestFit="1" customWidth="1"/>
    <col min="11" max="21" width="8.5546875" style="2"/>
    <col min="22" max="22" width="14" style="2" customWidth="1"/>
    <col min="23" max="23" width="70" style="2" bestFit="1" customWidth="1"/>
    <col min="24" max="16384" width="8.5546875" style="2"/>
  </cols>
  <sheetData>
    <row r="2" spans="2:30" ht="21" x14ac:dyDescent="0.4">
      <c r="B2" s="275" t="s">
        <v>396</v>
      </c>
      <c r="C2" s="275"/>
      <c r="D2" s="275"/>
      <c r="E2" s="275"/>
      <c r="F2" s="275"/>
      <c r="G2" s="275"/>
      <c r="H2" s="275"/>
      <c r="I2" s="275"/>
    </row>
    <row r="9" spans="2:30" ht="394.8" customHeight="1" x14ac:dyDescent="0.3"/>
    <row r="11" spans="2:30" s="49" customFormat="1" ht="14.85" customHeight="1" x14ac:dyDescent="0.3">
      <c r="B11" s="278" t="s">
        <v>371</v>
      </c>
      <c r="C11" s="279"/>
      <c r="E11" s="280" t="s">
        <v>372</v>
      </c>
      <c r="F11" s="281"/>
      <c r="H11" s="280" t="s">
        <v>373</v>
      </c>
      <c r="I11" s="281"/>
    </row>
    <row r="12" spans="2:30" x14ac:dyDescent="0.3">
      <c r="B12" s="2" t="s">
        <v>374</v>
      </c>
      <c r="C12" t="s">
        <v>375</v>
      </c>
      <c r="E12" s="57" t="s">
        <v>374</v>
      </c>
      <c r="F12" s="58" t="s">
        <v>375</v>
      </c>
      <c r="H12" s="57" t="s">
        <v>374</v>
      </c>
      <c r="I12" s="58" t="s">
        <v>375</v>
      </c>
      <c r="K12" s="49"/>
      <c r="L12" s="49"/>
      <c r="M12" s="49"/>
      <c r="N12" s="49"/>
      <c r="O12" s="49"/>
      <c r="P12" s="49"/>
      <c r="Q12" s="49"/>
      <c r="X12"/>
      <c r="Y12"/>
      <c r="Z12"/>
      <c r="AA12"/>
      <c r="AB12"/>
      <c r="AC12"/>
      <c r="AD12"/>
    </row>
    <row r="13" spans="2:30" x14ac:dyDescent="0.3">
      <c r="B13" s="2" t="s">
        <v>376</v>
      </c>
      <c r="C13" s="89" t="s">
        <v>377</v>
      </c>
      <c r="E13" s="2" t="s">
        <v>376</v>
      </c>
      <c r="F13" s="56" t="s">
        <v>378</v>
      </c>
      <c r="H13" s="2" t="s">
        <v>376</v>
      </c>
      <c r="I13" s="56" t="s">
        <v>379</v>
      </c>
      <c r="K13" s="56"/>
      <c r="L13" s="56"/>
      <c r="M13" s="56"/>
      <c r="N13" s="56"/>
      <c r="O13" s="56"/>
      <c r="P13" s="56"/>
      <c r="Q13" s="56"/>
      <c r="X13" s="56"/>
      <c r="Y13" s="56"/>
      <c r="Z13" s="56"/>
      <c r="AA13" s="56"/>
      <c r="AB13" s="56"/>
      <c r="AC13" s="56"/>
      <c r="AD13" s="56"/>
    </row>
    <row r="14" spans="2:30" x14ac:dyDescent="0.3">
      <c r="B14" s="2" t="s">
        <v>380</v>
      </c>
      <c r="C14" s="55" t="s">
        <v>381</v>
      </c>
      <c r="E14" s="2" t="s">
        <v>380</v>
      </c>
      <c r="F14" s="56" t="s">
        <v>382</v>
      </c>
      <c r="H14" s="2" t="s">
        <v>380</v>
      </c>
      <c r="I14" s="56" t="s">
        <v>383</v>
      </c>
      <c r="K14" s="56"/>
      <c r="L14" s="56"/>
      <c r="M14" s="56"/>
      <c r="N14" s="56"/>
      <c r="O14" s="56"/>
      <c r="P14" s="56"/>
      <c r="Q14" s="56"/>
      <c r="X14" s="56"/>
      <c r="Y14" s="56"/>
      <c r="Z14" s="56"/>
      <c r="AA14" s="56"/>
      <c r="AB14" s="56"/>
      <c r="AC14" s="56"/>
      <c r="AD14" s="56"/>
    </row>
    <row r="15" spans="2:30" x14ac:dyDescent="0.3">
      <c r="B15" s="2" t="s">
        <v>384</v>
      </c>
      <c r="C15" s="55" t="s">
        <v>385</v>
      </c>
      <c r="E15" s="2" t="s">
        <v>384</v>
      </c>
      <c r="F15" s="56" t="s">
        <v>386</v>
      </c>
      <c r="H15" s="2" t="s">
        <v>384</v>
      </c>
      <c r="I15" s="56" t="s">
        <v>387</v>
      </c>
      <c r="K15" s="56"/>
      <c r="L15" s="56"/>
      <c r="M15" s="56"/>
      <c r="N15" s="56"/>
      <c r="O15" s="56"/>
      <c r="P15" s="56"/>
      <c r="Q15" s="56"/>
      <c r="X15" s="56"/>
      <c r="Y15" s="56"/>
      <c r="Z15" s="56"/>
      <c r="AA15" s="56"/>
      <c r="AB15" s="56"/>
      <c r="AC15" s="56"/>
      <c r="AD15" s="56"/>
    </row>
    <row r="16" spans="2:30" x14ac:dyDescent="0.3">
      <c r="B16" s="2" t="s">
        <v>388</v>
      </c>
      <c r="C16" s="55" t="s">
        <v>389</v>
      </c>
      <c r="E16" s="2" t="s">
        <v>388</v>
      </c>
      <c r="F16" s="56" t="s">
        <v>390</v>
      </c>
      <c r="H16" s="2" t="s">
        <v>388</v>
      </c>
      <c r="I16" s="56" t="s">
        <v>391</v>
      </c>
      <c r="K16" s="56"/>
      <c r="L16" s="56"/>
      <c r="M16" s="56"/>
      <c r="N16" s="56"/>
      <c r="O16" s="56"/>
      <c r="P16" s="56"/>
      <c r="Q16" s="56"/>
      <c r="X16" s="56"/>
      <c r="Y16" s="56"/>
      <c r="Z16" s="56"/>
      <c r="AA16" s="56"/>
      <c r="AB16" s="56"/>
      <c r="AC16" s="56"/>
      <c r="AD16" s="56"/>
    </row>
    <row r="17" spans="2:30" x14ac:dyDescent="0.3">
      <c r="B17" s="2" t="s">
        <v>392</v>
      </c>
      <c r="C17" s="55" t="s">
        <v>393</v>
      </c>
      <c r="E17" s="2" t="s">
        <v>392</v>
      </c>
      <c r="F17" s="56" t="s">
        <v>394</v>
      </c>
      <c r="H17" s="2" t="s">
        <v>392</v>
      </c>
      <c r="I17" s="56" t="s">
        <v>395</v>
      </c>
      <c r="K17" s="56"/>
      <c r="L17" s="56"/>
      <c r="M17" s="56"/>
      <c r="N17" s="56"/>
      <c r="O17" s="56"/>
      <c r="P17" s="56"/>
      <c r="Q17" s="56"/>
      <c r="X17" s="56"/>
      <c r="Y17" s="56"/>
      <c r="Z17" s="56"/>
      <c r="AA17" s="56"/>
      <c r="AB17" s="56"/>
      <c r="AC17" s="56"/>
      <c r="AD17" s="56"/>
    </row>
  </sheetData>
  <mergeCells count="4">
    <mergeCell ref="B11:C11"/>
    <mergeCell ref="E11:F11"/>
    <mergeCell ref="H11:I11"/>
    <mergeCell ref="B2:I2"/>
  </mergeCells>
  <hyperlinks>
    <hyperlink ref="I17" r:id="rId1" display="https://learn.microsoft.com/en-us/azure/migrate/tutorial-migrate-gcp-virtual-machines" xr:uid="{947EBDAB-3C28-4BEF-BBAB-28862B36769C}"/>
    <hyperlink ref="I16" r:id="rId2" display="https://learn.microsoft.com/en-us/azure/migrate/tutorial-migrate-aws-virtual-machines" xr:uid="{29B95C0C-C1D3-4BD8-898C-E3F16C5673C9}"/>
    <hyperlink ref="I15" r:id="rId3" display="https://learn.microsoft.com/en-us/azure/migrate/tutorial-migrate-physical-virtual-machines" xr:uid="{C6A06919-D71B-48EA-9E52-A35240C4C140}"/>
    <hyperlink ref="I14" r:id="rId4" display="https://learn.microsoft.com/en-us/azure/migrate/tutorial-migrate-hyper-v?tabs=UI" xr:uid="{F414083F-B3F1-4361-8B00-474145C80F6F}"/>
    <hyperlink ref="I13" r:id="rId5" location="compare-migration-methods" display="https://learn.microsoft.com/en-us/azure/migrate/server-migrate-overview - compare-migration-methods" xr:uid="{FFB067B7-D913-4F7A-9FE6-B50D35533068}"/>
    <hyperlink ref="F17" r:id="rId6" display="https://learn.microsoft.com/en-us/azure/migrate/tutorial-assess-gcp" xr:uid="{E22B8735-C335-4EC6-8C6C-DB4A27CE5E43}"/>
    <hyperlink ref="F16" r:id="rId7" display="https://learn.microsoft.com/en-us/azure/migrate/tutorial-assess-aws" xr:uid="{10D497C4-376F-4AD1-870D-D40040BD83E5}"/>
    <hyperlink ref="F15" r:id="rId8" display="https://learn.microsoft.com/en-us/azure/migrate/tutorial-assess-physical" xr:uid="{6E1E93EF-DC47-433F-A4F4-D2F9E0AC025A}"/>
    <hyperlink ref="F14" r:id="rId9" display="https://learn.microsoft.com/en-us/azure/migrate/tutorial-assess-hyper-v" xr:uid="{2C0EFBF7-F35C-4862-96CE-539936D3D6AE}"/>
    <hyperlink ref="F13" r:id="rId10" display="https://learn.microsoft.com/en-us/azure/migrate/tutorial-assess-vmware-azure-vm" xr:uid="{059407DF-E30C-4525-A1E0-E16E2DFBBEF1}"/>
    <hyperlink ref="C17" r:id="rId11" display="https://learn.microsoft.com/en-us/azure/migrate/tutorial-discover-gcp" xr:uid="{13073AB5-E409-44BB-B07D-2BE172290C9E}"/>
    <hyperlink ref="C16" r:id="rId12" display="https://learn.microsoft.com/en-us/azure/migrate/tutorial-discover-aws" xr:uid="{64B26D44-756F-4261-9882-B02DAF0B230A}"/>
    <hyperlink ref="C15" r:id="rId13" display="https://learn.microsoft.com/en-us/azure/migrate/tutorial-discover-physical" xr:uid="{0EE8252E-D5C4-4B73-BF90-795EA59A84B3}"/>
    <hyperlink ref="C14" r:id="rId14" display="https://learn.microsoft.com/en-us/azure/migrate/tutorial-discover-hyper-v" xr:uid="{7ED1B53D-9D0B-436F-9387-CAF3D1237FDF}"/>
    <hyperlink ref="C13" r:id="rId15" display="https://learn.microsoft.com/en-us/azure/migrate/tutorial-discover-vmware" xr:uid="{28B9B2FB-344A-4648-A01C-4B06D13A758C}"/>
  </hyperlinks>
  <pageMargins left="0.7" right="0.7" top="0.75" bottom="0.75" header="0.3" footer="0.3"/>
  <pageSetup paperSize="9" orientation="portrait" r:id="rId16"/>
  <drawing r:id="rId17"/>
  <legacyDrawing r:id="rId18"/>
  <oleObjects>
    <mc:AlternateContent xmlns:mc="http://schemas.openxmlformats.org/markup-compatibility/2006">
      <mc:Choice Requires="x14">
        <oleObject progId="Visio.Drawing.15" shapeId="8193" r:id="rId19">
          <objectPr defaultSize="0" autoPict="0" r:id="rId20">
            <anchor moveWithCells="1">
              <from>
                <xdr:col>0</xdr:col>
                <xdr:colOff>160020</xdr:colOff>
                <xdr:row>6</xdr:row>
                <xdr:rowOff>144780</xdr:rowOff>
              </from>
              <to>
                <xdr:col>2</xdr:col>
                <xdr:colOff>3863340</xdr:colOff>
                <xdr:row>8</xdr:row>
                <xdr:rowOff>4777740</xdr:rowOff>
              </to>
            </anchor>
          </objectPr>
        </oleObject>
      </mc:Choice>
      <mc:Fallback>
        <oleObject progId="Visio.Drawing.15" shapeId="8193" r:id="rId19"/>
      </mc:Fallback>
    </mc:AlternateContent>
  </oleObjects>
  <tableParts count="3">
    <tablePart r:id="rId21"/>
    <tablePart r:id="rId22"/>
    <tablePart r:id="rId23"/>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9B18-6DE5-482E-B666-8EF3538634C8}">
  <dimension ref="B2:I18"/>
  <sheetViews>
    <sheetView showGridLines="0" zoomScaleNormal="100" workbookViewId="0">
      <pane ySplit="6" topLeftCell="A7" activePane="bottomLeft" state="frozen"/>
      <selection pane="bottomLeft" activeCell="I24" sqref="I24"/>
    </sheetView>
  </sheetViews>
  <sheetFormatPr defaultColWidth="8.5546875" defaultRowHeight="14.4" x14ac:dyDescent="0.3"/>
  <cols>
    <col min="1" max="1" width="4" style="2" customWidth="1"/>
    <col min="2" max="2" width="16.44140625" style="2" bestFit="1" customWidth="1"/>
    <col min="3" max="3" width="85" style="2" bestFit="1" customWidth="1"/>
    <col min="4" max="4" width="2.77734375" style="2" customWidth="1"/>
    <col min="5" max="5" width="12" style="2" bestFit="1" customWidth="1"/>
    <col min="6" max="6" width="59.44140625" style="2" bestFit="1" customWidth="1"/>
    <col min="7" max="7" width="2.77734375" style="2" customWidth="1"/>
    <col min="8" max="8" width="12" style="2" bestFit="1" customWidth="1"/>
    <col min="9" max="9" width="71.21875" style="2" bestFit="1" customWidth="1"/>
    <col min="10" max="16384" width="8.5546875" style="2"/>
  </cols>
  <sheetData>
    <row r="2" spans="2:9" ht="21" x14ac:dyDescent="0.4">
      <c r="B2" s="275" t="s">
        <v>397</v>
      </c>
      <c r="C2" s="275"/>
      <c r="D2" s="275"/>
      <c r="E2" s="275"/>
      <c r="F2" s="275"/>
      <c r="G2" s="275"/>
      <c r="H2" s="275"/>
      <c r="I2" s="275"/>
    </row>
    <row r="8" spans="2:9" ht="402.6" customHeight="1" x14ac:dyDescent="0.3"/>
    <row r="12" spans="2:9" x14ac:dyDescent="0.3">
      <c r="B12" s="278" t="s">
        <v>371</v>
      </c>
      <c r="C12" s="279"/>
      <c r="E12" s="280" t="s">
        <v>372</v>
      </c>
      <c r="F12" s="281"/>
      <c r="H12" s="280" t="s">
        <v>373</v>
      </c>
      <c r="I12" s="281"/>
    </row>
    <row r="13" spans="2:9" x14ac:dyDescent="0.3">
      <c r="B13" s="2" t="s">
        <v>374</v>
      </c>
      <c r="C13" t="s">
        <v>375</v>
      </c>
      <c r="E13" s="57" t="s">
        <v>374</v>
      </c>
      <c r="F13" s="58" t="s">
        <v>375</v>
      </c>
      <c r="H13" s="57" t="s">
        <v>374</v>
      </c>
      <c r="I13" s="58" t="s">
        <v>375</v>
      </c>
    </row>
    <row r="14" spans="2:9" x14ac:dyDescent="0.3">
      <c r="B14" s="2" t="s">
        <v>376</v>
      </c>
      <c r="C14" s="55" t="s">
        <v>377</v>
      </c>
      <c r="E14" s="2" t="s">
        <v>376</v>
      </c>
      <c r="F14" s="56" t="s">
        <v>378</v>
      </c>
      <c r="H14" s="2" t="s">
        <v>376</v>
      </c>
      <c r="I14" s="56" t="s">
        <v>379</v>
      </c>
    </row>
    <row r="15" spans="2:9" x14ac:dyDescent="0.3">
      <c r="B15" s="2" t="s">
        <v>380</v>
      </c>
      <c r="C15" s="55" t="s">
        <v>381</v>
      </c>
      <c r="E15" s="2" t="s">
        <v>380</v>
      </c>
      <c r="F15" s="56" t="s">
        <v>382</v>
      </c>
      <c r="H15" s="2" t="s">
        <v>380</v>
      </c>
      <c r="I15" s="56" t="s">
        <v>383</v>
      </c>
    </row>
    <row r="16" spans="2:9" x14ac:dyDescent="0.3">
      <c r="B16" s="2" t="s">
        <v>384</v>
      </c>
      <c r="C16" s="55" t="s">
        <v>385</v>
      </c>
      <c r="E16" s="2" t="s">
        <v>384</v>
      </c>
      <c r="F16" s="56" t="s">
        <v>386</v>
      </c>
      <c r="H16" s="2" t="s">
        <v>384</v>
      </c>
      <c r="I16" s="56" t="s">
        <v>387</v>
      </c>
    </row>
    <row r="17" spans="2:9" x14ac:dyDescent="0.3">
      <c r="B17" s="2" t="s">
        <v>388</v>
      </c>
      <c r="C17" s="55" t="s">
        <v>389</v>
      </c>
      <c r="E17" s="2" t="s">
        <v>388</v>
      </c>
      <c r="F17" s="56" t="s">
        <v>390</v>
      </c>
      <c r="H17" s="2" t="s">
        <v>388</v>
      </c>
      <c r="I17" s="56" t="s">
        <v>391</v>
      </c>
    </row>
    <row r="18" spans="2:9" x14ac:dyDescent="0.3">
      <c r="B18" s="2" t="s">
        <v>392</v>
      </c>
      <c r="C18" s="55" t="s">
        <v>393</v>
      </c>
      <c r="E18" s="2" t="s">
        <v>392</v>
      </c>
      <c r="F18" s="56" t="s">
        <v>394</v>
      </c>
      <c r="H18" s="2" t="s">
        <v>392</v>
      </c>
      <c r="I18" s="56" t="s">
        <v>395</v>
      </c>
    </row>
  </sheetData>
  <mergeCells count="4">
    <mergeCell ref="B12:C12"/>
    <mergeCell ref="E12:F12"/>
    <mergeCell ref="H12:I12"/>
    <mergeCell ref="B2:I2"/>
  </mergeCells>
  <hyperlinks>
    <hyperlink ref="C14" r:id="rId1" display="https://learn.microsoft.com/en-us/azure/migrate/tutorial-discover-vmware" xr:uid="{42100FB9-D55A-42E1-BB16-F69F292E6708}"/>
    <hyperlink ref="C15" r:id="rId2" display="https://learn.microsoft.com/en-us/azure/migrate/tutorial-discover-hyper-v" xr:uid="{948CD886-7E44-4089-A215-1BCDB8D86032}"/>
    <hyperlink ref="C16" r:id="rId3" display="https://learn.microsoft.com/en-us/azure/migrate/tutorial-discover-physical" xr:uid="{1A39078F-19C7-41F2-A892-9F5D63130545}"/>
    <hyperlink ref="C17" r:id="rId4" display="https://learn.microsoft.com/en-us/azure/migrate/tutorial-discover-aws" xr:uid="{51FBB582-B8A3-4E04-AB87-0EB2316A15EE}"/>
    <hyperlink ref="C18" r:id="rId5" display="https://learn.microsoft.com/en-us/azure/migrate/tutorial-discover-gcp" xr:uid="{2B442A36-78B0-438E-8624-FD8F45D78F50}"/>
    <hyperlink ref="F14" r:id="rId6" display="https://learn.microsoft.com/en-us/azure/migrate/tutorial-assess-vmware-azure-vm" xr:uid="{EAAE9155-F8A3-4D66-934F-9B4A475BEAA0}"/>
    <hyperlink ref="F15" r:id="rId7" display="https://learn.microsoft.com/en-us/azure/migrate/tutorial-assess-hyper-v" xr:uid="{25F34730-B084-4537-B60E-E064F2257CCA}"/>
    <hyperlink ref="F16" r:id="rId8" display="https://learn.microsoft.com/en-us/azure/migrate/tutorial-assess-physical" xr:uid="{A8556937-1DA7-424C-A226-4D0311770593}"/>
    <hyperlink ref="F17" r:id="rId9" display="https://learn.microsoft.com/en-us/azure/migrate/tutorial-assess-aws" xr:uid="{1F5E4B63-216E-4B3D-9ECF-A16DACB73B6E}"/>
    <hyperlink ref="F18" r:id="rId10" display="https://learn.microsoft.com/en-us/azure/migrate/tutorial-assess-gcp" xr:uid="{A7BE514E-B925-4835-AF96-E61CB230D7D5}"/>
    <hyperlink ref="I14" r:id="rId11" location="compare-migration-methods" display="https://learn.microsoft.com/en-us/azure/migrate/server-migrate-overview - compare-migration-methods" xr:uid="{D8735FB8-3FE7-4797-B9EE-81ECAD290A98}"/>
    <hyperlink ref="I15" r:id="rId12" display="https://learn.microsoft.com/en-us/azure/migrate/tutorial-migrate-hyper-v?tabs=UI" xr:uid="{999751A1-96B1-42A8-9B60-E3443ADA4A96}"/>
    <hyperlink ref="I16" r:id="rId13" display="https://learn.microsoft.com/en-us/azure/migrate/tutorial-migrate-physical-virtual-machines" xr:uid="{05860CFB-7146-42A5-91AF-926C794079FE}"/>
    <hyperlink ref="I17" r:id="rId14" display="https://learn.microsoft.com/en-us/azure/migrate/tutorial-migrate-aws-virtual-machines" xr:uid="{ED52C6A7-2B56-49CB-AC3A-FA68BE1B4736}"/>
    <hyperlink ref="I18" r:id="rId15" display="https://learn.microsoft.com/en-us/azure/migrate/tutorial-migrate-gcp-virtual-machines" xr:uid="{193990F3-D6FB-42F0-85F5-4442EB84BA0F}"/>
  </hyperlinks>
  <pageMargins left="0.7" right="0.7" top="0.75" bottom="0.75" header="0.3" footer="0.3"/>
  <pageSetup paperSize="9" orientation="portrait" r:id="rId16"/>
  <drawing r:id="rId17"/>
  <legacyDrawing r:id="rId18"/>
  <oleObjects>
    <mc:AlternateContent xmlns:mc="http://schemas.openxmlformats.org/markup-compatibility/2006">
      <mc:Choice Requires="x14">
        <oleObject progId="Visio.Drawing.15" shapeId="9217" r:id="rId19">
          <objectPr defaultSize="0" autoPict="0" r:id="rId20">
            <anchor moveWithCells="1">
              <from>
                <xdr:col>1</xdr:col>
                <xdr:colOff>15240</xdr:colOff>
                <xdr:row>6</xdr:row>
                <xdr:rowOff>129540</xdr:rowOff>
              </from>
              <to>
                <xdr:col>2</xdr:col>
                <xdr:colOff>4792980</xdr:colOff>
                <xdr:row>8</xdr:row>
                <xdr:rowOff>83820</xdr:rowOff>
              </to>
            </anchor>
          </objectPr>
        </oleObject>
      </mc:Choice>
      <mc:Fallback>
        <oleObject progId="Visio.Drawing.15" shapeId="9217" r:id="rId19"/>
      </mc:Fallback>
    </mc:AlternateContent>
  </oleObjects>
  <tableParts count="3">
    <tablePart r:id="rId21"/>
    <tablePart r:id="rId22"/>
    <tablePart r:id="rId23"/>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D2B27-A8C0-4B57-8B18-25220F53BE38}">
  <dimension ref="B2:AO95"/>
  <sheetViews>
    <sheetView showGridLines="0" topLeftCell="C1" zoomScaleNormal="100" workbookViewId="0">
      <pane ySplit="6" topLeftCell="A8" activePane="bottomLeft" state="frozen"/>
      <selection pane="bottomLeft" activeCell="L10" sqref="L10"/>
    </sheetView>
  </sheetViews>
  <sheetFormatPr defaultColWidth="8.5546875" defaultRowHeight="14.4" x14ac:dyDescent="0.3"/>
  <cols>
    <col min="1" max="1" width="3.44140625" style="2" customWidth="1"/>
    <col min="2" max="2" width="15.77734375" style="2" customWidth="1"/>
    <col min="3" max="3" width="50.21875" style="2" bestFit="1" customWidth="1"/>
    <col min="4" max="4" width="2.77734375" style="2" customWidth="1"/>
    <col min="5" max="5" width="14.21875" style="2" bestFit="1" customWidth="1"/>
    <col min="6" max="6" width="42.5546875" style="2" bestFit="1" customWidth="1"/>
    <col min="7" max="7" width="2.77734375" style="2" customWidth="1"/>
    <col min="8" max="8" width="14.21875" style="2" bestFit="1" customWidth="1"/>
    <col min="9" max="9" width="73.5546875" style="2" bestFit="1" customWidth="1"/>
    <col min="10" max="10" width="15.5546875" style="2" bestFit="1" customWidth="1"/>
    <col min="11" max="11" width="13.77734375" style="2" bestFit="1" customWidth="1"/>
    <col min="12" max="12" width="57.44140625" style="2" customWidth="1"/>
    <col min="13" max="13" width="13.21875" style="2" bestFit="1" customWidth="1"/>
    <col min="14" max="14" width="84.44140625" style="2" bestFit="1" customWidth="1"/>
    <col min="15" max="23" width="8.5546875" style="2"/>
    <col min="24" max="24" width="14" style="2" customWidth="1"/>
    <col min="25" max="25" width="70" style="2" bestFit="1" customWidth="1"/>
    <col min="26" max="16384" width="8.5546875" style="2"/>
  </cols>
  <sheetData>
    <row r="2" spans="2:9" ht="21" x14ac:dyDescent="0.4">
      <c r="B2" s="275" t="s">
        <v>398</v>
      </c>
      <c r="C2" s="275"/>
      <c r="D2" s="275"/>
      <c r="E2" s="275"/>
      <c r="F2" s="275"/>
      <c r="G2" s="275"/>
      <c r="H2" s="275"/>
      <c r="I2" s="275"/>
    </row>
    <row r="8" spans="2:9" ht="252" customHeight="1" x14ac:dyDescent="0.3">
      <c r="B8" s="137" t="s">
        <v>399</v>
      </c>
      <c r="C8" s="138"/>
      <c r="D8" s="138"/>
      <c r="E8" s="138"/>
    </row>
    <row r="10" spans="2:9" ht="408" customHeight="1" x14ac:dyDescent="0.3">
      <c r="B10" s="139" t="s">
        <v>400</v>
      </c>
    </row>
    <row r="13" spans="2:9" x14ac:dyDescent="0.3">
      <c r="B13" s="112" t="s">
        <v>371</v>
      </c>
      <c r="C13" s="113"/>
      <c r="E13" s="280" t="s">
        <v>372</v>
      </c>
      <c r="F13" s="281"/>
      <c r="H13" s="280" t="s">
        <v>373</v>
      </c>
      <c r="I13" s="281"/>
    </row>
    <row r="14" spans="2:9" x14ac:dyDescent="0.3">
      <c r="B14" s="2" t="s">
        <v>374</v>
      </c>
      <c r="C14" t="s">
        <v>375</v>
      </c>
      <c r="E14" s="57" t="s">
        <v>374</v>
      </c>
      <c r="F14" s="58" t="s">
        <v>375</v>
      </c>
      <c r="H14" s="57" t="s">
        <v>374</v>
      </c>
      <c r="I14" s="58" t="s">
        <v>375</v>
      </c>
    </row>
    <row r="15" spans="2:9" x14ac:dyDescent="0.3">
      <c r="B15" s="2" t="s">
        <v>401</v>
      </c>
      <c r="C15" s="37" t="s">
        <v>402</v>
      </c>
      <c r="E15" s="2" t="s">
        <v>401</v>
      </c>
      <c r="F15" s="37" t="s">
        <v>403</v>
      </c>
      <c r="H15" s="2" t="s">
        <v>401</v>
      </c>
      <c r="I15" s="37" t="s">
        <v>404</v>
      </c>
    </row>
    <row r="16" spans="2:9" ht="21" x14ac:dyDescent="0.3">
      <c r="B16" s="115"/>
      <c r="E16" s="116"/>
      <c r="F16" s="114"/>
      <c r="H16" s="2" t="s">
        <v>401</v>
      </c>
      <c r="I16" s="37" t="s">
        <v>405</v>
      </c>
    </row>
    <row r="17" spans="2:9" ht="21" x14ac:dyDescent="0.3">
      <c r="B17" s="115"/>
      <c r="E17" s="116"/>
      <c r="F17" s="114"/>
      <c r="H17" s="2" t="s">
        <v>401</v>
      </c>
      <c r="I17" s="88" t="s">
        <v>406</v>
      </c>
    </row>
    <row r="18" spans="2:9" ht="13.05" customHeight="1" x14ac:dyDescent="0.3">
      <c r="H18" s="2" t="s">
        <v>401</v>
      </c>
      <c r="I18" s="88" t="s">
        <v>407</v>
      </c>
    </row>
    <row r="19" spans="2:9" ht="28.8" x14ac:dyDescent="0.3">
      <c r="H19" s="2" t="s">
        <v>401</v>
      </c>
      <c r="I19" s="88" t="s">
        <v>408</v>
      </c>
    </row>
    <row r="20" spans="2:9" ht="13.05" customHeight="1" x14ac:dyDescent="0.3"/>
    <row r="33" spans="15:41" x14ac:dyDescent="0.3">
      <c r="AO33"/>
    </row>
    <row r="47" spans="15:41" x14ac:dyDescent="0.3">
      <c r="O47"/>
    </row>
    <row r="65" spans="37:37" x14ac:dyDescent="0.3">
      <c r="AK65"/>
    </row>
    <row r="89" spans="13:32" s="49" customFormat="1" ht="14.85" customHeight="1" x14ac:dyDescent="0.3"/>
    <row r="90" spans="13:32" x14ac:dyDescent="0.3">
      <c r="M90" s="49"/>
      <c r="N90" s="49"/>
      <c r="O90" s="49"/>
      <c r="P90" s="49"/>
      <c r="Q90" s="49"/>
      <c r="R90" s="49"/>
      <c r="S90" s="49"/>
      <c r="Z90"/>
      <c r="AA90"/>
      <c r="AB90"/>
      <c r="AC90"/>
      <c r="AD90"/>
      <c r="AE90"/>
      <c r="AF90"/>
    </row>
    <row r="91" spans="13:32" x14ac:dyDescent="0.3">
      <c r="M91" s="56"/>
      <c r="N91" s="56"/>
      <c r="O91" s="56"/>
      <c r="P91" s="56"/>
      <c r="Q91" s="56"/>
      <c r="R91" s="56"/>
      <c r="S91" s="56"/>
      <c r="Z91" s="56"/>
      <c r="AA91" s="56"/>
      <c r="AB91" s="56"/>
      <c r="AC91" s="56"/>
      <c r="AD91" s="56"/>
      <c r="AE91" s="56"/>
      <c r="AF91" s="56"/>
    </row>
    <row r="92" spans="13:32" x14ac:dyDescent="0.3">
      <c r="M92" s="56"/>
      <c r="N92" s="56"/>
      <c r="O92" s="56"/>
      <c r="P92" s="56"/>
      <c r="Q92" s="56"/>
      <c r="R92" s="56"/>
      <c r="S92" s="56"/>
      <c r="Z92" s="56"/>
      <c r="AA92" s="56"/>
      <c r="AB92" s="56"/>
      <c r="AC92" s="56"/>
      <c r="AD92" s="56"/>
      <c r="AE92" s="56"/>
      <c r="AF92" s="56"/>
    </row>
    <row r="93" spans="13:32" x14ac:dyDescent="0.3">
      <c r="M93" s="56"/>
      <c r="N93" s="56"/>
      <c r="O93" s="56"/>
      <c r="P93" s="56"/>
      <c r="Q93" s="56"/>
      <c r="R93" s="56"/>
      <c r="S93" s="56"/>
      <c r="Z93" s="56"/>
      <c r="AA93" s="56"/>
      <c r="AB93" s="56"/>
      <c r="AC93" s="56"/>
      <c r="AD93" s="56"/>
      <c r="AE93" s="56"/>
      <c r="AF93" s="56"/>
    </row>
    <row r="94" spans="13:32" x14ac:dyDescent="0.3">
      <c r="M94" s="56"/>
      <c r="N94" s="56"/>
      <c r="O94" s="56"/>
      <c r="P94" s="56"/>
      <c r="Q94" s="56"/>
      <c r="R94" s="56"/>
      <c r="S94" s="56"/>
      <c r="Z94" s="56"/>
      <c r="AA94" s="56"/>
      <c r="AB94" s="56"/>
      <c r="AC94" s="56"/>
      <c r="AD94" s="56"/>
      <c r="AE94" s="56"/>
      <c r="AF94" s="56"/>
    </row>
    <row r="95" spans="13:32" x14ac:dyDescent="0.3">
      <c r="M95" s="56"/>
      <c r="N95" s="56"/>
      <c r="O95" s="56"/>
      <c r="P95" s="56"/>
      <c r="Q95" s="56"/>
      <c r="R95" s="56"/>
      <c r="S95" s="56"/>
      <c r="Z95" s="56"/>
      <c r="AA95" s="56"/>
      <c r="AB95" s="56"/>
      <c r="AC95" s="56"/>
      <c r="AD95" s="56"/>
      <c r="AE95" s="56"/>
      <c r="AF95" s="56"/>
    </row>
  </sheetData>
  <mergeCells count="3">
    <mergeCell ref="E13:F13"/>
    <mergeCell ref="H13:I13"/>
    <mergeCell ref="B2:I2"/>
  </mergeCells>
  <hyperlinks>
    <hyperlink ref="C15" r:id="rId1" display="https://learn.microsoft.com/en-us/azure/migrate/how-to-discover-sql-existing-project" xr:uid="{D37086F0-0CF6-4020-9265-EED3B1D89D56}"/>
    <hyperlink ref="F15" r:id="rId2" display="https://learn.microsoft.com/en-us/azure/migrate/how-to-create-azure-sql-assessment" xr:uid="{4D1F70DD-EBAD-4D26-91B0-B7D90CBD7A64}"/>
    <hyperlink ref="I15" r:id="rId3" display="https://learn.microsoft.com/en-us/azure/dms/migration-using-azure-data-studio?tabs=azure-sql-vm" xr:uid="{C624F846-12C3-42C7-BF84-23D2DA5E743A}"/>
    <hyperlink ref="I16" r:id="rId4" location="migration-phase" display="https://learn.microsoft.com/en-us/azure/dms/dms-tools-matrix - migration-phase" xr:uid="{A91BC90C-DAEA-485C-B48B-A2AF328A51E1}"/>
    <hyperlink ref="I17" r:id="rId5" display="https://learn.microsoft.com/en-us/azure/cloud-adoption-framework/migrate/azure-best-practices/contoso-migration-sql-server-db-to-azure" xr:uid="{EA47E443-E504-4392-936E-0B787A1E01B8}"/>
    <hyperlink ref="I18" r:id="rId6" display="https://learn.microsoft.com/en-us/azure/cloud-adoption-framework/migrate/azure-best-practices/contoso-migration-rehost-vm-sql-managed-instance" xr:uid="{DD82399E-E373-4E07-BE0F-4FF69771F0FA}"/>
    <hyperlink ref="I19" r:id="rId7" display="https://learn.microsoft.com/en-us/azure/cloud-adoption-framework/migrate/azure-best-practices/contoso-migration-rehost-vm-sql-ag" xr:uid="{343BC924-7190-4BAB-9FA8-4AF79F4BD9C3}"/>
  </hyperlinks>
  <pageMargins left="0.7" right="0.7" top="0.75" bottom="0.75" header="0.3" footer="0.3"/>
  <pageSetup paperSize="9" orientation="portrait" horizontalDpi="0" verticalDpi="0" r:id="rId8"/>
  <drawing r:id="rId9"/>
  <legacyDrawing r:id="rId10"/>
  <oleObjects>
    <mc:AlternateContent xmlns:mc="http://schemas.openxmlformats.org/markup-compatibility/2006">
      <mc:Choice Requires="x14">
        <oleObject progId="Visio.Drawing.15" shapeId="10241" r:id="rId11">
          <objectPr defaultSize="0" autoPict="0" r:id="rId12">
            <anchor moveWithCells="1">
              <from>
                <xdr:col>2</xdr:col>
                <xdr:colOff>22860</xdr:colOff>
                <xdr:row>9</xdr:row>
                <xdr:rowOff>152400</xdr:rowOff>
              </from>
              <to>
                <xdr:col>5</xdr:col>
                <xdr:colOff>1089660</xdr:colOff>
                <xdr:row>10</xdr:row>
                <xdr:rowOff>15240</xdr:rowOff>
              </to>
            </anchor>
          </objectPr>
        </oleObject>
      </mc:Choice>
      <mc:Fallback>
        <oleObject progId="Visio.Drawing.15" shapeId="10241" r:id="rId11"/>
      </mc:Fallback>
    </mc:AlternateContent>
  </oleObjects>
  <tableParts count="3">
    <tablePart r:id="rId13"/>
    <tablePart r:id="rId14"/>
    <tablePart r:id="rId1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AC4EF-220E-400B-9F01-3829C81C6F8C}">
  <dimension ref="B1:V55"/>
  <sheetViews>
    <sheetView showGridLines="0" workbookViewId="0">
      <selection activeCell="AC27" sqref="AC27"/>
    </sheetView>
  </sheetViews>
  <sheetFormatPr defaultRowHeight="14.4" x14ac:dyDescent="0.3"/>
  <cols>
    <col min="21" max="21" width="10.21875" bestFit="1" customWidth="1"/>
  </cols>
  <sheetData>
    <row r="1" spans="2:22" s="2" customFormat="1" x14ac:dyDescent="0.3"/>
    <row r="2" spans="2:22" s="2" customFormat="1" ht="21" customHeight="1" x14ac:dyDescent="0.4">
      <c r="B2" s="275" t="s">
        <v>409</v>
      </c>
      <c r="C2" s="275"/>
      <c r="D2" s="275"/>
      <c r="E2" s="275"/>
      <c r="F2" s="275"/>
      <c r="G2" s="275"/>
      <c r="H2" s="275"/>
      <c r="I2" s="275"/>
      <c r="J2" s="275"/>
      <c r="K2" s="275"/>
      <c r="L2" s="275"/>
      <c r="M2" s="275"/>
      <c r="N2" s="275"/>
      <c r="O2" s="275"/>
      <c r="P2" s="275"/>
      <c r="Q2" s="275"/>
      <c r="R2" s="275"/>
      <c r="S2" s="275"/>
      <c r="T2" s="275"/>
      <c r="U2" s="275"/>
      <c r="V2" s="275"/>
    </row>
    <row r="3" spans="2:22" s="2" customFormat="1" x14ac:dyDescent="0.3"/>
    <row r="4" spans="2:22" s="2" customFormat="1" x14ac:dyDescent="0.3"/>
    <row r="5" spans="2:22" s="2" customFormat="1" x14ac:dyDescent="0.3"/>
    <row r="6" spans="2:22" s="2" customFormat="1" x14ac:dyDescent="0.3"/>
    <row r="7" spans="2:22" ht="21" customHeight="1" x14ac:dyDescent="0.4">
      <c r="B7" s="275" t="s">
        <v>410</v>
      </c>
      <c r="C7" s="275"/>
      <c r="D7" s="275"/>
      <c r="E7" s="275"/>
      <c r="F7" s="275"/>
      <c r="G7" s="275"/>
      <c r="H7" s="275"/>
      <c r="I7" s="275"/>
      <c r="J7" s="275"/>
      <c r="K7" s="275"/>
      <c r="L7" s="275"/>
      <c r="M7" s="275"/>
      <c r="N7" s="275"/>
      <c r="O7" s="275"/>
      <c r="P7" s="275"/>
      <c r="Q7" s="275"/>
      <c r="R7" s="275"/>
      <c r="S7" s="275"/>
      <c r="T7" s="275"/>
      <c r="U7" s="275"/>
      <c r="V7" s="275"/>
    </row>
    <row r="9" spans="2:22" x14ac:dyDescent="0.3">
      <c r="U9" t="s">
        <v>411</v>
      </c>
      <c r="V9" t="s">
        <v>412</v>
      </c>
    </row>
    <row r="10" spans="2:22" x14ac:dyDescent="0.3">
      <c r="U10" s="40" t="s">
        <v>413</v>
      </c>
      <c r="V10" s="37" t="s">
        <v>413</v>
      </c>
    </row>
    <row r="11" spans="2:22" x14ac:dyDescent="0.3">
      <c r="U11" s="40" t="s">
        <v>414</v>
      </c>
      <c r="V11" s="37" t="s">
        <v>414</v>
      </c>
    </row>
    <row r="12" spans="2:22" x14ac:dyDescent="0.3">
      <c r="U12" s="40" t="s">
        <v>415</v>
      </c>
      <c r="V12" s="37" t="s">
        <v>415</v>
      </c>
    </row>
    <row r="13" spans="2:22" x14ac:dyDescent="0.3">
      <c r="U13" s="37" t="s">
        <v>416</v>
      </c>
      <c r="V13" s="37" t="s">
        <v>416</v>
      </c>
    </row>
    <row r="14" spans="2:22" x14ac:dyDescent="0.3">
      <c r="U14" s="37" t="s">
        <v>417</v>
      </c>
      <c r="V14" s="37" t="s">
        <v>417</v>
      </c>
    </row>
    <row r="15" spans="2:22" x14ac:dyDescent="0.3">
      <c r="U15" s="37"/>
      <c r="V15" s="40" t="s">
        <v>418</v>
      </c>
    </row>
    <row r="16" spans="2:22" x14ac:dyDescent="0.3">
      <c r="U16" s="37"/>
      <c r="V16" s="40" t="s">
        <v>419</v>
      </c>
    </row>
    <row r="47" spans="2:22" ht="21" x14ac:dyDescent="0.4">
      <c r="B47" s="275" t="s">
        <v>420</v>
      </c>
      <c r="C47" s="275"/>
      <c r="D47" s="275"/>
      <c r="E47" s="275"/>
      <c r="F47" s="275"/>
      <c r="G47" s="275"/>
      <c r="H47" s="275"/>
      <c r="I47" s="275"/>
      <c r="J47" s="275"/>
      <c r="K47" s="275"/>
      <c r="L47" s="275"/>
      <c r="M47" s="275"/>
      <c r="N47" s="275"/>
      <c r="O47" s="275"/>
      <c r="P47" s="275"/>
      <c r="Q47" s="275"/>
      <c r="R47" s="275"/>
      <c r="S47" s="275"/>
      <c r="T47" s="275"/>
      <c r="U47" s="275"/>
      <c r="V47" s="275"/>
    </row>
    <row r="49" spans="21:21" x14ac:dyDescent="0.3">
      <c r="U49" t="s">
        <v>420</v>
      </c>
    </row>
    <row r="50" spans="21:21" x14ac:dyDescent="0.3">
      <c r="U50" s="40" t="s">
        <v>413</v>
      </c>
    </row>
    <row r="51" spans="21:21" x14ac:dyDescent="0.3">
      <c r="U51" s="40" t="s">
        <v>414</v>
      </c>
    </row>
    <row r="52" spans="21:21" x14ac:dyDescent="0.3">
      <c r="U52" s="40" t="s">
        <v>415</v>
      </c>
    </row>
    <row r="53" spans="21:21" x14ac:dyDescent="0.3">
      <c r="U53" s="40" t="s">
        <v>416</v>
      </c>
    </row>
    <row r="54" spans="21:21" x14ac:dyDescent="0.3">
      <c r="U54" s="37" t="s">
        <v>417</v>
      </c>
    </row>
    <row r="55" spans="21:21" x14ac:dyDescent="0.3">
      <c r="U55" s="37" t="s">
        <v>418</v>
      </c>
    </row>
  </sheetData>
  <mergeCells count="3">
    <mergeCell ref="B47:V47"/>
    <mergeCell ref="B2:V2"/>
    <mergeCell ref="B7:V7"/>
  </mergeCells>
  <hyperlinks>
    <hyperlink ref="U10" r:id="rId1" xr:uid="{1FF0AE9D-1482-40A4-B10C-CA786D27D557}"/>
    <hyperlink ref="U11" r:id="rId2" xr:uid="{36D4185A-241B-4C93-840A-8A32A4334C21}"/>
    <hyperlink ref="U12" r:id="rId3" xr:uid="{50F9B57C-7221-478F-B95E-5F111FB4B0FC}"/>
    <hyperlink ref="V15" r:id="rId4" location="do-i-need-to-deploy-the-appliance-for-agentless-dependency-analysis" xr:uid="{A7F939E5-ADA0-4009-85F8-BCB7C2EA72D1}"/>
    <hyperlink ref="U50" r:id="rId5" xr:uid="{AC6EC6F1-FA40-49B7-A7EC-F5FED71FD4AF}"/>
    <hyperlink ref="U51" r:id="rId6" xr:uid="{794EFF14-6DD3-4F72-A92E-7E7E2EB56C13}"/>
    <hyperlink ref="U52" r:id="rId7" xr:uid="{FFBD988C-3D6F-4672-8EB6-F2614C606A79}"/>
    <hyperlink ref="U53" r:id="rId8" xr:uid="{851869D2-E7F9-4410-8CF9-69EB91D0ECF6}"/>
    <hyperlink ref="U54" r:id="rId9" xr:uid="{7DFE6DA8-6DD6-48E0-8429-3DFC88A222ED}"/>
    <hyperlink ref="U55" r:id="rId10" xr:uid="{F84A459A-C225-4208-99EB-0D35F7629EBA}"/>
    <hyperlink ref="V16" r:id="rId11" location="what-do-i-install-for-agent-based-dependency-visualization" xr:uid="{E9935346-607F-4652-9F15-99341DFA2C05}"/>
    <hyperlink ref="U13" r:id="rId12" xr:uid="{FB476A80-9D6F-4C12-9747-930EFE82C965}"/>
    <hyperlink ref="U14" r:id="rId13" xr:uid="{D039101E-B935-41DC-AB02-398EA53308A4}"/>
    <hyperlink ref="V10" r:id="rId14" xr:uid="{C2C09F22-C557-4C62-8CF1-9724E8F4087D}"/>
    <hyperlink ref="V11" r:id="rId15" xr:uid="{FC15B07A-1484-4E42-AF01-886F4ADB40E8}"/>
    <hyperlink ref="V12" r:id="rId16" xr:uid="{848E59DC-04EF-4EB3-91EB-5628C5EE43D1}"/>
    <hyperlink ref="V13" r:id="rId17" xr:uid="{8DABB3FC-0D2A-4CF0-BB0F-BCFED17ED052}"/>
    <hyperlink ref="V14" r:id="rId18" xr:uid="{50473A48-B22F-435D-B5D1-66CD6DAF0A41}"/>
  </hyperlinks>
  <pageMargins left="0.7" right="0.7" top="0.75" bottom="0.75" header="0.3" footer="0.3"/>
  <pageSetup paperSize="9" orientation="portrait" horizontalDpi="0" verticalDpi="0" r:id="rId19"/>
  <drawing r:id="rId20"/>
  <tableParts count="2">
    <tablePart r:id="rId21"/>
    <tablePart r:id="rId2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F383C-F99E-4F2F-8D60-74AC5B67B8CA}">
  <dimension ref="A1"/>
  <sheetViews>
    <sheetView workbookViewId="0">
      <selection activeCell="I16" sqref="I16"/>
    </sheetView>
  </sheetViews>
  <sheetFormatPr defaultRowHeight="14.4" x14ac:dyDescent="0.3"/>
  <sheetData>
    <row r="1" spans="1:1" ht="25.8" x14ac:dyDescent="0.5">
      <c r="A1" s="270" t="s">
        <v>1347</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EC449-4AF6-4FE7-A1E9-DD5357826241}">
  <sheetPr>
    <pageSetUpPr fitToPage="1"/>
  </sheetPr>
  <dimension ref="A1:DD60"/>
  <sheetViews>
    <sheetView showGridLines="0" showRuler="0" zoomScale="85" zoomScaleNormal="85" zoomScalePageLayoutView="70" workbookViewId="0">
      <pane ySplit="17" topLeftCell="A43" activePane="bottomLeft" state="frozen"/>
      <selection pane="bottomLeft" activeCell="C49" sqref="C49"/>
    </sheetView>
  </sheetViews>
  <sheetFormatPr defaultColWidth="8.77734375" defaultRowHeight="30" customHeight="1" x14ac:dyDescent="0.3"/>
  <cols>
    <col min="1" max="1" width="4.5546875" style="7" customWidth="1"/>
    <col min="2" max="2" width="58.5546875" customWidth="1"/>
    <col min="3" max="3" width="13.44140625" bestFit="1" customWidth="1"/>
    <col min="4" max="4" width="3.21875" customWidth="1"/>
    <col min="5" max="5" width="20.5546875" customWidth="1"/>
    <col min="6" max="6" width="4" bestFit="1" customWidth="1"/>
    <col min="7" max="9" width="3.5546875" bestFit="1" customWidth="1"/>
    <col min="10" max="10" width="44.21875" customWidth="1"/>
    <col min="11" max="12" width="10.5546875" customWidth="1"/>
    <col min="13" max="13" width="6.44140625" bestFit="1" customWidth="1"/>
    <col min="14" max="14" width="11.21875" bestFit="1" customWidth="1"/>
    <col min="15" max="15" width="11.21875" style="6" bestFit="1" customWidth="1"/>
    <col min="16" max="16" width="11.21875" bestFit="1" customWidth="1"/>
    <col min="17" max="17" width="2.5546875" customWidth="1"/>
    <col min="18" max="108" width="3.5546875" customWidth="1"/>
  </cols>
  <sheetData>
    <row r="1" spans="1:108" ht="14.85" customHeight="1" x14ac:dyDescent="0.3">
      <c r="F1" s="6"/>
      <c r="O1"/>
    </row>
    <row r="2" spans="1:108" ht="21" x14ac:dyDescent="0.4">
      <c r="B2" s="276" t="s">
        <v>474</v>
      </c>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c r="AC2" s="276"/>
      <c r="AD2" s="276"/>
      <c r="AE2" s="276"/>
      <c r="AF2" s="276"/>
      <c r="AG2" s="276"/>
      <c r="AH2" s="276"/>
      <c r="AI2" s="276"/>
      <c r="AJ2" s="276"/>
      <c r="AK2" s="276"/>
      <c r="AL2" s="276"/>
      <c r="AM2" s="276"/>
      <c r="AN2" s="276"/>
      <c r="AO2" s="276"/>
      <c r="AP2" s="276"/>
      <c r="AQ2" s="276"/>
      <c r="AR2" s="276"/>
      <c r="AS2" s="276"/>
      <c r="AT2" s="276"/>
      <c r="AU2" s="276"/>
      <c r="AV2" s="276"/>
      <c r="AW2" s="276"/>
      <c r="AX2" s="276"/>
      <c r="AY2" s="276"/>
      <c r="AZ2" s="276"/>
      <c r="BA2" s="276"/>
      <c r="BB2" s="276"/>
      <c r="BC2" s="276"/>
      <c r="BD2" s="276"/>
      <c r="BE2" s="276"/>
      <c r="BF2" s="276"/>
      <c r="BG2" s="276"/>
      <c r="BH2" s="276"/>
      <c r="BI2" s="276"/>
      <c r="BJ2" s="276"/>
      <c r="BK2" s="276"/>
      <c r="BL2" s="276"/>
    </row>
    <row r="3" spans="1:108" ht="14.85" customHeight="1" x14ac:dyDescent="0.3">
      <c r="F3" s="6"/>
      <c r="O3"/>
    </row>
    <row r="4" spans="1:108" ht="14.85" customHeight="1" x14ac:dyDescent="0.3">
      <c r="F4" s="6"/>
      <c r="O4"/>
    </row>
    <row r="5" spans="1:108" ht="14.85" customHeight="1" x14ac:dyDescent="0.3">
      <c r="F5" s="6"/>
      <c r="O5"/>
    </row>
    <row r="6" spans="1:108" ht="14.85" customHeight="1" x14ac:dyDescent="0.3">
      <c r="F6" s="6"/>
      <c r="O6"/>
    </row>
    <row r="7" spans="1:108" ht="11.85" customHeight="1" x14ac:dyDescent="0.3">
      <c r="F7" s="6"/>
      <c r="O7"/>
    </row>
    <row r="8" spans="1:108" ht="5.25" customHeight="1" x14ac:dyDescent="0.3">
      <c r="A8" s="15"/>
      <c r="B8" s="35"/>
      <c r="C8" s="34"/>
      <c r="D8" s="32"/>
      <c r="E8" s="32"/>
      <c r="F8" s="33"/>
      <c r="G8" s="32"/>
      <c r="H8" s="32"/>
      <c r="I8" s="31"/>
      <c r="J8" s="12"/>
      <c r="K8" s="12"/>
      <c r="L8" s="12"/>
      <c r="O8"/>
    </row>
    <row r="9" spans="1:108" ht="25.35" customHeight="1" x14ac:dyDescent="0.3"/>
    <row r="10" spans="1:108" ht="50.1" customHeight="1" x14ac:dyDescent="0.3">
      <c r="A10" s="15"/>
      <c r="B10" s="286" t="s">
        <v>475</v>
      </c>
      <c r="C10" s="286"/>
      <c r="D10" s="286"/>
      <c r="E10" s="286"/>
      <c r="F10" s="286"/>
      <c r="G10" s="286"/>
      <c r="H10" s="286"/>
      <c r="I10" s="286"/>
      <c r="J10" s="286"/>
      <c r="K10" s="286"/>
      <c r="L10" s="286"/>
      <c r="M10" s="286"/>
      <c r="N10" s="286"/>
      <c r="O10" s="286"/>
      <c r="P10" s="286"/>
      <c r="Q10" s="286"/>
      <c r="R10" s="287"/>
      <c r="S10" s="287"/>
      <c r="T10" s="287"/>
      <c r="U10" s="287"/>
      <c r="V10" s="287"/>
      <c r="W10" s="287"/>
      <c r="X10" s="288"/>
      <c r="Y10" s="288"/>
      <c r="Z10" s="288"/>
      <c r="AA10" s="288"/>
      <c r="AB10" s="288"/>
      <c r="AC10" s="288"/>
      <c r="AD10" s="96"/>
      <c r="AE10" s="96"/>
      <c r="AF10" s="96"/>
      <c r="AG10" s="96"/>
      <c r="AH10" s="96"/>
      <c r="AI10" s="96"/>
      <c r="AJ10" s="96"/>
      <c r="AK10" s="96"/>
      <c r="AL10" s="96"/>
      <c r="AM10" s="96"/>
      <c r="AN10" s="96"/>
      <c r="AO10" s="96"/>
      <c r="AP10" s="96"/>
      <c r="AQ10" s="96"/>
      <c r="AR10" s="96"/>
      <c r="AS10" s="96"/>
      <c r="AT10" s="96"/>
      <c r="AU10" s="96"/>
      <c r="AV10" s="96"/>
      <c r="AW10" s="96"/>
      <c r="AX10" s="96"/>
      <c r="AY10" s="96"/>
      <c r="AZ10" s="96"/>
      <c r="BA10" s="96"/>
      <c r="BB10" s="96"/>
      <c r="BC10" s="96"/>
      <c r="BD10" s="96"/>
      <c r="BE10" s="96"/>
      <c r="BF10" s="96"/>
      <c r="BG10" s="96"/>
      <c r="BH10" s="96"/>
      <c r="BI10" s="96"/>
      <c r="BJ10" s="96"/>
      <c r="BK10" s="96"/>
      <c r="BL10" s="96"/>
      <c r="BM10" s="96"/>
      <c r="BN10" s="96"/>
      <c r="BO10" s="96"/>
      <c r="BP10" s="96"/>
      <c r="BQ10" s="96"/>
      <c r="BR10" s="96"/>
      <c r="BS10" s="96"/>
      <c r="BT10" s="96"/>
      <c r="BU10" s="96"/>
      <c r="BV10" s="96"/>
      <c r="BW10" s="96"/>
      <c r="BX10" s="96"/>
      <c r="BY10" s="96"/>
      <c r="BZ10" s="96"/>
      <c r="CA10" s="96"/>
      <c r="CB10" s="96"/>
      <c r="CC10" s="96"/>
      <c r="CD10" s="96"/>
      <c r="CE10" s="96"/>
      <c r="CF10" s="96"/>
      <c r="CG10" s="96"/>
      <c r="CH10" s="96"/>
      <c r="CI10" s="96"/>
      <c r="CJ10" s="96"/>
      <c r="CK10" s="96"/>
      <c r="CL10" s="96"/>
      <c r="CM10" s="96"/>
      <c r="CN10" s="96"/>
      <c r="CO10" s="96"/>
      <c r="CP10" s="96"/>
      <c r="CQ10" s="96"/>
      <c r="CR10" s="96"/>
      <c r="CS10" s="96"/>
      <c r="CT10" s="96"/>
      <c r="CU10" s="96"/>
      <c r="CV10" s="96"/>
      <c r="CW10" s="96"/>
      <c r="CX10" s="96"/>
      <c r="CY10" s="96"/>
      <c r="CZ10" s="96"/>
      <c r="DA10" s="96"/>
      <c r="DB10" s="96"/>
      <c r="DC10" s="96"/>
      <c r="DD10" s="96"/>
    </row>
    <row r="11" spans="1:108" ht="20.100000000000001" customHeight="1" x14ac:dyDescent="0.3">
      <c r="A11" s="15"/>
      <c r="B11" s="35"/>
      <c r="C11" s="34"/>
      <c r="D11" s="34"/>
      <c r="E11" s="32"/>
      <c r="F11" s="32"/>
      <c r="G11" s="32"/>
      <c r="H11" s="32"/>
      <c r="I11" s="32"/>
      <c r="J11" s="32"/>
      <c r="K11" s="32"/>
      <c r="L11" s="32"/>
      <c r="M11" s="32"/>
      <c r="N11" s="32"/>
      <c r="O11" s="33"/>
      <c r="P11" s="32"/>
      <c r="Q11" s="32"/>
      <c r="R11" s="31"/>
      <c r="S11" s="12"/>
      <c r="T11" s="12"/>
      <c r="U11" s="12"/>
    </row>
    <row r="12" spans="1:108" ht="30" customHeight="1" x14ac:dyDescent="0.3">
      <c r="A12" s="15"/>
      <c r="B12" s="97" t="s">
        <v>476</v>
      </c>
      <c r="C12" s="30" t="s">
        <v>477</v>
      </c>
      <c r="D12" s="30"/>
      <c r="E12" s="24"/>
      <c r="F12" s="24"/>
      <c r="G12" s="24"/>
      <c r="H12" s="24"/>
      <c r="I12" s="24"/>
      <c r="J12" s="98" t="s">
        <v>478</v>
      </c>
      <c r="K12" s="24">
        <f>SUM(Milestones435217[[Days of Work]:[Days Delayed]])-2</f>
        <v>114</v>
      </c>
      <c r="L12" s="14"/>
      <c r="M12" s="14"/>
      <c r="N12" s="29"/>
      <c r="O12" s="29"/>
      <c r="P12" s="29" t="s">
        <v>479</v>
      </c>
      <c r="Q12" s="14"/>
      <c r="R12" s="289" t="s">
        <v>480</v>
      </c>
      <c r="S12" s="289"/>
      <c r="T12" s="289"/>
      <c r="U12" s="289"/>
      <c r="W12" s="290" t="s">
        <v>481</v>
      </c>
      <c r="X12" s="290"/>
      <c r="Y12" s="290"/>
      <c r="Z12" s="290"/>
      <c r="AB12" s="291" t="s">
        <v>482</v>
      </c>
      <c r="AC12" s="291"/>
      <c r="AD12" s="291"/>
      <c r="AE12" s="291"/>
      <c r="AG12" s="282" t="s">
        <v>483</v>
      </c>
      <c r="AH12" s="282"/>
      <c r="AI12" s="282"/>
      <c r="AJ12" s="282"/>
      <c r="AL12" s="283" t="s">
        <v>484</v>
      </c>
      <c r="AM12" s="283"/>
      <c r="AN12" s="283"/>
      <c r="AO12" s="283"/>
      <c r="AQ12" s="284" t="s">
        <v>485</v>
      </c>
      <c r="AR12" s="284"/>
      <c r="AS12" s="284"/>
      <c r="AT12" s="284"/>
      <c r="AV12" s="285" t="s">
        <v>15</v>
      </c>
      <c r="AW12" s="285"/>
      <c r="AX12" s="285"/>
      <c r="AY12" s="285"/>
    </row>
    <row r="13" spans="1:108" ht="27" customHeight="1" x14ac:dyDescent="0.3">
      <c r="A13" s="15"/>
      <c r="B13" s="99" t="s">
        <v>74</v>
      </c>
      <c r="C13" s="24" t="s">
        <v>298</v>
      </c>
      <c r="D13" s="24"/>
      <c r="E13" s="24"/>
      <c r="F13" s="24"/>
      <c r="G13" s="24"/>
      <c r="H13" s="24"/>
      <c r="I13" s="24"/>
      <c r="J13" s="98" t="s">
        <v>486</v>
      </c>
      <c r="K13" s="100">
        <f ca="1">SUM(Milestones435217[Days Complete])-2</f>
        <v>22</v>
      </c>
      <c r="L13" s="14"/>
      <c r="M13" s="14"/>
      <c r="N13" s="14"/>
      <c r="O13" s="26"/>
      <c r="P13" s="14"/>
      <c r="Q13" s="14"/>
    </row>
    <row r="14" spans="1:108" ht="30" customHeight="1" x14ac:dyDescent="0.3">
      <c r="A14" s="15"/>
      <c r="B14" s="101" t="s">
        <v>487</v>
      </c>
      <c r="C14" s="28">
        <f ca="1">TODAY()-30</f>
        <v>45042</v>
      </c>
      <c r="D14" s="28"/>
      <c r="E14" s="27"/>
      <c r="F14" s="27"/>
      <c r="G14" s="27"/>
      <c r="H14" s="27"/>
      <c r="I14" s="27"/>
      <c r="J14" s="102" t="s">
        <v>488</v>
      </c>
      <c r="K14" s="103">
        <f ca="1">K13/K12</f>
        <v>0.19298245614035087</v>
      </c>
      <c r="L14" s="14"/>
      <c r="M14" s="14"/>
      <c r="N14" s="14"/>
      <c r="O14" s="26"/>
      <c r="P14" s="14"/>
      <c r="Q14" s="14"/>
      <c r="R14" s="154" t="str">
        <f ca="1">TEXT(R15,"mmmm")</f>
        <v>April</v>
      </c>
      <c r="S14" s="155"/>
      <c r="T14" s="155"/>
      <c r="U14" s="155"/>
      <c r="V14" s="155"/>
      <c r="W14" s="155"/>
      <c r="X14" s="155"/>
      <c r="Y14" s="155" t="str">
        <f ca="1">IF(TEXT(Y15,"mmmm")=R14,"",TEXT(Y15,"mmmm"))</f>
        <v>May</v>
      </c>
      <c r="Z14" s="155"/>
      <c r="AA14" s="155"/>
      <c r="AB14" s="155"/>
      <c r="AC14" s="155"/>
      <c r="AD14" s="155"/>
      <c r="AE14" s="155"/>
      <c r="AF14" s="155" t="str">
        <f ca="1">IF(OR(TEXT(AF15,"mmmm")=Y14,TEXT(AF15,"mmmm")=R14),"",TEXT(AF15,"mmmm"))</f>
        <v/>
      </c>
      <c r="AG14" s="155"/>
      <c r="AH14" s="155"/>
      <c r="AI14" s="155"/>
      <c r="AJ14" s="155"/>
      <c r="AK14" s="155"/>
      <c r="AL14" s="155"/>
      <c r="AM14" s="155" t="str">
        <f ca="1">IF(OR(TEXT(AM15,"mmmm")=AF14,TEXT(AM15,"mmmm")=Y14,TEXT(AM15,"mmmm")=R14),"",TEXT(AM15,"mmmm"))</f>
        <v/>
      </c>
      <c r="AN14" s="155"/>
      <c r="AO14" s="155"/>
      <c r="AP14" s="155"/>
      <c r="AQ14" s="155"/>
      <c r="AR14" s="155"/>
      <c r="AS14" s="155"/>
      <c r="AT14" s="155" t="str">
        <f ca="1">IF(OR(TEXT(AT15,"mmmm")=AM14,TEXT(AT15,"mmmm")=AF14,TEXT(AT15,"mmmm")=Y14,TEXT(AT15,"mmmm")=R14),"",TEXT(AT15,"mmmm"))</f>
        <v/>
      </c>
      <c r="AU14" s="155"/>
      <c r="AV14" s="155"/>
      <c r="AW14" s="155"/>
      <c r="AX14" s="155"/>
      <c r="AY14" s="155"/>
      <c r="AZ14" s="155"/>
      <c r="BA14" s="155" t="str">
        <f ca="1">IF(OR(TEXT(BA15,"mmmm")=AT14,TEXT(BA15,"mmmm")=AM14,TEXT(BA15,"mmmm")=AF14,TEXT(BA15,"mmmm")=Y14),"",TEXT(BA15,"mmmm"))</f>
        <v/>
      </c>
      <c r="BB14" s="155"/>
      <c r="BC14" s="155"/>
      <c r="BD14" s="155"/>
      <c r="BE14" s="155"/>
      <c r="BF14" s="155"/>
      <c r="BG14" s="155"/>
      <c r="BH14" s="155" t="str">
        <f ca="1">IF(OR(TEXT(BH15,"mmmm")=BA14,TEXT(BH15,"mmmm")=AT14,TEXT(BH15,"mmmm")=AM14,TEXT(BH15,"mmmm")=AF14),"",TEXT(BH15,"mmmm"))</f>
        <v>June</v>
      </c>
      <c r="BI14" s="155"/>
      <c r="BJ14" s="155"/>
      <c r="BK14" s="155"/>
      <c r="BL14" s="155"/>
      <c r="BM14" s="155"/>
      <c r="BN14" s="155"/>
      <c r="BO14" s="155" t="str">
        <f ca="1">IF(OR(TEXT(BO15,"mmmm")=BH14,TEXT(BO15,"mmmm")=BA14,TEXT(BO15,"mmmm")=AT14,TEXT(BO15,"mmmm")=AM14),"",TEXT(BO15,"mmmm"))</f>
        <v/>
      </c>
      <c r="BP14" s="155"/>
      <c r="BQ14" s="155"/>
      <c r="BR14" s="155"/>
      <c r="BS14" s="155"/>
      <c r="BT14" s="155"/>
      <c r="BU14" s="155"/>
      <c r="BV14" s="155" t="str">
        <f ca="1">IF(OR(TEXT(BV15,"mmmm")=BO14,TEXT(BV15,"mmmm")=BH14,TEXT(BV15,"mmmm")=BA14,TEXT(BV15,"mmmm")=AT14),"",TEXT(BV15,"mmmm"))</f>
        <v/>
      </c>
      <c r="BW14" s="155"/>
      <c r="BX14" s="155"/>
      <c r="BY14" s="155"/>
      <c r="BZ14" s="155"/>
      <c r="CA14" s="155"/>
      <c r="CB14" s="155"/>
      <c r="CC14" s="155" t="str">
        <f ca="1">IF(OR(TEXT(CC15,"mmmm")=BV14,TEXT(CC15,"mmmm")=BO14,TEXT(CC15,"mmmm")=BH14,TEXT(CC15,"mmmm")=BA14),"",TEXT(CC15,"mmmm"))</f>
        <v/>
      </c>
      <c r="CD14" s="155"/>
      <c r="CE14" s="155"/>
      <c r="CF14" s="155"/>
      <c r="CG14" s="155"/>
      <c r="CH14" s="155"/>
      <c r="CI14" s="155"/>
      <c r="CJ14" s="155" t="str">
        <f ca="1">IF(OR(TEXT(CJ15,"mmmm")=CC14,TEXT(CJ15,"mmmm")=BV14,TEXT(CJ15,"mmmm")=BO14,TEXT(CJ15,"mmmm")=BH14),"",TEXT(CJ15,"mmmm"))</f>
        <v>July</v>
      </c>
      <c r="CK14" s="155"/>
      <c r="CL14" s="155"/>
      <c r="CM14" s="155"/>
      <c r="CN14" s="155"/>
      <c r="CO14" s="155"/>
      <c r="CP14" s="155"/>
      <c r="CQ14" s="155" t="str">
        <f ca="1">IF(OR(TEXT(CQ15,"mmmm")=CJ14,TEXT(CQ15,"mmmm")=CC14,TEXT(CQ15,"mmmm")=BV14,TEXT(CQ15,"mmmm")=BO14),"",TEXT(CQ15,"mmmm"))</f>
        <v/>
      </c>
      <c r="CR14" s="155"/>
      <c r="CS14" s="155"/>
      <c r="CT14" s="155"/>
      <c r="CU14" s="155"/>
      <c r="CV14" s="155"/>
      <c r="CW14" s="155"/>
      <c r="CX14" s="155" t="str">
        <f ca="1">IF(OR(TEXT(CX15,"mmmm")=CQ14,TEXT(CX15,"mmmm")=CJ14,TEXT(CX15,"mmmm")=CC14,TEXT(CX15,"mmmm")=BV14),"",TEXT(CX15,"mmmm"))</f>
        <v/>
      </c>
      <c r="CY14" s="155"/>
      <c r="CZ14" s="155"/>
      <c r="DA14" s="155"/>
      <c r="DB14" s="155"/>
      <c r="DC14" s="155"/>
      <c r="DD14" s="156"/>
    </row>
    <row r="15" spans="1:108" ht="30" customHeight="1" x14ac:dyDescent="0.3">
      <c r="A15" s="15"/>
      <c r="B15" s="101" t="s">
        <v>489</v>
      </c>
      <c r="C15" s="25">
        <v>0</v>
      </c>
      <c r="D15" s="25"/>
      <c r="E15" s="24"/>
      <c r="F15" s="24"/>
      <c r="G15" s="24"/>
      <c r="H15" s="24"/>
      <c r="I15" s="24"/>
      <c r="J15" s="24"/>
      <c r="K15" s="24"/>
      <c r="L15" s="14"/>
      <c r="M15" s="14"/>
      <c r="N15" s="14"/>
      <c r="O15" s="14"/>
      <c r="P15" s="14"/>
      <c r="Q15" s="14"/>
      <c r="R15" s="157">
        <f ca="1">IFERROR(Project_Start+Scrolling_Increment,TODAY())</f>
        <v>45042</v>
      </c>
      <c r="S15" s="158">
        <f ca="1">R15+1</f>
        <v>45043</v>
      </c>
      <c r="T15" s="158">
        <f t="shared" ref="T15:CE15" ca="1" si="0">S15+1</f>
        <v>45044</v>
      </c>
      <c r="U15" s="158">
        <f t="shared" ca="1" si="0"/>
        <v>45045</v>
      </c>
      <c r="V15" s="158">
        <f t="shared" ca="1" si="0"/>
        <v>45046</v>
      </c>
      <c r="W15" s="158">
        <f t="shared" ca="1" si="0"/>
        <v>45047</v>
      </c>
      <c r="X15" s="159">
        <f t="shared" ca="1" si="0"/>
        <v>45048</v>
      </c>
      <c r="Y15" s="158">
        <f ca="1">X15+1</f>
        <v>45049</v>
      </c>
      <c r="Z15" s="158">
        <f ca="1">Y15+1</f>
        <v>45050</v>
      </c>
      <c r="AA15" s="158">
        <f t="shared" ca="1" si="0"/>
        <v>45051</v>
      </c>
      <c r="AB15" s="158">
        <f t="shared" ca="1" si="0"/>
        <v>45052</v>
      </c>
      <c r="AC15" s="158">
        <f t="shared" ca="1" si="0"/>
        <v>45053</v>
      </c>
      <c r="AD15" s="158">
        <f t="shared" ca="1" si="0"/>
        <v>45054</v>
      </c>
      <c r="AE15" s="159">
        <f t="shared" ca="1" si="0"/>
        <v>45055</v>
      </c>
      <c r="AF15" s="158">
        <f ca="1">AE15+1</f>
        <v>45056</v>
      </c>
      <c r="AG15" s="158">
        <f ca="1">AF15+1</f>
        <v>45057</v>
      </c>
      <c r="AH15" s="158">
        <f t="shared" ca="1" si="0"/>
        <v>45058</v>
      </c>
      <c r="AI15" s="158">
        <f t="shared" ca="1" si="0"/>
        <v>45059</v>
      </c>
      <c r="AJ15" s="158">
        <f t="shared" ca="1" si="0"/>
        <v>45060</v>
      </c>
      <c r="AK15" s="158">
        <f t="shared" ca="1" si="0"/>
        <v>45061</v>
      </c>
      <c r="AL15" s="159">
        <f t="shared" ca="1" si="0"/>
        <v>45062</v>
      </c>
      <c r="AM15" s="158">
        <f ca="1">AL15+1</f>
        <v>45063</v>
      </c>
      <c r="AN15" s="158">
        <f ca="1">AM15+1</f>
        <v>45064</v>
      </c>
      <c r="AO15" s="158">
        <f t="shared" ca="1" si="0"/>
        <v>45065</v>
      </c>
      <c r="AP15" s="158">
        <f t="shared" ca="1" si="0"/>
        <v>45066</v>
      </c>
      <c r="AQ15" s="158">
        <f t="shared" ca="1" si="0"/>
        <v>45067</v>
      </c>
      <c r="AR15" s="158">
        <f t="shared" ca="1" si="0"/>
        <v>45068</v>
      </c>
      <c r="AS15" s="159">
        <f t="shared" ca="1" si="0"/>
        <v>45069</v>
      </c>
      <c r="AT15" s="158">
        <f ca="1">AS15+1</f>
        <v>45070</v>
      </c>
      <c r="AU15" s="158">
        <f ca="1">AT15+1</f>
        <v>45071</v>
      </c>
      <c r="AV15" s="158">
        <f t="shared" ca="1" si="0"/>
        <v>45072</v>
      </c>
      <c r="AW15" s="158">
        <f t="shared" ca="1" si="0"/>
        <v>45073</v>
      </c>
      <c r="AX15" s="158">
        <f t="shared" ca="1" si="0"/>
        <v>45074</v>
      </c>
      <c r="AY15" s="158">
        <f t="shared" ca="1" si="0"/>
        <v>45075</v>
      </c>
      <c r="AZ15" s="159">
        <f t="shared" ca="1" si="0"/>
        <v>45076</v>
      </c>
      <c r="BA15" s="158">
        <f ca="1">AZ15+1</f>
        <v>45077</v>
      </c>
      <c r="BB15" s="158">
        <f ca="1">BA15+1</f>
        <v>45078</v>
      </c>
      <c r="BC15" s="158">
        <f t="shared" ca="1" si="0"/>
        <v>45079</v>
      </c>
      <c r="BD15" s="158">
        <f t="shared" ca="1" si="0"/>
        <v>45080</v>
      </c>
      <c r="BE15" s="158">
        <f t="shared" ca="1" si="0"/>
        <v>45081</v>
      </c>
      <c r="BF15" s="158">
        <f t="shared" ca="1" si="0"/>
        <v>45082</v>
      </c>
      <c r="BG15" s="159">
        <f t="shared" ca="1" si="0"/>
        <v>45083</v>
      </c>
      <c r="BH15" s="158">
        <f t="shared" ca="1" si="0"/>
        <v>45084</v>
      </c>
      <c r="BI15" s="158">
        <f t="shared" ca="1" si="0"/>
        <v>45085</v>
      </c>
      <c r="BJ15" s="158">
        <f t="shared" ca="1" si="0"/>
        <v>45086</v>
      </c>
      <c r="BK15" s="158">
        <f t="shared" ca="1" si="0"/>
        <v>45087</v>
      </c>
      <c r="BL15" s="158">
        <f t="shared" ca="1" si="0"/>
        <v>45088</v>
      </c>
      <c r="BM15" s="158">
        <f t="shared" ca="1" si="0"/>
        <v>45089</v>
      </c>
      <c r="BN15" s="159">
        <f t="shared" ca="1" si="0"/>
        <v>45090</v>
      </c>
      <c r="BO15" s="158">
        <f t="shared" ca="1" si="0"/>
        <v>45091</v>
      </c>
      <c r="BP15" s="158">
        <f t="shared" ca="1" si="0"/>
        <v>45092</v>
      </c>
      <c r="BQ15" s="158">
        <f t="shared" ca="1" si="0"/>
        <v>45093</v>
      </c>
      <c r="BR15" s="158">
        <f t="shared" ca="1" si="0"/>
        <v>45094</v>
      </c>
      <c r="BS15" s="158">
        <f t="shared" ca="1" si="0"/>
        <v>45095</v>
      </c>
      <c r="BT15" s="158">
        <f t="shared" ca="1" si="0"/>
        <v>45096</v>
      </c>
      <c r="BU15" s="159">
        <f t="shared" ca="1" si="0"/>
        <v>45097</v>
      </c>
      <c r="BV15" s="158">
        <f t="shared" ca="1" si="0"/>
        <v>45098</v>
      </c>
      <c r="BW15" s="158">
        <f t="shared" ca="1" si="0"/>
        <v>45099</v>
      </c>
      <c r="BX15" s="158">
        <f t="shared" ca="1" si="0"/>
        <v>45100</v>
      </c>
      <c r="BY15" s="158">
        <f t="shared" ca="1" si="0"/>
        <v>45101</v>
      </c>
      <c r="BZ15" s="158">
        <f t="shared" ca="1" si="0"/>
        <v>45102</v>
      </c>
      <c r="CA15" s="158">
        <f t="shared" ca="1" si="0"/>
        <v>45103</v>
      </c>
      <c r="CB15" s="159">
        <f t="shared" ca="1" si="0"/>
        <v>45104</v>
      </c>
      <c r="CC15" s="158">
        <f t="shared" ca="1" si="0"/>
        <v>45105</v>
      </c>
      <c r="CD15" s="158">
        <f t="shared" ca="1" si="0"/>
        <v>45106</v>
      </c>
      <c r="CE15" s="158">
        <f t="shared" ca="1" si="0"/>
        <v>45107</v>
      </c>
      <c r="CF15" s="158">
        <f t="shared" ref="CF15:DD15" ca="1" si="1">CE15+1</f>
        <v>45108</v>
      </c>
      <c r="CG15" s="158">
        <f t="shared" ca="1" si="1"/>
        <v>45109</v>
      </c>
      <c r="CH15" s="158">
        <f t="shared" ca="1" si="1"/>
        <v>45110</v>
      </c>
      <c r="CI15" s="159">
        <f t="shared" ca="1" si="1"/>
        <v>45111</v>
      </c>
      <c r="CJ15" s="158">
        <f t="shared" ca="1" si="1"/>
        <v>45112</v>
      </c>
      <c r="CK15" s="158">
        <f t="shared" ca="1" si="1"/>
        <v>45113</v>
      </c>
      <c r="CL15" s="158">
        <f t="shared" ca="1" si="1"/>
        <v>45114</v>
      </c>
      <c r="CM15" s="158">
        <f t="shared" ca="1" si="1"/>
        <v>45115</v>
      </c>
      <c r="CN15" s="158">
        <f t="shared" ca="1" si="1"/>
        <v>45116</v>
      </c>
      <c r="CO15" s="158">
        <f t="shared" ca="1" si="1"/>
        <v>45117</v>
      </c>
      <c r="CP15" s="159">
        <f t="shared" ca="1" si="1"/>
        <v>45118</v>
      </c>
      <c r="CQ15" s="159">
        <f t="shared" ca="1" si="1"/>
        <v>45119</v>
      </c>
      <c r="CR15" s="159">
        <f t="shared" ca="1" si="1"/>
        <v>45120</v>
      </c>
      <c r="CS15" s="159">
        <f t="shared" ca="1" si="1"/>
        <v>45121</v>
      </c>
      <c r="CT15" s="159">
        <f t="shared" ca="1" si="1"/>
        <v>45122</v>
      </c>
      <c r="CU15" s="159">
        <f t="shared" ca="1" si="1"/>
        <v>45123</v>
      </c>
      <c r="CV15" s="159">
        <f t="shared" ca="1" si="1"/>
        <v>45124</v>
      </c>
      <c r="CW15" s="159">
        <f t="shared" ca="1" si="1"/>
        <v>45125</v>
      </c>
      <c r="CX15" s="159">
        <f t="shared" ca="1" si="1"/>
        <v>45126</v>
      </c>
      <c r="CY15" s="159">
        <f t="shared" ca="1" si="1"/>
        <v>45127</v>
      </c>
      <c r="CZ15" s="159">
        <f t="shared" ca="1" si="1"/>
        <v>45128</v>
      </c>
      <c r="DA15" s="159">
        <f t="shared" ca="1" si="1"/>
        <v>45129</v>
      </c>
      <c r="DB15" s="159">
        <f t="shared" ca="1" si="1"/>
        <v>45130</v>
      </c>
      <c r="DC15" s="159">
        <f t="shared" ca="1" si="1"/>
        <v>45131</v>
      </c>
      <c r="DD15" s="160">
        <f t="shared" ca="1" si="1"/>
        <v>45132</v>
      </c>
    </row>
    <row r="16" spans="1:108" ht="20.100000000000001" customHeight="1" x14ac:dyDescent="0.3">
      <c r="A16" s="15"/>
      <c r="B16" s="25"/>
      <c r="C16" s="24"/>
      <c r="D16" s="24"/>
      <c r="E16" s="24"/>
      <c r="F16" s="24"/>
      <c r="G16" s="24"/>
      <c r="H16" s="24"/>
      <c r="I16" s="24"/>
      <c r="J16" s="24"/>
      <c r="K16" s="24"/>
      <c r="L16" s="14"/>
      <c r="M16" s="14"/>
      <c r="N16" s="14"/>
      <c r="O16" s="14"/>
      <c r="P16" s="14"/>
      <c r="Q16" s="23"/>
      <c r="R16" s="22"/>
      <c r="S16" s="21"/>
      <c r="T16" s="21"/>
      <c r="U16" s="21"/>
      <c r="V16" s="21"/>
      <c r="W16" s="21"/>
      <c r="X16" s="21"/>
      <c r="Y16" s="22"/>
      <c r="Z16" s="21"/>
      <c r="AA16" s="21"/>
      <c r="AB16" s="21"/>
      <c r="AC16" s="21"/>
      <c r="AD16" s="21"/>
      <c r="AE16" s="20"/>
      <c r="AF16" s="21"/>
      <c r="AG16" s="21"/>
      <c r="AH16" s="21"/>
      <c r="AI16" s="21"/>
      <c r="AJ16" s="21"/>
      <c r="AK16" s="21"/>
      <c r="AL16" s="20"/>
      <c r="AM16" s="21"/>
      <c r="AN16" s="21"/>
      <c r="AO16" s="21"/>
      <c r="AP16" s="21"/>
      <c r="AQ16" s="21"/>
      <c r="AR16" s="21"/>
      <c r="AS16" s="20"/>
      <c r="AT16" s="21"/>
      <c r="AU16" s="21"/>
      <c r="AV16" s="21"/>
      <c r="AW16" s="21"/>
      <c r="AX16" s="21"/>
      <c r="AY16" s="21"/>
      <c r="AZ16" s="20"/>
      <c r="BA16" s="21"/>
      <c r="BB16" s="21"/>
      <c r="BC16" s="21"/>
      <c r="BD16" s="21"/>
      <c r="BE16" s="21"/>
      <c r="BF16" s="21"/>
      <c r="BG16" s="20"/>
      <c r="BH16" s="21"/>
      <c r="BI16" s="21"/>
      <c r="BJ16" s="21"/>
      <c r="BK16" s="21"/>
      <c r="BL16" s="21"/>
      <c r="BM16" s="21"/>
      <c r="BN16" s="20"/>
      <c r="BO16" s="21"/>
      <c r="BP16" s="21"/>
      <c r="BQ16" s="21"/>
      <c r="BR16" s="21"/>
      <c r="BS16" s="21"/>
      <c r="BT16" s="21"/>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row>
    <row r="17" spans="1:108" ht="72" customHeight="1" x14ac:dyDescent="0.3">
      <c r="A17" s="15"/>
      <c r="B17" s="144" t="s">
        <v>490</v>
      </c>
      <c r="C17" s="145" t="s">
        <v>491</v>
      </c>
      <c r="D17" s="145" t="s">
        <v>61</v>
      </c>
      <c r="E17" s="145" t="s">
        <v>492</v>
      </c>
      <c r="F17" s="146" t="s">
        <v>493</v>
      </c>
      <c r="G17" s="146" t="s">
        <v>494</v>
      </c>
      <c r="H17" s="146" t="s">
        <v>495</v>
      </c>
      <c r="I17" s="146" t="s">
        <v>496</v>
      </c>
      <c r="J17" s="145" t="s">
        <v>497</v>
      </c>
      <c r="K17" s="145" t="s">
        <v>498</v>
      </c>
      <c r="L17" s="145" t="s">
        <v>499</v>
      </c>
      <c r="M17" s="146" t="s">
        <v>500</v>
      </c>
      <c r="N17" s="145" t="s">
        <v>501</v>
      </c>
      <c r="O17" s="145" t="s">
        <v>502</v>
      </c>
      <c r="P17" s="145" t="s">
        <v>503</v>
      </c>
      <c r="Q17" s="161"/>
      <c r="R17" s="162" t="str">
        <f t="shared" ref="R17:CC17" ca="1" si="2">TEXT(R15,"ddd")</f>
        <v>Wed</v>
      </c>
      <c r="S17" s="163" t="str">
        <f t="shared" ca="1" si="2"/>
        <v>Thu</v>
      </c>
      <c r="T17" s="163" t="str">
        <f t="shared" ca="1" si="2"/>
        <v>Fri</v>
      </c>
      <c r="U17" s="163" t="str">
        <f t="shared" ca="1" si="2"/>
        <v>Sat</v>
      </c>
      <c r="V17" s="163" t="str">
        <f t="shared" ca="1" si="2"/>
        <v>Sun</v>
      </c>
      <c r="W17" s="163" t="str">
        <f t="shared" ca="1" si="2"/>
        <v>Mon</v>
      </c>
      <c r="X17" s="163" t="str">
        <f t="shared" ca="1" si="2"/>
        <v>Tue</v>
      </c>
      <c r="Y17" s="163" t="str">
        <f t="shared" ca="1" si="2"/>
        <v>Wed</v>
      </c>
      <c r="Z17" s="163" t="str">
        <f t="shared" ca="1" si="2"/>
        <v>Thu</v>
      </c>
      <c r="AA17" s="163" t="str">
        <f t="shared" ca="1" si="2"/>
        <v>Fri</v>
      </c>
      <c r="AB17" s="163" t="str">
        <f t="shared" ca="1" si="2"/>
        <v>Sat</v>
      </c>
      <c r="AC17" s="163" t="str">
        <f t="shared" ca="1" si="2"/>
        <v>Sun</v>
      </c>
      <c r="AD17" s="163" t="str">
        <f t="shared" ca="1" si="2"/>
        <v>Mon</v>
      </c>
      <c r="AE17" s="163" t="str">
        <f t="shared" ca="1" si="2"/>
        <v>Tue</v>
      </c>
      <c r="AF17" s="163" t="str">
        <f t="shared" ca="1" si="2"/>
        <v>Wed</v>
      </c>
      <c r="AG17" s="163" t="str">
        <f t="shared" ca="1" si="2"/>
        <v>Thu</v>
      </c>
      <c r="AH17" s="163" t="str">
        <f t="shared" ca="1" si="2"/>
        <v>Fri</v>
      </c>
      <c r="AI17" s="163" t="str">
        <f t="shared" ca="1" si="2"/>
        <v>Sat</v>
      </c>
      <c r="AJ17" s="163" t="str">
        <f t="shared" ca="1" si="2"/>
        <v>Sun</v>
      </c>
      <c r="AK17" s="163" t="str">
        <f t="shared" ca="1" si="2"/>
        <v>Mon</v>
      </c>
      <c r="AL17" s="163" t="str">
        <f t="shared" ca="1" si="2"/>
        <v>Tue</v>
      </c>
      <c r="AM17" s="163" t="str">
        <f t="shared" ca="1" si="2"/>
        <v>Wed</v>
      </c>
      <c r="AN17" s="163" t="str">
        <f t="shared" ca="1" si="2"/>
        <v>Thu</v>
      </c>
      <c r="AO17" s="163" t="str">
        <f t="shared" ca="1" si="2"/>
        <v>Fri</v>
      </c>
      <c r="AP17" s="163" t="str">
        <f t="shared" ca="1" si="2"/>
        <v>Sat</v>
      </c>
      <c r="AQ17" s="163" t="str">
        <f t="shared" ca="1" si="2"/>
        <v>Sun</v>
      </c>
      <c r="AR17" s="163" t="str">
        <f t="shared" ca="1" si="2"/>
        <v>Mon</v>
      </c>
      <c r="AS17" s="163" t="str">
        <f t="shared" ca="1" si="2"/>
        <v>Tue</v>
      </c>
      <c r="AT17" s="163" t="str">
        <f t="shared" ca="1" si="2"/>
        <v>Wed</v>
      </c>
      <c r="AU17" s="163" t="str">
        <f t="shared" ca="1" si="2"/>
        <v>Thu</v>
      </c>
      <c r="AV17" s="163" t="str">
        <f t="shared" ca="1" si="2"/>
        <v>Fri</v>
      </c>
      <c r="AW17" s="163" t="str">
        <f t="shared" ca="1" si="2"/>
        <v>Sat</v>
      </c>
      <c r="AX17" s="163" t="str">
        <f t="shared" ca="1" si="2"/>
        <v>Sun</v>
      </c>
      <c r="AY17" s="163" t="str">
        <f t="shared" ca="1" si="2"/>
        <v>Mon</v>
      </c>
      <c r="AZ17" s="163" t="str">
        <f t="shared" ca="1" si="2"/>
        <v>Tue</v>
      </c>
      <c r="BA17" s="163" t="str">
        <f t="shared" ca="1" si="2"/>
        <v>Wed</v>
      </c>
      <c r="BB17" s="163" t="str">
        <f t="shared" ca="1" si="2"/>
        <v>Thu</v>
      </c>
      <c r="BC17" s="163" t="str">
        <f t="shared" ca="1" si="2"/>
        <v>Fri</v>
      </c>
      <c r="BD17" s="163" t="str">
        <f t="shared" ca="1" si="2"/>
        <v>Sat</v>
      </c>
      <c r="BE17" s="163" t="str">
        <f t="shared" ca="1" si="2"/>
        <v>Sun</v>
      </c>
      <c r="BF17" s="163" t="str">
        <f t="shared" ca="1" si="2"/>
        <v>Mon</v>
      </c>
      <c r="BG17" s="163" t="str">
        <f t="shared" ca="1" si="2"/>
        <v>Tue</v>
      </c>
      <c r="BH17" s="163" t="str">
        <f t="shared" ca="1" si="2"/>
        <v>Wed</v>
      </c>
      <c r="BI17" s="163" t="str">
        <f t="shared" ca="1" si="2"/>
        <v>Thu</v>
      </c>
      <c r="BJ17" s="163" t="str">
        <f t="shared" ca="1" si="2"/>
        <v>Fri</v>
      </c>
      <c r="BK17" s="163" t="str">
        <f t="shared" ca="1" si="2"/>
        <v>Sat</v>
      </c>
      <c r="BL17" s="163" t="str">
        <f t="shared" ca="1" si="2"/>
        <v>Sun</v>
      </c>
      <c r="BM17" s="163" t="str">
        <f t="shared" ca="1" si="2"/>
        <v>Mon</v>
      </c>
      <c r="BN17" s="163" t="str">
        <f t="shared" ca="1" si="2"/>
        <v>Tue</v>
      </c>
      <c r="BO17" s="163" t="str">
        <f t="shared" ca="1" si="2"/>
        <v>Wed</v>
      </c>
      <c r="BP17" s="163" t="str">
        <f t="shared" ca="1" si="2"/>
        <v>Thu</v>
      </c>
      <c r="BQ17" s="163" t="str">
        <f t="shared" ca="1" si="2"/>
        <v>Fri</v>
      </c>
      <c r="BR17" s="163" t="str">
        <f t="shared" ca="1" si="2"/>
        <v>Sat</v>
      </c>
      <c r="BS17" s="163" t="str">
        <f t="shared" ca="1" si="2"/>
        <v>Sun</v>
      </c>
      <c r="BT17" s="163" t="str">
        <f t="shared" ca="1" si="2"/>
        <v>Mon</v>
      </c>
      <c r="BU17" s="163" t="str">
        <f t="shared" ca="1" si="2"/>
        <v>Tue</v>
      </c>
      <c r="BV17" s="163" t="str">
        <f t="shared" ca="1" si="2"/>
        <v>Wed</v>
      </c>
      <c r="BW17" s="163" t="str">
        <f t="shared" ca="1" si="2"/>
        <v>Thu</v>
      </c>
      <c r="BX17" s="163" t="str">
        <f t="shared" ca="1" si="2"/>
        <v>Fri</v>
      </c>
      <c r="BY17" s="163" t="str">
        <f t="shared" ca="1" si="2"/>
        <v>Sat</v>
      </c>
      <c r="BZ17" s="163" t="str">
        <f t="shared" ca="1" si="2"/>
        <v>Sun</v>
      </c>
      <c r="CA17" s="163" t="str">
        <f t="shared" ca="1" si="2"/>
        <v>Mon</v>
      </c>
      <c r="CB17" s="163" t="str">
        <f t="shared" ca="1" si="2"/>
        <v>Tue</v>
      </c>
      <c r="CC17" s="163" t="str">
        <f t="shared" ca="1" si="2"/>
        <v>Wed</v>
      </c>
      <c r="CD17" s="163" t="str">
        <f t="shared" ref="CD17:DD17" ca="1" si="3">TEXT(CD15,"ddd")</f>
        <v>Thu</v>
      </c>
      <c r="CE17" s="163" t="str">
        <f t="shared" ca="1" si="3"/>
        <v>Fri</v>
      </c>
      <c r="CF17" s="163" t="str">
        <f t="shared" ca="1" si="3"/>
        <v>Sat</v>
      </c>
      <c r="CG17" s="163" t="str">
        <f t="shared" ca="1" si="3"/>
        <v>Sun</v>
      </c>
      <c r="CH17" s="163" t="str">
        <f t="shared" ca="1" si="3"/>
        <v>Mon</v>
      </c>
      <c r="CI17" s="163" t="str">
        <f t="shared" ca="1" si="3"/>
        <v>Tue</v>
      </c>
      <c r="CJ17" s="163" t="str">
        <f t="shared" ca="1" si="3"/>
        <v>Wed</v>
      </c>
      <c r="CK17" s="163" t="str">
        <f t="shared" ca="1" si="3"/>
        <v>Thu</v>
      </c>
      <c r="CL17" s="163" t="str">
        <f t="shared" ca="1" si="3"/>
        <v>Fri</v>
      </c>
      <c r="CM17" s="163" t="str">
        <f t="shared" ca="1" si="3"/>
        <v>Sat</v>
      </c>
      <c r="CN17" s="163" t="str">
        <f t="shared" ca="1" si="3"/>
        <v>Sun</v>
      </c>
      <c r="CO17" s="163" t="str">
        <f t="shared" ca="1" si="3"/>
        <v>Mon</v>
      </c>
      <c r="CP17" s="163" t="str">
        <f t="shared" ca="1" si="3"/>
        <v>Tue</v>
      </c>
      <c r="CQ17" s="163" t="str">
        <f t="shared" ca="1" si="3"/>
        <v>Wed</v>
      </c>
      <c r="CR17" s="163" t="str">
        <f t="shared" ca="1" si="3"/>
        <v>Thu</v>
      </c>
      <c r="CS17" s="163" t="str">
        <f t="shared" ca="1" si="3"/>
        <v>Fri</v>
      </c>
      <c r="CT17" s="163" t="str">
        <f t="shared" ca="1" si="3"/>
        <v>Sat</v>
      </c>
      <c r="CU17" s="163" t="str">
        <f t="shared" ca="1" si="3"/>
        <v>Sun</v>
      </c>
      <c r="CV17" s="163" t="str">
        <f t="shared" ca="1" si="3"/>
        <v>Mon</v>
      </c>
      <c r="CW17" s="163" t="str">
        <f t="shared" ca="1" si="3"/>
        <v>Tue</v>
      </c>
      <c r="CX17" s="163" t="str">
        <f t="shared" ca="1" si="3"/>
        <v>Wed</v>
      </c>
      <c r="CY17" s="163" t="str">
        <f t="shared" ca="1" si="3"/>
        <v>Thu</v>
      </c>
      <c r="CZ17" s="163" t="str">
        <f t="shared" ca="1" si="3"/>
        <v>Fri</v>
      </c>
      <c r="DA17" s="163" t="str">
        <f t="shared" ca="1" si="3"/>
        <v>Sat</v>
      </c>
      <c r="DB17" s="163" t="str">
        <f t="shared" ca="1" si="3"/>
        <v>Sun</v>
      </c>
      <c r="DC17" s="163" t="str">
        <f t="shared" ca="1" si="3"/>
        <v>Mon</v>
      </c>
      <c r="DD17" s="164" t="str">
        <f t="shared" ca="1" si="3"/>
        <v>Tue</v>
      </c>
    </row>
    <row r="18" spans="1:108" ht="36" customHeight="1" x14ac:dyDescent="0.3">
      <c r="B18" s="81" t="s">
        <v>504</v>
      </c>
      <c r="C18" s="18" t="s">
        <v>15</v>
      </c>
      <c r="D18" s="104">
        <f>ROW()</f>
        <v>18</v>
      </c>
      <c r="E18" s="147"/>
      <c r="F18" s="105"/>
      <c r="G18" s="105"/>
      <c r="H18" s="105"/>
      <c r="I18" s="105"/>
      <c r="J18" s="148"/>
      <c r="K18" s="19"/>
      <c r="L18" s="106">
        <f ca="1">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f>
        <v>1</v>
      </c>
      <c r="M1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18" s="17">
        <f ca="1">Project_Start</f>
        <v>45042</v>
      </c>
      <c r="O18" s="108" cm="1">
        <f t="array" aca="1" ref="O1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45042</v>
      </c>
      <c r="P18" s="109" cm="1">
        <f t="array" aca="1" ref="P1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45042</v>
      </c>
      <c r="R18" s="165" t="str">
        <f ca="1">IF(AND($C18="Goal",R$15&gt;=$O18,R$15&lt;=$P18),2,IF(AND($C18="Milestone",R$15&gt;=$O18,R$15&lt;=$P18),1,""))</f>
        <v/>
      </c>
      <c r="S18" s="16" t="str">
        <f t="shared" ref="S18:CD21" ca="1" si="4">IF(AND($C18="Goal",S$15&gt;=$O18,S$15&lt;=$P18),2,IF(AND($C18="Milestone",S$15&gt;=$O18,S$15&lt;=$P18),1,""))</f>
        <v/>
      </c>
      <c r="T18" s="16" t="str">
        <f t="shared" ca="1" si="4"/>
        <v/>
      </c>
      <c r="U18" s="16" t="str">
        <f t="shared" ca="1" si="4"/>
        <v/>
      </c>
      <c r="V18" s="16" t="str">
        <f t="shared" ca="1" si="4"/>
        <v/>
      </c>
      <c r="W18" s="16" t="str">
        <f t="shared" ca="1" si="4"/>
        <v/>
      </c>
      <c r="X18" s="16" t="str">
        <f t="shared" ca="1" si="4"/>
        <v/>
      </c>
      <c r="Y18" s="16" t="str">
        <f t="shared" ca="1" si="4"/>
        <v/>
      </c>
      <c r="Z18" s="16" t="str">
        <f t="shared" ca="1" si="4"/>
        <v/>
      </c>
      <c r="AA18" s="16" t="str">
        <f t="shared" ca="1" si="4"/>
        <v/>
      </c>
      <c r="AB18" s="16" t="str">
        <f t="shared" ca="1" si="4"/>
        <v/>
      </c>
      <c r="AC18" s="16" t="str">
        <f t="shared" ca="1" si="4"/>
        <v/>
      </c>
      <c r="AD18" s="16" t="str">
        <f t="shared" ca="1" si="4"/>
        <v/>
      </c>
      <c r="AE18" s="16" t="str">
        <f t="shared" ca="1" si="4"/>
        <v/>
      </c>
      <c r="AF18" s="16" t="str">
        <f t="shared" ca="1" si="4"/>
        <v/>
      </c>
      <c r="AG18" s="16" t="str">
        <f t="shared" ca="1" si="4"/>
        <v/>
      </c>
      <c r="AH18" s="16" t="str">
        <f t="shared" ca="1" si="4"/>
        <v/>
      </c>
      <c r="AI18" s="16" t="str">
        <f t="shared" ca="1" si="4"/>
        <v/>
      </c>
      <c r="AJ18" s="16" t="str">
        <f t="shared" ca="1" si="4"/>
        <v/>
      </c>
      <c r="AK18" s="16" t="str">
        <f t="shared" ca="1" si="4"/>
        <v/>
      </c>
      <c r="AL18" s="16" t="str">
        <f t="shared" ca="1" si="4"/>
        <v/>
      </c>
      <c r="AM18" s="16" t="str">
        <f t="shared" ca="1" si="4"/>
        <v/>
      </c>
      <c r="AN18" s="16" t="str">
        <f t="shared" ca="1" si="4"/>
        <v/>
      </c>
      <c r="AO18" s="16" t="str">
        <f t="shared" ca="1" si="4"/>
        <v/>
      </c>
      <c r="AP18" s="16" t="str">
        <f t="shared" ca="1" si="4"/>
        <v/>
      </c>
      <c r="AQ18" s="16" t="str">
        <f t="shared" ca="1" si="4"/>
        <v/>
      </c>
      <c r="AR18" s="16" t="str">
        <f t="shared" ca="1" si="4"/>
        <v/>
      </c>
      <c r="AS18" s="16" t="str">
        <f t="shared" ca="1" si="4"/>
        <v/>
      </c>
      <c r="AT18" s="16" t="str">
        <f t="shared" ca="1" si="4"/>
        <v/>
      </c>
      <c r="AU18" s="16" t="str">
        <f t="shared" ca="1" si="4"/>
        <v/>
      </c>
      <c r="AV18" s="16" t="str">
        <f t="shared" ca="1" si="4"/>
        <v/>
      </c>
      <c r="AW18" s="16" t="str">
        <f t="shared" ca="1" si="4"/>
        <v/>
      </c>
      <c r="AX18" s="16" t="str">
        <f t="shared" ca="1" si="4"/>
        <v/>
      </c>
      <c r="AY18" s="16" t="str">
        <f t="shared" ca="1" si="4"/>
        <v/>
      </c>
      <c r="AZ18" s="16" t="str">
        <f t="shared" ca="1" si="4"/>
        <v/>
      </c>
      <c r="BA18" s="16" t="str">
        <f t="shared" ca="1" si="4"/>
        <v/>
      </c>
      <c r="BB18" s="16" t="str">
        <f t="shared" ca="1" si="4"/>
        <v/>
      </c>
      <c r="BC18" s="16" t="str">
        <f t="shared" ca="1" si="4"/>
        <v/>
      </c>
      <c r="BD18" s="16" t="str">
        <f t="shared" ca="1" si="4"/>
        <v/>
      </c>
      <c r="BE18" s="16" t="str">
        <f t="shared" ca="1" si="4"/>
        <v/>
      </c>
      <c r="BF18" s="16" t="str">
        <f t="shared" ca="1" si="4"/>
        <v/>
      </c>
      <c r="BG18" s="16" t="str">
        <f t="shared" ca="1" si="4"/>
        <v/>
      </c>
      <c r="BH18" s="16" t="str">
        <f t="shared" ca="1" si="4"/>
        <v/>
      </c>
      <c r="BI18" s="16" t="str">
        <f t="shared" ca="1" si="4"/>
        <v/>
      </c>
      <c r="BJ18" s="16" t="str">
        <f t="shared" ca="1" si="4"/>
        <v/>
      </c>
      <c r="BK18" s="16" t="str">
        <f t="shared" ca="1" si="4"/>
        <v/>
      </c>
      <c r="BL18" s="16" t="str">
        <f t="shared" ca="1" si="4"/>
        <v/>
      </c>
      <c r="BM18" s="16" t="str">
        <f t="shared" ca="1" si="4"/>
        <v/>
      </c>
      <c r="BN18" s="16" t="str">
        <f t="shared" ca="1" si="4"/>
        <v/>
      </c>
      <c r="BO18" s="16" t="str">
        <f t="shared" ca="1" si="4"/>
        <v/>
      </c>
      <c r="BP18" s="16" t="str">
        <f t="shared" ca="1" si="4"/>
        <v/>
      </c>
      <c r="BQ18" s="16" t="str">
        <f t="shared" ca="1" si="4"/>
        <v/>
      </c>
      <c r="BR18" s="16" t="str">
        <f t="shared" ca="1" si="4"/>
        <v/>
      </c>
      <c r="BS18" s="16" t="str">
        <f t="shared" ca="1" si="4"/>
        <v/>
      </c>
      <c r="BT18" s="16" t="str">
        <f t="shared" ca="1" si="4"/>
        <v/>
      </c>
      <c r="BU18" s="16" t="str">
        <f t="shared" ca="1" si="4"/>
        <v/>
      </c>
      <c r="BV18" s="16" t="str">
        <f t="shared" ca="1" si="4"/>
        <v/>
      </c>
      <c r="BW18" s="16" t="str">
        <f t="shared" ca="1" si="4"/>
        <v/>
      </c>
      <c r="BX18" s="16" t="str">
        <f t="shared" ca="1" si="4"/>
        <v/>
      </c>
      <c r="BY18" s="16" t="str">
        <f t="shared" ca="1" si="4"/>
        <v/>
      </c>
      <c r="BZ18" s="16" t="str">
        <f t="shared" ca="1" si="4"/>
        <v/>
      </c>
      <c r="CA18" s="16" t="str">
        <f t="shared" ca="1" si="4"/>
        <v/>
      </c>
      <c r="CB18" s="16" t="str">
        <f t="shared" ca="1" si="4"/>
        <v/>
      </c>
      <c r="CC18" s="16" t="str">
        <f t="shared" ca="1" si="4"/>
        <v/>
      </c>
      <c r="CD18" s="16" t="str">
        <f t="shared" ca="1" si="4"/>
        <v/>
      </c>
      <c r="CE18" s="16" t="str">
        <f t="shared" ref="CE18:DD27" ca="1" si="5">IF(AND($C18="Goal",CE$15&gt;=$O18,CE$15&lt;=$P18),2,IF(AND($C18="Milestone",CE$15&gt;=$O18,CE$15&lt;=$P18),1,""))</f>
        <v/>
      </c>
      <c r="CF18" s="16" t="str">
        <f t="shared" ca="1" si="5"/>
        <v/>
      </c>
      <c r="CG18" s="16" t="str">
        <f t="shared" ca="1" si="5"/>
        <v/>
      </c>
      <c r="CH18" s="16" t="str">
        <f t="shared" ca="1" si="5"/>
        <v/>
      </c>
      <c r="CI18" s="16" t="str">
        <f t="shared" ca="1" si="5"/>
        <v/>
      </c>
      <c r="CJ18" s="16" t="str">
        <f t="shared" ca="1" si="5"/>
        <v/>
      </c>
      <c r="CK18" s="16" t="str">
        <f t="shared" ca="1" si="5"/>
        <v/>
      </c>
      <c r="CL18" s="16" t="str">
        <f t="shared" ca="1" si="5"/>
        <v/>
      </c>
      <c r="CM18" s="16" t="str">
        <f t="shared" ca="1" si="5"/>
        <v/>
      </c>
      <c r="CN18" s="16" t="str">
        <f t="shared" ca="1" si="5"/>
        <v/>
      </c>
      <c r="CO18" s="16" t="str">
        <f t="shared" ca="1" si="5"/>
        <v/>
      </c>
      <c r="CP18" s="16" t="str">
        <f t="shared" ca="1" si="5"/>
        <v/>
      </c>
      <c r="CQ18" s="16" t="str">
        <f t="shared" ca="1" si="5"/>
        <v/>
      </c>
      <c r="CR18" s="16" t="str">
        <f t="shared" ca="1" si="5"/>
        <v/>
      </c>
      <c r="CS18" s="16" t="str">
        <f t="shared" ca="1" si="5"/>
        <v/>
      </c>
      <c r="CT18" s="16" t="str">
        <f t="shared" ca="1" si="5"/>
        <v/>
      </c>
      <c r="CU18" s="16" t="str">
        <f t="shared" ca="1" si="5"/>
        <v/>
      </c>
      <c r="CV18" s="16" t="str">
        <f t="shared" ca="1" si="5"/>
        <v/>
      </c>
      <c r="CW18" s="16" t="str">
        <f t="shared" ca="1" si="5"/>
        <v/>
      </c>
      <c r="CX18" s="16" t="str">
        <f t="shared" ca="1" si="5"/>
        <v/>
      </c>
      <c r="CY18" s="16" t="str">
        <f t="shared" ca="1" si="5"/>
        <v/>
      </c>
      <c r="CZ18" s="16" t="str">
        <f t="shared" ca="1" si="5"/>
        <v/>
      </c>
      <c r="DA18" s="16" t="str">
        <f t="shared" ca="1" si="5"/>
        <v/>
      </c>
      <c r="DB18" s="16" t="str">
        <f t="shared" ca="1" si="5"/>
        <v/>
      </c>
      <c r="DC18" s="16" t="str">
        <f t="shared" ca="1" si="5"/>
        <v/>
      </c>
      <c r="DD18" s="166" t="str">
        <f t="shared" ca="1" si="5"/>
        <v/>
      </c>
    </row>
    <row r="19" spans="1:108" ht="36" customHeight="1" x14ac:dyDescent="0.3">
      <c r="B19" s="81" t="s">
        <v>505</v>
      </c>
      <c r="C19" s="18" t="s">
        <v>506</v>
      </c>
      <c r="D19" s="104">
        <f>ROW()</f>
        <v>19</v>
      </c>
      <c r="E19" s="147"/>
      <c r="F19" s="105">
        <v>1</v>
      </c>
      <c r="G19" s="105"/>
      <c r="H19" s="105"/>
      <c r="I19" s="105"/>
      <c r="J19" s="148" t="s">
        <v>504</v>
      </c>
      <c r="K19" s="19" t="s">
        <v>502</v>
      </c>
      <c r="L19" s="106">
        <f ca="1">IF(Milestones435217[[#This Row],[Category]]&lt;&gt;"Step",Milestones435217[[#This Row],[Days Complete]]/SUM(Milestones435217[[#This Row],[Days of Work]:[Days Delayed]]),(SUM(INDIRECT(_xlfn.CONCAT("M",ROW()+1)):INDIRECT(_xlfn.CONCAT("M",_xlfn.XLOOKUP(Milestones435217[[#This Row],[Category]],$C21:$C58,$D21:$D58,1000,2,1)-1)))/SUM(INDIRECT(_xlfn.CONCAT("F",ROW()+1)):INDIRECT(_xlfn.CONCAT("G",_xlfn.XLOOKUP(Milestones435217[[#This Row],[Category]],$C21:$C58,$D21:$D58,1000,2,1)-1)))))</f>
        <v>1</v>
      </c>
      <c r="M1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19" s="17"/>
      <c r="O19" s="108" cm="1">
        <f t="array" aca="1" ref="O1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45042</v>
      </c>
      <c r="P19" s="109" cm="1">
        <f t="array" aca="1" ref="P1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45042</v>
      </c>
      <c r="R19" s="165">
        <f t="shared" ref="R19:AG37" ca="1" si="6">IF(AND($C19="Goal",R$15&gt;=$O19,R$15&lt;=$P19),2,IF(AND($C19="Milestone",R$15&gt;=$O19,R$15&lt;=$P19),1,""))</f>
        <v>2</v>
      </c>
      <c r="S19" s="16" t="str">
        <f t="shared" ca="1" si="4"/>
        <v/>
      </c>
      <c r="T19" s="16" t="str">
        <f t="shared" ca="1" si="4"/>
        <v/>
      </c>
      <c r="U19" s="16" t="str">
        <f t="shared" ca="1" si="4"/>
        <v/>
      </c>
      <c r="V19" s="16" t="str">
        <f t="shared" ca="1" si="4"/>
        <v/>
      </c>
      <c r="W19" s="16" t="str">
        <f t="shared" ca="1" si="4"/>
        <v/>
      </c>
      <c r="X19" s="16" t="str">
        <f t="shared" ca="1" si="4"/>
        <v/>
      </c>
      <c r="Y19" s="16" t="str">
        <f t="shared" ca="1" si="4"/>
        <v/>
      </c>
      <c r="Z19" s="16" t="str">
        <f t="shared" ca="1" si="4"/>
        <v/>
      </c>
      <c r="AA19" s="16" t="str">
        <f t="shared" ca="1" si="4"/>
        <v/>
      </c>
      <c r="AB19" s="16" t="str">
        <f t="shared" ca="1" si="4"/>
        <v/>
      </c>
      <c r="AC19" s="16" t="str">
        <f t="shared" ca="1" si="4"/>
        <v/>
      </c>
      <c r="AD19" s="16" t="str">
        <f t="shared" ca="1" si="4"/>
        <v/>
      </c>
      <c r="AE19" s="16" t="str">
        <f t="shared" ca="1" si="4"/>
        <v/>
      </c>
      <c r="AF19" s="16" t="str">
        <f t="shared" ca="1" si="4"/>
        <v/>
      </c>
      <c r="AG19" s="16" t="str">
        <f t="shared" ca="1" si="4"/>
        <v/>
      </c>
      <c r="AH19" s="16" t="str">
        <f t="shared" ca="1" si="4"/>
        <v/>
      </c>
      <c r="AI19" s="16" t="str">
        <f t="shared" ca="1" si="4"/>
        <v/>
      </c>
      <c r="AJ19" s="16" t="str">
        <f t="shared" ca="1" si="4"/>
        <v/>
      </c>
      <c r="AK19" s="16" t="str">
        <f t="shared" ca="1" si="4"/>
        <v/>
      </c>
      <c r="AL19" s="16" t="str">
        <f t="shared" ca="1" si="4"/>
        <v/>
      </c>
      <c r="AM19" s="16" t="str">
        <f t="shared" ca="1" si="4"/>
        <v/>
      </c>
      <c r="AN19" s="16" t="str">
        <f t="shared" ca="1" si="4"/>
        <v/>
      </c>
      <c r="AO19" s="16" t="str">
        <f t="shared" ca="1" si="4"/>
        <v/>
      </c>
      <c r="AP19" s="16" t="str">
        <f t="shared" ca="1" si="4"/>
        <v/>
      </c>
      <c r="AQ19" s="16" t="str">
        <f t="shared" ca="1" si="4"/>
        <v/>
      </c>
      <c r="AR19" s="16" t="str">
        <f t="shared" ca="1" si="4"/>
        <v/>
      </c>
      <c r="AS19" s="16" t="str">
        <f t="shared" ca="1" si="4"/>
        <v/>
      </c>
      <c r="AT19" s="16" t="str">
        <f t="shared" ca="1" si="4"/>
        <v/>
      </c>
      <c r="AU19" s="16" t="str">
        <f t="shared" ca="1" si="4"/>
        <v/>
      </c>
      <c r="AV19" s="16" t="str">
        <f t="shared" ca="1" si="4"/>
        <v/>
      </c>
      <c r="AW19" s="16" t="str">
        <f t="shared" ca="1" si="4"/>
        <v/>
      </c>
      <c r="AX19" s="16" t="str">
        <f t="shared" ca="1" si="4"/>
        <v/>
      </c>
      <c r="AY19" s="16" t="str">
        <f t="shared" ca="1" si="4"/>
        <v/>
      </c>
      <c r="AZ19" s="16" t="str">
        <f t="shared" ca="1" si="4"/>
        <v/>
      </c>
      <c r="BA19" s="16" t="str">
        <f t="shared" ca="1" si="4"/>
        <v/>
      </c>
      <c r="BB19" s="16" t="str">
        <f t="shared" ca="1" si="4"/>
        <v/>
      </c>
      <c r="BC19" s="16" t="str">
        <f t="shared" ca="1" si="4"/>
        <v/>
      </c>
      <c r="BD19" s="16" t="str">
        <f t="shared" ca="1" si="4"/>
        <v/>
      </c>
      <c r="BE19" s="16" t="str">
        <f t="shared" ca="1" si="4"/>
        <v/>
      </c>
      <c r="BF19" s="16" t="str">
        <f t="shared" ca="1" si="4"/>
        <v/>
      </c>
      <c r="BG19" s="16" t="str">
        <f t="shared" ca="1" si="4"/>
        <v/>
      </c>
      <c r="BH19" s="16" t="str">
        <f t="shared" ca="1" si="4"/>
        <v/>
      </c>
      <c r="BI19" s="16" t="str">
        <f t="shared" ca="1" si="4"/>
        <v/>
      </c>
      <c r="BJ19" s="16" t="str">
        <f t="shared" ca="1" si="4"/>
        <v/>
      </c>
      <c r="BK19" s="16" t="str">
        <f t="shared" ca="1" si="4"/>
        <v/>
      </c>
      <c r="BL19" s="16" t="str">
        <f t="shared" ca="1" si="4"/>
        <v/>
      </c>
      <c r="BM19" s="16" t="str">
        <f t="shared" ca="1" si="4"/>
        <v/>
      </c>
      <c r="BN19" s="16" t="str">
        <f t="shared" ca="1" si="4"/>
        <v/>
      </c>
      <c r="BO19" s="16" t="str">
        <f t="shared" ca="1" si="4"/>
        <v/>
      </c>
      <c r="BP19" s="16" t="str">
        <f t="shared" ca="1" si="4"/>
        <v/>
      </c>
      <c r="BQ19" s="16" t="str">
        <f t="shared" ca="1" si="4"/>
        <v/>
      </c>
      <c r="BR19" s="16" t="str">
        <f t="shared" ca="1" si="4"/>
        <v/>
      </c>
      <c r="BS19" s="16" t="str">
        <f t="shared" ca="1" si="4"/>
        <v/>
      </c>
      <c r="BT19" s="16" t="str">
        <f t="shared" ca="1" si="4"/>
        <v/>
      </c>
      <c r="BU19" s="16" t="str">
        <f t="shared" ca="1" si="4"/>
        <v/>
      </c>
      <c r="BV19" s="16" t="str">
        <f t="shared" ca="1" si="4"/>
        <v/>
      </c>
      <c r="BW19" s="16" t="str">
        <f t="shared" ca="1" si="4"/>
        <v/>
      </c>
      <c r="BX19" s="16" t="str">
        <f t="shared" ca="1" si="4"/>
        <v/>
      </c>
      <c r="BY19" s="16" t="str">
        <f t="shared" ca="1" si="4"/>
        <v/>
      </c>
      <c r="BZ19" s="16" t="str">
        <f t="shared" ca="1" si="4"/>
        <v/>
      </c>
      <c r="CA19" s="16" t="str">
        <f t="shared" ca="1" si="4"/>
        <v/>
      </c>
      <c r="CB19" s="16" t="str">
        <f t="shared" ca="1" si="4"/>
        <v/>
      </c>
      <c r="CC19" s="16" t="str">
        <f t="shared" ca="1" si="4"/>
        <v/>
      </c>
      <c r="CD19" s="16" t="str">
        <f t="shared" ca="1" si="4"/>
        <v/>
      </c>
      <c r="CE19" s="16" t="str">
        <f t="shared" ca="1" si="5"/>
        <v/>
      </c>
      <c r="CF19" s="16" t="str">
        <f t="shared" ca="1" si="5"/>
        <v/>
      </c>
      <c r="CG19" s="16" t="str">
        <f t="shared" ca="1" si="5"/>
        <v/>
      </c>
      <c r="CH19" s="16" t="str">
        <f t="shared" ca="1" si="5"/>
        <v/>
      </c>
      <c r="CI19" s="16" t="str">
        <f t="shared" ca="1" si="5"/>
        <v/>
      </c>
      <c r="CJ19" s="16" t="str">
        <f t="shared" ca="1" si="5"/>
        <v/>
      </c>
      <c r="CK19" s="16" t="str">
        <f t="shared" ca="1" si="5"/>
        <v/>
      </c>
      <c r="CL19" s="16" t="str">
        <f t="shared" ca="1" si="5"/>
        <v/>
      </c>
      <c r="CM19" s="16" t="str">
        <f t="shared" ca="1" si="5"/>
        <v/>
      </c>
      <c r="CN19" s="16" t="str">
        <f t="shared" ca="1" si="5"/>
        <v/>
      </c>
      <c r="CO19" s="16" t="str">
        <f t="shared" ca="1" si="5"/>
        <v/>
      </c>
      <c r="CP19" s="16" t="str">
        <f t="shared" ca="1" si="5"/>
        <v/>
      </c>
      <c r="CQ19" s="16" t="str">
        <f t="shared" ca="1" si="5"/>
        <v/>
      </c>
      <c r="CR19" s="16" t="str">
        <f t="shared" ca="1" si="5"/>
        <v/>
      </c>
      <c r="CS19" s="16" t="str">
        <f t="shared" ca="1" si="5"/>
        <v/>
      </c>
      <c r="CT19" s="16" t="str">
        <f t="shared" ca="1" si="5"/>
        <v/>
      </c>
      <c r="CU19" s="16" t="str">
        <f t="shared" ca="1" si="5"/>
        <v/>
      </c>
      <c r="CV19" s="16" t="str">
        <f t="shared" ca="1" si="5"/>
        <v/>
      </c>
      <c r="CW19" s="16" t="str">
        <f t="shared" ca="1" si="5"/>
        <v/>
      </c>
      <c r="CX19" s="16" t="str">
        <f t="shared" ca="1" si="5"/>
        <v/>
      </c>
      <c r="CY19" s="16" t="str">
        <f t="shared" ca="1" si="5"/>
        <v/>
      </c>
      <c r="CZ19" s="16" t="str">
        <f t="shared" ca="1" si="5"/>
        <v/>
      </c>
      <c r="DA19" s="16" t="str">
        <f t="shared" ca="1" si="5"/>
        <v/>
      </c>
      <c r="DB19" s="16" t="str">
        <f t="shared" ca="1" si="5"/>
        <v/>
      </c>
      <c r="DC19" s="16" t="str">
        <f t="shared" ca="1" si="5"/>
        <v/>
      </c>
      <c r="DD19" s="166" t="str">
        <f t="shared" ca="1" si="5"/>
        <v/>
      </c>
    </row>
    <row r="20" spans="1:108" s="12" customFormat="1" ht="36" customHeight="1" x14ac:dyDescent="0.3">
      <c r="A20" s="7"/>
      <c r="B20" s="81" t="s">
        <v>507</v>
      </c>
      <c r="C20" s="13" t="s">
        <v>15</v>
      </c>
      <c r="D20" s="104">
        <f>ROW()</f>
        <v>20</v>
      </c>
      <c r="E20" s="149"/>
      <c r="F20" s="110"/>
      <c r="G20" s="110"/>
      <c r="H20" s="110"/>
      <c r="I20" s="110"/>
      <c r="J20" s="148" t="s">
        <v>505</v>
      </c>
      <c r="K20" s="19" t="s">
        <v>503</v>
      </c>
      <c r="L20" s="106">
        <f ca="1">IF(Milestones435217[[#This Row],[Category]]&lt;&gt;"Step",Milestones435217[[#This Row],[Days Complete]]/SUM(Milestones435217[[#This Row],[Days of Work]:[Days Delayed]]),(SUM(INDIRECT(_xlfn.CONCAT("M",ROW()+1)):INDIRECT(_xlfn.CONCAT("M",_xlfn.XLOOKUP(Milestones435217[[#This Row],[Category]],$C22:$C59,$D22:$D59,1000,2,1)-1)))/SUM(INDIRECT(_xlfn.CONCAT("F",ROW()+1)):INDIRECT(_xlfn.CONCAT("G",_xlfn.XLOOKUP(Milestones435217[[#This Row],[Category]],$C22:$C59,$D22:$D59,1000,2,1)-1)))))</f>
        <v>1</v>
      </c>
      <c r="M2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0" s="108"/>
      <c r="O20" s="108" cm="1">
        <f t="array" aca="1" ref="O2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45043</v>
      </c>
      <c r="P20" s="109" cm="1">
        <f t="array" aca="1" ref="P2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45056</v>
      </c>
      <c r="Q20" s="13"/>
      <c r="R20" s="165" t="str">
        <f t="shared" ca="1" si="6"/>
        <v/>
      </c>
      <c r="S20" s="16" t="str">
        <f t="shared" ca="1" si="4"/>
        <v/>
      </c>
      <c r="T20" s="16" t="str">
        <f t="shared" ca="1" si="4"/>
        <v/>
      </c>
      <c r="U20" s="16" t="str">
        <f t="shared" ca="1" si="4"/>
        <v/>
      </c>
      <c r="V20" s="16" t="str">
        <f t="shared" ca="1" si="4"/>
        <v/>
      </c>
      <c r="W20" s="16" t="str">
        <f t="shared" ca="1" si="4"/>
        <v/>
      </c>
      <c r="X20" s="16" t="str">
        <f t="shared" ca="1" si="4"/>
        <v/>
      </c>
      <c r="Y20" s="16" t="str">
        <f t="shared" ca="1" si="4"/>
        <v/>
      </c>
      <c r="Z20" s="16" t="str">
        <f t="shared" ca="1" si="4"/>
        <v/>
      </c>
      <c r="AA20" s="16" t="str">
        <f t="shared" ca="1" si="4"/>
        <v/>
      </c>
      <c r="AB20" s="16" t="str">
        <f t="shared" ca="1" si="4"/>
        <v/>
      </c>
      <c r="AC20" s="16" t="str">
        <f t="shared" ca="1" si="4"/>
        <v/>
      </c>
      <c r="AD20" s="16" t="str">
        <f t="shared" ca="1" si="4"/>
        <v/>
      </c>
      <c r="AE20" s="16" t="str">
        <f t="shared" ca="1" si="4"/>
        <v/>
      </c>
      <c r="AF20" s="16" t="str">
        <f t="shared" ca="1" si="4"/>
        <v/>
      </c>
      <c r="AG20" s="16" t="str">
        <f t="shared" ca="1" si="4"/>
        <v/>
      </c>
      <c r="AH20" s="16" t="str">
        <f t="shared" ca="1" si="4"/>
        <v/>
      </c>
      <c r="AI20" s="16" t="str">
        <f t="shared" ca="1" si="4"/>
        <v/>
      </c>
      <c r="AJ20" s="16" t="str">
        <f t="shared" ca="1" si="4"/>
        <v/>
      </c>
      <c r="AK20" s="16" t="str">
        <f t="shared" ca="1" si="4"/>
        <v/>
      </c>
      <c r="AL20" s="16" t="str">
        <f t="shared" ca="1" si="4"/>
        <v/>
      </c>
      <c r="AM20" s="16" t="str">
        <f t="shared" ca="1" si="4"/>
        <v/>
      </c>
      <c r="AN20" s="16" t="str">
        <f t="shared" ca="1" si="4"/>
        <v/>
      </c>
      <c r="AO20" s="16" t="str">
        <f t="shared" ca="1" si="4"/>
        <v/>
      </c>
      <c r="AP20" s="16" t="str">
        <f t="shared" ca="1" si="4"/>
        <v/>
      </c>
      <c r="AQ20" s="16" t="str">
        <f t="shared" ca="1" si="4"/>
        <v/>
      </c>
      <c r="AR20" s="16" t="str">
        <f t="shared" ca="1" si="4"/>
        <v/>
      </c>
      <c r="AS20" s="16" t="str">
        <f t="shared" ca="1" si="4"/>
        <v/>
      </c>
      <c r="AT20" s="16" t="str">
        <f t="shared" ca="1" si="4"/>
        <v/>
      </c>
      <c r="AU20" s="16" t="str">
        <f t="shared" ca="1" si="4"/>
        <v/>
      </c>
      <c r="AV20" s="16" t="str">
        <f t="shared" ca="1" si="4"/>
        <v/>
      </c>
      <c r="AW20" s="16" t="str">
        <f t="shared" ca="1" si="4"/>
        <v/>
      </c>
      <c r="AX20" s="16" t="str">
        <f t="shared" ca="1" si="4"/>
        <v/>
      </c>
      <c r="AY20" s="16" t="str">
        <f t="shared" ca="1" si="4"/>
        <v/>
      </c>
      <c r="AZ20" s="16" t="str">
        <f t="shared" ca="1" si="4"/>
        <v/>
      </c>
      <c r="BA20" s="16" t="str">
        <f t="shared" ca="1" si="4"/>
        <v/>
      </c>
      <c r="BB20" s="16" t="str">
        <f t="shared" ca="1" si="4"/>
        <v/>
      </c>
      <c r="BC20" s="16" t="str">
        <f t="shared" ca="1" si="4"/>
        <v/>
      </c>
      <c r="BD20" s="16" t="str">
        <f t="shared" ca="1" si="4"/>
        <v/>
      </c>
      <c r="BE20" s="16" t="str">
        <f t="shared" ca="1" si="4"/>
        <v/>
      </c>
      <c r="BF20" s="16" t="str">
        <f t="shared" ca="1" si="4"/>
        <v/>
      </c>
      <c r="BG20" s="16" t="str">
        <f t="shared" ca="1" si="4"/>
        <v/>
      </c>
      <c r="BH20" s="16" t="str">
        <f t="shared" ca="1" si="4"/>
        <v/>
      </c>
      <c r="BI20" s="16" t="str">
        <f t="shared" ca="1" si="4"/>
        <v/>
      </c>
      <c r="BJ20" s="16" t="str">
        <f t="shared" ca="1" si="4"/>
        <v/>
      </c>
      <c r="BK20" s="16" t="str">
        <f t="shared" ca="1" si="4"/>
        <v/>
      </c>
      <c r="BL20" s="16" t="str">
        <f t="shared" ca="1" si="4"/>
        <v/>
      </c>
      <c r="BM20" s="16" t="str">
        <f t="shared" ca="1" si="4"/>
        <v/>
      </c>
      <c r="BN20" s="16" t="str">
        <f t="shared" ca="1" si="4"/>
        <v/>
      </c>
      <c r="BO20" s="16" t="str">
        <f t="shared" ca="1" si="4"/>
        <v/>
      </c>
      <c r="BP20" s="16" t="str">
        <f t="shared" ca="1" si="4"/>
        <v/>
      </c>
      <c r="BQ20" s="16" t="str">
        <f t="shared" ca="1" si="4"/>
        <v/>
      </c>
      <c r="BR20" s="16" t="str">
        <f t="shared" ca="1" si="4"/>
        <v/>
      </c>
      <c r="BS20" s="16" t="str">
        <f t="shared" ca="1" si="4"/>
        <v/>
      </c>
      <c r="BT20" s="16" t="str">
        <f t="shared" ca="1" si="4"/>
        <v/>
      </c>
      <c r="BU20" s="16" t="str">
        <f t="shared" ca="1" si="4"/>
        <v/>
      </c>
      <c r="BV20" s="16" t="str">
        <f t="shared" ca="1" si="4"/>
        <v/>
      </c>
      <c r="BW20" s="16" t="str">
        <f t="shared" ca="1" si="4"/>
        <v/>
      </c>
      <c r="BX20" s="16" t="str">
        <f t="shared" ca="1" si="4"/>
        <v/>
      </c>
      <c r="BY20" s="16" t="str">
        <f t="shared" ca="1" si="4"/>
        <v/>
      </c>
      <c r="BZ20" s="16" t="str">
        <f t="shared" ca="1" si="4"/>
        <v/>
      </c>
      <c r="CA20" s="16" t="str">
        <f t="shared" ca="1" si="4"/>
        <v/>
      </c>
      <c r="CB20" s="16" t="str">
        <f t="shared" ca="1" si="4"/>
        <v/>
      </c>
      <c r="CC20" s="16" t="str">
        <f t="shared" ca="1" si="4"/>
        <v/>
      </c>
      <c r="CD20" s="16" t="str">
        <f t="shared" ca="1" si="4"/>
        <v/>
      </c>
      <c r="CE20" s="16" t="str">
        <f t="shared" ca="1" si="5"/>
        <v/>
      </c>
      <c r="CF20" s="16" t="str">
        <f t="shared" ca="1" si="5"/>
        <v/>
      </c>
      <c r="CG20" s="16" t="str">
        <f t="shared" ca="1" si="5"/>
        <v/>
      </c>
      <c r="CH20" s="16" t="str">
        <f t="shared" ca="1" si="5"/>
        <v/>
      </c>
      <c r="CI20" s="16" t="str">
        <f t="shared" ca="1" si="5"/>
        <v/>
      </c>
      <c r="CJ20" s="16" t="str">
        <f t="shared" ca="1" si="5"/>
        <v/>
      </c>
      <c r="CK20" s="16" t="str">
        <f t="shared" ca="1" si="5"/>
        <v/>
      </c>
      <c r="CL20" s="16" t="str">
        <f t="shared" ca="1" si="5"/>
        <v/>
      </c>
      <c r="CM20" s="16" t="str">
        <f t="shared" ca="1" si="5"/>
        <v/>
      </c>
      <c r="CN20" s="16" t="str">
        <f t="shared" ca="1" si="5"/>
        <v/>
      </c>
      <c r="CO20" s="16" t="str">
        <f t="shared" ca="1" si="5"/>
        <v/>
      </c>
      <c r="CP20" s="16" t="str">
        <f t="shared" ca="1" si="5"/>
        <v/>
      </c>
      <c r="CQ20" s="16" t="str">
        <f t="shared" ca="1" si="5"/>
        <v/>
      </c>
      <c r="CR20" s="16" t="str">
        <f t="shared" ca="1" si="5"/>
        <v/>
      </c>
      <c r="CS20" s="16" t="str">
        <f t="shared" ca="1" si="5"/>
        <v/>
      </c>
      <c r="CT20" s="16" t="str">
        <f t="shared" ca="1" si="5"/>
        <v/>
      </c>
      <c r="CU20" s="16" t="str">
        <f t="shared" ca="1" si="5"/>
        <v/>
      </c>
      <c r="CV20" s="16" t="str">
        <f t="shared" ca="1" si="5"/>
        <v/>
      </c>
      <c r="CW20" s="16" t="str">
        <f t="shared" ca="1" si="5"/>
        <v/>
      </c>
      <c r="CX20" s="16" t="str">
        <f t="shared" ca="1" si="5"/>
        <v/>
      </c>
      <c r="CY20" s="16" t="str">
        <f t="shared" ca="1" si="5"/>
        <v/>
      </c>
      <c r="CZ20" s="16" t="str">
        <f t="shared" ca="1" si="5"/>
        <v/>
      </c>
      <c r="DA20" s="16" t="str">
        <f t="shared" ca="1" si="5"/>
        <v/>
      </c>
      <c r="DB20" s="16" t="str">
        <f t="shared" ca="1" si="5"/>
        <v/>
      </c>
      <c r="DC20" s="16" t="str">
        <f t="shared" ca="1" si="5"/>
        <v/>
      </c>
      <c r="DD20" s="166" t="str">
        <f t="shared" ca="1" si="5"/>
        <v/>
      </c>
    </row>
    <row r="21" spans="1:108" s="12" customFormat="1" ht="36" customHeight="1" x14ac:dyDescent="0.3">
      <c r="A21" s="7"/>
      <c r="B21" s="81" t="s">
        <v>508</v>
      </c>
      <c r="C21" s="13" t="s">
        <v>481</v>
      </c>
      <c r="D21" s="104">
        <f>ROW()</f>
        <v>21</v>
      </c>
      <c r="E21" s="150" t="s">
        <v>298</v>
      </c>
      <c r="F21" s="110">
        <v>1</v>
      </c>
      <c r="G21" s="110"/>
      <c r="H21" s="110"/>
      <c r="I21" s="110"/>
      <c r="J21" s="148" t="s">
        <v>507</v>
      </c>
      <c r="K21" s="19" t="str">
        <f t="shared" ref="K21" si="7">IF(C20="Step","Start Date","End Date")</f>
        <v>Start Date</v>
      </c>
      <c r="L21" s="106">
        <f ca="1">IF(Milestones435217[[#This Row],[Category]]&lt;&gt;"Step",Milestones435217[[#This Row],[Days Complete]]/SUM(Milestones435217[[#This Row],[Days of Work]:[Days Delayed]]),(SUM(INDIRECT(_xlfn.CONCAT("M",ROW()+1)):INDIRECT(_xlfn.CONCAT("M",_xlfn.XLOOKUP(Milestones435217[[#This Row],[Category]],$C23:$C60,$D23:$D60,1000,2,1)-1)))/SUM(INDIRECT(_xlfn.CONCAT("F",ROW()+1)):INDIRECT(_xlfn.CONCAT("G",_xlfn.XLOOKUP(Milestones435217[[#This Row],[Category]],$C23:$C60,$D23:$D60,1000,2,1)-1)))))</f>
        <v>1</v>
      </c>
      <c r="M2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1" s="108"/>
      <c r="O21" s="108" cm="1">
        <f t="array" aca="1" ref="O2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45043</v>
      </c>
      <c r="P21" s="109" cm="1">
        <f t="array" aca="1" ref="P2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45043</v>
      </c>
      <c r="Q21" s="13"/>
      <c r="R21" s="165" t="str">
        <f t="shared" ca="1" si="6"/>
        <v/>
      </c>
      <c r="S21" s="16" t="str">
        <f t="shared" ca="1" si="4"/>
        <v/>
      </c>
      <c r="T21" s="16" t="str">
        <f t="shared" ca="1" si="4"/>
        <v/>
      </c>
      <c r="U21" s="16" t="str">
        <f t="shared" ca="1" si="4"/>
        <v/>
      </c>
      <c r="V21" s="16" t="str">
        <f t="shared" ca="1" si="4"/>
        <v/>
      </c>
      <c r="W21" s="16" t="str">
        <f t="shared" ca="1" si="4"/>
        <v/>
      </c>
      <c r="X21" s="16" t="str">
        <f t="shared" ca="1" si="4"/>
        <v/>
      </c>
      <c r="Y21" s="16" t="str">
        <f t="shared" ca="1" si="4"/>
        <v/>
      </c>
      <c r="Z21" s="16" t="str">
        <f t="shared" ca="1" si="4"/>
        <v/>
      </c>
      <c r="AA21" s="16" t="str">
        <f t="shared" ca="1" si="4"/>
        <v/>
      </c>
      <c r="AB21" s="16" t="str">
        <f t="shared" ca="1" si="4"/>
        <v/>
      </c>
      <c r="AC21" s="16" t="str">
        <f t="shared" ca="1" si="4"/>
        <v/>
      </c>
      <c r="AD21" s="16" t="str">
        <f t="shared" ca="1" si="4"/>
        <v/>
      </c>
      <c r="AE21" s="16" t="str">
        <f t="shared" ca="1" si="4"/>
        <v/>
      </c>
      <c r="AF21" s="16" t="str">
        <f t="shared" ca="1" si="4"/>
        <v/>
      </c>
      <c r="AG21" s="16" t="str">
        <f t="shared" ca="1" si="4"/>
        <v/>
      </c>
      <c r="AH21" s="16" t="str">
        <f t="shared" ca="1" si="4"/>
        <v/>
      </c>
      <c r="AI21" s="16" t="str">
        <f t="shared" ca="1" si="4"/>
        <v/>
      </c>
      <c r="AJ21" s="16" t="str">
        <f t="shared" ca="1" si="4"/>
        <v/>
      </c>
      <c r="AK21" s="16" t="str">
        <f t="shared" ca="1" si="4"/>
        <v/>
      </c>
      <c r="AL21" s="16" t="str">
        <f t="shared" ca="1" si="4"/>
        <v/>
      </c>
      <c r="AM21" s="16" t="str">
        <f t="shared" ca="1" si="4"/>
        <v/>
      </c>
      <c r="AN21" s="16" t="str">
        <f t="shared" ca="1" si="4"/>
        <v/>
      </c>
      <c r="AO21" s="16" t="str">
        <f t="shared" ca="1" si="4"/>
        <v/>
      </c>
      <c r="AP21" s="16" t="str">
        <f t="shared" ca="1" si="4"/>
        <v/>
      </c>
      <c r="AQ21" s="16" t="str">
        <f t="shared" ca="1" si="4"/>
        <v/>
      </c>
      <c r="AR21" s="16" t="str">
        <f t="shared" ca="1" si="4"/>
        <v/>
      </c>
      <c r="AS21" s="16" t="str">
        <f t="shared" ca="1" si="4"/>
        <v/>
      </c>
      <c r="AT21" s="16" t="str">
        <f t="shared" ca="1" si="4"/>
        <v/>
      </c>
      <c r="AU21" s="16" t="str">
        <f t="shared" ca="1" si="4"/>
        <v/>
      </c>
      <c r="AV21" s="16" t="str">
        <f t="shared" ca="1" si="4"/>
        <v/>
      </c>
      <c r="AW21" s="16" t="str">
        <f t="shared" ca="1" si="4"/>
        <v/>
      </c>
      <c r="AX21" s="16" t="str">
        <f t="shared" ca="1" si="4"/>
        <v/>
      </c>
      <c r="AY21" s="16" t="str">
        <f t="shared" ca="1" si="4"/>
        <v/>
      </c>
      <c r="AZ21" s="16" t="str">
        <f t="shared" ca="1" si="4"/>
        <v/>
      </c>
      <c r="BA21" s="16" t="str">
        <f t="shared" ca="1" si="4"/>
        <v/>
      </c>
      <c r="BB21" s="16" t="str">
        <f t="shared" ca="1" si="4"/>
        <v/>
      </c>
      <c r="BC21" s="16" t="str">
        <f t="shared" ca="1" si="4"/>
        <v/>
      </c>
      <c r="BD21" s="16" t="str">
        <f t="shared" ca="1" si="4"/>
        <v/>
      </c>
      <c r="BE21" s="16" t="str">
        <f t="shared" ca="1" si="4"/>
        <v/>
      </c>
      <c r="BF21" s="16" t="str">
        <f t="shared" ca="1" si="4"/>
        <v/>
      </c>
      <c r="BG21" s="16" t="str">
        <f t="shared" ca="1" si="4"/>
        <v/>
      </c>
      <c r="BH21" s="16" t="str">
        <f t="shared" ca="1" si="4"/>
        <v/>
      </c>
      <c r="BI21" s="16" t="str">
        <f t="shared" ca="1" si="4"/>
        <v/>
      </c>
      <c r="BJ21" s="16" t="str">
        <f t="shared" ca="1" si="4"/>
        <v/>
      </c>
      <c r="BK21" s="16" t="str">
        <f t="shared" ca="1" si="4"/>
        <v/>
      </c>
      <c r="BL21" s="16" t="str">
        <f t="shared" ca="1" si="4"/>
        <v/>
      </c>
      <c r="BM21" s="16" t="str">
        <f t="shared" ca="1" si="4"/>
        <v/>
      </c>
      <c r="BN21" s="16" t="str">
        <f t="shared" ca="1" si="4"/>
        <v/>
      </c>
      <c r="BO21" s="16" t="str">
        <f t="shared" ca="1" si="4"/>
        <v/>
      </c>
      <c r="BP21" s="16" t="str">
        <f t="shared" ca="1" si="4"/>
        <v/>
      </c>
      <c r="BQ21" s="16" t="str">
        <f t="shared" ca="1" si="4"/>
        <v/>
      </c>
      <c r="BR21" s="16" t="str">
        <f t="shared" ca="1" si="4"/>
        <v/>
      </c>
      <c r="BS21" s="16" t="str">
        <f t="shared" ca="1" si="4"/>
        <v/>
      </c>
      <c r="BT21" s="16" t="str">
        <f t="shared" ca="1" si="4"/>
        <v/>
      </c>
      <c r="BU21" s="16" t="str">
        <f t="shared" ca="1" si="4"/>
        <v/>
      </c>
      <c r="BV21" s="16" t="str">
        <f t="shared" ca="1" si="4"/>
        <v/>
      </c>
      <c r="BW21" s="16" t="str">
        <f t="shared" ca="1" si="4"/>
        <v/>
      </c>
      <c r="BX21" s="16" t="str">
        <f t="shared" ca="1" si="4"/>
        <v/>
      </c>
      <c r="BY21" s="16" t="str">
        <f t="shared" ca="1" si="4"/>
        <v/>
      </c>
      <c r="BZ21" s="16" t="str">
        <f t="shared" ca="1" si="4"/>
        <v/>
      </c>
      <c r="CA21" s="16" t="str">
        <f t="shared" ca="1" si="4"/>
        <v/>
      </c>
      <c r="CB21" s="16" t="str">
        <f t="shared" ca="1" si="4"/>
        <v/>
      </c>
      <c r="CC21" s="16" t="str">
        <f t="shared" ca="1" si="4"/>
        <v/>
      </c>
      <c r="CD21" s="16" t="str">
        <f t="shared" ref="CD21" ca="1" si="8">IF(AND($C21="Goal",CD$15&gt;=$O21,CD$15&lt;=$P21),2,IF(AND($C21="Milestone",CD$15&gt;=$O21,CD$15&lt;=$P21),1,""))</f>
        <v/>
      </c>
      <c r="CE21" s="16" t="str">
        <f t="shared" ca="1" si="5"/>
        <v/>
      </c>
      <c r="CF21" s="16" t="str">
        <f t="shared" ca="1" si="5"/>
        <v/>
      </c>
      <c r="CG21" s="16" t="str">
        <f t="shared" ca="1" si="5"/>
        <v/>
      </c>
      <c r="CH21" s="16" t="str">
        <f t="shared" ca="1" si="5"/>
        <v/>
      </c>
      <c r="CI21" s="16" t="str">
        <f t="shared" ca="1" si="5"/>
        <v/>
      </c>
      <c r="CJ21" s="16" t="str">
        <f t="shared" ca="1" si="5"/>
        <v/>
      </c>
      <c r="CK21" s="16" t="str">
        <f t="shared" ca="1" si="5"/>
        <v/>
      </c>
      <c r="CL21" s="16" t="str">
        <f t="shared" ca="1" si="5"/>
        <v/>
      </c>
      <c r="CM21" s="16" t="str">
        <f t="shared" ca="1" si="5"/>
        <v/>
      </c>
      <c r="CN21" s="16" t="str">
        <f t="shared" ca="1" si="5"/>
        <v/>
      </c>
      <c r="CO21" s="16" t="str">
        <f t="shared" ca="1" si="5"/>
        <v/>
      </c>
      <c r="CP21" s="16" t="str">
        <f t="shared" ca="1" si="5"/>
        <v/>
      </c>
      <c r="CQ21" s="16" t="str">
        <f t="shared" ca="1" si="5"/>
        <v/>
      </c>
      <c r="CR21" s="16" t="str">
        <f t="shared" ca="1" si="5"/>
        <v/>
      </c>
      <c r="CS21" s="16" t="str">
        <f t="shared" ca="1" si="5"/>
        <v/>
      </c>
      <c r="CT21" s="16" t="str">
        <f t="shared" ca="1" si="5"/>
        <v/>
      </c>
      <c r="CU21" s="16" t="str">
        <f t="shared" ca="1" si="5"/>
        <v/>
      </c>
      <c r="CV21" s="16" t="str">
        <f t="shared" ca="1" si="5"/>
        <v/>
      </c>
      <c r="CW21" s="16" t="str">
        <f t="shared" ca="1" si="5"/>
        <v/>
      </c>
      <c r="CX21" s="16" t="str">
        <f t="shared" ca="1" si="5"/>
        <v/>
      </c>
      <c r="CY21" s="16" t="str">
        <f t="shared" ca="1" si="5"/>
        <v/>
      </c>
      <c r="CZ21" s="16" t="str">
        <f t="shared" ca="1" si="5"/>
        <v/>
      </c>
      <c r="DA21" s="16" t="str">
        <f t="shared" ca="1" si="5"/>
        <v/>
      </c>
      <c r="DB21" s="16" t="str">
        <f t="shared" ca="1" si="5"/>
        <v/>
      </c>
      <c r="DC21" s="16" t="str">
        <f t="shared" ca="1" si="5"/>
        <v/>
      </c>
      <c r="DD21" s="166" t="str">
        <f t="shared" ca="1" si="5"/>
        <v/>
      </c>
    </row>
    <row r="22" spans="1:108" s="12" customFormat="1" ht="36" customHeight="1" x14ac:dyDescent="0.3">
      <c r="A22" s="7"/>
      <c r="B22" s="81" t="s">
        <v>509</v>
      </c>
      <c r="C22" s="13" t="s">
        <v>480</v>
      </c>
      <c r="D22" s="104">
        <f>ROW()</f>
        <v>22</v>
      </c>
      <c r="E22" s="150" t="s">
        <v>295</v>
      </c>
      <c r="F22" s="110">
        <v>1</v>
      </c>
      <c r="G22" s="110">
        <v>2</v>
      </c>
      <c r="H22" s="110"/>
      <c r="I22" s="110"/>
      <c r="J22" s="148" t="s">
        <v>508</v>
      </c>
      <c r="K22" s="19" t="s">
        <v>503</v>
      </c>
      <c r="L22" s="106">
        <f ca="1">IF(Milestones435217[[#This Row],[Category]]&lt;&gt;"Step",Milestones435217[[#This Row],[Days Complete]]/SUM(Milestones435217[[#This Row],[Days of Work]:[Days Delayed]]),(SUM(INDIRECT(_xlfn.CONCAT("M",ROW()+1)):INDIRECT(_xlfn.CONCAT("M",_xlfn.XLOOKUP(Milestones435217[[#This Row],[Category]],$C24:$C61,$D24:$D61,1000,2,1)-1)))/SUM(INDIRECT(_xlfn.CONCAT("F",ROW()+1)):INDIRECT(_xlfn.CONCAT("G",_xlfn.XLOOKUP(Milestones435217[[#This Row],[Category]],$C24:$C61,$D24:$D61,1000,2,1)-1)))))</f>
        <v>1</v>
      </c>
      <c r="M2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2" s="108"/>
      <c r="O22" s="108" cm="1">
        <f t="array" aca="1" ref="O2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45044</v>
      </c>
      <c r="P22" s="109" cm="1">
        <f t="array" aca="1" ref="P2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45048</v>
      </c>
      <c r="Q22" s="13"/>
      <c r="R22" s="165" t="str">
        <f t="shared" ca="1" si="6"/>
        <v/>
      </c>
      <c r="S22" s="16" t="str">
        <f t="shared" ca="1" si="6"/>
        <v/>
      </c>
      <c r="T22" s="16" t="str">
        <f t="shared" ca="1" si="6"/>
        <v/>
      </c>
      <c r="U22" s="16" t="str">
        <f t="shared" ca="1" si="6"/>
        <v/>
      </c>
      <c r="V22" s="16" t="str">
        <f t="shared" ca="1" si="6"/>
        <v/>
      </c>
      <c r="W22" s="16" t="str">
        <f t="shared" ca="1" si="6"/>
        <v/>
      </c>
      <c r="X22" s="16" t="str">
        <f t="shared" ca="1" si="6"/>
        <v/>
      </c>
      <c r="Y22" s="16" t="str">
        <f t="shared" ca="1" si="6"/>
        <v/>
      </c>
      <c r="Z22" s="16" t="str">
        <f t="shared" ca="1" si="6"/>
        <v/>
      </c>
      <c r="AA22" s="16" t="str">
        <f t="shared" ca="1" si="6"/>
        <v/>
      </c>
      <c r="AB22" s="16" t="str">
        <f t="shared" ca="1" si="6"/>
        <v/>
      </c>
      <c r="AC22" s="16" t="str">
        <f t="shared" ca="1" si="6"/>
        <v/>
      </c>
      <c r="AD22" s="16" t="str">
        <f t="shared" ca="1" si="6"/>
        <v/>
      </c>
      <c r="AE22" s="16" t="str">
        <f t="shared" ca="1" si="6"/>
        <v/>
      </c>
      <c r="AF22" s="16" t="str">
        <f t="shared" ca="1" si="6"/>
        <v/>
      </c>
      <c r="AG22" s="16" t="str">
        <f t="shared" ca="1" si="6"/>
        <v/>
      </c>
      <c r="AH22" s="16" t="str">
        <f t="shared" ref="AH22:AW37" ca="1" si="9">IF(AND($C22="Goal",AH$15&gt;=$O22,AH$15&lt;=$P22),2,IF(AND($C22="Milestone",AH$15&gt;=$O22,AH$15&lt;=$P22),1,""))</f>
        <v/>
      </c>
      <c r="AI22" s="16" t="str">
        <f t="shared" ca="1" si="9"/>
        <v/>
      </c>
      <c r="AJ22" s="16" t="str">
        <f t="shared" ca="1" si="9"/>
        <v/>
      </c>
      <c r="AK22" s="16" t="str">
        <f t="shared" ca="1" si="9"/>
        <v/>
      </c>
      <c r="AL22" s="16" t="str">
        <f t="shared" ca="1" si="9"/>
        <v/>
      </c>
      <c r="AM22" s="16" t="str">
        <f t="shared" ca="1" si="9"/>
        <v/>
      </c>
      <c r="AN22" s="16" t="str">
        <f t="shared" ca="1" si="9"/>
        <v/>
      </c>
      <c r="AO22" s="16" t="str">
        <f t="shared" ca="1" si="9"/>
        <v/>
      </c>
      <c r="AP22" s="16" t="str">
        <f t="shared" ca="1" si="9"/>
        <v/>
      </c>
      <c r="AQ22" s="16" t="str">
        <f t="shared" ca="1" si="9"/>
        <v/>
      </c>
      <c r="AR22" s="16" t="str">
        <f t="shared" ca="1" si="9"/>
        <v/>
      </c>
      <c r="AS22" s="16" t="str">
        <f t="shared" ca="1" si="9"/>
        <v/>
      </c>
      <c r="AT22" s="16" t="str">
        <f t="shared" ca="1" si="9"/>
        <v/>
      </c>
      <c r="AU22" s="16" t="str">
        <f t="shared" ca="1" si="9"/>
        <v/>
      </c>
      <c r="AV22" s="16" t="str">
        <f t="shared" ca="1" si="9"/>
        <v/>
      </c>
      <c r="AW22" s="16" t="str">
        <f t="shared" ca="1" si="9"/>
        <v/>
      </c>
      <c r="AX22" s="16" t="str">
        <f t="shared" ref="AX22:DB28" ca="1" si="10">IF(AND($C22="Goal",AX$15&gt;=$O22,AX$15&lt;=$P22),2,IF(AND($C22="Milestone",AX$15&gt;=$O22,AX$15&lt;=$P22),1,""))</f>
        <v/>
      </c>
      <c r="AY22" s="16" t="str">
        <f t="shared" ca="1" si="10"/>
        <v/>
      </c>
      <c r="AZ22" s="16" t="str">
        <f t="shared" ca="1" si="10"/>
        <v/>
      </c>
      <c r="BA22" s="16" t="str">
        <f t="shared" ca="1" si="10"/>
        <v/>
      </c>
      <c r="BB22" s="16" t="str">
        <f t="shared" ca="1" si="10"/>
        <v/>
      </c>
      <c r="BC22" s="16" t="str">
        <f t="shared" ca="1" si="10"/>
        <v/>
      </c>
      <c r="BD22" s="16" t="str">
        <f t="shared" ca="1" si="10"/>
        <v/>
      </c>
      <c r="BE22" s="16" t="str">
        <f t="shared" ca="1" si="10"/>
        <v/>
      </c>
      <c r="BF22" s="16" t="str">
        <f t="shared" ca="1" si="10"/>
        <v/>
      </c>
      <c r="BG22" s="16" t="str">
        <f t="shared" ca="1" si="10"/>
        <v/>
      </c>
      <c r="BH22" s="16" t="str">
        <f t="shared" ca="1" si="10"/>
        <v/>
      </c>
      <c r="BI22" s="16" t="str">
        <f t="shared" ca="1" si="10"/>
        <v/>
      </c>
      <c r="BJ22" s="16" t="str">
        <f t="shared" ca="1" si="10"/>
        <v/>
      </c>
      <c r="BK22" s="16" t="str">
        <f t="shared" ca="1" si="10"/>
        <v/>
      </c>
      <c r="BL22" s="16" t="str">
        <f t="shared" ca="1" si="10"/>
        <v/>
      </c>
      <c r="BM22" s="16" t="str">
        <f t="shared" ca="1" si="10"/>
        <v/>
      </c>
      <c r="BN22" s="16" t="str">
        <f t="shared" ca="1" si="10"/>
        <v/>
      </c>
      <c r="BO22" s="16" t="str">
        <f t="shared" ca="1" si="10"/>
        <v/>
      </c>
      <c r="BP22" s="16" t="str">
        <f t="shared" ca="1" si="10"/>
        <v/>
      </c>
      <c r="BQ22" s="16" t="str">
        <f t="shared" ca="1" si="10"/>
        <v/>
      </c>
      <c r="BR22" s="16" t="str">
        <f t="shared" ca="1" si="10"/>
        <v/>
      </c>
      <c r="BS22" s="16" t="str">
        <f t="shared" ca="1" si="10"/>
        <v/>
      </c>
      <c r="BT22" s="16" t="str">
        <f t="shared" ca="1" si="10"/>
        <v/>
      </c>
      <c r="BU22" s="16" t="str">
        <f t="shared" ca="1" si="10"/>
        <v/>
      </c>
      <c r="BV22" s="16" t="str">
        <f t="shared" ca="1" si="10"/>
        <v/>
      </c>
      <c r="BW22" s="16" t="str">
        <f t="shared" ca="1" si="10"/>
        <v/>
      </c>
      <c r="BX22" s="16" t="str">
        <f t="shared" ca="1" si="10"/>
        <v/>
      </c>
      <c r="BY22" s="16" t="str">
        <f t="shared" ca="1" si="10"/>
        <v/>
      </c>
      <c r="BZ22" s="16" t="str">
        <f t="shared" ca="1" si="10"/>
        <v/>
      </c>
      <c r="CA22" s="16" t="str">
        <f t="shared" ca="1" si="10"/>
        <v/>
      </c>
      <c r="CB22" s="16" t="str">
        <f t="shared" ca="1" si="10"/>
        <v/>
      </c>
      <c r="CC22" s="16" t="str">
        <f t="shared" ca="1" si="10"/>
        <v/>
      </c>
      <c r="CD22" s="16" t="str">
        <f t="shared" ca="1" si="10"/>
        <v/>
      </c>
      <c r="CE22" s="16" t="str">
        <f t="shared" ca="1" si="5"/>
        <v/>
      </c>
      <c r="CF22" s="16" t="str">
        <f t="shared" ca="1" si="5"/>
        <v/>
      </c>
      <c r="CG22" s="16" t="str">
        <f t="shared" ca="1" si="5"/>
        <v/>
      </c>
      <c r="CH22" s="16" t="str">
        <f t="shared" ca="1" si="5"/>
        <v/>
      </c>
      <c r="CI22" s="16" t="str">
        <f t="shared" ca="1" si="5"/>
        <v/>
      </c>
      <c r="CJ22" s="16" t="str">
        <f t="shared" ca="1" si="5"/>
        <v/>
      </c>
      <c r="CK22" s="16" t="str">
        <f t="shared" ca="1" si="5"/>
        <v/>
      </c>
      <c r="CL22" s="16" t="str">
        <f t="shared" ca="1" si="5"/>
        <v/>
      </c>
      <c r="CM22" s="16" t="str">
        <f t="shared" ca="1" si="5"/>
        <v/>
      </c>
      <c r="CN22" s="16" t="str">
        <f t="shared" ca="1" si="5"/>
        <v/>
      </c>
      <c r="CO22" s="16" t="str">
        <f t="shared" ca="1" si="5"/>
        <v/>
      </c>
      <c r="CP22" s="16" t="str">
        <f t="shared" ca="1" si="5"/>
        <v/>
      </c>
      <c r="CQ22" s="16" t="str">
        <f t="shared" ca="1" si="5"/>
        <v/>
      </c>
      <c r="CR22" s="16" t="str">
        <f t="shared" ca="1" si="5"/>
        <v/>
      </c>
      <c r="CS22" s="16" t="str">
        <f t="shared" ca="1" si="5"/>
        <v/>
      </c>
      <c r="CT22" s="16" t="str">
        <f t="shared" ca="1" si="5"/>
        <v/>
      </c>
      <c r="CU22" s="16" t="str">
        <f t="shared" ca="1" si="5"/>
        <v/>
      </c>
      <c r="CV22" s="16" t="str">
        <f t="shared" ca="1" si="5"/>
        <v/>
      </c>
      <c r="CW22" s="16" t="str">
        <f t="shared" ca="1" si="5"/>
        <v/>
      </c>
      <c r="CX22" s="16" t="str">
        <f t="shared" ca="1" si="5"/>
        <v/>
      </c>
      <c r="CY22" s="16" t="str">
        <f t="shared" ca="1" si="5"/>
        <v/>
      </c>
      <c r="CZ22" s="16" t="str">
        <f t="shared" ca="1" si="5"/>
        <v/>
      </c>
      <c r="DA22" s="16" t="str">
        <f t="shared" ca="1" si="5"/>
        <v/>
      </c>
      <c r="DB22" s="16" t="str">
        <f t="shared" ca="1" si="5"/>
        <v/>
      </c>
      <c r="DC22" s="16" t="str">
        <f t="shared" ca="1" si="5"/>
        <v/>
      </c>
      <c r="DD22" s="166" t="str">
        <f t="shared" ca="1" si="5"/>
        <v/>
      </c>
    </row>
    <row r="23" spans="1:108" s="12" customFormat="1" ht="36" customHeight="1" x14ac:dyDescent="0.3">
      <c r="A23" s="7"/>
      <c r="B23" s="81" t="s">
        <v>510</v>
      </c>
      <c r="C23" s="13" t="s">
        <v>482</v>
      </c>
      <c r="D23" s="104">
        <f>ROW()</f>
        <v>23</v>
      </c>
      <c r="E23" s="150" t="s">
        <v>295</v>
      </c>
      <c r="F23" s="110">
        <v>3</v>
      </c>
      <c r="G23" s="110"/>
      <c r="H23" s="110">
        <v>2</v>
      </c>
      <c r="I23" s="110"/>
      <c r="J23" s="148" t="s">
        <v>509</v>
      </c>
      <c r="K23" s="19" t="s">
        <v>503</v>
      </c>
      <c r="L23" s="106">
        <f ca="1">IF(Milestones435217[[#This Row],[Category]]&lt;&gt;"Step",Milestones435217[[#This Row],[Days Complete]]/SUM(Milestones435217[[#This Row],[Days of Work]:[Days Delayed]]),(SUM(INDIRECT(_xlfn.CONCAT("M",ROW()+1)):INDIRECT(_xlfn.CONCAT("M",_xlfn.XLOOKUP(Milestones435217[[#This Row],[Category]],$C25:$C62,$D25:$D62,1000,2,1)-1)))/SUM(INDIRECT(_xlfn.CONCAT("F",ROW()+1)):INDIRECT(_xlfn.CONCAT("G",_xlfn.XLOOKUP(Milestones435217[[#This Row],[Category]],$C25:$C62,$D25:$D62,1000,2,1)-1)))))</f>
        <v>1</v>
      </c>
      <c r="M2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3" s="108"/>
      <c r="O23" s="108" cm="1">
        <f t="array" aca="1" ref="O2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45047</v>
      </c>
      <c r="P23" s="109" cm="1">
        <f t="array" aca="1" ref="P2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45049</v>
      </c>
      <c r="Q23" s="13"/>
      <c r="R23" s="165" t="str">
        <f t="shared" ca="1" si="6"/>
        <v/>
      </c>
      <c r="S23" s="16" t="str">
        <f t="shared" ca="1" si="6"/>
        <v/>
      </c>
      <c r="T23" s="16" t="str">
        <f t="shared" ca="1" si="6"/>
        <v/>
      </c>
      <c r="U23" s="16" t="str">
        <f t="shared" ca="1" si="6"/>
        <v/>
      </c>
      <c r="V23" s="16" t="str">
        <f t="shared" ca="1" si="6"/>
        <v/>
      </c>
      <c r="W23" s="16" t="str">
        <f t="shared" ca="1" si="6"/>
        <v/>
      </c>
      <c r="X23" s="16" t="str">
        <f t="shared" ca="1" si="6"/>
        <v/>
      </c>
      <c r="Y23" s="16" t="str">
        <f t="shared" ca="1" si="6"/>
        <v/>
      </c>
      <c r="Z23" s="16" t="str">
        <f t="shared" ca="1" si="6"/>
        <v/>
      </c>
      <c r="AA23" s="16" t="str">
        <f t="shared" ca="1" si="6"/>
        <v/>
      </c>
      <c r="AB23" s="16" t="str">
        <f t="shared" ca="1" si="6"/>
        <v/>
      </c>
      <c r="AC23" s="16" t="str">
        <f t="shared" ca="1" si="6"/>
        <v/>
      </c>
      <c r="AD23" s="16" t="str">
        <f t="shared" ca="1" si="6"/>
        <v/>
      </c>
      <c r="AE23" s="16" t="str">
        <f t="shared" ca="1" si="6"/>
        <v/>
      </c>
      <c r="AF23" s="16" t="str">
        <f t="shared" ca="1" si="6"/>
        <v/>
      </c>
      <c r="AG23" s="16" t="str">
        <f t="shared" ca="1" si="6"/>
        <v/>
      </c>
      <c r="AH23" s="16" t="str">
        <f t="shared" ca="1" si="9"/>
        <v/>
      </c>
      <c r="AI23" s="16" t="str">
        <f t="shared" ca="1" si="9"/>
        <v/>
      </c>
      <c r="AJ23" s="16" t="str">
        <f t="shared" ca="1" si="9"/>
        <v/>
      </c>
      <c r="AK23" s="16" t="str">
        <f t="shared" ca="1" si="9"/>
        <v/>
      </c>
      <c r="AL23" s="16" t="str">
        <f t="shared" ca="1" si="9"/>
        <v/>
      </c>
      <c r="AM23" s="16" t="str">
        <f t="shared" ca="1" si="9"/>
        <v/>
      </c>
      <c r="AN23" s="16" t="str">
        <f t="shared" ca="1" si="9"/>
        <v/>
      </c>
      <c r="AO23" s="16" t="str">
        <f t="shared" ca="1" si="9"/>
        <v/>
      </c>
      <c r="AP23" s="16" t="str">
        <f t="shared" ca="1" si="9"/>
        <v/>
      </c>
      <c r="AQ23" s="16" t="str">
        <f t="shared" ca="1" si="9"/>
        <v/>
      </c>
      <c r="AR23" s="16" t="str">
        <f t="shared" ca="1" si="9"/>
        <v/>
      </c>
      <c r="AS23" s="16" t="str">
        <f t="shared" ca="1" si="9"/>
        <v/>
      </c>
      <c r="AT23" s="16" t="str">
        <f t="shared" ca="1" si="9"/>
        <v/>
      </c>
      <c r="AU23" s="16" t="str">
        <f t="shared" ca="1" si="9"/>
        <v/>
      </c>
      <c r="AV23" s="16" t="str">
        <f t="shared" ca="1" si="9"/>
        <v/>
      </c>
      <c r="AW23" s="16" t="str">
        <f t="shared" ca="1" si="9"/>
        <v/>
      </c>
      <c r="AX23" s="16" t="str">
        <f t="shared" ca="1" si="10"/>
        <v/>
      </c>
      <c r="AY23" s="16" t="str">
        <f t="shared" ca="1" si="10"/>
        <v/>
      </c>
      <c r="AZ23" s="16" t="str">
        <f t="shared" ca="1" si="10"/>
        <v/>
      </c>
      <c r="BA23" s="16" t="str">
        <f t="shared" ca="1" si="10"/>
        <v/>
      </c>
      <c r="BB23" s="16" t="str">
        <f t="shared" ca="1" si="10"/>
        <v/>
      </c>
      <c r="BC23" s="16" t="str">
        <f t="shared" ca="1" si="10"/>
        <v/>
      </c>
      <c r="BD23" s="16" t="str">
        <f t="shared" ca="1" si="10"/>
        <v/>
      </c>
      <c r="BE23" s="16" t="str">
        <f t="shared" ca="1" si="10"/>
        <v/>
      </c>
      <c r="BF23" s="16" t="str">
        <f t="shared" ca="1" si="10"/>
        <v/>
      </c>
      <c r="BG23" s="16" t="str">
        <f t="shared" ca="1" si="10"/>
        <v/>
      </c>
      <c r="BH23" s="16" t="str">
        <f t="shared" ca="1" si="10"/>
        <v/>
      </c>
      <c r="BI23" s="16" t="str">
        <f t="shared" ca="1" si="10"/>
        <v/>
      </c>
      <c r="BJ23" s="16" t="str">
        <f t="shared" ca="1" si="10"/>
        <v/>
      </c>
      <c r="BK23" s="16" t="str">
        <f t="shared" ca="1" si="10"/>
        <v/>
      </c>
      <c r="BL23" s="16" t="str">
        <f t="shared" ca="1" si="10"/>
        <v/>
      </c>
      <c r="BM23" s="16" t="str">
        <f t="shared" ca="1" si="10"/>
        <v/>
      </c>
      <c r="BN23" s="16" t="str">
        <f t="shared" ca="1" si="10"/>
        <v/>
      </c>
      <c r="BO23" s="16" t="str">
        <f t="shared" ca="1" si="10"/>
        <v/>
      </c>
      <c r="BP23" s="16" t="str">
        <f t="shared" ca="1" si="10"/>
        <v/>
      </c>
      <c r="BQ23" s="16" t="str">
        <f t="shared" ca="1" si="10"/>
        <v/>
      </c>
      <c r="BR23" s="16" t="str">
        <f t="shared" ca="1" si="10"/>
        <v/>
      </c>
      <c r="BS23" s="16" t="str">
        <f t="shared" ca="1" si="10"/>
        <v/>
      </c>
      <c r="BT23" s="16" t="str">
        <f t="shared" ca="1" si="10"/>
        <v/>
      </c>
      <c r="BU23" s="16" t="str">
        <f t="shared" ca="1" si="10"/>
        <v/>
      </c>
      <c r="BV23" s="16" t="str">
        <f t="shared" ca="1" si="10"/>
        <v/>
      </c>
      <c r="BW23" s="16" t="str">
        <f t="shared" ca="1" si="10"/>
        <v/>
      </c>
      <c r="BX23" s="16" t="str">
        <f t="shared" ca="1" si="10"/>
        <v/>
      </c>
      <c r="BY23" s="16" t="str">
        <f t="shared" ca="1" si="10"/>
        <v/>
      </c>
      <c r="BZ23" s="16" t="str">
        <f t="shared" ca="1" si="10"/>
        <v/>
      </c>
      <c r="CA23" s="16" t="str">
        <f t="shared" ca="1" si="10"/>
        <v/>
      </c>
      <c r="CB23" s="16" t="str">
        <f t="shared" ca="1" si="10"/>
        <v/>
      </c>
      <c r="CC23" s="16" t="str">
        <f t="shared" ca="1" si="10"/>
        <v/>
      </c>
      <c r="CD23" s="16" t="str">
        <f t="shared" ca="1" si="10"/>
        <v/>
      </c>
      <c r="CE23" s="16" t="str">
        <f t="shared" ca="1" si="5"/>
        <v/>
      </c>
      <c r="CF23" s="16" t="str">
        <f t="shared" ca="1" si="5"/>
        <v/>
      </c>
      <c r="CG23" s="16" t="str">
        <f t="shared" ca="1" si="5"/>
        <v/>
      </c>
      <c r="CH23" s="16" t="str">
        <f t="shared" ca="1" si="5"/>
        <v/>
      </c>
      <c r="CI23" s="16" t="str">
        <f t="shared" ca="1" si="5"/>
        <v/>
      </c>
      <c r="CJ23" s="16" t="str">
        <f t="shared" ca="1" si="5"/>
        <v/>
      </c>
      <c r="CK23" s="16" t="str">
        <f t="shared" ca="1" si="5"/>
        <v/>
      </c>
      <c r="CL23" s="16" t="str">
        <f t="shared" ca="1" si="5"/>
        <v/>
      </c>
      <c r="CM23" s="16" t="str">
        <f t="shared" ca="1" si="5"/>
        <v/>
      </c>
      <c r="CN23" s="16" t="str">
        <f t="shared" ca="1" si="5"/>
        <v/>
      </c>
      <c r="CO23" s="16" t="str">
        <f t="shared" ca="1" si="5"/>
        <v/>
      </c>
      <c r="CP23" s="16" t="str">
        <f t="shared" ca="1" si="5"/>
        <v/>
      </c>
      <c r="CQ23" s="16" t="str">
        <f t="shared" ca="1" si="5"/>
        <v/>
      </c>
      <c r="CR23" s="16" t="str">
        <f t="shared" ca="1" si="5"/>
        <v/>
      </c>
      <c r="CS23" s="16" t="str">
        <f t="shared" ca="1" si="5"/>
        <v/>
      </c>
      <c r="CT23" s="16" t="str">
        <f t="shared" ca="1" si="5"/>
        <v/>
      </c>
      <c r="CU23" s="16" t="str">
        <f t="shared" ca="1" si="5"/>
        <v/>
      </c>
      <c r="CV23" s="16" t="str">
        <f t="shared" ca="1" si="5"/>
        <v/>
      </c>
      <c r="CW23" s="16" t="str">
        <f t="shared" ca="1" si="5"/>
        <v/>
      </c>
      <c r="CX23" s="16" t="str">
        <f t="shared" ca="1" si="5"/>
        <v/>
      </c>
      <c r="CY23" s="16" t="str">
        <f t="shared" ca="1" si="5"/>
        <v/>
      </c>
      <c r="CZ23" s="16" t="str">
        <f t="shared" ca="1" si="5"/>
        <v/>
      </c>
      <c r="DA23" s="16" t="str">
        <f t="shared" ca="1" si="5"/>
        <v/>
      </c>
      <c r="DB23" s="16" t="str">
        <f t="shared" ca="1" si="5"/>
        <v/>
      </c>
      <c r="DC23" s="16" t="str">
        <f t="shared" ca="1" si="5"/>
        <v/>
      </c>
      <c r="DD23" s="166" t="str">
        <f t="shared" ca="1" si="5"/>
        <v/>
      </c>
    </row>
    <row r="24" spans="1:108" s="12" customFormat="1" ht="36" customHeight="1" x14ac:dyDescent="0.3">
      <c r="A24" s="7"/>
      <c r="B24" s="81" t="s">
        <v>511</v>
      </c>
      <c r="C24" s="13" t="s">
        <v>482</v>
      </c>
      <c r="D24" s="104">
        <f>ROW()</f>
        <v>24</v>
      </c>
      <c r="E24" s="150" t="s">
        <v>295</v>
      </c>
      <c r="F24" s="110">
        <v>1</v>
      </c>
      <c r="G24" s="110"/>
      <c r="H24" s="110"/>
      <c r="I24" s="110">
        <v>6</v>
      </c>
      <c r="J24" s="148" t="s">
        <v>507</v>
      </c>
      <c r="K24" s="19" t="s">
        <v>502</v>
      </c>
      <c r="L24" s="106">
        <f ca="1">IF(Milestones435217[[#This Row],[Category]]&lt;&gt;"Step",Milestones435217[[#This Row],[Days Complete]]/SUM(Milestones435217[[#This Row],[Days of Work]:[Days Delayed]]),(SUM(INDIRECT(_xlfn.CONCAT("M",ROW()+1)):INDIRECT(_xlfn.CONCAT("M",_xlfn.XLOOKUP(Milestones435217[[#This Row],[Category]],$C26:$C63,$D26:$D63,1000,2,1)-1)))/SUM(INDIRECT(_xlfn.CONCAT("F",ROW()+1)):INDIRECT(_xlfn.CONCAT("G",_xlfn.XLOOKUP(Milestones435217[[#This Row],[Category]],$C26:$C63,$D26:$D63,1000,2,1)-1)))))</f>
        <v>1</v>
      </c>
      <c r="M2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4" s="108"/>
      <c r="O24" s="108" cm="1">
        <f t="array" aca="1" ref="O2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45051</v>
      </c>
      <c r="P24" s="109" cm="1">
        <f t="array" aca="1" ref="P2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45051</v>
      </c>
      <c r="Q24" s="13"/>
      <c r="R24" s="165" t="str">
        <f t="shared" ca="1" si="6"/>
        <v/>
      </c>
      <c r="S24" s="16" t="str">
        <f t="shared" ca="1" si="6"/>
        <v/>
      </c>
      <c r="T24" s="16" t="str">
        <f t="shared" ca="1" si="6"/>
        <v/>
      </c>
      <c r="U24" s="16" t="str">
        <f t="shared" ca="1" si="6"/>
        <v/>
      </c>
      <c r="V24" s="16" t="str">
        <f t="shared" ca="1" si="6"/>
        <v/>
      </c>
      <c r="W24" s="16" t="str">
        <f t="shared" ca="1" si="6"/>
        <v/>
      </c>
      <c r="X24" s="16" t="str">
        <f t="shared" ca="1" si="6"/>
        <v/>
      </c>
      <c r="Y24" s="16" t="str">
        <f t="shared" ca="1" si="6"/>
        <v/>
      </c>
      <c r="Z24" s="16" t="str">
        <f t="shared" ca="1" si="6"/>
        <v/>
      </c>
      <c r="AA24" s="16" t="str">
        <f t="shared" ca="1" si="6"/>
        <v/>
      </c>
      <c r="AB24" s="16" t="str">
        <f t="shared" ca="1" si="6"/>
        <v/>
      </c>
      <c r="AC24" s="16" t="str">
        <f t="shared" ca="1" si="6"/>
        <v/>
      </c>
      <c r="AD24" s="16" t="str">
        <f t="shared" ca="1" si="6"/>
        <v/>
      </c>
      <c r="AE24" s="16" t="str">
        <f t="shared" ca="1" si="6"/>
        <v/>
      </c>
      <c r="AF24" s="16" t="str">
        <f t="shared" ca="1" si="6"/>
        <v/>
      </c>
      <c r="AG24" s="16" t="str">
        <f t="shared" ca="1" si="6"/>
        <v/>
      </c>
      <c r="AH24" s="16" t="str">
        <f t="shared" ca="1" si="9"/>
        <v/>
      </c>
      <c r="AI24" s="16" t="str">
        <f t="shared" ca="1" si="9"/>
        <v/>
      </c>
      <c r="AJ24" s="16" t="str">
        <f t="shared" ca="1" si="9"/>
        <v/>
      </c>
      <c r="AK24" s="16" t="str">
        <f t="shared" ca="1" si="9"/>
        <v/>
      </c>
      <c r="AL24" s="16" t="str">
        <f t="shared" ca="1" si="9"/>
        <v/>
      </c>
      <c r="AM24" s="16" t="str">
        <f t="shared" ca="1" si="9"/>
        <v/>
      </c>
      <c r="AN24" s="16" t="str">
        <f t="shared" ca="1" si="9"/>
        <v/>
      </c>
      <c r="AO24" s="16" t="str">
        <f t="shared" ca="1" si="9"/>
        <v/>
      </c>
      <c r="AP24" s="16" t="str">
        <f t="shared" ca="1" si="9"/>
        <v/>
      </c>
      <c r="AQ24" s="16" t="str">
        <f t="shared" ca="1" si="9"/>
        <v/>
      </c>
      <c r="AR24" s="16" t="str">
        <f t="shared" ca="1" si="9"/>
        <v/>
      </c>
      <c r="AS24" s="16" t="str">
        <f t="shared" ca="1" si="9"/>
        <v/>
      </c>
      <c r="AT24" s="16" t="str">
        <f t="shared" ca="1" si="9"/>
        <v/>
      </c>
      <c r="AU24" s="16" t="str">
        <f t="shared" ca="1" si="9"/>
        <v/>
      </c>
      <c r="AV24" s="16" t="str">
        <f t="shared" ca="1" si="9"/>
        <v/>
      </c>
      <c r="AW24" s="16" t="str">
        <f t="shared" ca="1" si="9"/>
        <v/>
      </c>
      <c r="AX24" s="16" t="str">
        <f t="shared" ca="1" si="10"/>
        <v/>
      </c>
      <c r="AY24" s="16" t="str">
        <f t="shared" ca="1" si="10"/>
        <v/>
      </c>
      <c r="AZ24" s="16" t="str">
        <f t="shared" ca="1" si="10"/>
        <v/>
      </c>
      <c r="BA24" s="16" t="str">
        <f t="shared" ca="1" si="10"/>
        <v/>
      </c>
      <c r="BB24" s="16" t="str">
        <f t="shared" ca="1" si="10"/>
        <v/>
      </c>
      <c r="BC24" s="16" t="str">
        <f t="shared" ca="1" si="10"/>
        <v/>
      </c>
      <c r="BD24" s="16" t="str">
        <f t="shared" ca="1" si="10"/>
        <v/>
      </c>
      <c r="BE24" s="16" t="str">
        <f t="shared" ca="1" si="10"/>
        <v/>
      </c>
      <c r="BF24" s="16" t="str">
        <f t="shared" ca="1" si="10"/>
        <v/>
      </c>
      <c r="BG24" s="16" t="str">
        <f t="shared" ca="1" si="10"/>
        <v/>
      </c>
      <c r="BH24" s="16" t="str">
        <f t="shared" ca="1" si="10"/>
        <v/>
      </c>
      <c r="BI24" s="16" t="str">
        <f t="shared" ca="1" si="10"/>
        <v/>
      </c>
      <c r="BJ24" s="16" t="str">
        <f t="shared" ca="1" si="10"/>
        <v/>
      </c>
      <c r="BK24" s="16" t="str">
        <f t="shared" ca="1" si="10"/>
        <v/>
      </c>
      <c r="BL24" s="16" t="str">
        <f t="shared" ca="1" si="10"/>
        <v/>
      </c>
      <c r="BM24" s="16" t="str">
        <f t="shared" ca="1" si="10"/>
        <v/>
      </c>
      <c r="BN24" s="16" t="str">
        <f t="shared" ca="1" si="10"/>
        <v/>
      </c>
      <c r="BO24" s="16" t="str">
        <f t="shared" ca="1" si="10"/>
        <v/>
      </c>
      <c r="BP24" s="16" t="str">
        <f t="shared" ca="1" si="10"/>
        <v/>
      </c>
      <c r="BQ24" s="16" t="str">
        <f t="shared" ca="1" si="10"/>
        <v/>
      </c>
      <c r="BR24" s="16" t="str">
        <f t="shared" ca="1" si="10"/>
        <v/>
      </c>
      <c r="BS24" s="16" t="str">
        <f t="shared" ca="1" si="10"/>
        <v/>
      </c>
      <c r="BT24" s="16" t="str">
        <f t="shared" ca="1" si="10"/>
        <v/>
      </c>
      <c r="BU24" s="16" t="str">
        <f t="shared" ca="1" si="10"/>
        <v/>
      </c>
      <c r="BV24" s="16" t="str">
        <f t="shared" ca="1" si="10"/>
        <v/>
      </c>
      <c r="BW24" s="16" t="str">
        <f t="shared" ca="1" si="10"/>
        <v/>
      </c>
      <c r="BX24" s="16" t="str">
        <f t="shared" ca="1" si="10"/>
        <v/>
      </c>
      <c r="BY24" s="16" t="str">
        <f t="shared" ca="1" si="10"/>
        <v/>
      </c>
      <c r="BZ24" s="16" t="str">
        <f t="shared" ca="1" si="10"/>
        <v/>
      </c>
      <c r="CA24" s="16" t="str">
        <f t="shared" ca="1" si="10"/>
        <v/>
      </c>
      <c r="CB24" s="16" t="str">
        <f t="shared" ca="1" si="10"/>
        <v/>
      </c>
      <c r="CC24" s="16" t="str">
        <f t="shared" ca="1" si="10"/>
        <v/>
      </c>
      <c r="CD24" s="16" t="str">
        <f t="shared" ca="1" si="10"/>
        <v/>
      </c>
      <c r="CE24" s="16" t="str">
        <f t="shared" ca="1" si="5"/>
        <v/>
      </c>
      <c r="CF24" s="16" t="str">
        <f t="shared" ca="1" si="5"/>
        <v/>
      </c>
      <c r="CG24" s="16" t="str">
        <f t="shared" ca="1" si="5"/>
        <v/>
      </c>
      <c r="CH24" s="16" t="str">
        <f t="shared" ca="1" si="5"/>
        <v/>
      </c>
      <c r="CI24" s="16" t="str">
        <f t="shared" ca="1" si="5"/>
        <v/>
      </c>
      <c r="CJ24" s="16" t="str">
        <f t="shared" ca="1" si="5"/>
        <v/>
      </c>
      <c r="CK24" s="16" t="str">
        <f t="shared" ca="1" si="5"/>
        <v/>
      </c>
      <c r="CL24" s="16" t="str">
        <f t="shared" ca="1" si="5"/>
        <v/>
      </c>
      <c r="CM24" s="16" t="str">
        <f t="shared" ca="1" si="5"/>
        <v/>
      </c>
      <c r="CN24" s="16" t="str">
        <f t="shared" ca="1" si="5"/>
        <v/>
      </c>
      <c r="CO24" s="16" t="str">
        <f t="shared" ca="1" si="5"/>
        <v/>
      </c>
      <c r="CP24" s="16" t="str">
        <f t="shared" ca="1" si="5"/>
        <v/>
      </c>
      <c r="CQ24" s="16" t="str">
        <f t="shared" ca="1" si="5"/>
        <v/>
      </c>
      <c r="CR24" s="16" t="str">
        <f t="shared" ca="1" si="5"/>
        <v/>
      </c>
      <c r="CS24" s="16" t="str">
        <f t="shared" ca="1" si="5"/>
        <v/>
      </c>
      <c r="CT24" s="16" t="str">
        <f t="shared" ca="1" si="5"/>
        <v/>
      </c>
      <c r="CU24" s="16" t="str">
        <f t="shared" ca="1" si="5"/>
        <v/>
      </c>
      <c r="CV24" s="16" t="str">
        <f t="shared" ca="1" si="5"/>
        <v/>
      </c>
      <c r="CW24" s="16" t="str">
        <f t="shared" ca="1" si="5"/>
        <v/>
      </c>
      <c r="CX24" s="16" t="str">
        <f t="shared" ca="1" si="5"/>
        <v/>
      </c>
      <c r="CY24" s="16" t="str">
        <f t="shared" ca="1" si="5"/>
        <v/>
      </c>
      <c r="CZ24" s="16" t="str">
        <f t="shared" ca="1" si="5"/>
        <v/>
      </c>
      <c r="DA24" s="16" t="str">
        <f t="shared" ca="1" si="5"/>
        <v/>
      </c>
      <c r="DB24" s="16" t="str">
        <f t="shared" ca="1" si="5"/>
        <v/>
      </c>
      <c r="DC24" s="16" t="str">
        <f t="shared" ca="1" si="5"/>
        <v/>
      </c>
      <c r="DD24" s="166" t="str">
        <f t="shared" ca="1" si="5"/>
        <v/>
      </c>
    </row>
    <row r="25" spans="1:108" s="12" customFormat="1" ht="36" customHeight="1" x14ac:dyDescent="0.3">
      <c r="A25" s="7"/>
      <c r="B25" s="81" t="s">
        <v>512</v>
      </c>
      <c r="C25" s="13" t="s">
        <v>482</v>
      </c>
      <c r="D25" s="104">
        <f>ROW()</f>
        <v>25</v>
      </c>
      <c r="E25" s="150" t="s">
        <v>295</v>
      </c>
      <c r="F25" s="110">
        <v>1</v>
      </c>
      <c r="G25" s="110"/>
      <c r="H25" s="110"/>
      <c r="I25" s="110">
        <v>6</v>
      </c>
      <c r="J25" s="148" t="s">
        <v>507</v>
      </c>
      <c r="K25" s="19" t="s">
        <v>502</v>
      </c>
      <c r="L25" s="106">
        <f ca="1">IF(Milestones435217[[#This Row],[Category]]&lt;&gt;"Step",Milestones435217[[#This Row],[Days Complete]]/SUM(Milestones435217[[#This Row],[Days of Work]:[Days Delayed]]),(SUM(INDIRECT(_xlfn.CONCAT("M",ROW()+1)):INDIRECT(_xlfn.CONCAT("M",_xlfn.XLOOKUP(Milestones435217[[#This Row],[Category]],$C27:$C64,$D27:$D64,1000,2,1)-1)))/SUM(INDIRECT(_xlfn.CONCAT("F",ROW()+1)):INDIRECT(_xlfn.CONCAT("G",_xlfn.XLOOKUP(Milestones435217[[#This Row],[Category]],$C27:$C64,$D27:$D64,1000,2,1)-1)))))</f>
        <v>1</v>
      </c>
      <c r="M2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5" s="108"/>
      <c r="O25" s="108" cm="1">
        <f t="array" aca="1" ref="O2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45051</v>
      </c>
      <c r="P25" s="109" cm="1">
        <f t="array" aca="1" ref="P2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45051</v>
      </c>
      <c r="Q25" s="13"/>
      <c r="R25" s="165" t="str">
        <f t="shared" ca="1" si="6"/>
        <v/>
      </c>
      <c r="S25" s="16" t="str">
        <f t="shared" ca="1" si="6"/>
        <v/>
      </c>
      <c r="T25" s="16" t="str">
        <f t="shared" ca="1" si="6"/>
        <v/>
      </c>
      <c r="U25" s="16" t="str">
        <f t="shared" ca="1" si="6"/>
        <v/>
      </c>
      <c r="V25" s="16" t="str">
        <f t="shared" ca="1" si="6"/>
        <v/>
      </c>
      <c r="W25" s="16" t="str">
        <f t="shared" ca="1" si="6"/>
        <v/>
      </c>
      <c r="X25" s="16" t="str">
        <f t="shared" ca="1" si="6"/>
        <v/>
      </c>
      <c r="Y25" s="16" t="str">
        <f t="shared" ca="1" si="6"/>
        <v/>
      </c>
      <c r="Z25" s="16" t="str">
        <f t="shared" ca="1" si="6"/>
        <v/>
      </c>
      <c r="AA25" s="16" t="str">
        <f t="shared" ca="1" si="6"/>
        <v/>
      </c>
      <c r="AB25" s="16" t="str">
        <f t="shared" ca="1" si="6"/>
        <v/>
      </c>
      <c r="AC25" s="16" t="str">
        <f t="shared" ca="1" si="6"/>
        <v/>
      </c>
      <c r="AD25" s="16" t="str">
        <f t="shared" ca="1" si="6"/>
        <v/>
      </c>
      <c r="AE25" s="16" t="str">
        <f t="shared" ca="1" si="6"/>
        <v/>
      </c>
      <c r="AF25" s="16" t="str">
        <f t="shared" ca="1" si="6"/>
        <v/>
      </c>
      <c r="AG25" s="16" t="str">
        <f t="shared" ca="1" si="6"/>
        <v/>
      </c>
      <c r="AH25" s="16" t="str">
        <f t="shared" ca="1" si="9"/>
        <v/>
      </c>
      <c r="AI25" s="16" t="str">
        <f t="shared" ca="1" si="9"/>
        <v/>
      </c>
      <c r="AJ25" s="16" t="str">
        <f t="shared" ca="1" si="9"/>
        <v/>
      </c>
      <c r="AK25" s="16" t="str">
        <f t="shared" ca="1" si="9"/>
        <v/>
      </c>
      <c r="AL25" s="16" t="str">
        <f t="shared" ca="1" si="9"/>
        <v/>
      </c>
      <c r="AM25" s="16" t="str">
        <f t="shared" ca="1" si="9"/>
        <v/>
      </c>
      <c r="AN25" s="16" t="str">
        <f t="shared" ca="1" si="9"/>
        <v/>
      </c>
      <c r="AO25" s="16" t="str">
        <f t="shared" ca="1" si="9"/>
        <v/>
      </c>
      <c r="AP25" s="16" t="str">
        <f t="shared" ca="1" si="9"/>
        <v/>
      </c>
      <c r="AQ25" s="16" t="str">
        <f t="shared" ca="1" si="9"/>
        <v/>
      </c>
      <c r="AR25" s="16" t="str">
        <f t="shared" ca="1" si="9"/>
        <v/>
      </c>
      <c r="AS25" s="16" t="str">
        <f t="shared" ca="1" si="9"/>
        <v/>
      </c>
      <c r="AT25" s="16" t="str">
        <f t="shared" ca="1" si="9"/>
        <v/>
      </c>
      <c r="AU25" s="16" t="str">
        <f t="shared" ca="1" si="9"/>
        <v/>
      </c>
      <c r="AV25" s="16" t="str">
        <f t="shared" ca="1" si="9"/>
        <v/>
      </c>
      <c r="AW25" s="16" t="str">
        <f t="shared" ca="1" si="9"/>
        <v/>
      </c>
      <c r="AX25" s="16" t="str">
        <f t="shared" ca="1" si="10"/>
        <v/>
      </c>
      <c r="AY25" s="16" t="str">
        <f t="shared" ca="1" si="10"/>
        <v/>
      </c>
      <c r="AZ25" s="16" t="str">
        <f t="shared" ca="1" si="10"/>
        <v/>
      </c>
      <c r="BA25" s="16" t="str">
        <f t="shared" ca="1" si="10"/>
        <v/>
      </c>
      <c r="BB25" s="16" t="str">
        <f t="shared" ca="1" si="10"/>
        <v/>
      </c>
      <c r="BC25" s="16" t="str">
        <f t="shared" ca="1" si="10"/>
        <v/>
      </c>
      <c r="BD25" s="16" t="str">
        <f t="shared" ca="1" si="10"/>
        <v/>
      </c>
      <c r="BE25" s="16" t="str">
        <f t="shared" ca="1" si="10"/>
        <v/>
      </c>
      <c r="BF25" s="16" t="str">
        <f t="shared" ca="1" si="10"/>
        <v/>
      </c>
      <c r="BG25" s="16" t="str">
        <f t="shared" ca="1" si="10"/>
        <v/>
      </c>
      <c r="BH25" s="16" t="str">
        <f t="shared" ca="1" si="10"/>
        <v/>
      </c>
      <c r="BI25" s="16" t="str">
        <f t="shared" ca="1" si="10"/>
        <v/>
      </c>
      <c r="BJ25" s="16" t="str">
        <f t="shared" ca="1" si="10"/>
        <v/>
      </c>
      <c r="BK25" s="16" t="str">
        <f t="shared" ca="1" si="10"/>
        <v/>
      </c>
      <c r="BL25" s="16" t="str">
        <f t="shared" ca="1" si="10"/>
        <v/>
      </c>
      <c r="BM25" s="16" t="str">
        <f t="shared" ca="1" si="10"/>
        <v/>
      </c>
      <c r="BN25" s="16" t="str">
        <f t="shared" ca="1" si="10"/>
        <v/>
      </c>
      <c r="BO25" s="16" t="str">
        <f t="shared" ca="1" si="10"/>
        <v/>
      </c>
      <c r="BP25" s="16" t="str">
        <f t="shared" ca="1" si="10"/>
        <v/>
      </c>
      <c r="BQ25" s="16" t="str">
        <f t="shared" ca="1" si="10"/>
        <v/>
      </c>
      <c r="BR25" s="16" t="str">
        <f t="shared" ca="1" si="10"/>
        <v/>
      </c>
      <c r="BS25" s="16" t="str">
        <f t="shared" ca="1" si="10"/>
        <v/>
      </c>
      <c r="BT25" s="16" t="str">
        <f t="shared" ca="1" si="10"/>
        <v/>
      </c>
      <c r="BU25" s="16" t="str">
        <f t="shared" ca="1" si="10"/>
        <v/>
      </c>
      <c r="BV25" s="16" t="str">
        <f t="shared" ca="1" si="10"/>
        <v/>
      </c>
      <c r="BW25" s="16" t="str">
        <f t="shared" ca="1" si="10"/>
        <v/>
      </c>
      <c r="BX25" s="16" t="str">
        <f t="shared" ca="1" si="10"/>
        <v/>
      </c>
      <c r="BY25" s="16" t="str">
        <f t="shared" ca="1" si="10"/>
        <v/>
      </c>
      <c r="BZ25" s="16" t="str">
        <f t="shared" ca="1" si="10"/>
        <v/>
      </c>
      <c r="CA25" s="16" t="str">
        <f t="shared" ca="1" si="10"/>
        <v/>
      </c>
      <c r="CB25" s="16" t="str">
        <f t="shared" ca="1" si="10"/>
        <v/>
      </c>
      <c r="CC25" s="16" t="str">
        <f t="shared" ca="1" si="10"/>
        <v/>
      </c>
      <c r="CD25" s="16" t="str">
        <f t="shared" ca="1" si="10"/>
        <v/>
      </c>
      <c r="CE25" s="16" t="str">
        <f t="shared" ca="1" si="5"/>
        <v/>
      </c>
      <c r="CF25" s="16" t="str">
        <f t="shared" ca="1" si="5"/>
        <v/>
      </c>
      <c r="CG25" s="16" t="str">
        <f t="shared" ca="1" si="5"/>
        <v/>
      </c>
      <c r="CH25" s="16" t="str">
        <f t="shared" ca="1" si="5"/>
        <v/>
      </c>
      <c r="CI25" s="16" t="str">
        <f t="shared" ca="1" si="5"/>
        <v/>
      </c>
      <c r="CJ25" s="16" t="str">
        <f t="shared" ca="1" si="5"/>
        <v/>
      </c>
      <c r="CK25" s="16" t="str">
        <f t="shared" ca="1" si="5"/>
        <v/>
      </c>
      <c r="CL25" s="16" t="str">
        <f t="shared" ca="1" si="5"/>
        <v/>
      </c>
      <c r="CM25" s="16" t="str">
        <f t="shared" ca="1" si="5"/>
        <v/>
      </c>
      <c r="CN25" s="16" t="str">
        <f t="shared" ca="1" si="5"/>
        <v/>
      </c>
      <c r="CO25" s="16" t="str">
        <f t="shared" ca="1" si="5"/>
        <v/>
      </c>
      <c r="CP25" s="16" t="str">
        <f t="shared" ca="1" si="5"/>
        <v/>
      </c>
      <c r="CQ25" s="16" t="str">
        <f t="shared" ca="1" si="5"/>
        <v/>
      </c>
      <c r="CR25" s="16" t="str">
        <f t="shared" ca="1" si="5"/>
        <v/>
      </c>
      <c r="CS25" s="16" t="str">
        <f t="shared" ca="1" si="5"/>
        <v/>
      </c>
      <c r="CT25" s="16" t="str">
        <f t="shared" ca="1" si="5"/>
        <v/>
      </c>
      <c r="CU25" s="16" t="str">
        <f t="shared" ca="1" si="5"/>
        <v/>
      </c>
      <c r="CV25" s="16" t="str">
        <f t="shared" ca="1" si="5"/>
        <v/>
      </c>
      <c r="CW25" s="16" t="str">
        <f t="shared" ca="1" si="5"/>
        <v/>
      </c>
      <c r="CX25" s="16" t="str">
        <f t="shared" ca="1" si="5"/>
        <v/>
      </c>
      <c r="CY25" s="16" t="str">
        <f t="shared" ca="1" si="5"/>
        <v/>
      </c>
      <c r="CZ25" s="16" t="str">
        <f t="shared" ca="1" si="5"/>
        <v/>
      </c>
      <c r="DA25" s="16" t="str">
        <f t="shared" ca="1" si="5"/>
        <v/>
      </c>
      <c r="DB25" s="16" t="str">
        <f t="shared" ca="1" si="5"/>
        <v/>
      </c>
      <c r="DC25" s="16" t="str">
        <f t="shared" ca="1" si="5"/>
        <v/>
      </c>
      <c r="DD25" s="166" t="str">
        <f t="shared" ca="1" si="5"/>
        <v/>
      </c>
    </row>
    <row r="26" spans="1:108" s="12" customFormat="1" ht="36" customHeight="1" x14ac:dyDescent="0.3">
      <c r="A26" s="7"/>
      <c r="B26" s="81" t="s">
        <v>513</v>
      </c>
      <c r="C26" s="13" t="s">
        <v>482</v>
      </c>
      <c r="D26" s="104">
        <f>ROW()</f>
        <v>26</v>
      </c>
      <c r="E26" s="150" t="s">
        <v>298</v>
      </c>
      <c r="F26" s="110">
        <v>2</v>
      </c>
      <c r="G26" s="110"/>
      <c r="H26" s="110"/>
      <c r="I26" s="110"/>
      <c r="J26" s="148" t="s">
        <v>509</v>
      </c>
      <c r="K26" s="19" t="str">
        <f t="shared" ref="K26:K27" si="11">IF(C25="Step","Start Date","End Date")</f>
        <v>End Date</v>
      </c>
      <c r="L26" s="106">
        <f ca="1">IF(Milestones435217[[#This Row],[Category]]&lt;&gt;"Step",Milestones435217[[#This Row],[Days Complete]]/SUM(Milestones435217[[#This Row],[Days of Work]:[Days Delayed]]),(SUM(INDIRECT(_xlfn.CONCAT("M",ROW()+1)):INDIRECT(_xlfn.CONCAT("M",_xlfn.XLOOKUP(Milestones435217[[#This Row],[Category]],$C28:$C65,$D28:$D65,1000,2,1)-1)))/SUM(INDIRECT(_xlfn.CONCAT("F",ROW()+1)):INDIRECT(_xlfn.CONCAT("G",_xlfn.XLOOKUP(Milestones435217[[#This Row],[Category]],$C28:$C65,$D28:$D65,1000,2,1)-1)))))</f>
        <v>1</v>
      </c>
      <c r="M2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26" s="108"/>
      <c r="O26" s="108" cm="1">
        <f t="array" aca="1" ref="O2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45049</v>
      </c>
      <c r="P26" s="109" cm="1">
        <f t="array" aca="1" ref="P2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45050</v>
      </c>
      <c r="Q26" s="13"/>
      <c r="R26" s="165" t="str">
        <f t="shared" ca="1" si="6"/>
        <v/>
      </c>
      <c r="S26" s="16" t="str">
        <f t="shared" ca="1" si="6"/>
        <v/>
      </c>
      <c r="T26" s="16" t="str">
        <f t="shared" ca="1" si="6"/>
        <v/>
      </c>
      <c r="U26" s="16" t="str">
        <f t="shared" ca="1" si="6"/>
        <v/>
      </c>
      <c r="V26" s="16" t="str">
        <f t="shared" ca="1" si="6"/>
        <v/>
      </c>
      <c r="W26" s="16" t="str">
        <f t="shared" ca="1" si="6"/>
        <v/>
      </c>
      <c r="X26" s="16" t="str">
        <f t="shared" ca="1" si="6"/>
        <v/>
      </c>
      <c r="Y26" s="16" t="str">
        <f t="shared" ca="1" si="6"/>
        <v/>
      </c>
      <c r="Z26" s="16" t="str">
        <f t="shared" ca="1" si="6"/>
        <v/>
      </c>
      <c r="AA26" s="16" t="str">
        <f t="shared" ca="1" si="6"/>
        <v/>
      </c>
      <c r="AB26" s="16" t="str">
        <f t="shared" ca="1" si="6"/>
        <v/>
      </c>
      <c r="AC26" s="16" t="str">
        <f t="shared" ca="1" si="6"/>
        <v/>
      </c>
      <c r="AD26" s="16" t="str">
        <f t="shared" ca="1" si="6"/>
        <v/>
      </c>
      <c r="AE26" s="16" t="str">
        <f t="shared" ca="1" si="6"/>
        <v/>
      </c>
      <c r="AF26" s="16" t="str">
        <f t="shared" ca="1" si="6"/>
        <v/>
      </c>
      <c r="AG26" s="16" t="str">
        <f t="shared" ca="1" si="6"/>
        <v/>
      </c>
      <c r="AH26" s="16" t="str">
        <f t="shared" ca="1" si="9"/>
        <v/>
      </c>
      <c r="AI26" s="16" t="str">
        <f t="shared" ca="1" si="9"/>
        <v/>
      </c>
      <c r="AJ26" s="16" t="str">
        <f t="shared" ca="1" si="9"/>
        <v/>
      </c>
      <c r="AK26" s="16" t="str">
        <f t="shared" ca="1" si="9"/>
        <v/>
      </c>
      <c r="AL26" s="16" t="str">
        <f t="shared" ca="1" si="9"/>
        <v/>
      </c>
      <c r="AM26" s="16" t="str">
        <f t="shared" ca="1" si="9"/>
        <v/>
      </c>
      <c r="AN26" s="16" t="str">
        <f t="shared" ca="1" si="9"/>
        <v/>
      </c>
      <c r="AO26" s="16" t="str">
        <f t="shared" ca="1" si="9"/>
        <v/>
      </c>
      <c r="AP26" s="16" t="str">
        <f t="shared" ca="1" si="9"/>
        <v/>
      </c>
      <c r="AQ26" s="16" t="str">
        <f t="shared" ca="1" si="9"/>
        <v/>
      </c>
      <c r="AR26" s="16" t="str">
        <f t="shared" ca="1" si="9"/>
        <v/>
      </c>
      <c r="AS26" s="16" t="str">
        <f t="shared" ca="1" si="9"/>
        <v/>
      </c>
      <c r="AT26" s="16" t="str">
        <f t="shared" ca="1" si="9"/>
        <v/>
      </c>
      <c r="AU26" s="16" t="str">
        <f t="shared" ca="1" si="9"/>
        <v/>
      </c>
      <c r="AV26" s="16" t="str">
        <f t="shared" ca="1" si="9"/>
        <v/>
      </c>
      <c r="AW26" s="16" t="str">
        <f t="shared" ca="1" si="9"/>
        <v/>
      </c>
      <c r="AX26" s="16" t="str">
        <f t="shared" ca="1" si="10"/>
        <v/>
      </c>
      <c r="AY26" s="16" t="str">
        <f t="shared" ca="1" si="10"/>
        <v/>
      </c>
      <c r="AZ26" s="16" t="str">
        <f t="shared" ca="1" si="10"/>
        <v/>
      </c>
      <c r="BA26" s="16" t="str">
        <f t="shared" ca="1" si="10"/>
        <v/>
      </c>
      <c r="BB26" s="16" t="str">
        <f t="shared" ca="1" si="10"/>
        <v/>
      </c>
      <c r="BC26" s="16" t="str">
        <f t="shared" ca="1" si="10"/>
        <v/>
      </c>
      <c r="BD26" s="16" t="str">
        <f t="shared" ca="1" si="10"/>
        <v/>
      </c>
      <c r="BE26" s="16" t="str">
        <f t="shared" ca="1" si="10"/>
        <v/>
      </c>
      <c r="BF26" s="16" t="str">
        <f t="shared" ca="1" si="10"/>
        <v/>
      </c>
      <c r="BG26" s="16" t="str">
        <f t="shared" ca="1" si="10"/>
        <v/>
      </c>
      <c r="BH26" s="16" t="str">
        <f t="shared" ca="1" si="10"/>
        <v/>
      </c>
      <c r="BI26" s="16" t="str">
        <f t="shared" ca="1" si="10"/>
        <v/>
      </c>
      <c r="BJ26" s="16" t="str">
        <f t="shared" ca="1" si="10"/>
        <v/>
      </c>
      <c r="BK26" s="16" t="str">
        <f t="shared" ca="1" si="10"/>
        <v/>
      </c>
      <c r="BL26" s="16" t="str">
        <f t="shared" ca="1" si="10"/>
        <v/>
      </c>
      <c r="BM26" s="16" t="str">
        <f t="shared" ca="1" si="10"/>
        <v/>
      </c>
      <c r="BN26" s="16" t="str">
        <f t="shared" ca="1" si="10"/>
        <v/>
      </c>
      <c r="BO26" s="16" t="str">
        <f t="shared" ca="1" si="10"/>
        <v/>
      </c>
      <c r="BP26" s="16" t="str">
        <f t="shared" ca="1" si="10"/>
        <v/>
      </c>
      <c r="BQ26" s="16" t="str">
        <f t="shared" ca="1" si="10"/>
        <v/>
      </c>
      <c r="BR26" s="16" t="str">
        <f t="shared" ca="1" si="10"/>
        <v/>
      </c>
      <c r="BS26" s="16" t="str">
        <f t="shared" ca="1" si="10"/>
        <v/>
      </c>
      <c r="BT26" s="16" t="str">
        <f t="shared" ca="1" si="10"/>
        <v/>
      </c>
      <c r="BU26" s="16" t="str">
        <f t="shared" ca="1" si="10"/>
        <v/>
      </c>
      <c r="BV26" s="16" t="str">
        <f t="shared" ca="1" si="10"/>
        <v/>
      </c>
      <c r="BW26" s="16" t="str">
        <f t="shared" ca="1" si="10"/>
        <v/>
      </c>
      <c r="BX26" s="16" t="str">
        <f t="shared" ca="1" si="10"/>
        <v/>
      </c>
      <c r="BY26" s="16" t="str">
        <f t="shared" ca="1" si="10"/>
        <v/>
      </c>
      <c r="BZ26" s="16" t="str">
        <f t="shared" ca="1" si="10"/>
        <v/>
      </c>
      <c r="CA26" s="16" t="str">
        <f t="shared" ca="1" si="10"/>
        <v/>
      </c>
      <c r="CB26" s="16" t="str">
        <f t="shared" ca="1" si="10"/>
        <v/>
      </c>
      <c r="CC26" s="16" t="str">
        <f t="shared" ca="1" si="10"/>
        <v/>
      </c>
      <c r="CD26" s="16" t="str">
        <f t="shared" ca="1" si="10"/>
        <v/>
      </c>
      <c r="CE26" s="16" t="str">
        <f t="shared" ca="1" si="5"/>
        <v/>
      </c>
      <c r="CF26" s="16" t="str">
        <f t="shared" ca="1" si="5"/>
        <v/>
      </c>
      <c r="CG26" s="16" t="str">
        <f t="shared" ca="1" si="5"/>
        <v/>
      </c>
      <c r="CH26" s="16" t="str">
        <f t="shared" ca="1" si="5"/>
        <v/>
      </c>
      <c r="CI26" s="16" t="str">
        <f t="shared" ca="1" si="5"/>
        <v/>
      </c>
      <c r="CJ26" s="16" t="str">
        <f t="shared" ca="1" si="5"/>
        <v/>
      </c>
      <c r="CK26" s="16" t="str">
        <f t="shared" ca="1" si="5"/>
        <v/>
      </c>
      <c r="CL26" s="16" t="str">
        <f t="shared" ca="1" si="5"/>
        <v/>
      </c>
      <c r="CM26" s="16" t="str">
        <f t="shared" ca="1" si="5"/>
        <v/>
      </c>
      <c r="CN26" s="16" t="str">
        <f t="shared" ca="1" si="5"/>
        <v/>
      </c>
      <c r="CO26" s="16" t="str">
        <f t="shared" ca="1" si="5"/>
        <v/>
      </c>
      <c r="CP26" s="16" t="str">
        <f t="shared" ca="1" si="5"/>
        <v/>
      </c>
      <c r="CQ26" s="16" t="str">
        <f t="shared" ca="1" si="5"/>
        <v/>
      </c>
      <c r="CR26" s="16" t="str">
        <f t="shared" ca="1" si="5"/>
        <v/>
      </c>
      <c r="CS26" s="16" t="str">
        <f t="shared" ca="1" si="5"/>
        <v/>
      </c>
      <c r="CT26" s="16" t="str">
        <f t="shared" ca="1" si="5"/>
        <v/>
      </c>
      <c r="CU26" s="16" t="str">
        <f t="shared" ca="1" si="5"/>
        <v/>
      </c>
      <c r="CV26" s="16" t="str">
        <f t="shared" ca="1" si="5"/>
        <v/>
      </c>
      <c r="CW26" s="16" t="str">
        <f t="shared" ca="1" si="5"/>
        <v/>
      </c>
      <c r="CX26" s="16" t="str">
        <f t="shared" ca="1" si="5"/>
        <v/>
      </c>
      <c r="CY26" s="16" t="str">
        <f t="shared" ca="1" si="5"/>
        <v/>
      </c>
      <c r="CZ26" s="16" t="str">
        <f t="shared" ca="1" si="5"/>
        <v/>
      </c>
      <c r="DA26" s="16" t="str">
        <f t="shared" ca="1" si="5"/>
        <v/>
      </c>
      <c r="DB26" s="16" t="str">
        <f t="shared" ca="1" si="5"/>
        <v/>
      </c>
      <c r="DC26" s="16" t="str">
        <f t="shared" ca="1" si="5"/>
        <v/>
      </c>
      <c r="DD26" s="166" t="str">
        <f t="shared" ca="1" si="5"/>
        <v/>
      </c>
    </row>
    <row r="27" spans="1:108" s="12" customFormat="1" ht="36" customHeight="1" x14ac:dyDescent="0.3">
      <c r="A27" s="7"/>
      <c r="B27" s="81" t="s">
        <v>514</v>
      </c>
      <c r="C27" s="13" t="s">
        <v>482</v>
      </c>
      <c r="D27" s="104">
        <f>ROW()</f>
        <v>27</v>
      </c>
      <c r="E27" s="150" t="s">
        <v>298</v>
      </c>
      <c r="F27" s="110">
        <v>3</v>
      </c>
      <c r="G27" s="110"/>
      <c r="H27" s="110"/>
      <c r="I27" s="110"/>
      <c r="J27" s="148" t="s">
        <v>511</v>
      </c>
      <c r="K27" s="19" t="str">
        <f t="shared" si="11"/>
        <v>End Date</v>
      </c>
      <c r="L27" s="106">
        <f ca="1">IF(Milestones435217[[#This Row],[Category]]&lt;&gt;"Step",Milestones435217[[#This Row],[Days Complete]]/SUM(Milestones435217[[#This Row],[Days of Work]:[Days Delayed]]),(SUM(INDIRECT(_xlfn.CONCAT("M",ROW()+1)):INDIRECT(_xlfn.CONCAT("M",_xlfn.XLOOKUP(Milestones435217[[#This Row],[Category]],$C29:$C66,$D29:$D66,1000,2,1)-1)))/SUM(INDIRECT(_xlfn.CONCAT("F",ROW()+1)):INDIRECT(_xlfn.CONCAT("G",_xlfn.XLOOKUP(Milestones435217[[#This Row],[Category]],$C29:$C66,$D29:$D66,1000,2,1)-1)))))</f>
        <v>1</v>
      </c>
      <c r="M2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7" s="108"/>
      <c r="O27" s="108" cm="1">
        <f t="array" aca="1" ref="O2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45054</v>
      </c>
      <c r="P27" s="109" cm="1">
        <f t="array" aca="1" ref="P2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45056</v>
      </c>
      <c r="Q27" s="13"/>
      <c r="R27" s="165" t="str">
        <f t="shared" ca="1" si="6"/>
        <v/>
      </c>
      <c r="S27" s="16" t="str">
        <f t="shared" ca="1" si="6"/>
        <v/>
      </c>
      <c r="T27" s="16" t="str">
        <f t="shared" ca="1" si="6"/>
        <v/>
      </c>
      <c r="U27" s="16" t="str">
        <f t="shared" ca="1" si="6"/>
        <v/>
      </c>
      <c r="V27" s="16" t="str">
        <f t="shared" ca="1" si="6"/>
        <v/>
      </c>
      <c r="W27" s="16" t="str">
        <f t="shared" ca="1" si="6"/>
        <v/>
      </c>
      <c r="X27" s="16" t="str">
        <f t="shared" ca="1" si="6"/>
        <v/>
      </c>
      <c r="Y27" s="16" t="str">
        <f t="shared" ca="1" si="6"/>
        <v/>
      </c>
      <c r="Z27" s="16" t="str">
        <f t="shared" ca="1" si="6"/>
        <v/>
      </c>
      <c r="AA27" s="16" t="str">
        <f t="shared" ca="1" si="6"/>
        <v/>
      </c>
      <c r="AB27" s="16" t="str">
        <f t="shared" ca="1" si="6"/>
        <v/>
      </c>
      <c r="AC27" s="16" t="str">
        <f t="shared" ca="1" si="6"/>
        <v/>
      </c>
      <c r="AD27" s="16" t="str">
        <f t="shared" ca="1" si="6"/>
        <v/>
      </c>
      <c r="AE27" s="16" t="str">
        <f t="shared" ca="1" si="6"/>
        <v/>
      </c>
      <c r="AF27" s="16" t="str">
        <f t="shared" ca="1" si="6"/>
        <v/>
      </c>
      <c r="AG27" s="16" t="str">
        <f t="shared" ca="1" si="6"/>
        <v/>
      </c>
      <c r="AH27" s="16" t="str">
        <f t="shared" ca="1" si="9"/>
        <v/>
      </c>
      <c r="AI27" s="16" t="str">
        <f t="shared" ca="1" si="9"/>
        <v/>
      </c>
      <c r="AJ27" s="16" t="str">
        <f t="shared" ca="1" si="9"/>
        <v/>
      </c>
      <c r="AK27" s="16" t="str">
        <f t="shared" ca="1" si="9"/>
        <v/>
      </c>
      <c r="AL27" s="16" t="str">
        <f t="shared" ca="1" si="9"/>
        <v/>
      </c>
      <c r="AM27" s="16" t="str">
        <f t="shared" ca="1" si="9"/>
        <v/>
      </c>
      <c r="AN27" s="16" t="str">
        <f t="shared" ca="1" si="9"/>
        <v/>
      </c>
      <c r="AO27" s="16" t="str">
        <f t="shared" ca="1" si="9"/>
        <v/>
      </c>
      <c r="AP27" s="16" t="str">
        <f t="shared" ca="1" si="9"/>
        <v/>
      </c>
      <c r="AQ27" s="16" t="str">
        <f t="shared" ca="1" si="9"/>
        <v/>
      </c>
      <c r="AR27" s="16" t="str">
        <f t="shared" ca="1" si="9"/>
        <v/>
      </c>
      <c r="AS27" s="16" t="str">
        <f t="shared" ca="1" si="9"/>
        <v/>
      </c>
      <c r="AT27" s="16" t="str">
        <f t="shared" ca="1" si="9"/>
        <v/>
      </c>
      <c r="AU27" s="16" t="str">
        <f t="shared" ca="1" si="9"/>
        <v/>
      </c>
      <c r="AV27" s="16" t="str">
        <f t="shared" ca="1" si="9"/>
        <v/>
      </c>
      <c r="AW27" s="16" t="str">
        <f t="shared" ca="1" si="9"/>
        <v/>
      </c>
      <c r="AX27" s="16" t="str">
        <f t="shared" ca="1" si="10"/>
        <v/>
      </c>
      <c r="AY27" s="16" t="str">
        <f t="shared" ca="1" si="10"/>
        <v/>
      </c>
      <c r="AZ27" s="16" t="str">
        <f t="shared" ca="1" si="10"/>
        <v/>
      </c>
      <c r="BA27" s="16" t="str">
        <f t="shared" ca="1" si="10"/>
        <v/>
      </c>
      <c r="BB27" s="16" t="str">
        <f t="shared" ca="1" si="10"/>
        <v/>
      </c>
      <c r="BC27" s="16" t="str">
        <f t="shared" ca="1" si="10"/>
        <v/>
      </c>
      <c r="BD27" s="16" t="str">
        <f t="shared" ca="1" si="10"/>
        <v/>
      </c>
      <c r="BE27" s="16" t="str">
        <f t="shared" ca="1" si="10"/>
        <v/>
      </c>
      <c r="BF27" s="16" t="str">
        <f t="shared" ca="1" si="10"/>
        <v/>
      </c>
      <c r="BG27" s="16" t="str">
        <f t="shared" ca="1" si="10"/>
        <v/>
      </c>
      <c r="BH27" s="16" t="str">
        <f t="shared" ca="1" si="10"/>
        <v/>
      </c>
      <c r="BI27" s="16" t="str">
        <f t="shared" ca="1" si="10"/>
        <v/>
      </c>
      <c r="BJ27" s="16" t="str">
        <f t="shared" ca="1" si="10"/>
        <v/>
      </c>
      <c r="BK27" s="16" t="str">
        <f t="shared" ca="1" si="10"/>
        <v/>
      </c>
      <c r="BL27" s="16" t="str">
        <f t="shared" ca="1" si="10"/>
        <v/>
      </c>
      <c r="BM27" s="16" t="str">
        <f t="shared" ca="1" si="10"/>
        <v/>
      </c>
      <c r="BN27" s="16" t="str">
        <f t="shared" ca="1" si="10"/>
        <v/>
      </c>
      <c r="BO27" s="16" t="str">
        <f t="shared" ca="1" si="10"/>
        <v/>
      </c>
      <c r="BP27" s="16" t="str">
        <f t="shared" ca="1" si="10"/>
        <v/>
      </c>
      <c r="BQ27" s="16" t="str">
        <f t="shared" ca="1" si="10"/>
        <v/>
      </c>
      <c r="BR27" s="16" t="str">
        <f t="shared" ca="1" si="10"/>
        <v/>
      </c>
      <c r="BS27" s="16" t="str">
        <f t="shared" ca="1" si="10"/>
        <v/>
      </c>
      <c r="BT27" s="16" t="str">
        <f t="shared" ca="1" si="10"/>
        <v/>
      </c>
      <c r="BU27" s="16" t="str">
        <f t="shared" ca="1" si="10"/>
        <v/>
      </c>
      <c r="BV27" s="16" t="str">
        <f t="shared" ca="1" si="10"/>
        <v/>
      </c>
      <c r="BW27" s="16" t="str">
        <f t="shared" ca="1" si="10"/>
        <v/>
      </c>
      <c r="BX27" s="16" t="str">
        <f t="shared" ca="1" si="10"/>
        <v/>
      </c>
      <c r="BY27" s="16" t="str">
        <f t="shared" ca="1" si="10"/>
        <v/>
      </c>
      <c r="BZ27" s="16" t="str">
        <f t="shared" ca="1" si="10"/>
        <v/>
      </c>
      <c r="CA27" s="16" t="str">
        <f t="shared" ca="1" si="10"/>
        <v/>
      </c>
      <c r="CB27" s="16" t="str">
        <f t="shared" ca="1" si="10"/>
        <v/>
      </c>
      <c r="CC27" s="16" t="str">
        <f t="shared" ca="1" si="10"/>
        <v/>
      </c>
      <c r="CD27" s="16" t="str">
        <f t="shared" ca="1" si="10"/>
        <v/>
      </c>
      <c r="CE27" s="16" t="str">
        <f t="shared" ca="1" si="5"/>
        <v/>
      </c>
      <c r="CF27" s="16" t="str">
        <f t="shared" ca="1" si="5"/>
        <v/>
      </c>
      <c r="CG27" s="16" t="str">
        <f t="shared" ca="1" si="5"/>
        <v/>
      </c>
      <c r="CH27" s="16" t="str">
        <f t="shared" ca="1" si="5"/>
        <v/>
      </c>
      <c r="CI27" s="16" t="str">
        <f t="shared" ca="1" si="5"/>
        <v/>
      </c>
      <c r="CJ27" s="16" t="str">
        <f t="shared" ca="1" si="5"/>
        <v/>
      </c>
      <c r="CK27" s="16" t="str">
        <f t="shared" ca="1" si="5"/>
        <v/>
      </c>
      <c r="CL27" s="16" t="str">
        <f t="shared" ca="1" si="5"/>
        <v/>
      </c>
      <c r="CM27" s="16" t="str">
        <f t="shared" ca="1" si="5"/>
        <v/>
      </c>
      <c r="CN27" s="16" t="str">
        <f t="shared" ca="1" si="5"/>
        <v/>
      </c>
      <c r="CO27" s="16" t="str">
        <f t="shared" ca="1" si="5"/>
        <v/>
      </c>
      <c r="CP27" s="16" t="str">
        <f t="shared" ca="1" si="5"/>
        <v/>
      </c>
      <c r="CQ27" s="16" t="str">
        <f t="shared" ca="1" si="5"/>
        <v/>
      </c>
      <c r="CR27" s="16" t="str">
        <f t="shared" ca="1" si="5"/>
        <v/>
      </c>
      <c r="CS27" s="16" t="str">
        <f t="shared" ca="1" si="5"/>
        <v/>
      </c>
      <c r="CT27" s="16" t="str">
        <f t="shared" ca="1" si="5"/>
        <v/>
      </c>
      <c r="CU27" s="16" t="str">
        <f t="shared" ca="1" si="5"/>
        <v/>
      </c>
      <c r="CV27" s="16" t="str">
        <f t="shared" ca="1" si="5"/>
        <v/>
      </c>
      <c r="CW27" s="16" t="str">
        <f t="shared" ca="1" si="5"/>
        <v/>
      </c>
      <c r="CX27" s="16" t="str">
        <f t="shared" ca="1" si="5"/>
        <v/>
      </c>
      <c r="CY27" s="16" t="str">
        <f t="shared" ca="1" si="5"/>
        <v/>
      </c>
      <c r="CZ27" s="16" t="str">
        <f t="shared" ref="CZ27:DD28" ca="1" si="12">IF(AND($C27="Goal",CZ$15&gt;=$O27,CZ$15&lt;=$P27),2,IF(AND($C27="Milestone",CZ$15&gt;=$O27,CZ$15&lt;=$P27),1,""))</f>
        <v/>
      </c>
      <c r="DA27" s="16" t="str">
        <f t="shared" ca="1" si="12"/>
        <v/>
      </c>
      <c r="DB27" s="16" t="str">
        <f t="shared" ca="1" si="12"/>
        <v/>
      </c>
      <c r="DC27" s="16" t="str">
        <f t="shared" ca="1" si="12"/>
        <v/>
      </c>
      <c r="DD27" s="166" t="str">
        <f t="shared" ca="1" si="12"/>
        <v/>
      </c>
    </row>
    <row r="28" spans="1:108" s="12" customFormat="1" ht="36" customHeight="1" x14ac:dyDescent="0.3">
      <c r="A28" s="7"/>
      <c r="B28" s="81" t="s">
        <v>515</v>
      </c>
      <c r="C28" s="13" t="s">
        <v>15</v>
      </c>
      <c r="D28" s="104">
        <f>ROW()</f>
        <v>28</v>
      </c>
      <c r="E28" s="151"/>
      <c r="F28" s="110"/>
      <c r="G28" s="110"/>
      <c r="H28" s="110"/>
      <c r="I28" s="110"/>
      <c r="J28" s="148" t="s">
        <v>507</v>
      </c>
      <c r="K28" s="19" t="s">
        <v>503</v>
      </c>
      <c r="L28" s="106">
        <f ca="1">IF(Milestones435217[[#This Row],[Category]]&lt;&gt;"Step",Milestones435217[[#This Row],[Days Complete]]/SUM(Milestones435217[[#This Row],[Days of Work]:[Days Delayed]]),(SUM(INDIRECT(_xlfn.CONCAT("M",ROW()+1)):INDIRECT(_xlfn.CONCAT("M",_xlfn.XLOOKUP(Milestones435217[[#This Row],[Category]],$C30:$C67,$D30:$D67,1000,2,1)-1)))/SUM(INDIRECT(_xlfn.CONCAT("F",ROW()+1)):INDIRECT(_xlfn.CONCAT("G",_xlfn.XLOOKUP(Milestones435217[[#This Row],[Category]],$C30:$C67,$D30:$D67,1000,2,1)-1)))))</f>
        <v>1</v>
      </c>
      <c r="M2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8" s="108"/>
      <c r="O28" s="108" cm="1">
        <f t="array" aca="1" ref="O2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45057</v>
      </c>
      <c r="P28" s="109" cm="1">
        <f t="array" aca="1" ref="P2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45070</v>
      </c>
      <c r="Q28" s="13"/>
      <c r="R28" s="165" t="str">
        <f t="shared" ca="1" si="6"/>
        <v/>
      </c>
      <c r="S28" s="16" t="str">
        <f t="shared" ca="1" si="6"/>
        <v/>
      </c>
      <c r="T28" s="16" t="str">
        <f t="shared" ca="1" si="6"/>
        <v/>
      </c>
      <c r="U28" s="16" t="str">
        <f t="shared" ca="1" si="6"/>
        <v/>
      </c>
      <c r="V28" s="16" t="str">
        <f t="shared" ca="1" si="6"/>
        <v/>
      </c>
      <c r="W28" s="16" t="str">
        <f t="shared" ca="1" si="6"/>
        <v/>
      </c>
      <c r="X28" s="16" t="str">
        <f t="shared" ca="1" si="6"/>
        <v/>
      </c>
      <c r="Y28" s="16" t="str">
        <f t="shared" ca="1" si="6"/>
        <v/>
      </c>
      <c r="Z28" s="16" t="str">
        <f t="shared" ca="1" si="6"/>
        <v/>
      </c>
      <c r="AA28" s="16" t="str">
        <f t="shared" ca="1" si="6"/>
        <v/>
      </c>
      <c r="AB28" s="16" t="str">
        <f t="shared" ca="1" si="6"/>
        <v/>
      </c>
      <c r="AC28" s="16" t="str">
        <f t="shared" ca="1" si="6"/>
        <v/>
      </c>
      <c r="AD28" s="16" t="str">
        <f t="shared" ca="1" si="6"/>
        <v/>
      </c>
      <c r="AE28" s="16" t="str">
        <f t="shared" ca="1" si="6"/>
        <v/>
      </c>
      <c r="AF28" s="16" t="str">
        <f t="shared" ca="1" si="6"/>
        <v/>
      </c>
      <c r="AG28" s="16" t="str">
        <f t="shared" ca="1" si="6"/>
        <v/>
      </c>
      <c r="AH28" s="16" t="str">
        <f t="shared" ca="1" si="9"/>
        <v/>
      </c>
      <c r="AI28" s="16" t="str">
        <f t="shared" ca="1" si="9"/>
        <v/>
      </c>
      <c r="AJ28" s="16" t="str">
        <f t="shared" ca="1" si="9"/>
        <v/>
      </c>
      <c r="AK28" s="16" t="str">
        <f t="shared" ca="1" si="9"/>
        <v/>
      </c>
      <c r="AL28" s="16" t="str">
        <f t="shared" ca="1" si="9"/>
        <v/>
      </c>
      <c r="AM28" s="16" t="str">
        <f t="shared" ca="1" si="9"/>
        <v/>
      </c>
      <c r="AN28" s="16" t="str">
        <f t="shared" ca="1" si="9"/>
        <v/>
      </c>
      <c r="AO28" s="16" t="str">
        <f t="shared" ca="1" si="9"/>
        <v/>
      </c>
      <c r="AP28" s="16" t="str">
        <f t="shared" ca="1" si="9"/>
        <v/>
      </c>
      <c r="AQ28" s="16" t="str">
        <f t="shared" ca="1" si="9"/>
        <v/>
      </c>
      <c r="AR28" s="16" t="str">
        <f t="shared" ca="1" si="9"/>
        <v/>
      </c>
      <c r="AS28" s="16" t="str">
        <f t="shared" ca="1" si="9"/>
        <v/>
      </c>
      <c r="AT28" s="16" t="str">
        <f t="shared" ca="1" si="9"/>
        <v/>
      </c>
      <c r="AU28" s="16" t="str">
        <f t="shared" ca="1" si="9"/>
        <v/>
      </c>
      <c r="AV28" s="16" t="str">
        <f t="shared" ca="1" si="9"/>
        <v/>
      </c>
      <c r="AW28" s="16" t="str">
        <f t="shared" ca="1" si="9"/>
        <v/>
      </c>
      <c r="AX28" s="16" t="str">
        <f t="shared" ca="1" si="10"/>
        <v/>
      </c>
      <c r="AY28" s="16" t="str">
        <f t="shared" ca="1" si="10"/>
        <v/>
      </c>
      <c r="AZ28" s="16" t="str">
        <f t="shared" ca="1" si="10"/>
        <v/>
      </c>
      <c r="BA28" s="16" t="str">
        <f t="shared" ca="1" si="10"/>
        <v/>
      </c>
      <c r="BB28" s="16" t="str">
        <f t="shared" ca="1" si="10"/>
        <v/>
      </c>
      <c r="BC28" s="16" t="str">
        <f t="shared" ca="1" si="10"/>
        <v/>
      </c>
      <c r="BD28" s="16" t="str">
        <f t="shared" ca="1" si="10"/>
        <v/>
      </c>
      <c r="BE28" s="16" t="str">
        <f t="shared" ca="1" si="10"/>
        <v/>
      </c>
      <c r="BF28" s="16" t="str">
        <f t="shared" ca="1" si="10"/>
        <v/>
      </c>
      <c r="BG28" s="16" t="str">
        <f t="shared" ca="1" si="10"/>
        <v/>
      </c>
      <c r="BH28" s="16" t="str">
        <f t="shared" ca="1" si="10"/>
        <v/>
      </c>
      <c r="BI28" s="16" t="str">
        <f t="shared" ca="1" si="10"/>
        <v/>
      </c>
      <c r="BJ28" s="16" t="str">
        <f t="shared" ca="1" si="10"/>
        <v/>
      </c>
      <c r="BK28" s="16" t="str">
        <f t="shared" ca="1" si="10"/>
        <v/>
      </c>
      <c r="BL28" s="16" t="str">
        <f t="shared" ca="1" si="10"/>
        <v/>
      </c>
      <c r="BM28" s="16" t="str">
        <f t="shared" ca="1" si="10"/>
        <v/>
      </c>
      <c r="BN28" s="16" t="str">
        <f t="shared" ca="1" si="10"/>
        <v/>
      </c>
      <c r="BO28" s="16" t="str">
        <f t="shared" ca="1" si="10"/>
        <v/>
      </c>
      <c r="BP28" s="16" t="str">
        <f t="shared" ca="1" si="10"/>
        <v/>
      </c>
      <c r="BQ28" s="16" t="str">
        <f t="shared" ca="1" si="10"/>
        <v/>
      </c>
      <c r="BR28" s="16" t="str">
        <f t="shared" ca="1" si="10"/>
        <v/>
      </c>
      <c r="BS28" s="16" t="str">
        <f t="shared" ca="1" si="10"/>
        <v/>
      </c>
      <c r="BT28" s="16" t="str">
        <f t="shared" ca="1" si="10"/>
        <v/>
      </c>
      <c r="BU28" s="16" t="str">
        <f t="shared" ca="1" si="10"/>
        <v/>
      </c>
      <c r="BV28" s="16" t="str">
        <f t="shared" ca="1" si="10"/>
        <v/>
      </c>
      <c r="BW28" s="16" t="str">
        <f t="shared" ca="1" si="10"/>
        <v/>
      </c>
      <c r="BX28" s="16" t="str">
        <f t="shared" ca="1" si="10"/>
        <v/>
      </c>
      <c r="BY28" s="16" t="str">
        <f t="shared" ca="1" si="10"/>
        <v/>
      </c>
      <c r="BZ28" s="16" t="str">
        <f t="shared" ca="1" si="10"/>
        <v/>
      </c>
      <c r="CA28" s="16" t="str">
        <f t="shared" ca="1" si="10"/>
        <v/>
      </c>
      <c r="CB28" s="16" t="str">
        <f t="shared" ca="1" si="10"/>
        <v/>
      </c>
      <c r="CC28" s="16" t="str">
        <f t="shared" ca="1" si="10"/>
        <v/>
      </c>
      <c r="CD28" s="16" t="str">
        <f t="shared" ca="1" si="10"/>
        <v/>
      </c>
      <c r="CE28" s="16" t="str">
        <f t="shared" ca="1" si="10"/>
        <v/>
      </c>
      <c r="CF28" s="16" t="str">
        <f t="shared" ca="1" si="10"/>
        <v/>
      </c>
      <c r="CG28" s="16" t="str">
        <f t="shared" ca="1" si="10"/>
        <v/>
      </c>
      <c r="CH28" s="16" t="str">
        <f t="shared" ca="1" si="10"/>
        <v/>
      </c>
      <c r="CI28" s="16" t="str">
        <f t="shared" ca="1" si="10"/>
        <v/>
      </c>
      <c r="CJ28" s="16" t="str">
        <f t="shared" ca="1" si="10"/>
        <v/>
      </c>
      <c r="CK28" s="16" t="str">
        <f t="shared" ca="1" si="10"/>
        <v/>
      </c>
      <c r="CL28" s="16" t="str">
        <f t="shared" ca="1" si="10"/>
        <v/>
      </c>
      <c r="CM28" s="16" t="str">
        <f t="shared" ca="1" si="10"/>
        <v/>
      </c>
      <c r="CN28" s="16" t="str">
        <f t="shared" ca="1" si="10"/>
        <v/>
      </c>
      <c r="CO28" s="16" t="str">
        <f t="shared" ca="1" si="10"/>
        <v/>
      </c>
      <c r="CP28" s="16" t="str">
        <f t="shared" ca="1" si="10"/>
        <v/>
      </c>
      <c r="CQ28" s="16" t="str">
        <f t="shared" ca="1" si="10"/>
        <v/>
      </c>
      <c r="CR28" s="16" t="str">
        <f t="shared" ca="1" si="10"/>
        <v/>
      </c>
      <c r="CS28" s="16" t="str">
        <f t="shared" ca="1" si="10"/>
        <v/>
      </c>
      <c r="CT28" s="16" t="str">
        <f t="shared" ca="1" si="10"/>
        <v/>
      </c>
      <c r="CU28" s="16" t="str">
        <f t="shared" ca="1" si="10"/>
        <v/>
      </c>
      <c r="CV28" s="16" t="str">
        <f t="shared" ca="1" si="10"/>
        <v/>
      </c>
      <c r="CW28" s="16" t="str">
        <f t="shared" ca="1" si="10"/>
        <v/>
      </c>
      <c r="CX28" s="16" t="str">
        <f t="shared" ca="1" si="10"/>
        <v/>
      </c>
      <c r="CY28" s="16" t="str">
        <f t="shared" ca="1" si="10"/>
        <v/>
      </c>
      <c r="CZ28" s="16" t="str">
        <f t="shared" ca="1" si="10"/>
        <v/>
      </c>
      <c r="DA28" s="16" t="str">
        <f t="shared" ca="1" si="10"/>
        <v/>
      </c>
      <c r="DB28" s="16" t="str">
        <f t="shared" ca="1" si="10"/>
        <v/>
      </c>
      <c r="DC28" s="16" t="str">
        <f t="shared" ca="1" si="12"/>
        <v/>
      </c>
      <c r="DD28" s="166" t="str">
        <f t="shared" ca="1" si="12"/>
        <v/>
      </c>
    </row>
    <row r="29" spans="1:108" s="12" customFormat="1" ht="36" customHeight="1" x14ac:dyDescent="0.3">
      <c r="A29" s="7"/>
      <c r="B29" s="81" t="s">
        <v>516</v>
      </c>
      <c r="C29" s="13" t="s">
        <v>481</v>
      </c>
      <c r="D29" s="104">
        <f>ROW()</f>
        <v>29</v>
      </c>
      <c r="E29" s="150" t="s">
        <v>298</v>
      </c>
      <c r="F29" s="110">
        <v>5</v>
      </c>
      <c r="G29" s="110"/>
      <c r="H29" s="110"/>
      <c r="I29" s="110">
        <v>2</v>
      </c>
      <c r="J29" s="148" t="s">
        <v>515</v>
      </c>
      <c r="K29" s="19" t="s">
        <v>502</v>
      </c>
      <c r="L29" s="106">
        <f ca="1">IF(Milestones435217[[#This Row],[Category]]&lt;&gt;"Step",Milestones435217[[#This Row],[Days Complete]]/SUM(Milestones435217[[#This Row],[Days of Work]:[Days Delayed]]),(SUM(INDIRECT(_xlfn.CONCAT("M",ROW()+1)):INDIRECT(_xlfn.CONCAT("M",_xlfn.XLOOKUP(Milestones435217[[#This Row],[Category]],$C31:$C68,$D31:$D68,1000,2,1)-1)))/SUM(INDIRECT(_xlfn.CONCAT("F",ROW()+1)):INDIRECT(_xlfn.CONCAT("G",_xlfn.XLOOKUP(Milestones435217[[#This Row],[Category]],$C31:$C68,$D31:$D68,1000,2,1)-1)))))</f>
        <v>1</v>
      </c>
      <c r="M2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5</v>
      </c>
      <c r="N29" s="108"/>
      <c r="O29" s="108" cm="1">
        <f t="array" aca="1" ref="O2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45061</v>
      </c>
      <c r="P29" s="109" cm="1">
        <f t="array" aca="1" ref="P2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45065</v>
      </c>
      <c r="Q29" s="13"/>
      <c r="R29" s="165" t="str">
        <f t="shared" ca="1" si="6"/>
        <v/>
      </c>
      <c r="S29" s="16" t="str">
        <f t="shared" ca="1" si="6"/>
        <v/>
      </c>
      <c r="T29" s="16" t="str">
        <f t="shared" ca="1" si="6"/>
        <v/>
      </c>
      <c r="U29" s="16" t="str">
        <f t="shared" ca="1" si="6"/>
        <v/>
      </c>
      <c r="V29" s="16" t="str">
        <f t="shared" ca="1" si="6"/>
        <v/>
      </c>
      <c r="W29" s="16" t="str">
        <f t="shared" ca="1" si="6"/>
        <v/>
      </c>
      <c r="X29" s="16" t="str">
        <f t="shared" ca="1" si="6"/>
        <v/>
      </c>
      <c r="Y29" s="16" t="str">
        <f t="shared" ca="1" si="6"/>
        <v/>
      </c>
      <c r="Z29" s="16" t="str">
        <f t="shared" ca="1" si="6"/>
        <v/>
      </c>
      <c r="AA29" s="16" t="str">
        <f t="shared" ca="1" si="6"/>
        <v/>
      </c>
      <c r="AB29" s="16" t="str">
        <f t="shared" ca="1" si="6"/>
        <v/>
      </c>
      <c r="AC29" s="16" t="str">
        <f t="shared" ca="1" si="6"/>
        <v/>
      </c>
      <c r="AD29" s="16" t="str">
        <f t="shared" ca="1" si="6"/>
        <v/>
      </c>
      <c r="AE29" s="16" t="str">
        <f t="shared" ca="1" si="6"/>
        <v/>
      </c>
      <c r="AF29" s="16" t="str">
        <f t="shared" ca="1" si="6"/>
        <v/>
      </c>
      <c r="AG29" s="16" t="str">
        <f t="shared" ca="1" si="6"/>
        <v/>
      </c>
      <c r="AH29" s="16" t="str">
        <f t="shared" ca="1" si="9"/>
        <v/>
      </c>
      <c r="AI29" s="16" t="str">
        <f t="shared" ca="1" si="9"/>
        <v/>
      </c>
      <c r="AJ29" s="16" t="str">
        <f t="shared" ca="1" si="9"/>
        <v/>
      </c>
      <c r="AK29" s="16" t="str">
        <f t="shared" ca="1" si="9"/>
        <v/>
      </c>
      <c r="AL29" s="16" t="str">
        <f t="shared" ca="1" si="9"/>
        <v/>
      </c>
      <c r="AM29" s="16" t="str">
        <f t="shared" ca="1" si="9"/>
        <v/>
      </c>
      <c r="AN29" s="16" t="str">
        <f t="shared" ca="1" si="9"/>
        <v/>
      </c>
      <c r="AO29" s="16" t="str">
        <f t="shared" ca="1" si="9"/>
        <v/>
      </c>
      <c r="AP29" s="16" t="str">
        <f t="shared" ca="1" si="9"/>
        <v/>
      </c>
      <c r="AQ29" s="16" t="str">
        <f t="shared" ca="1" si="9"/>
        <v/>
      </c>
      <c r="AR29" s="16" t="str">
        <f t="shared" ca="1" si="9"/>
        <v/>
      </c>
      <c r="AS29" s="16" t="str">
        <f t="shared" ca="1" si="9"/>
        <v/>
      </c>
      <c r="AT29" s="16" t="str">
        <f t="shared" ca="1" si="9"/>
        <v/>
      </c>
      <c r="AU29" s="16" t="str">
        <f t="shared" ca="1" si="9"/>
        <v/>
      </c>
      <c r="AV29" s="16" t="str">
        <f t="shared" ca="1" si="9"/>
        <v/>
      </c>
      <c r="AW29" s="16" t="str">
        <f t="shared" ca="1" si="9"/>
        <v/>
      </c>
      <c r="AX29" s="16" t="str">
        <f t="shared" ref="AX29:BM44" ca="1" si="13">IF(AND($C29="Goal",AX$15&gt;=$O29,AX$15&lt;=$P29),2,IF(AND($C29="Milestone",AX$15&gt;=$O29,AX$15&lt;=$P29),1,""))</f>
        <v/>
      </c>
      <c r="AY29" s="16" t="str">
        <f t="shared" ca="1" si="13"/>
        <v/>
      </c>
      <c r="AZ29" s="16" t="str">
        <f t="shared" ca="1" si="13"/>
        <v/>
      </c>
      <c r="BA29" s="16" t="str">
        <f t="shared" ca="1" si="13"/>
        <v/>
      </c>
      <c r="BB29" s="16" t="str">
        <f t="shared" ca="1" si="13"/>
        <v/>
      </c>
      <c r="BC29" s="16" t="str">
        <f t="shared" ca="1" si="13"/>
        <v/>
      </c>
      <c r="BD29" s="16" t="str">
        <f t="shared" ca="1" si="13"/>
        <v/>
      </c>
      <c r="BE29" s="16" t="str">
        <f t="shared" ca="1" si="13"/>
        <v/>
      </c>
      <c r="BF29" s="16" t="str">
        <f t="shared" ca="1" si="13"/>
        <v/>
      </c>
      <c r="BG29" s="16" t="str">
        <f t="shared" ca="1" si="13"/>
        <v/>
      </c>
      <c r="BH29" s="16" t="str">
        <f t="shared" ca="1" si="13"/>
        <v/>
      </c>
      <c r="BI29" s="16" t="str">
        <f t="shared" ca="1" si="13"/>
        <v/>
      </c>
      <c r="BJ29" s="16" t="str">
        <f t="shared" ca="1" si="13"/>
        <v/>
      </c>
      <c r="BK29" s="16" t="str">
        <f t="shared" ca="1" si="13"/>
        <v/>
      </c>
      <c r="BL29" s="16" t="str">
        <f t="shared" ca="1" si="13"/>
        <v/>
      </c>
      <c r="BM29" s="16" t="str">
        <f t="shared" ca="1" si="13"/>
        <v/>
      </c>
      <c r="BN29" s="16" t="str">
        <f t="shared" ref="BN29:CC44" ca="1" si="14">IF(AND($C29="Goal",BN$15&gt;=$O29,BN$15&lt;=$P29),2,IF(AND($C29="Milestone",BN$15&gt;=$O29,BN$15&lt;=$P29),1,""))</f>
        <v/>
      </c>
      <c r="BO29" s="16" t="str">
        <f t="shared" ca="1" si="14"/>
        <v/>
      </c>
      <c r="BP29" s="16" t="str">
        <f t="shared" ca="1" si="14"/>
        <v/>
      </c>
      <c r="BQ29" s="16" t="str">
        <f t="shared" ca="1" si="14"/>
        <v/>
      </c>
      <c r="BR29" s="16" t="str">
        <f t="shared" ca="1" si="14"/>
        <v/>
      </c>
      <c r="BS29" s="16" t="str">
        <f t="shared" ca="1" si="14"/>
        <v/>
      </c>
      <c r="BT29" s="16" t="str">
        <f t="shared" ca="1" si="14"/>
        <v/>
      </c>
      <c r="BU29" s="16" t="str">
        <f t="shared" ca="1" si="14"/>
        <v/>
      </c>
      <c r="BV29" s="16" t="str">
        <f t="shared" ca="1" si="14"/>
        <v/>
      </c>
      <c r="BW29" s="16" t="str">
        <f t="shared" ca="1" si="14"/>
        <v/>
      </c>
      <c r="BX29" s="16" t="str">
        <f t="shared" ca="1" si="14"/>
        <v/>
      </c>
      <c r="BY29" s="16" t="str">
        <f t="shared" ca="1" si="14"/>
        <v/>
      </c>
      <c r="BZ29" s="16" t="str">
        <f t="shared" ca="1" si="14"/>
        <v/>
      </c>
      <c r="CA29" s="16" t="str">
        <f t="shared" ca="1" si="14"/>
        <v/>
      </c>
      <c r="CB29" s="16" t="str">
        <f t="shared" ca="1" si="14"/>
        <v/>
      </c>
      <c r="CC29" s="16" t="str">
        <f t="shared" ca="1" si="14"/>
        <v/>
      </c>
      <c r="CD29" s="16" t="str">
        <f t="shared" ref="CD29:CS44" ca="1" si="15">IF(AND($C29="Goal",CD$15&gt;=$O29,CD$15&lt;=$P29),2,IF(AND($C29="Milestone",CD$15&gt;=$O29,CD$15&lt;=$P29),1,""))</f>
        <v/>
      </c>
      <c r="CE29" s="16" t="str">
        <f t="shared" ca="1" si="15"/>
        <v/>
      </c>
      <c r="CF29" s="16" t="str">
        <f t="shared" ca="1" si="15"/>
        <v/>
      </c>
      <c r="CG29" s="16" t="str">
        <f t="shared" ca="1" si="15"/>
        <v/>
      </c>
      <c r="CH29" s="16" t="str">
        <f t="shared" ca="1" si="15"/>
        <v/>
      </c>
      <c r="CI29" s="16" t="str">
        <f t="shared" ca="1" si="15"/>
        <v/>
      </c>
      <c r="CJ29" s="16" t="str">
        <f t="shared" ca="1" si="15"/>
        <v/>
      </c>
      <c r="CK29" s="16" t="str">
        <f t="shared" ca="1" si="15"/>
        <v/>
      </c>
      <c r="CL29" s="16" t="str">
        <f t="shared" ca="1" si="15"/>
        <v/>
      </c>
      <c r="CM29" s="16" t="str">
        <f t="shared" ca="1" si="15"/>
        <v/>
      </c>
      <c r="CN29" s="16" t="str">
        <f t="shared" ca="1" si="15"/>
        <v/>
      </c>
      <c r="CO29" s="16" t="str">
        <f t="shared" ca="1" si="15"/>
        <v/>
      </c>
      <c r="CP29" s="16" t="str">
        <f t="shared" ca="1" si="15"/>
        <v/>
      </c>
      <c r="CQ29" s="16" t="str">
        <f t="shared" ca="1" si="15"/>
        <v/>
      </c>
      <c r="CR29" s="16" t="str">
        <f t="shared" ca="1" si="15"/>
        <v/>
      </c>
      <c r="CS29" s="16" t="str">
        <f t="shared" ca="1" si="15"/>
        <v/>
      </c>
      <c r="CT29" s="16" t="str">
        <f t="shared" ref="CT29:DD44" ca="1" si="16">IF(AND($C29="Goal",CT$15&gt;=$O29,CT$15&lt;=$P29),2,IF(AND($C29="Milestone",CT$15&gt;=$O29,CT$15&lt;=$P29),1,""))</f>
        <v/>
      </c>
      <c r="CU29" s="16" t="str">
        <f t="shared" ca="1" si="16"/>
        <v/>
      </c>
      <c r="CV29" s="16" t="str">
        <f t="shared" ca="1" si="16"/>
        <v/>
      </c>
      <c r="CW29" s="16" t="str">
        <f t="shared" ca="1" si="16"/>
        <v/>
      </c>
      <c r="CX29" s="16" t="str">
        <f t="shared" ca="1" si="16"/>
        <v/>
      </c>
      <c r="CY29" s="16" t="str">
        <f t="shared" ca="1" si="16"/>
        <v/>
      </c>
      <c r="CZ29" s="16" t="str">
        <f t="shared" ca="1" si="16"/>
        <v/>
      </c>
      <c r="DA29" s="16" t="str">
        <f t="shared" ca="1" si="16"/>
        <v/>
      </c>
      <c r="DB29" s="16" t="str">
        <f t="shared" ca="1" si="16"/>
        <v/>
      </c>
      <c r="DC29" s="16" t="str">
        <f t="shared" ca="1" si="16"/>
        <v/>
      </c>
      <c r="DD29" s="166" t="str">
        <f t="shared" ca="1" si="16"/>
        <v/>
      </c>
    </row>
    <row r="30" spans="1:108" s="12" customFormat="1" ht="36" customHeight="1" x14ac:dyDescent="0.3">
      <c r="A30" s="7"/>
      <c r="B30" s="81" t="s">
        <v>517</v>
      </c>
      <c r="C30" s="13" t="s">
        <v>518</v>
      </c>
      <c r="D30" s="104">
        <f>ROW()</f>
        <v>30</v>
      </c>
      <c r="E30" s="150" t="s">
        <v>298</v>
      </c>
      <c r="F30" s="110">
        <v>2</v>
      </c>
      <c r="G30" s="110"/>
      <c r="H30" s="110"/>
      <c r="I30" s="110"/>
      <c r="J30" s="148" t="str">
        <f t="shared" ref="J30:J31" si="17">B29</f>
        <v>Perform a digital estate discovery and populate template</v>
      </c>
      <c r="K30" s="19" t="str">
        <f t="shared" ref="K30:K31" si="18">IF(C29="Step","Start Date","End Date")</f>
        <v>End Date</v>
      </c>
      <c r="L30" s="106">
        <f ca="1">IF(Milestones435217[[#This Row],[Category]]&lt;&gt;"Step",Milestones435217[[#This Row],[Days Complete]]/SUM(Milestones435217[[#This Row],[Days of Work]:[Days Delayed]]),(SUM(INDIRECT(_xlfn.CONCAT("M",ROW()+1)):INDIRECT(_xlfn.CONCAT("M",_xlfn.XLOOKUP(Milestones435217[[#This Row],[Category]],$C32:$C69,$D32:$D69,1000,2,1)-1)))/SUM(INDIRECT(_xlfn.CONCAT("F",ROW()+1)):INDIRECT(_xlfn.CONCAT("G",_xlfn.XLOOKUP(Milestones435217[[#This Row],[Category]],$C32:$C69,$D32:$D69,1000,2,1)-1)))))</f>
        <v>1</v>
      </c>
      <c r="M3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30" s="108"/>
      <c r="O30" s="108" cm="1">
        <f t="array" aca="1" ref="O3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45068</v>
      </c>
      <c r="P30" s="109" cm="1">
        <f t="array" aca="1" ref="P3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45069</v>
      </c>
      <c r="Q30" s="13"/>
      <c r="R30" s="165" t="str">
        <f t="shared" ca="1" si="6"/>
        <v/>
      </c>
      <c r="S30" s="16" t="str">
        <f t="shared" ca="1" si="6"/>
        <v/>
      </c>
      <c r="T30" s="16" t="str">
        <f t="shared" ca="1" si="6"/>
        <v/>
      </c>
      <c r="U30" s="16" t="str">
        <f t="shared" ca="1" si="6"/>
        <v/>
      </c>
      <c r="V30" s="16" t="str">
        <f t="shared" ca="1" si="6"/>
        <v/>
      </c>
      <c r="W30" s="16" t="str">
        <f t="shared" ca="1" si="6"/>
        <v/>
      </c>
      <c r="X30" s="16" t="str">
        <f t="shared" ca="1" si="6"/>
        <v/>
      </c>
      <c r="Y30" s="16" t="str">
        <f t="shared" ca="1" si="6"/>
        <v/>
      </c>
      <c r="Z30" s="16" t="str">
        <f t="shared" ca="1" si="6"/>
        <v/>
      </c>
      <c r="AA30" s="16" t="str">
        <f t="shared" ca="1" si="6"/>
        <v/>
      </c>
      <c r="AB30" s="16" t="str">
        <f t="shared" ca="1" si="6"/>
        <v/>
      </c>
      <c r="AC30" s="16" t="str">
        <f t="shared" ca="1" si="6"/>
        <v/>
      </c>
      <c r="AD30" s="16" t="str">
        <f t="shared" ca="1" si="6"/>
        <v/>
      </c>
      <c r="AE30" s="16" t="str">
        <f t="shared" ca="1" si="6"/>
        <v/>
      </c>
      <c r="AF30" s="16" t="str">
        <f t="shared" ca="1" si="6"/>
        <v/>
      </c>
      <c r="AG30" s="16" t="str">
        <f t="shared" ca="1" si="6"/>
        <v/>
      </c>
      <c r="AH30" s="16" t="str">
        <f t="shared" ca="1" si="9"/>
        <v/>
      </c>
      <c r="AI30" s="16" t="str">
        <f t="shared" ca="1" si="9"/>
        <v/>
      </c>
      <c r="AJ30" s="16" t="str">
        <f t="shared" ca="1" si="9"/>
        <v/>
      </c>
      <c r="AK30" s="16" t="str">
        <f t="shared" ca="1" si="9"/>
        <v/>
      </c>
      <c r="AL30" s="16" t="str">
        <f t="shared" ca="1" si="9"/>
        <v/>
      </c>
      <c r="AM30" s="16" t="str">
        <f t="shared" ca="1" si="9"/>
        <v/>
      </c>
      <c r="AN30" s="16" t="str">
        <f t="shared" ca="1" si="9"/>
        <v/>
      </c>
      <c r="AO30" s="16" t="str">
        <f t="shared" ca="1" si="9"/>
        <v/>
      </c>
      <c r="AP30" s="16" t="str">
        <f t="shared" ca="1" si="9"/>
        <v/>
      </c>
      <c r="AQ30" s="16" t="str">
        <f t="shared" ca="1" si="9"/>
        <v/>
      </c>
      <c r="AR30" s="16">
        <f t="shared" ca="1" si="9"/>
        <v>1</v>
      </c>
      <c r="AS30" s="16">
        <f t="shared" ca="1" si="9"/>
        <v>1</v>
      </c>
      <c r="AT30" s="16" t="str">
        <f t="shared" ca="1" si="9"/>
        <v/>
      </c>
      <c r="AU30" s="16" t="str">
        <f t="shared" ca="1" si="9"/>
        <v/>
      </c>
      <c r="AV30" s="16" t="str">
        <f t="shared" ca="1" si="9"/>
        <v/>
      </c>
      <c r="AW30" s="16" t="str">
        <f t="shared" ca="1" si="9"/>
        <v/>
      </c>
      <c r="AX30" s="16" t="str">
        <f t="shared" ca="1" si="13"/>
        <v/>
      </c>
      <c r="AY30" s="16" t="str">
        <f t="shared" ca="1" si="13"/>
        <v/>
      </c>
      <c r="AZ30" s="16" t="str">
        <f t="shared" ca="1" si="13"/>
        <v/>
      </c>
      <c r="BA30" s="16" t="str">
        <f t="shared" ca="1" si="13"/>
        <v/>
      </c>
      <c r="BB30" s="16" t="str">
        <f t="shared" ca="1" si="13"/>
        <v/>
      </c>
      <c r="BC30" s="16" t="str">
        <f t="shared" ca="1" si="13"/>
        <v/>
      </c>
      <c r="BD30" s="16" t="str">
        <f t="shared" ca="1" si="13"/>
        <v/>
      </c>
      <c r="BE30" s="16" t="str">
        <f t="shared" ca="1" si="13"/>
        <v/>
      </c>
      <c r="BF30" s="16" t="str">
        <f t="shared" ca="1" si="13"/>
        <v/>
      </c>
      <c r="BG30" s="16" t="str">
        <f t="shared" ca="1" si="13"/>
        <v/>
      </c>
      <c r="BH30" s="16" t="str">
        <f t="shared" ca="1" si="13"/>
        <v/>
      </c>
      <c r="BI30" s="16" t="str">
        <f t="shared" ca="1" si="13"/>
        <v/>
      </c>
      <c r="BJ30" s="16" t="str">
        <f t="shared" ca="1" si="13"/>
        <v/>
      </c>
      <c r="BK30" s="16" t="str">
        <f t="shared" ca="1" si="13"/>
        <v/>
      </c>
      <c r="BL30" s="16" t="str">
        <f t="shared" ca="1" si="13"/>
        <v/>
      </c>
      <c r="BM30" s="16" t="str">
        <f t="shared" ca="1" si="13"/>
        <v/>
      </c>
      <c r="BN30" s="16" t="str">
        <f t="shared" ca="1" si="14"/>
        <v/>
      </c>
      <c r="BO30" s="16" t="str">
        <f t="shared" ca="1" si="14"/>
        <v/>
      </c>
      <c r="BP30" s="16" t="str">
        <f t="shared" ca="1" si="14"/>
        <v/>
      </c>
      <c r="BQ30" s="16" t="str">
        <f t="shared" ca="1" si="14"/>
        <v/>
      </c>
      <c r="BR30" s="16" t="str">
        <f t="shared" ca="1" si="14"/>
        <v/>
      </c>
      <c r="BS30" s="16" t="str">
        <f t="shared" ca="1" si="14"/>
        <v/>
      </c>
      <c r="BT30" s="16" t="str">
        <f t="shared" ca="1" si="14"/>
        <v/>
      </c>
      <c r="BU30" s="16" t="str">
        <f t="shared" ca="1" si="14"/>
        <v/>
      </c>
      <c r="BV30" s="16" t="str">
        <f t="shared" ca="1" si="14"/>
        <v/>
      </c>
      <c r="BW30" s="16" t="str">
        <f t="shared" ca="1" si="14"/>
        <v/>
      </c>
      <c r="BX30" s="16" t="str">
        <f t="shared" ca="1" si="14"/>
        <v/>
      </c>
      <c r="BY30" s="16" t="str">
        <f t="shared" ca="1" si="14"/>
        <v/>
      </c>
      <c r="BZ30" s="16" t="str">
        <f t="shared" ca="1" si="14"/>
        <v/>
      </c>
      <c r="CA30" s="16" t="str">
        <f t="shared" ca="1" si="14"/>
        <v/>
      </c>
      <c r="CB30" s="16" t="str">
        <f t="shared" ca="1" si="14"/>
        <v/>
      </c>
      <c r="CC30" s="16" t="str">
        <f t="shared" ca="1" si="14"/>
        <v/>
      </c>
      <c r="CD30" s="16" t="str">
        <f t="shared" ca="1" si="15"/>
        <v/>
      </c>
      <c r="CE30" s="16" t="str">
        <f t="shared" ca="1" si="15"/>
        <v/>
      </c>
      <c r="CF30" s="16" t="str">
        <f t="shared" ca="1" si="15"/>
        <v/>
      </c>
      <c r="CG30" s="16" t="str">
        <f t="shared" ca="1" si="15"/>
        <v/>
      </c>
      <c r="CH30" s="16" t="str">
        <f t="shared" ca="1" si="15"/>
        <v/>
      </c>
      <c r="CI30" s="16" t="str">
        <f t="shared" ca="1" si="15"/>
        <v/>
      </c>
      <c r="CJ30" s="16" t="str">
        <f t="shared" ca="1" si="15"/>
        <v/>
      </c>
      <c r="CK30" s="16" t="str">
        <f t="shared" ca="1" si="15"/>
        <v/>
      </c>
      <c r="CL30" s="16" t="str">
        <f t="shared" ca="1" si="15"/>
        <v/>
      </c>
      <c r="CM30" s="16" t="str">
        <f t="shared" ca="1" si="15"/>
        <v/>
      </c>
      <c r="CN30" s="16" t="str">
        <f t="shared" ca="1" si="15"/>
        <v/>
      </c>
      <c r="CO30" s="16" t="str">
        <f t="shared" ca="1" si="15"/>
        <v/>
      </c>
      <c r="CP30" s="16" t="str">
        <f t="shared" ca="1" si="15"/>
        <v/>
      </c>
      <c r="CQ30" s="16" t="str">
        <f t="shared" ca="1" si="15"/>
        <v/>
      </c>
      <c r="CR30" s="16" t="str">
        <f t="shared" ca="1" si="15"/>
        <v/>
      </c>
      <c r="CS30" s="16" t="str">
        <f t="shared" ca="1" si="15"/>
        <v/>
      </c>
      <c r="CT30" s="16" t="str">
        <f t="shared" ca="1" si="16"/>
        <v/>
      </c>
      <c r="CU30" s="16" t="str">
        <f t="shared" ca="1" si="16"/>
        <v/>
      </c>
      <c r="CV30" s="16" t="str">
        <f t="shared" ca="1" si="16"/>
        <v/>
      </c>
      <c r="CW30" s="16" t="str">
        <f t="shared" ca="1" si="16"/>
        <v/>
      </c>
      <c r="CX30" s="16" t="str">
        <f t="shared" ca="1" si="16"/>
        <v/>
      </c>
      <c r="CY30" s="16" t="str">
        <f t="shared" ca="1" si="16"/>
        <v/>
      </c>
      <c r="CZ30" s="16" t="str">
        <f t="shared" ca="1" si="16"/>
        <v/>
      </c>
      <c r="DA30" s="16" t="str">
        <f t="shared" ca="1" si="16"/>
        <v/>
      </c>
      <c r="DB30" s="16" t="str">
        <f t="shared" ca="1" si="16"/>
        <v/>
      </c>
      <c r="DC30" s="16" t="str">
        <f t="shared" ca="1" si="16"/>
        <v/>
      </c>
      <c r="DD30" s="166" t="str">
        <f t="shared" ca="1" si="16"/>
        <v/>
      </c>
    </row>
    <row r="31" spans="1:108" s="12" customFormat="1" ht="36" customHeight="1" x14ac:dyDescent="0.3">
      <c r="A31" s="7"/>
      <c r="B31" s="81" t="s">
        <v>6</v>
      </c>
      <c r="C31" s="13" t="s">
        <v>482</v>
      </c>
      <c r="D31" s="104">
        <f>ROW()</f>
        <v>31</v>
      </c>
      <c r="E31" s="150"/>
      <c r="F31" s="110">
        <v>1</v>
      </c>
      <c r="G31" s="110"/>
      <c r="H31" s="110"/>
      <c r="I31" s="110"/>
      <c r="J31" s="148" t="str">
        <f t="shared" si="17"/>
        <v>Liaise with business to complete digital discovery and migration scope</v>
      </c>
      <c r="K31" s="19" t="str">
        <f t="shared" si="18"/>
        <v>End Date</v>
      </c>
      <c r="L31" s="106">
        <f ca="1">IF(Milestones435217[[#This Row],[Category]]&lt;&gt;"Step",Milestones435217[[#This Row],[Days Complete]]/SUM(Milestones435217[[#This Row],[Days of Work]:[Days Delayed]]),(SUM(INDIRECT(_xlfn.CONCAT("M",ROW()+1)):INDIRECT(_xlfn.CONCAT("M",_xlfn.XLOOKUP(Milestones435217[[#This Row],[Category]],$C33:$C70,$D33:$D70,1000,2,1)-1)))/SUM(INDIRECT(_xlfn.CONCAT("F",ROW()+1)):INDIRECT(_xlfn.CONCAT("G",_xlfn.XLOOKUP(Milestones435217[[#This Row],[Category]],$C33:$C70,$D33:$D70,1000,2,1)-1)))))</f>
        <v>1</v>
      </c>
      <c r="M3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1" s="108"/>
      <c r="O31" s="108" cm="1">
        <f t="array" aca="1" ref="O3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45070</v>
      </c>
      <c r="P31" s="109" cm="1">
        <f t="array" aca="1" ref="P3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45070</v>
      </c>
      <c r="Q31" s="13"/>
      <c r="R31" s="165" t="str">
        <f t="shared" ca="1" si="6"/>
        <v/>
      </c>
      <c r="S31" s="16" t="str">
        <f t="shared" ca="1" si="6"/>
        <v/>
      </c>
      <c r="T31" s="16" t="str">
        <f t="shared" ca="1" si="6"/>
        <v/>
      </c>
      <c r="U31" s="16" t="str">
        <f t="shared" ca="1" si="6"/>
        <v/>
      </c>
      <c r="V31" s="16" t="str">
        <f t="shared" ca="1" si="6"/>
        <v/>
      </c>
      <c r="W31" s="16" t="str">
        <f t="shared" ca="1" si="6"/>
        <v/>
      </c>
      <c r="X31" s="16" t="str">
        <f t="shared" ca="1" si="6"/>
        <v/>
      </c>
      <c r="Y31" s="16" t="str">
        <f t="shared" ca="1" si="6"/>
        <v/>
      </c>
      <c r="Z31" s="16" t="str">
        <f t="shared" ca="1" si="6"/>
        <v/>
      </c>
      <c r="AA31" s="16" t="str">
        <f t="shared" ca="1" si="6"/>
        <v/>
      </c>
      <c r="AB31" s="16" t="str">
        <f t="shared" ca="1" si="6"/>
        <v/>
      </c>
      <c r="AC31" s="16" t="str">
        <f t="shared" ca="1" si="6"/>
        <v/>
      </c>
      <c r="AD31" s="16" t="str">
        <f t="shared" ca="1" si="6"/>
        <v/>
      </c>
      <c r="AE31" s="16" t="str">
        <f t="shared" ca="1" si="6"/>
        <v/>
      </c>
      <c r="AF31" s="16" t="str">
        <f t="shared" ca="1" si="6"/>
        <v/>
      </c>
      <c r="AG31" s="16" t="str">
        <f t="shared" ca="1" si="6"/>
        <v/>
      </c>
      <c r="AH31" s="16" t="str">
        <f t="shared" ca="1" si="9"/>
        <v/>
      </c>
      <c r="AI31" s="16" t="str">
        <f t="shared" ca="1" si="9"/>
        <v/>
      </c>
      <c r="AJ31" s="16" t="str">
        <f t="shared" ca="1" si="9"/>
        <v/>
      </c>
      <c r="AK31" s="16" t="str">
        <f t="shared" ca="1" si="9"/>
        <v/>
      </c>
      <c r="AL31" s="16" t="str">
        <f t="shared" ca="1" si="9"/>
        <v/>
      </c>
      <c r="AM31" s="16" t="str">
        <f t="shared" ca="1" si="9"/>
        <v/>
      </c>
      <c r="AN31" s="16" t="str">
        <f t="shared" ca="1" si="9"/>
        <v/>
      </c>
      <c r="AO31" s="16" t="str">
        <f t="shared" ca="1" si="9"/>
        <v/>
      </c>
      <c r="AP31" s="16" t="str">
        <f t="shared" ca="1" si="9"/>
        <v/>
      </c>
      <c r="AQ31" s="16" t="str">
        <f t="shared" ca="1" si="9"/>
        <v/>
      </c>
      <c r="AR31" s="16" t="str">
        <f t="shared" ca="1" si="9"/>
        <v/>
      </c>
      <c r="AS31" s="16" t="str">
        <f t="shared" ca="1" si="9"/>
        <v/>
      </c>
      <c r="AT31" s="16" t="str">
        <f t="shared" ca="1" si="9"/>
        <v/>
      </c>
      <c r="AU31" s="16" t="str">
        <f t="shared" ca="1" si="9"/>
        <v/>
      </c>
      <c r="AV31" s="16" t="str">
        <f t="shared" ca="1" si="9"/>
        <v/>
      </c>
      <c r="AW31" s="16" t="str">
        <f t="shared" ca="1" si="9"/>
        <v/>
      </c>
      <c r="AX31" s="16" t="str">
        <f t="shared" ca="1" si="13"/>
        <v/>
      </c>
      <c r="AY31" s="16" t="str">
        <f t="shared" ca="1" si="13"/>
        <v/>
      </c>
      <c r="AZ31" s="16" t="str">
        <f t="shared" ca="1" si="13"/>
        <v/>
      </c>
      <c r="BA31" s="16" t="str">
        <f t="shared" ca="1" si="13"/>
        <v/>
      </c>
      <c r="BB31" s="16" t="str">
        <f t="shared" ca="1" si="13"/>
        <v/>
      </c>
      <c r="BC31" s="16" t="str">
        <f t="shared" ca="1" si="13"/>
        <v/>
      </c>
      <c r="BD31" s="16" t="str">
        <f t="shared" ca="1" si="13"/>
        <v/>
      </c>
      <c r="BE31" s="16" t="str">
        <f t="shared" ca="1" si="13"/>
        <v/>
      </c>
      <c r="BF31" s="16" t="str">
        <f t="shared" ca="1" si="13"/>
        <v/>
      </c>
      <c r="BG31" s="16" t="str">
        <f t="shared" ca="1" si="13"/>
        <v/>
      </c>
      <c r="BH31" s="16" t="str">
        <f t="shared" ca="1" si="13"/>
        <v/>
      </c>
      <c r="BI31" s="16" t="str">
        <f t="shared" ca="1" si="13"/>
        <v/>
      </c>
      <c r="BJ31" s="16" t="str">
        <f t="shared" ca="1" si="13"/>
        <v/>
      </c>
      <c r="BK31" s="16" t="str">
        <f t="shared" ca="1" si="13"/>
        <v/>
      </c>
      <c r="BL31" s="16" t="str">
        <f t="shared" ca="1" si="13"/>
        <v/>
      </c>
      <c r="BM31" s="16" t="str">
        <f t="shared" ca="1" si="13"/>
        <v/>
      </c>
      <c r="BN31" s="16" t="str">
        <f t="shared" ca="1" si="14"/>
        <v/>
      </c>
      <c r="BO31" s="16" t="str">
        <f t="shared" ca="1" si="14"/>
        <v/>
      </c>
      <c r="BP31" s="16" t="str">
        <f t="shared" ca="1" si="14"/>
        <v/>
      </c>
      <c r="BQ31" s="16" t="str">
        <f t="shared" ca="1" si="14"/>
        <v/>
      </c>
      <c r="BR31" s="16" t="str">
        <f t="shared" ca="1" si="14"/>
        <v/>
      </c>
      <c r="BS31" s="16" t="str">
        <f t="shared" ca="1" si="14"/>
        <v/>
      </c>
      <c r="BT31" s="16" t="str">
        <f t="shared" ca="1" si="14"/>
        <v/>
      </c>
      <c r="BU31" s="16" t="str">
        <f t="shared" ca="1" si="14"/>
        <v/>
      </c>
      <c r="BV31" s="16" t="str">
        <f t="shared" ca="1" si="14"/>
        <v/>
      </c>
      <c r="BW31" s="16" t="str">
        <f t="shared" ca="1" si="14"/>
        <v/>
      </c>
      <c r="BX31" s="16" t="str">
        <f t="shared" ca="1" si="14"/>
        <v/>
      </c>
      <c r="BY31" s="16" t="str">
        <f t="shared" ca="1" si="14"/>
        <v/>
      </c>
      <c r="BZ31" s="16" t="str">
        <f t="shared" ca="1" si="14"/>
        <v/>
      </c>
      <c r="CA31" s="16" t="str">
        <f t="shared" ca="1" si="14"/>
        <v/>
      </c>
      <c r="CB31" s="16" t="str">
        <f t="shared" ca="1" si="14"/>
        <v/>
      </c>
      <c r="CC31" s="16" t="str">
        <f t="shared" ca="1" si="14"/>
        <v/>
      </c>
      <c r="CD31" s="16" t="str">
        <f t="shared" ca="1" si="15"/>
        <v/>
      </c>
      <c r="CE31" s="16" t="str">
        <f t="shared" ca="1" si="15"/>
        <v/>
      </c>
      <c r="CF31" s="16" t="str">
        <f t="shared" ca="1" si="15"/>
        <v/>
      </c>
      <c r="CG31" s="16" t="str">
        <f t="shared" ca="1" si="15"/>
        <v/>
      </c>
      <c r="CH31" s="16" t="str">
        <f t="shared" ca="1" si="15"/>
        <v/>
      </c>
      <c r="CI31" s="16" t="str">
        <f t="shared" ca="1" si="15"/>
        <v/>
      </c>
      <c r="CJ31" s="16" t="str">
        <f t="shared" ca="1" si="15"/>
        <v/>
      </c>
      <c r="CK31" s="16" t="str">
        <f t="shared" ca="1" si="15"/>
        <v/>
      </c>
      <c r="CL31" s="16" t="str">
        <f t="shared" ca="1" si="15"/>
        <v/>
      </c>
      <c r="CM31" s="16" t="str">
        <f t="shared" ca="1" si="15"/>
        <v/>
      </c>
      <c r="CN31" s="16" t="str">
        <f t="shared" ca="1" si="15"/>
        <v/>
      </c>
      <c r="CO31" s="16" t="str">
        <f t="shared" ca="1" si="15"/>
        <v/>
      </c>
      <c r="CP31" s="16" t="str">
        <f t="shared" ca="1" si="15"/>
        <v/>
      </c>
      <c r="CQ31" s="16" t="str">
        <f t="shared" ca="1" si="15"/>
        <v/>
      </c>
      <c r="CR31" s="16" t="str">
        <f t="shared" ca="1" si="15"/>
        <v/>
      </c>
      <c r="CS31" s="16" t="str">
        <f t="shared" ca="1" si="15"/>
        <v/>
      </c>
      <c r="CT31" s="16" t="str">
        <f t="shared" ca="1" si="16"/>
        <v/>
      </c>
      <c r="CU31" s="16" t="str">
        <f t="shared" ca="1" si="16"/>
        <v/>
      </c>
      <c r="CV31" s="16" t="str">
        <f t="shared" ca="1" si="16"/>
        <v/>
      </c>
      <c r="CW31" s="16" t="str">
        <f t="shared" ca="1" si="16"/>
        <v/>
      </c>
      <c r="CX31" s="16" t="str">
        <f t="shared" ca="1" si="16"/>
        <v/>
      </c>
      <c r="CY31" s="16" t="str">
        <f t="shared" ca="1" si="16"/>
        <v/>
      </c>
      <c r="CZ31" s="16" t="str">
        <f t="shared" ca="1" si="16"/>
        <v/>
      </c>
      <c r="DA31" s="16" t="str">
        <f t="shared" ca="1" si="16"/>
        <v/>
      </c>
      <c r="DB31" s="16" t="str">
        <f t="shared" ca="1" si="16"/>
        <v/>
      </c>
      <c r="DC31" s="16" t="str">
        <f t="shared" ca="1" si="16"/>
        <v/>
      </c>
      <c r="DD31" s="166" t="str">
        <f t="shared" ca="1" si="16"/>
        <v/>
      </c>
    </row>
    <row r="32" spans="1:108" s="12" customFormat="1" ht="36" customHeight="1" x14ac:dyDescent="0.3">
      <c r="A32" s="7"/>
      <c r="B32" s="81" t="s">
        <v>519</v>
      </c>
      <c r="C32" s="13" t="s">
        <v>15</v>
      </c>
      <c r="D32" s="104">
        <f>ROW()</f>
        <v>32</v>
      </c>
      <c r="E32" s="151"/>
      <c r="F32" s="110"/>
      <c r="G32" s="110"/>
      <c r="H32" s="110"/>
      <c r="I32" s="110"/>
      <c r="J32" s="148" t="s">
        <v>515</v>
      </c>
      <c r="K32" s="19" t="s">
        <v>503</v>
      </c>
      <c r="L32" s="106">
        <f ca="1">IF(Milestones435217[[#This Row],[Category]]&lt;&gt;"Step",Milestones435217[[#This Row],[Days Complete]]/SUM(Milestones435217[[#This Row],[Days of Work]:[Days Delayed]]),(SUM(INDIRECT(_xlfn.CONCAT("M",ROW()+1)):INDIRECT(_xlfn.CONCAT("M",_xlfn.XLOOKUP(Milestones435217[[#This Row],[Category]],$C34:$C71,$D34:$D71,1000,2,1)-1)))/SUM(INDIRECT(_xlfn.CONCAT("F",ROW()+1)):INDIRECT(_xlfn.CONCAT("G",_xlfn.XLOOKUP(Milestones435217[[#This Row],[Category]],$C34:$C71,$D34:$D71,1000,2,1)-1)))))</f>
        <v>0.14285714285714285</v>
      </c>
      <c r="M3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2" s="108"/>
      <c r="O32" s="108" cm="1">
        <f t="array" aca="1" ref="O3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45071</v>
      </c>
      <c r="P32" s="109" cm="1">
        <f t="array" aca="1" ref="P3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45083</v>
      </c>
      <c r="Q32" s="13"/>
      <c r="R32" s="165" t="str">
        <f t="shared" ca="1" si="6"/>
        <v/>
      </c>
      <c r="S32" s="16" t="str">
        <f t="shared" ca="1" si="6"/>
        <v/>
      </c>
      <c r="T32" s="16" t="str">
        <f t="shared" ca="1" si="6"/>
        <v/>
      </c>
      <c r="U32" s="16" t="str">
        <f t="shared" ca="1" si="6"/>
        <v/>
      </c>
      <c r="V32" s="16" t="str">
        <f t="shared" ca="1" si="6"/>
        <v/>
      </c>
      <c r="W32" s="16" t="str">
        <f t="shared" ca="1" si="6"/>
        <v/>
      </c>
      <c r="X32" s="16" t="str">
        <f t="shared" ca="1" si="6"/>
        <v/>
      </c>
      <c r="Y32" s="16" t="str">
        <f t="shared" ca="1" si="6"/>
        <v/>
      </c>
      <c r="Z32" s="16" t="str">
        <f t="shared" ca="1" si="6"/>
        <v/>
      </c>
      <c r="AA32" s="16" t="str">
        <f t="shared" ca="1" si="6"/>
        <v/>
      </c>
      <c r="AB32" s="16" t="str">
        <f t="shared" ca="1" si="6"/>
        <v/>
      </c>
      <c r="AC32" s="16" t="str">
        <f t="shared" ca="1" si="6"/>
        <v/>
      </c>
      <c r="AD32" s="16" t="str">
        <f t="shared" ca="1" si="6"/>
        <v/>
      </c>
      <c r="AE32" s="16" t="str">
        <f t="shared" ca="1" si="6"/>
        <v/>
      </c>
      <c r="AF32" s="16" t="str">
        <f t="shared" ca="1" si="6"/>
        <v/>
      </c>
      <c r="AG32" s="16" t="str">
        <f t="shared" ca="1" si="6"/>
        <v/>
      </c>
      <c r="AH32" s="16" t="str">
        <f t="shared" ca="1" si="9"/>
        <v/>
      </c>
      <c r="AI32" s="16" t="str">
        <f t="shared" ca="1" si="9"/>
        <v/>
      </c>
      <c r="AJ32" s="16" t="str">
        <f t="shared" ca="1" si="9"/>
        <v/>
      </c>
      <c r="AK32" s="16" t="str">
        <f t="shared" ca="1" si="9"/>
        <v/>
      </c>
      <c r="AL32" s="16" t="str">
        <f t="shared" ca="1" si="9"/>
        <v/>
      </c>
      <c r="AM32" s="16" t="str">
        <f t="shared" ca="1" si="9"/>
        <v/>
      </c>
      <c r="AN32" s="16" t="str">
        <f t="shared" ca="1" si="9"/>
        <v/>
      </c>
      <c r="AO32" s="16" t="str">
        <f t="shared" ca="1" si="9"/>
        <v/>
      </c>
      <c r="AP32" s="16" t="str">
        <f t="shared" ca="1" si="9"/>
        <v/>
      </c>
      <c r="AQ32" s="16" t="str">
        <f t="shared" ca="1" si="9"/>
        <v/>
      </c>
      <c r="AR32" s="16" t="str">
        <f t="shared" ca="1" si="9"/>
        <v/>
      </c>
      <c r="AS32" s="16" t="str">
        <f t="shared" ca="1" si="9"/>
        <v/>
      </c>
      <c r="AT32" s="16" t="str">
        <f t="shared" ca="1" si="9"/>
        <v/>
      </c>
      <c r="AU32" s="16" t="str">
        <f t="shared" ca="1" si="9"/>
        <v/>
      </c>
      <c r="AV32" s="16" t="str">
        <f t="shared" ca="1" si="9"/>
        <v/>
      </c>
      <c r="AW32" s="16" t="str">
        <f t="shared" ca="1" si="9"/>
        <v/>
      </c>
      <c r="AX32" s="16" t="str">
        <f t="shared" ca="1" si="13"/>
        <v/>
      </c>
      <c r="AY32" s="16" t="str">
        <f t="shared" ca="1" si="13"/>
        <v/>
      </c>
      <c r="AZ32" s="16" t="str">
        <f t="shared" ca="1" si="13"/>
        <v/>
      </c>
      <c r="BA32" s="16" t="str">
        <f t="shared" ca="1" si="13"/>
        <v/>
      </c>
      <c r="BB32" s="16" t="str">
        <f t="shared" ca="1" si="13"/>
        <v/>
      </c>
      <c r="BC32" s="16" t="str">
        <f t="shared" ca="1" si="13"/>
        <v/>
      </c>
      <c r="BD32" s="16" t="str">
        <f t="shared" ca="1" si="13"/>
        <v/>
      </c>
      <c r="BE32" s="16" t="str">
        <f t="shared" ca="1" si="13"/>
        <v/>
      </c>
      <c r="BF32" s="16" t="str">
        <f t="shared" ca="1" si="13"/>
        <v/>
      </c>
      <c r="BG32" s="16" t="str">
        <f t="shared" ca="1" si="13"/>
        <v/>
      </c>
      <c r="BH32" s="16" t="str">
        <f t="shared" ca="1" si="13"/>
        <v/>
      </c>
      <c r="BI32" s="16" t="str">
        <f t="shared" ca="1" si="13"/>
        <v/>
      </c>
      <c r="BJ32" s="16" t="str">
        <f t="shared" ca="1" si="13"/>
        <v/>
      </c>
      <c r="BK32" s="16" t="str">
        <f t="shared" ca="1" si="13"/>
        <v/>
      </c>
      <c r="BL32" s="16" t="str">
        <f t="shared" ca="1" si="13"/>
        <v/>
      </c>
      <c r="BM32" s="16" t="str">
        <f t="shared" ca="1" si="13"/>
        <v/>
      </c>
      <c r="BN32" s="16" t="str">
        <f t="shared" ca="1" si="14"/>
        <v/>
      </c>
      <c r="BO32" s="16" t="str">
        <f t="shared" ca="1" si="14"/>
        <v/>
      </c>
      <c r="BP32" s="16" t="str">
        <f t="shared" ca="1" si="14"/>
        <v/>
      </c>
      <c r="BQ32" s="16" t="str">
        <f t="shared" ca="1" si="14"/>
        <v/>
      </c>
      <c r="BR32" s="16" t="str">
        <f t="shared" ca="1" si="14"/>
        <v/>
      </c>
      <c r="BS32" s="16" t="str">
        <f t="shared" ca="1" si="14"/>
        <v/>
      </c>
      <c r="BT32" s="16" t="str">
        <f t="shared" ca="1" si="14"/>
        <v/>
      </c>
      <c r="BU32" s="16" t="str">
        <f t="shared" ca="1" si="14"/>
        <v/>
      </c>
      <c r="BV32" s="16" t="str">
        <f t="shared" ca="1" si="14"/>
        <v/>
      </c>
      <c r="BW32" s="16" t="str">
        <f t="shared" ca="1" si="14"/>
        <v/>
      </c>
      <c r="BX32" s="16" t="str">
        <f t="shared" ca="1" si="14"/>
        <v/>
      </c>
      <c r="BY32" s="16" t="str">
        <f t="shared" ca="1" si="14"/>
        <v/>
      </c>
      <c r="BZ32" s="16" t="str">
        <f t="shared" ca="1" si="14"/>
        <v/>
      </c>
      <c r="CA32" s="16" t="str">
        <f t="shared" ca="1" si="14"/>
        <v/>
      </c>
      <c r="CB32" s="16" t="str">
        <f t="shared" ca="1" si="14"/>
        <v/>
      </c>
      <c r="CC32" s="16" t="str">
        <f t="shared" ca="1" si="14"/>
        <v/>
      </c>
      <c r="CD32" s="16" t="str">
        <f t="shared" ca="1" si="15"/>
        <v/>
      </c>
      <c r="CE32" s="16" t="str">
        <f t="shared" ca="1" si="15"/>
        <v/>
      </c>
      <c r="CF32" s="16" t="str">
        <f t="shared" ca="1" si="15"/>
        <v/>
      </c>
      <c r="CG32" s="16" t="str">
        <f t="shared" ca="1" si="15"/>
        <v/>
      </c>
      <c r="CH32" s="16" t="str">
        <f t="shared" ca="1" si="15"/>
        <v/>
      </c>
      <c r="CI32" s="16" t="str">
        <f t="shared" ca="1" si="15"/>
        <v/>
      </c>
      <c r="CJ32" s="16" t="str">
        <f t="shared" ca="1" si="15"/>
        <v/>
      </c>
      <c r="CK32" s="16" t="str">
        <f t="shared" ca="1" si="15"/>
        <v/>
      </c>
      <c r="CL32" s="16" t="str">
        <f t="shared" ca="1" si="15"/>
        <v/>
      </c>
      <c r="CM32" s="16" t="str">
        <f t="shared" ca="1" si="15"/>
        <v/>
      </c>
      <c r="CN32" s="16" t="str">
        <f t="shared" ca="1" si="15"/>
        <v/>
      </c>
      <c r="CO32" s="16" t="str">
        <f t="shared" ca="1" si="15"/>
        <v/>
      </c>
      <c r="CP32" s="16" t="str">
        <f t="shared" ca="1" si="15"/>
        <v/>
      </c>
      <c r="CQ32" s="16" t="str">
        <f t="shared" ca="1" si="15"/>
        <v/>
      </c>
      <c r="CR32" s="16" t="str">
        <f t="shared" ca="1" si="15"/>
        <v/>
      </c>
      <c r="CS32" s="16" t="str">
        <f t="shared" ca="1" si="15"/>
        <v/>
      </c>
      <c r="CT32" s="16" t="str">
        <f t="shared" ca="1" si="16"/>
        <v/>
      </c>
      <c r="CU32" s="16" t="str">
        <f t="shared" ca="1" si="16"/>
        <v/>
      </c>
      <c r="CV32" s="16" t="str">
        <f t="shared" ca="1" si="16"/>
        <v/>
      </c>
      <c r="CW32" s="16" t="str">
        <f t="shared" ca="1" si="16"/>
        <v/>
      </c>
      <c r="CX32" s="16" t="str">
        <f t="shared" ca="1" si="16"/>
        <v/>
      </c>
      <c r="CY32" s="16" t="str">
        <f t="shared" ca="1" si="16"/>
        <v/>
      </c>
      <c r="CZ32" s="16" t="str">
        <f t="shared" ca="1" si="16"/>
        <v/>
      </c>
      <c r="DA32" s="16" t="str">
        <f t="shared" ca="1" si="16"/>
        <v/>
      </c>
      <c r="DB32" s="16" t="str">
        <f t="shared" ca="1" si="16"/>
        <v/>
      </c>
      <c r="DC32" s="16" t="str">
        <f t="shared" ca="1" si="16"/>
        <v/>
      </c>
      <c r="DD32" s="166" t="str">
        <f t="shared" ca="1" si="16"/>
        <v/>
      </c>
    </row>
    <row r="33" spans="1:108" s="12" customFormat="1" ht="36" customHeight="1" x14ac:dyDescent="0.3">
      <c r="A33" s="7"/>
      <c r="B33" s="81" t="s">
        <v>520</v>
      </c>
      <c r="C33" s="13" t="s">
        <v>481</v>
      </c>
      <c r="D33" s="104">
        <f>ROW()</f>
        <v>33</v>
      </c>
      <c r="E33" s="150" t="s">
        <v>298</v>
      </c>
      <c r="F33" s="110">
        <v>1</v>
      </c>
      <c r="G33" s="110"/>
      <c r="H33" s="110">
        <v>1</v>
      </c>
      <c r="I33" s="110"/>
      <c r="J33" s="148" t="s">
        <v>519</v>
      </c>
      <c r="K33" s="19" t="s">
        <v>502</v>
      </c>
      <c r="L33" s="106">
        <f ca="1">IF(Milestones435217[[#This Row],[Category]]&lt;&gt;"Step",Milestones435217[[#This Row],[Days Complete]]/SUM(Milestones435217[[#This Row],[Days of Work]:[Days Delayed]]),(SUM(INDIRECT(_xlfn.CONCAT("M",ROW()+1)):INDIRECT(_xlfn.CONCAT("M",_xlfn.XLOOKUP(Milestones435217[[#This Row],[Category]],$C35:$C72,$D35:$D72,1000,2,1)-1)))/SUM(INDIRECT(_xlfn.CONCAT("F",ROW()+1)):INDIRECT(_xlfn.CONCAT("G",_xlfn.XLOOKUP(Milestones435217[[#This Row],[Category]],$C35:$C72,$D35:$D72,1000,2,1)-1)))))</f>
        <v>1</v>
      </c>
      <c r="M3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3" s="108"/>
      <c r="O33" s="108" cm="1">
        <f t="array" aca="1" ref="O3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45070</v>
      </c>
      <c r="P33" s="109" cm="1">
        <f t="array" aca="1" ref="P3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45070</v>
      </c>
      <c r="Q33" s="13"/>
      <c r="R33" s="165" t="str">
        <f t="shared" ca="1" si="6"/>
        <v/>
      </c>
      <c r="S33" s="16" t="str">
        <f t="shared" ca="1" si="6"/>
        <v/>
      </c>
      <c r="T33" s="16" t="str">
        <f t="shared" ca="1" si="6"/>
        <v/>
      </c>
      <c r="U33" s="16" t="str">
        <f t="shared" ca="1" si="6"/>
        <v/>
      </c>
      <c r="V33" s="16" t="str">
        <f t="shared" ca="1" si="6"/>
        <v/>
      </c>
      <c r="W33" s="16" t="str">
        <f t="shared" ca="1" si="6"/>
        <v/>
      </c>
      <c r="X33" s="16" t="str">
        <f t="shared" ca="1" si="6"/>
        <v/>
      </c>
      <c r="Y33" s="16" t="str">
        <f t="shared" ca="1" si="6"/>
        <v/>
      </c>
      <c r="Z33" s="16" t="str">
        <f t="shared" ca="1" si="6"/>
        <v/>
      </c>
      <c r="AA33" s="16" t="str">
        <f t="shared" ca="1" si="6"/>
        <v/>
      </c>
      <c r="AB33" s="16" t="str">
        <f t="shared" ca="1" si="6"/>
        <v/>
      </c>
      <c r="AC33" s="16" t="str">
        <f t="shared" ca="1" si="6"/>
        <v/>
      </c>
      <c r="AD33" s="16" t="str">
        <f t="shared" ca="1" si="6"/>
        <v/>
      </c>
      <c r="AE33" s="16" t="str">
        <f t="shared" ca="1" si="6"/>
        <v/>
      </c>
      <c r="AF33" s="16" t="str">
        <f t="shared" ca="1" si="6"/>
        <v/>
      </c>
      <c r="AG33" s="16" t="str">
        <f t="shared" ca="1" si="6"/>
        <v/>
      </c>
      <c r="AH33" s="16" t="str">
        <f t="shared" ca="1" si="9"/>
        <v/>
      </c>
      <c r="AI33" s="16" t="str">
        <f t="shared" ca="1" si="9"/>
        <v/>
      </c>
      <c r="AJ33" s="16" t="str">
        <f t="shared" ca="1" si="9"/>
        <v/>
      </c>
      <c r="AK33" s="16" t="str">
        <f t="shared" ca="1" si="9"/>
        <v/>
      </c>
      <c r="AL33" s="16" t="str">
        <f t="shared" ca="1" si="9"/>
        <v/>
      </c>
      <c r="AM33" s="16" t="str">
        <f t="shared" ca="1" si="9"/>
        <v/>
      </c>
      <c r="AN33" s="16" t="str">
        <f t="shared" ca="1" si="9"/>
        <v/>
      </c>
      <c r="AO33" s="16" t="str">
        <f t="shared" ca="1" si="9"/>
        <v/>
      </c>
      <c r="AP33" s="16" t="str">
        <f t="shared" ca="1" si="9"/>
        <v/>
      </c>
      <c r="AQ33" s="16" t="str">
        <f t="shared" ca="1" si="9"/>
        <v/>
      </c>
      <c r="AR33" s="16" t="str">
        <f t="shared" ca="1" si="9"/>
        <v/>
      </c>
      <c r="AS33" s="16" t="str">
        <f t="shared" ca="1" si="9"/>
        <v/>
      </c>
      <c r="AT33" s="16" t="str">
        <f t="shared" ca="1" si="9"/>
        <v/>
      </c>
      <c r="AU33" s="16" t="str">
        <f t="shared" ca="1" si="9"/>
        <v/>
      </c>
      <c r="AV33" s="16" t="str">
        <f t="shared" ca="1" si="9"/>
        <v/>
      </c>
      <c r="AW33" s="16" t="str">
        <f t="shared" ca="1" si="9"/>
        <v/>
      </c>
      <c r="AX33" s="16" t="str">
        <f t="shared" ca="1" si="13"/>
        <v/>
      </c>
      <c r="AY33" s="16" t="str">
        <f t="shared" ca="1" si="13"/>
        <v/>
      </c>
      <c r="AZ33" s="16" t="str">
        <f t="shared" ca="1" si="13"/>
        <v/>
      </c>
      <c r="BA33" s="16" t="str">
        <f t="shared" ca="1" si="13"/>
        <v/>
      </c>
      <c r="BB33" s="16" t="str">
        <f t="shared" ca="1" si="13"/>
        <v/>
      </c>
      <c r="BC33" s="16" t="str">
        <f t="shared" ca="1" si="13"/>
        <v/>
      </c>
      <c r="BD33" s="16" t="str">
        <f t="shared" ca="1" si="13"/>
        <v/>
      </c>
      <c r="BE33" s="16" t="str">
        <f t="shared" ca="1" si="13"/>
        <v/>
      </c>
      <c r="BF33" s="16" t="str">
        <f t="shared" ca="1" si="13"/>
        <v/>
      </c>
      <c r="BG33" s="16" t="str">
        <f t="shared" ca="1" si="13"/>
        <v/>
      </c>
      <c r="BH33" s="16" t="str">
        <f t="shared" ca="1" si="13"/>
        <v/>
      </c>
      <c r="BI33" s="16" t="str">
        <f t="shared" ca="1" si="13"/>
        <v/>
      </c>
      <c r="BJ33" s="16" t="str">
        <f t="shared" ca="1" si="13"/>
        <v/>
      </c>
      <c r="BK33" s="16" t="str">
        <f t="shared" ca="1" si="13"/>
        <v/>
      </c>
      <c r="BL33" s="16" t="str">
        <f t="shared" ca="1" si="13"/>
        <v/>
      </c>
      <c r="BM33" s="16" t="str">
        <f t="shared" ca="1" si="13"/>
        <v/>
      </c>
      <c r="BN33" s="16" t="str">
        <f t="shared" ca="1" si="14"/>
        <v/>
      </c>
      <c r="BO33" s="16" t="str">
        <f t="shared" ca="1" si="14"/>
        <v/>
      </c>
      <c r="BP33" s="16" t="str">
        <f t="shared" ca="1" si="14"/>
        <v/>
      </c>
      <c r="BQ33" s="16" t="str">
        <f t="shared" ca="1" si="14"/>
        <v/>
      </c>
      <c r="BR33" s="16" t="str">
        <f t="shared" ca="1" si="14"/>
        <v/>
      </c>
      <c r="BS33" s="16" t="str">
        <f t="shared" ca="1" si="14"/>
        <v/>
      </c>
      <c r="BT33" s="16" t="str">
        <f t="shared" ca="1" si="14"/>
        <v/>
      </c>
      <c r="BU33" s="16" t="str">
        <f t="shared" ca="1" si="14"/>
        <v/>
      </c>
      <c r="BV33" s="16" t="str">
        <f t="shared" ca="1" si="14"/>
        <v/>
      </c>
      <c r="BW33" s="16" t="str">
        <f t="shared" ca="1" si="14"/>
        <v/>
      </c>
      <c r="BX33" s="16" t="str">
        <f t="shared" ca="1" si="14"/>
        <v/>
      </c>
      <c r="BY33" s="16" t="str">
        <f t="shared" ca="1" si="14"/>
        <v/>
      </c>
      <c r="BZ33" s="16" t="str">
        <f t="shared" ca="1" si="14"/>
        <v/>
      </c>
      <c r="CA33" s="16" t="str">
        <f t="shared" ca="1" si="14"/>
        <v/>
      </c>
      <c r="CB33" s="16" t="str">
        <f t="shared" ca="1" si="14"/>
        <v/>
      </c>
      <c r="CC33" s="16" t="str">
        <f t="shared" ca="1" si="14"/>
        <v/>
      </c>
      <c r="CD33" s="16" t="str">
        <f t="shared" ca="1" si="15"/>
        <v/>
      </c>
      <c r="CE33" s="16" t="str">
        <f t="shared" ca="1" si="15"/>
        <v/>
      </c>
      <c r="CF33" s="16" t="str">
        <f t="shared" ca="1" si="15"/>
        <v/>
      </c>
      <c r="CG33" s="16" t="str">
        <f t="shared" ca="1" si="15"/>
        <v/>
      </c>
      <c r="CH33" s="16" t="str">
        <f t="shared" ca="1" si="15"/>
        <v/>
      </c>
      <c r="CI33" s="16" t="str">
        <f t="shared" ca="1" si="15"/>
        <v/>
      </c>
      <c r="CJ33" s="16" t="str">
        <f t="shared" ca="1" si="15"/>
        <v/>
      </c>
      <c r="CK33" s="16" t="str">
        <f t="shared" ca="1" si="15"/>
        <v/>
      </c>
      <c r="CL33" s="16" t="str">
        <f t="shared" ca="1" si="15"/>
        <v/>
      </c>
      <c r="CM33" s="16" t="str">
        <f t="shared" ca="1" si="15"/>
        <v/>
      </c>
      <c r="CN33" s="16" t="str">
        <f t="shared" ca="1" si="15"/>
        <v/>
      </c>
      <c r="CO33" s="16" t="str">
        <f t="shared" ca="1" si="15"/>
        <v/>
      </c>
      <c r="CP33" s="16" t="str">
        <f t="shared" ca="1" si="15"/>
        <v/>
      </c>
      <c r="CQ33" s="16" t="str">
        <f t="shared" ca="1" si="15"/>
        <v/>
      </c>
      <c r="CR33" s="16" t="str">
        <f t="shared" ca="1" si="15"/>
        <v/>
      </c>
      <c r="CS33" s="16" t="str">
        <f t="shared" ca="1" si="15"/>
        <v/>
      </c>
      <c r="CT33" s="16" t="str">
        <f t="shared" ca="1" si="16"/>
        <v/>
      </c>
      <c r="CU33" s="16" t="str">
        <f t="shared" ca="1" si="16"/>
        <v/>
      </c>
      <c r="CV33" s="16" t="str">
        <f t="shared" ca="1" si="16"/>
        <v/>
      </c>
      <c r="CW33" s="16" t="str">
        <f t="shared" ca="1" si="16"/>
        <v/>
      </c>
      <c r="CX33" s="16" t="str">
        <f t="shared" ca="1" si="16"/>
        <v/>
      </c>
      <c r="CY33" s="16" t="str">
        <f t="shared" ca="1" si="16"/>
        <v/>
      </c>
      <c r="CZ33" s="16" t="str">
        <f t="shared" ca="1" si="16"/>
        <v/>
      </c>
      <c r="DA33" s="16" t="str">
        <f t="shared" ca="1" si="16"/>
        <v/>
      </c>
      <c r="DB33" s="16" t="str">
        <f t="shared" ca="1" si="16"/>
        <v/>
      </c>
      <c r="DC33" s="16" t="str">
        <f t="shared" ca="1" si="16"/>
        <v/>
      </c>
      <c r="DD33" s="166" t="str">
        <f t="shared" ca="1" si="16"/>
        <v/>
      </c>
    </row>
    <row r="34" spans="1:108" s="12" customFormat="1" ht="36" customHeight="1" x14ac:dyDescent="0.3">
      <c r="A34" s="7"/>
      <c r="B34" s="81" t="s">
        <v>521</v>
      </c>
      <c r="C34" s="13" t="s">
        <v>483</v>
      </c>
      <c r="D34" s="104">
        <f>ROW()</f>
        <v>34</v>
      </c>
      <c r="E34" s="150" t="s">
        <v>301</v>
      </c>
      <c r="F34" s="110">
        <v>2</v>
      </c>
      <c r="G34" s="110"/>
      <c r="H34" s="110"/>
      <c r="I34" s="110">
        <v>3</v>
      </c>
      <c r="J34" s="148" t="str">
        <f t="shared" ref="J34:J36" si="19">B33</f>
        <v>Define migration tooling and get business signoff on approach</v>
      </c>
      <c r="K34" s="19" t="s">
        <v>503</v>
      </c>
      <c r="L34" s="106">
        <f ca="1">IF(Milestones435217[[#This Row],[Category]]&lt;&gt;"Step",Milestones435217[[#This Row],[Days Complete]]/SUM(Milestones435217[[#This Row],[Days of Work]:[Days Delayed]]),(SUM(INDIRECT(_xlfn.CONCAT("M",ROW()+1)):INDIRECT(_xlfn.CONCAT("M",_xlfn.XLOOKUP(Milestones435217[[#This Row],[Category]],$C36:$C73,$D36:$D73,1000,2,1)-1)))/SUM(INDIRECT(_xlfn.CONCAT("F",ROW()+1)):INDIRECT(_xlfn.CONCAT("G",_xlfn.XLOOKUP(Milestones435217[[#This Row],[Category]],$C36:$C73,$D36:$D73,1000,2,1)-1)))))</f>
        <v>0</v>
      </c>
      <c r="M3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4" s="108"/>
      <c r="O34" s="108" cm="1">
        <f t="array" aca="1" ref="O3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45076</v>
      </c>
      <c r="P34" s="109" cm="1">
        <f t="array" aca="1" ref="P3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45077</v>
      </c>
      <c r="Q34" s="13"/>
      <c r="R34" s="165" t="str">
        <f t="shared" ca="1" si="6"/>
        <v/>
      </c>
      <c r="S34" s="16" t="str">
        <f t="shared" ca="1" si="6"/>
        <v/>
      </c>
      <c r="T34" s="16" t="str">
        <f t="shared" ca="1" si="6"/>
        <v/>
      </c>
      <c r="U34" s="16" t="str">
        <f t="shared" ca="1" si="6"/>
        <v/>
      </c>
      <c r="V34" s="16" t="str">
        <f t="shared" ca="1" si="6"/>
        <v/>
      </c>
      <c r="W34" s="16" t="str">
        <f t="shared" ca="1" si="6"/>
        <v/>
      </c>
      <c r="X34" s="16" t="str">
        <f t="shared" ca="1" si="6"/>
        <v/>
      </c>
      <c r="Y34" s="16" t="str">
        <f t="shared" ca="1" si="6"/>
        <v/>
      </c>
      <c r="Z34" s="16" t="str">
        <f t="shared" ca="1" si="6"/>
        <v/>
      </c>
      <c r="AA34" s="16" t="str">
        <f t="shared" ca="1" si="6"/>
        <v/>
      </c>
      <c r="AB34" s="16" t="str">
        <f t="shared" ca="1" si="6"/>
        <v/>
      </c>
      <c r="AC34" s="16" t="str">
        <f t="shared" ca="1" si="6"/>
        <v/>
      </c>
      <c r="AD34" s="16" t="str">
        <f t="shared" ca="1" si="6"/>
        <v/>
      </c>
      <c r="AE34" s="16" t="str">
        <f t="shared" ca="1" si="6"/>
        <v/>
      </c>
      <c r="AF34" s="16" t="str">
        <f t="shared" ca="1" si="6"/>
        <v/>
      </c>
      <c r="AG34" s="16" t="str">
        <f t="shared" ca="1" si="6"/>
        <v/>
      </c>
      <c r="AH34" s="16" t="str">
        <f t="shared" ca="1" si="9"/>
        <v/>
      </c>
      <c r="AI34" s="16" t="str">
        <f t="shared" ca="1" si="9"/>
        <v/>
      </c>
      <c r="AJ34" s="16" t="str">
        <f t="shared" ca="1" si="9"/>
        <v/>
      </c>
      <c r="AK34" s="16" t="str">
        <f t="shared" ca="1" si="9"/>
        <v/>
      </c>
      <c r="AL34" s="16" t="str">
        <f t="shared" ca="1" si="9"/>
        <v/>
      </c>
      <c r="AM34" s="16" t="str">
        <f t="shared" ca="1" si="9"/>
        <v/>
      </c>
      <c r="AN34" s="16" t="str">
        <f t="shared" ca="1" si="9"/>
        <v/>
      </c>
      <c r="AO34" s="16" t="str">
        <f t="shared" ca="1" si="9"/>
        <v/>
      </c>
      <c r="AP34" s="16" t="str">
        <f t="shared" ca="1" si="9"/>
        <v/>
      </c>
      <c r="AQ34" s="16" t="str">
        <f t="shared" ca="1" si="9"/>
        <v/>
      </c>
      <c r="AR34" s="16" t="str">
        <f t="shared" ca="1" si="9"/>
        <v/>
      </c>
      <c r="AS34" s="16" t="str">
        <f t="shared" ca="1" si="9"/>
        <v/>
      </c>
      <c r="AT34" s="16" t="str">
        <f t="shared" ca="1" si="9"/>
        <v/>
      </c>
      <c r="AU34" s="16" t="str">
        <f t="shared" ca="1" si="9"/>
        <v/>
      </c>
      <c r="AV34" s="16" t="str">
        <f t="shared" ca="1" si="9"/>
        <v/>
      </c>
      <c r="AW34" s="16" t="str">
        <f t="shared" ca="1" si="9"/>
        <v/>
      </c>
      <c r="AX34" s="16" t="str">
        <f t="shared" ca="1" si="13"/>
        <v/>
      </c>
      <c r="AY34" s="16" t="str">
        <f t="shared" ca="1" si="13"/>
        <v/>
      </c>
      <c r="AZ34" s="16" t="str">
        <f t="shared" ca="1" si="13"/>
        <v/>
      </c>
      <c r="BA34" s="16" t="str">
        <f t="shared" ca="1" si="13"/>
        <v/>
      </c>
      <c r="BB34" s="16" t="str">
        <f t="shared" ca="1" si="13"/>
        <v/>
      </c>
      <c r="BC34" s="16" t="str">
        <f t="shared" ca="1" si="13"/>
        <v/>
      </c>
      <c r="BD34" s="16" t="str">
        <f t="shared" ca="1" si="13"/>
        <v/>
      </c>
      <c r="BE34" s="16" t="str">
        <f t="shared" ca="1" si="13"/>
        <v/>
      </c>
      <c r="BF34" s="16" t="str">
        <f t="shared" ca="1" si="13"/>
        <v/>
      </c>
      <c r="BG34" s="16" t="str">
        <f t="shared" ca="1" si="13"/>
        <v/>
      </c>
      <c r="BH34" s="16" t="str">
        <f t="shared" ca="1" si="13"/>
        <v/>
      </c>
      <c r="BI34" s="16" t="str">
        <f t="shared" ca="1" si="13"/>
        <v/>
      </c>
      <c r="BJ34" s="16" t="str">
        <f t="shared" ca="1" si="13"/>
        <v/>
      </c>
      <c r="BK34" s="16" t="str">
        <f t="shared" ca="1" si="13"/>
        <v/>
      </c>
      <c r="BL34" s="16" t="str">
        <f t="shared" ca="1" si="13"/>
        <v/>
      </c>
      <c r="BM34" s="16" t="str">
        <f t="shared" ca="1" si="13"/>
        <v/>
      </c>
      <c r="BN34" s="16" t="str">
        <f t="shared" ca="1" si="14"/>
        <v/>
      </c>
      <c r="BO34" s="16" t="str">
        <f t="shared" ca="1" si="14"/>
        <v/>
      </c>
      <c r="BP34" s="16" t="str">
        <f t="shared" ca="1" si="14"/>
        <v/>
      </c>
      <c r="BQ34" s="16" t="str">
        <f t="shared" ca="1" si="14"/>
        <v/>
      </c>
      <c r="BR34" s="16" t="str">
        <f t="shared" ca="1" si="14"/>
        <v/>
      </c>
      <c r="BS34" s="16" t="str">
        <f t="shared" ca="1" si="14"/>
        <v/>
      </c>
      <c r="BT34" s="16" t="str">
        <f t="shared" ca="1" si="14"/>
        <v/>
      </c>
      <c r="BU34" s="16" t="str">
        <f t="shared" ca="1" si="14"/>
        <v/>
      </c>
      <c r="BV34" s="16" t="str">
        <f t="shared" ca="1" si="14"/>
        <v/>
      </c>
      <c r="BW34" s="16" t="str">
        <f t="shared" ca="1" si="14"/>
        <v/>
      </c>
      <c r="BX34" s="16" t="str">
        <f t="shared" ca="1" si="14"/>
        <v/>
      </c>
      <c r="BY34" s="16" t="str">
        <f t="shared" ca="1" si="14"/>
        <v/>
      </c>
      <c r="BZ34" s="16" t="str">
        <f t="shared" ca="1" si="14"/>
        <v/>
      </c>
      <c r="CA34" s="16" t="str">
        <f t="shared" ca="1" si="14"/>
        <v/>
      </c>
      <c r="CB34" s="16" t="str">
        <f t="shared" ca="1" si="14"/>
        <v/>
      </c>
      <c r="CC34" s="16" t="str">
        <f t="shared" ca="1" si="14"/>
        <v/>
      </c>
      <c r="CD34" s="16" t="str">
        <f t="shared" ca="1" si="15"/>
        <v/>
      </c>
      <c r="CE34" s="16" t="str">
        <f t="shared" ca="1" si="15"/>
        <v/>
      </c>
      <c r="CF34" s="16" t="str">
        <f t="shared" ca="1" si="15"/>
        <v/>
      </c>
      <c r="CG34" s="16" t="str">
        <f t="shared" ca="1" si="15"/>
        <v/>
      </c>
      <c r="CH34" s="16" t="str">
        <f t="shared" ca="1" si="15"/>
        <v/>
      </c>
      <c r="CI34" s="16" t="str">
        <f t="shared" ca="1" si="15"/>
        <v/>
      </c>
      <c r="CJ34" s="16" t="str">
        <f t="shared" ca="1" si="15"/>
        <v/>
      </c>
      <c r="CK34" s="16" t="str">
        <f t="shared" ca="1" si="15"/>
        <v/>
      </c>
      <c r="CL34" s="16" t="str">
        <f t="shared" ca="1" si="15"/>
        <v/>
      </c>
      <c r="CM34" s="16" t="str">
        <f t="shared" ca="1" si="15"/>
        <v/>
      </c>
      <c r="CN34" s="16" t="str">
        <f t="shared" ca="1" si="15"/>
        <v/>
      </c>
      <c r="CO34" s="16" t="str">
        <f t="shared" ca="1" si="15"/>
        <v/>
      </c>
      <c r="CP34" s="16" t="str">
        <f t="shared" ca="1" si="15"/>
        <v/>
      </c>
      <c r="CQ34" s="16" t="str">
        <f t="shared" ca="1" si="15"/>
        <v/>
      </c>
      <c r="CR34" s="16" t="str">
        <f t="shared" ca="1" si="15"/>
        <v/>
      </c>
      <c r="CS34" s="16" t="str">
        <f t="shared" ca="1" si="15"/>
        <v/>
      </c>
      <c r="CT34" s="16" t="str">
        <f t="shared" ca="1" si="16"/>
        <v/>
      </c>
      <c r="CU34" s="16" t="str">
        <f t="shared" ca="1" si="16"/>
        <v/>
      </c>
      <c r="CV34" s="16" t="str">
        <f t="shared" ca="1" si="16"/>
        <v/>
      </c>
      <c r="CW34" s="16" t="str">
        <f t="shared" ca="1" si="16"/>
        <v/>
      </c>
      <c r="CX34" s="16" t="str">
        <f t="shared" ca="1" si="16"/>
        <v/>
      </c>
      <c r="CY34" s="16" t="str">
        <f t="shared" ca="1" si="16"/>
        <v/>
      </c>
      <c r="CZ34" s="16" t="str">
        <f t="shared" ca="1" si="16"/>
        <v/>
      </c>
      <c r="DA34" s="16" t="str">
        <f t="shared" ca="1" si="16"/>
        <v/>
      </c>
      <c r="DB34" s="16" t="str">
        <f t="shared" ca="1" si="16"/>
        <v/>
      </c>
      <c r="DC34" s="16" t="str">
        <f t="shared" ca="1" si="16"/>
        <v/>
      </c>
      <c r="DD34" s="166" t="str">
        <f t="shared" ca="1" si="16"/>
        <v/>
      </c>
    </row>
    <row r="35" spans="1:108" s="12" customFormat="1" ht="36" customHeight="1" x14ac:dyDescent="0.3">
      <c r="A35" s="7"/>
      <c r="B35" s="81" t="s">
        <v>522</v>
      </c>
      <c r="C35" s="13" t="s">
        <v>484</v>
      </c>
      <c r="D35" s="104">
        <f>ROW()</f>
        <v>35</v>
      </c>
      <c r="E35" s="150" t="s">
        <v>301</v>
      </c>
      <c r="F35" s="110">
        <v>2</v>
      </c>
      <c r="G35" s="110"/>
      <c r="H35" s="110"/>
      <c r="I35" s="110"/>
      <c r="J35" s="148" t="str">
        <f t="shared" si="19"/>
        <v>Create Azure Migrate project in Contoso production subscription</v>
      </c>
      <c r="K35" s="19" t="s">
        <v>503</v>
      </c>
      <c r="L35" s="106">
        <f ca="1">IF(Milestones435217[[#This Row],[Category]]&lt;&gt;"Step",Milestones435217[[#This Row],[Days Complete]]/SUM(Milestones435217[[#This Row],[Days of Work]:[Days Delayed]]),(SUM(INDIRECT(_xlfn.CONCAT("M",ROW()+1)):INDIRECT(_xlfn.CONCAT("M",_xlfn.XLOOKUP(Milestones435217[[#This Row],[Category]],$C37:$C74,$D37:$D74,1000,2,1)-1)))/SUM(INDIRECT(_xlfn.CONCAT("F",ROW()+1)):INDIRECT(_xlfn.CONCAT("G",_xlfn.XLOOKUP(Milestones435217[[#This Row],[Category]],$C37:$C74,$D37:$D74,1000,2,1)-1)))))</f>
        <v>0</v>
      </c>
      <c r="M3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5" s="108"/>
      <c r="O35" s="108" cm="1">
        <f t="array" aca="1" ref="O3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45078</v>
      </c>
      <c r="P35" s="109" cm="1">
        <f t="array" aca="1" ref="P3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45079</v>
      </c>
      <c r="Q35" s="13"/>
      <c r="R35" s="165" t="str">
        <f t="shared" ca="1" si="6"/>
        <v/>
      </c>
      <c r="S35" s="16" t="str">
        <f t="shared" ca="1" si="6"/>
        <v/>
      </c>
      <c r="T35" s="16" t="str">
        <f t="shared" ca="1" si="6"/>
        <v/>
      </c>
      <c r="U35" s="16" t="str">
        <f t="shared" ca="1" si="6"/>
        <v/>
      </c>
      <c r="V35" s="16" t="str">
        <f t="shared" ca="1" si="6"/>
        <v/>
      </c>
      <c r="W35" s="16" t="str">
        <f t="shared" ca="1" si="6"/>
        <v/>
      </c>
      <c r="X35" s="16" t="str">
        <f t="shared" ca="1" si="6"/>
        <v/>
      </c>
      <c r="Y35" s="16" t="str">
        <f t="shared" ca="1" si="6"/>
        <v/>
      </c>
      <c r="Z35" s="16" t="str">
        <f t="shared" ca="1" si="6"/>
        <v/>
      </c>
      <c r="AA35" s="16" t="str">
        <f t="shared" ca="1" si="6"/>
        <v/>
      </c>
      <c r="AB35" s="16" t="str">
        <f t="shared" ca="1" si="6"/>
        <v/>
      </c>
      <c r="AC35" s="16" t="str">
        <f t="shared" ca="1" si="6"/>
        <v/>
      </c>
      <c r="AD35" s="16" t="str">
        <f t="shared" ca="1" si="6"/>
        <v/>
      </c>
      <c r="AE35" s="16" t="str">
        <f t="shared" ca="1" si="6"/>
        <v/>
      </c>
      <c r="AF35" s="16" t="str">
        <f t="shared" ca="1" si="6"/>
        <v/>
      </c>
      <c r="AG35" s="16" t="str">
        <f t="shared" ca="1" si="6"/>
        <v/>
      </c>
      <c r="AH35" s="16" t="str">
        <f t="shared" ca="1" si="9"/>
        <v/>
      </c>
      <c r="AI35" s="16" t="str">
        <f t="shared" ca="1" si="9"/>
        <v/>
      </c>
      <c r="AJ35" s="16" t="str">
        <f t="shared" ca="1" si="9"/>
        <v/>
      </c>
      <c r="AK35" s="16" t="str">
        <f t="shared" ca="1" si="9"/>
        <v/>
      </c>
      <c r="AL35" s="16" t="str">
        <f t="shared" ca="1" si="9"/>
        <v/>
      </c>
      <c r="AM35" s="16" t="str">
        <f t="shared" ca="1" si="9"/>
        <v/>
      </c>
      <c r="AN35" s="16" t="str">
        <f t="shared" ca="1" si="9"/>
        <v/>
      </c>
      <c r="AO35" s="16" t="str">
        <f t="shared" ca="1" si="9"/>
        <v/>
      </c>
      <c r="AP35" s="16" t="str">
        <f t="shared" ca="1" si="9"/>
        <v/>
      </c>
      <c r="AQ35" s="16" t="str">
        <f t="shared" ca="1" si="9"/>
        <v/>
      </c>
      <c r="AR35" s="16" t="str">
        <f t="shared" ca="1" si="9"/>
        <v/>
      </c>
      <c r="AS35" s="16" t="str">
        <f t="shared" ca="1" si="9"/>
        <v/>
      </c>
      <c r="AT35" s="16" t="str">
        <f t="shared" ca="1" si="9"/>
        <v/>
      </c>
      <c r="AU35" s="16" t="str">
        <f t="shared" ca="1" si="9"/>
        <v/>
      </c>
      <c r="AV35" s="16" t="str">
        <f t="shared" ca="1" si="9"/>
        <v/>
      </c>
      <c r="AW35" s="16" t="str">
        <f t="shared" ca="1" si="9"/>
        <v/>
      </c>
      <c r="AX35" s="16" t="str">
        <f t="shared" ca="1" si="13"/>
        <v/>
      </c>
      <c r="AY35" s="16" t="str">
        <f t="shared" ca="1" si="13"/>
        <v/>
      </c>
      <c r="AZ35" s="16" t="str">
        <f t="shared" ca="1" si="13"/>
        <v/>
      </c>
      <c r="BA35" s="16" t="str">
        <f t="shared" ca="1" si="13"/>
        <v/>
      </c>
      <c r="BB35" s="16" t="str">
        <f t="shared" ca="1" si="13"/>
        <v/>
      </c>
      <c r="BC35" s="16" t="str">
        <f t="shared" ca="1" si="13"/>
        <v/>
      </c>
      <c r="BD35" s="16" t="str">
        <f t="shared" ca="1" si="13"/>
        <v/>
      </c>
      <c r="BE35" s="16" t="str">
        <f t="shared" ca="1" si="13"/>
        <v/>
      </c>
      <c r="BF35" s="16" t="str">
        <f t="shared" ca="1" si="13"/>
        <v/>
      </c>
      <c r="BG35" s="16" t="str">
        <f t="shared" ca="1" si="13"/>
        <v/>
      </c>
      <c r="BH35" s="16" t="str">
        <f t="shared" ca="1" si="13"/>
        <v/>
      </c>
      <c r="BI35" s="16" t="str">
        <f t="shared" ca="1" si="13"/>
        <v/>
      </c>
      <c r="BJ35" s="16" t="str">
        <f t="shared" ca="1" si="13"/>
        <v/>
      </c>
      <c r="BK35" s="16" t="str">
        <f t="shared" ca="1" si="13"/>
        <v/>
      </c>
      <c r="BL35" s="16" t="str">
        <f t="shared" ca="1" si="13"/>
        <v/>
      </c>
      <c r="BM35" s="16" t="str">
        <f t="shared" ca="1" si="13"/>
        <v/>
      </c>
      <c r="BN35" s="16" t="str">
        <f t="shared" ca="1" si="14"/>
        <v/>
      </c>
      <c r="BO35" s="16" t="str">
        <f t="shared" ca="1" si="14"/>
        <v/>
      </c>
      <c r="BP35" s="16" t="str">
        <f t="shared" ca="1" si="14"/>
        <v/>
      </c>
      <c r="BQ35" s="16" t="str">
        <f t="shared" ca="1" si="14"/>
        <v/>
      </c>
      <c r="BR35" s="16" t="str">
        <f t="shared" ca="1" si="14"/>
        <v/>
      </c>
      <c r="BS35" s="16" t="str">
        <f t="shared" ca="1" si="14"/>
        <v/>
      </c>
      <c r="BT35" s="16" t="str">
        <f t="shared" ca="1" si="14"/>
        <v/>
      </c>
      <c r="BU35" s="16" t="str">
        <f t="shared" ca="1" si="14"/>
        <v/>
      </c>
      <c r="BV35" s="16" t="str">
        <f t="shared" ca="1" si="14"/>
        <v/>
      </c>
      <c r="BW35" s="16" t="str">
        <f t="shared" ca="1" si="14"/>
        <v/>
      </c>
      <c r="BX35" s="16" t="str">
        <f t="shared" ca="1" si="14"/>
        <v/>
      </c>
      <c r="BY35" s="16" t="str">
        <f t="shared" ca="1" si="14"/>
        <v/>
      </c>
      <c r="BZ35" s="16" t="str">
        <f t="shared" ca="1" si="14"/>
        <v/>
      </c>
      <c r="CA35" s="16" t="str">
        <f t="shared" ca="1" si="14"/>
        <v/>
      </c>
      <c r="CB35" s="16" t="str">
        <f t="shared" ca="1" si="14"/>
        <v/>
      </c>
      <c r="CC35" s="16" t="str">
        <f t="shared" ca="1" si="14"/>
        <v/>
      </c>
      <c r="CD35" s="16" t="str">
        <f t="shared" ca="1" si="15"/>
        <v/>
      </c>
      <c r="CE35" s="16" t="str">
        <f t="shared" ca="1" si="15"/>
        <v/>
      </c>
      <c r="CF35" s="16" t="str">
        <f t="shared" ca="1" si="15"/>
        <v/>
      </c>
      <c r="CG35" s="16" t="str">
        <f t="shared" ca="1" si="15"/>
        <v/>
      </c>
      <c r="CH35" s="16" t="str">
        <f t="shared" ca="1" si="15"/>
        <v/>
      </c>
      <c r="CI35" s="16" t="str">
        <f t="shared" ca="1" si="15"/>
        <v/>
      </c>
      <c r="CJ35" s="16" t="str">
        <f t="shared" ca="1" si="15"/>
        <v/>
      </c>
      <c r="CK35" s="16" t="str">
        <f t="shared" ca="1" si="15"/>
        <v/>
      </c>
      <c r="CL35" s="16" t="str">
        <f t="shared" ca="1" si="15"/>
        <v/>
      </c>
      <c r="CM35" s="16" t="str">
        <f t="shared" ca="1" si="15"/>
        <v/>
      </c>
      <c r="CN35" s="16" t="str">
        <f t="shared" ca="1" si="15"/>
        <v/>
      </c>
      <c r="CO35" s="16" t="str">
        <f t="shared" ca="1" si="15"/>
        <v/>
      </c>
      <c r="CP35" s="16" t="str">
        <f t="shared" ca="1" si="15"/>
        <v/>
      </c>
      <c r="CQ35" s="16" t="str">
        <f t="shared" ca="1" si="15"/>
        <v/>
      </c>
      <c r="CR35" s="16" t="str">
        <f t="shared" ca="1" si="15"/>
        <v/>
      </c>
      <c r="CS35" s="16" t="str">
        <f t="shared" ca="1" si="15"/>
        <v/>
      </c>
      <c r="CT35" s="16" t="str">
        <f t="shared" ca="1" si="16"/>
        <v/>
      </c>
      <c r="CU35" s="16" t="str">
        <f t="shared" ca="1" si="16"/>
        <v/>
      </c>
      <c r="CV35" s="16" t="str">
        <f t="shared" ca="1" si="16"/>
        <v/>
      </c>
      <c r="CW35" s="16" t="str">
        <f t="shared" ca="1" si="16"/>
        <v/>
      </c>
      <c r="CX35" s="16" t="str">
        <f t="shared" ca="1" si="16"/>
        <v/>
      </c>
      <c r="CY35" s="16" t="str">
        <f t="shared" ca="1" si="16"/>
        <v/>
      </c>
      <c r="CZ35" s="16" t="str">
        <f t="shared" ca="1" si="16"/>
        <v/>
      </c>
      <c r="DA35" s="16" t="str">
        <f t="shared" ca="1" si="16"/>
        <v/>
      </c>
      <c r="DB35" s="16" t="str">
        <f t="shared" ca="1" si="16"/>
        <v/>
      </c>
      <c r="DC35" s="16" t="str">
        <f t="shared" ca="1" si="16"/>
        <v/>
      </c>
      <c r="DD35" s="166" t="str">
        <f t="shared" ca="1" si="16"/>
        <v/>
      </c>
    </row>
    <row r="36" spans="1:108" s="12" customFormat="1" ht="36" customHeight="1" x14ac:dyDescent="0.3">
      <c r="A36" s="7"/>
      <c r="B36" s="81" t="s">
        <v>6</v>
      </c>
      <c r="C36" s="13" t="s">
        <v>506</v>
      </c>
      <c r="D36" s="104">
        <f>ROW()</f>
        <v>36</v>
      </c>
      <c r="E36" s="150"/>
      <c r="F36" s="110">
        <v>2</v>
      </c>
      <c r="G36" s="110"/>
      <c r="H36" s="110"/>
      <c r="I36" s="110"/>
      <c r="J36" s="148" t="str">
        <f t="shared" si="19"/>
        <v>Install Azure Migrate appliance in Apollo data centre</v>
      </c>
      <c r="K36" s="19" t="s">
        <v>503</v>
      </c>
      <c r="L36" s="106">
        <f ca="1">IF(Milestones435217[[#This Row],[Category]]&lt;&gt;"Step",Milestones435217[[#This Row],[Days Complete]]/SUM(Milestones435217[[#This Row],[Days of Work]:[Days Delayed]]),(SUM(INDIRECT(_xlfn.CONCAT("M",ROW()+1)):INDIRECT(_xlfn.CONCAT("M",_xlfn.XLOOKUP(Milestones435217[[#This Row],[Category]],$C38:$C75,$D38:$D75,1000,2,1)-1)))/SUM(INDIRECT(_xlfn.CONCAT("F",ROW()+1)):INDIRECT(_xlfn.CONCAT("G",_xlfn.XLOOKUP(Milestones435217[[#This Row],[Category]],$C38:$C75,$D38:$D75,1000,2,1)-1)))))</f>
        <v>0</v>
      </c>
      <c r="M3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6" s="108"/>
      <c r="O36" s="108" cm="1">
        <f t="array" aca="1" ref="O3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45082</v>
      </c>
      <c r="P36" s="109" cm="1">
        <f t="array" aca="1" ref="P3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45083</v>
      </c>
      <c r="Q36" s="13"/>
      <c r="R36" s="165" t="str">
        <f t="shared" ca="1" si="6"/>
        <v/>
      </c>
      <c r="S36" s="16" t="str">
        <f t="shared" ca="1" si="6"/>
        <v/>
      </c>
      <c r="T36" s="16" t="str">
        <f t="shared" ca="1" si="6"/>
        <v/>
      </c>
      <c r="U36" s="16" t="str">
        <f t="shared" ca="1" si="6"/>
        <v/>
      </c>
      <c r="V36" s="16" t="str">
        <f t="shared" ca="1" si="6"/>
        <v/>
      </c>
      <c r="W36" s="16" t="str">
        <f t="shared" ca="1" si="6"/>
        <v/>
      </c>
      <c r="X36" s="16" t="str">
        <f t="shared" ca="1" si="6"/>
        <v/>
      </c>
      <c r="Y36" s="16" t="str">
        <f t="shared" ca="1" si="6"/>
        <v/>
      </c>
      <c r="Z36" s="16" t="str">
        <f t="shared" ca="1" si="6"/>
        <v/>
      </c>
      <c r="AA36" s="16" t="str">
        <f t="shared" ca="1" si="6"/>
        <v/>
      </c>
      <c r="AB36" s="16" t="str">
        <f t="shared" ca="1" si="6"/>
        <v/>
      </c>
      <c r="AC36" s="16" t="str">
        <f t="shared" ca="1" si="6"/>
        <v/>
      </c>
      <c r="AD36" s="16" t="str">
        <f t="shared" ca="1" si="6"/>
        <v/>
      </c>
      <c r="AE36" s="16" t="str">
        <f t="shared" ca="1" si="6"/>
        <v/>
      </c>
      <c r="AF36" s="16" t="str">
        <f t="shared" ca="1" si="6"/>
        <v/>
      </c>
      <c r="AG36" s="16" t="str">
        <f t="shared" ca="1" si="6"/>
        <v/>
      </c>
      <c r="AH36" s="16" t="str">
        <f t="shared" ca="1" si="9"/>
        <v/>
      </c>
      <c r="AI36" s="16" t="str">
        <f t="shared" ca="1" si="9"/>
        <v/>
      </c>
      <c r="AJ36" s="16" t="str">
        <f t="shared" ca="1" si="9"/>
        <v/>
      </c>
      <c r="AK36" s="16" t="str">
        <f t="shared" ca="1" si="9"/>
        <v/>
      </c>
      <c r="AL36" s="16" t="str">
        <f t="shared" ca="1" si="9"/>
        <v/>
      </c>
      <c r="AM36" s="16" t="str">
        <f t="shared" ca="1" si="9"/>
        <v/>
      </c>
      <c r="AN36" s="16" t="str">
        <f t="shared" ca="1" si="9"/>
        <v/>
      </c>
      <c r="AO36" s="16" t="str">
        <f t="shared" ca="1" si="9"/>
        <v/>
      </c>
      <c r="AP36" s="16" t="str">
        <f t="shared" ca="1" si="9"/>
        <v/>
      </c>
      <c r="AQ36" s="16" t="str">
        <f t="shared" ca="1" si="9"/>
        <v/>
      </c>
      <c r="AR36" s="16" t="str">
        <f t="shared" ca="1" si="9"/>
        <v/>
      </c>
      <c r="AS36" s="16" t="str">
        <f t="shared" ca="1" si="9"/>
        <v/>
      </c>
      <c r="AT36" s="16" t="str">
        <f t="shared" ca="1" si="9"/>
        <v/>
      </c>
      <c r="AU36" s="16" t="str">
        <f t="shared" ca="1" si="9"/>
        <v/>
      </c>
      <c r="AV36" s="16" t="str">
        <f t="shared" ca="1" si="9"/>
        <v/>
      </c>
      <c r="AW36" s="16" t="str">
        <f t="shared" ca="1" si="9"/>
        <v/>
      </c>
      <c r="AX36" s="16" t="str">
        <f t="shared" ca="1" si="13"/>
        <v/>
      </c>
      <c r="AY36" s="16" t="str">
        <f t="shared" ca="1" si="13"/>
        <v/>
      </c>
      <c r="AZ36" s="16" t="str">
        <f t="shared" ca="1" si="13"/>
        <v/>
      </c>
      <c r="BA36" s="16" t="str">
        <f t="shared" ca="1" si="13"/>
        <v/>
      </c>
      <c r="BB36" s="16" t="str">
        <f t="shared" ca="1" si="13"/>
        <v/>
      </c>
      <c r="BC36" s="16" t="str">
        <f t="shared" ca="1" si="13"/>
        <v/>
      </c>
      <c r="BD36" s="16" t="str">
        <f t="shared" ca="1" si="13"/>
        <v/>
      </c>
      <c r="BE36" s="16" t="str">
        <f t="shared" ca="1" si="13"/>
        <v/>
      </c>
      <c r="BF36" s="16">
        <f t="shared" ca="1" si="13"/>
        <v>2</v>
      </c>
      <c r="BG36" s="16">
        <f t="shared" ca="1" si="13"/>
        <v>2</v>
      </c>
      <c r="BH36" s="16" t="str">
        <f t="shared" ca="1" si="13"/>
        <v/>
      </c>
      <c r="BI36" s="16" t="str">
        <f t="shared" ca="1" si="13"/>
        <v/>
      </c>
      <c r="BJ36" s="16" t="str">
        <f t="shared" ca="1" si="13"/>
        <v/>
      </c>
      <c r="BK36" s="16" t="str">
        <f t="shared" ca="1" si="13"/>
        <v/>
      </c>
      <c r="BL36" s="16" t="str">
        <f t="shared" ca="1" si="13"/>
        <v/>
      </c>
      <c r="BM36" s="16" t="str">
        <f t="shared" ca="1" si="13"/>
        <v/>
      </c>
      <c r="BN36" s="16" t="str">
        <f t="shared" ca="1" si="14"/>
        <v/>
      </c>
      <c r="BO36" s="16" t="str">
        <f t="shared" ca="1" si="14"/>
        <v/>
      </c>
      <c r="BP36" s="16" t="str">
        <f t="shared" ca="1" si="14"/>
        <v/>
      </c>
      <c r="BQ36" s="16" t="str">
        <f t="shared" ca="1" si="14"/>
        <v/>
      </c>
      <c r="BR36" s="16" t="str">
        <f t="shared" ca="1" si="14"/>
        <v/>
      </c>
      <c r="BS36" s="16" t="str">
        <f t="shared" ca="1" si="14"/>
        <v/>
      </c>
      <c r="BT36" s="16" t="str">
        <f t="shared" ca="1" si="14"/>
        <v/>
      </c>
      <c r="BU36" s="16" t="str">
        <f t="shared" ca="1" si="14"/>
        <v/>
      </c>
      <c r="BV36" s="16" t="str">
        <f t="shared" ca="1" si="14"/>
        <v/>
      </c>
      <c r="BW36" s="16" t="str">
        <f t="shared" ca="1" si="14"/>
        <v/>
      </c>
      <c r="BX36" s="16" t="str">
        <f t="shared" ca="1" si="14"/>
        <v/>
      </c>
      <c r="BY36" s="16" t="str">
        <f t="shared" ca="1" si="14"/>
        <v/>
      </c>
      <c r="BZ36" s="16" t="str">
        <f t="shared" ca="1" si="14"/>
        <v/>
      </c>
      <c r="CA36" s="16" t="str">
        <f t="shared" ca="1" si="14"/>
        <v/>
      </c>
      <c r="CB36" s="16" t="str">
        <f t="shared" ca="1" si="14"/>
        <v/>
      </c>
      <c r="CC36" s="16" t="str">
        <f t="shared" ca="1" si="14"/>
        <v/>
      </c>
      <c r="CD36" s="16" t="str">
        <f t="shared" ca="1" si="15"/>
        <v/>
      </c>
      <c r="CE36" s="16" t="str">
        <f t="shared" ca="1" si="15"/>
        <v/>
      </c>
      <c r="CF36" s="16" t="str">
        <f t="shared" ca="1" si="15"/>
        <v/>
      </c>
      <c r="CG36" s="16" t="str">
        <f t="shared" ca="1" si="15"/>
        <v/>
      </c>
      <c r="CH36" s="16" t="str">
        <f t="shared" ca="1" si="15"/>
        <v/>
      </c>
      <c r="CI36" s="16" t="str">
        <f t="shared" ca="1" si="15"/>
        <v/>
      </c>
      <c r="CJ36" s="16" t="str">
        <f t="shared" ca="1" si="15"/>
        <v/>
      </c>
      <c r="CK36" s="16" t="str">
        <f t="shared" ca="1" si="15"/>
        <v/>
      </c>
      <c r="CL36" s="16" t="str">
        <f t="shared" ca="1" si="15"/>
        <v/>
      </c>
      <c r="CM36" s="16" t="str">
        <f t="shared" ca="1" si="15"/>
        <v/>
      </c>
      <c r="CN36" s="16" t="str">
        <f t="shared" ca="1" si="15"/>
        <v/>
      </c>
      <c r="CO36" s="16" t="str">
        <f t="shared" ca="1" si="15"/>
        <v/>
      </c>
      <c r="CP36" s="16" t="str">
        <f t="shared" ca="1" si="15"/>
        <v/>
      </c>
      <c r="CQ36" s="16" t="str">
        <f t="shared" ca="1" si="15"/>
        <v/>
      </c>
      <c r="CR36" s="16" t="str">
        <f t="shared" ca="1" si="15"/>
        <v/>
      </c>
      <c r="CS36" s="16" t="str">
        <f t="shared" ca="1" si="15"/>
        <v/>
      </c>
      <c r="CT36" s="16" t="str">
        <f t="shared" ca="1" si="16"/>
        <v/>
      </c>
      <c r="CU36" s="16" t="str">
        <f t="shared" ca="1" si="16"/>
        <v/>
      </c>
      <c r="CV36" s="16" t="str">
        <f t="shared" ca="1" si="16"/>
        <v/>
      </c>
      <c r="CW36" s="16" t="str">
        <f t="shared" ca="1" si="16"/>
        <v/>
      </c>
      <c r="CX36" s="16" t="str">
        <f t="shared" ca="1" si="16"/>
        <v/>
      </c>
      <c r="CY36" s="16" t="str">
        <f t="shared" ca="1" si="16"/>
        <v/>
      </c>
      <c r="CZ36" s="16" t="str">
        <f t="shared" ca="1" si="16"/>
        <v/>
      </c>
      <c r="DA36" s="16" t="str">
        <f t="shared" ca="1" si="16"/>
        <v/>
      </c>
      <c r="DB36" s="16" t="str">
        <f t="shared" ca="1" si="16"/>
        <v/>
      </c>
      <c r="DC36" s="16" t="str">
        <f t="shared" ca="1" si="16"/>
        <v/>
      </c>
      <c r="DD36" s="166" t="str">
        <f t="shared" ca="1" si="16"/>
        <v/>
      </c>
    </row>
    <row r="37" spans="1:108" s="12" customFormat="1" ht="36" customHeight="1" x14ac:dyDescent="0.3">
      <c r="A37" s="7"/>
      <c r="B37" s="81" t="s">
        <v>371</v>
      </c>
      <c r="C37" s="13" t="s">
        <v>15</v>
      </c>
      <c r="D37" s="104">
        <f>ROW()</f>
        <v>37</v>
      </c>
      <c r="E37" s="151"/>
      <c r="F37" s="110"/>
      <c r="G37" s="110"/>
      <c r="H37" s="110"/>
      <c r="I37" s="110"/>
      <c r="J37" s="148" t="s">
        <v>519</v>
      </c>
      <c r="K37" s="19" t="s">
        <v>503</v>
      </c>
      <c r="L37" s="106">
        <f ca="1">IF(Milestones435217[[#This Row],[Category]]&lt;&gt;"Step",Milestones435217[[#This Row],[Days Complete]]/SUM(Milestones435217[[#This Row],[Days of Work]:[Days Delayed]]),(SUM(INDIRECT(_xlfn.CONCAT("M",ROW()+1)):INDIRECT(_xlfn.CONCAT("M",_xlfn.XLOOKUP(Milestones435217[[#This Row],[Category]],$C39:$C76,$D39:$D76,1000,2,1)-1)))/SUM(INDIRECT(_xlfn.CONCAT("F",ROW()+1)):INDIRECT(_xlfn.CONCAT("G",_xlfn.XLOOKUP(Milestones435217[[#This Row],[Category]],$C39:$C76,$D39:$D76,1000,2,1)-1)))))</f>
        <v>0</v>
      </c>
      <c r="M3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7" s="108"/>
      <c r="O37" s="108" cm="1">
        <f t="array" aca="1" ref="O3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45084</v>
      </c>
      <c r="P37" s="109" cm="1">
        <f t="array" aca="1" ref="P3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45090</v>
      </c>
      <c r="Q37" s="13"/>
      <c r="R37" s="165" t="str">
        <f t="shared" ca="1" si="6"/>
        <v/>
      </c>
      <c r="S37" s="16" t="str">
        <f t="shared" ca="1" si="6"/>
        <v/>
      </c>
      <c r="T37" s="16" t="str">
        <f t="shared" ca="1" si="6"/>
        <v/>
      </c>
      <c r="U37" s="16" t="str">
        <f t="shared" ca="1" si="6"/>
        <v/>
      </c>
      <c r="V37" s="16" t="str">
        <f t="shared" ca="1" si="6"/>
        <v/>
      </c>
      <c r="W37" s="16" t="str">
        <f t="shared" ca="1" si="6"/>
        <v/>
      </c>
      <c r="X37" s="16" t="str">
        <f t="shared" ca="1" si="6"/>
        <v/>
      </c>
      <c r="Y37" s="16" t="str">
        <f t="shared" ca="1" si="6"/>
        <v/>
      </c>
      <c r="Z37" s="16" t="str">
        <f t="shared" ca="1" si="6"/>
        <v/>
      </c>
      <c r="AA37" s="16" t="str">
        <f t="shared" ca="1" si="6"/>
        <v/>
      </c>
      <c r="AB37" s="16" t="str">
        <f t="shared" ca="1" si="6"/>
        <v/>
      </c>
      <c r="AC37" s="16" t="str">
        <f t="shared" ca="1" si="6"/>
        <v/>
      </c>
      <c r="AD37" s="16" t="str">
        <f t="shared" ref="AD37:AG37" ca="1" si="20">IF(AND($C37="Goal",AD$15&gt;=$O37,AD$15&lt;=$P37),2,IF(AND($C37="Milestone",AD$15&gt;=$O37,AD$15&lt;=$P37),1,""))</f>
        <v/>
      </c>
      <c r="AE37" s="16" t="str">
        <f t="shared" ca="1" si="20"/>
        <v/>
      </c>
      <c r="AF37" s="16" t="str">
        <f t="shared" ca="1" si="20"/>
        <v/>
      </c>
      <c r="AG37" s="16" t="str">
        <f t="shared" ca="1" si="20"/>
        <v/>
      </c>
      <c r="AH37" s="16" t="str">
        <f t="shared" ca="1" si="9"/>
        <v/>
      </c>
      <c r="AI37" s="16" t="str">
        <f t="shared" ca="1" si="9"/>
        <v/>
      </c>
      <c r="AJ37" s="16" t="str">
        <f t="shared" ca="1" si="9"/>
        <v/>
      </c>
      <c r="AK37" s="16" t="str">
        <f t="shared" ca="1" si="9"/>
        <v/>
      </c>
      <c r="AL37" s="16" t="str">
        <f t="shared" ca="1" si="9"/>
        <v/>
      </c>
      <c r="AM37" s="16" t="str">
        <f t="shared" ca="1" si="9"/>
        <v/>
      </c>
      <c r="AN37" s="16" t="str">
        <f t="shared" ca="1" si="9"/>
        <v/>
      </c>
      <c r="AO37" s="16" t="str">
        <f t="shared" ca="1" si="9"/>
        <v/>
      </c>
      <c r="AP37" s="16" t="str">
        <f t="shared" ca="1" si="9"/>
        <v/>
      </c>
      <c r="AQ37" s="16" t="str">
        <f t="shared" ca="1" si="9"/>
        <v/>
      </c>
      <c r="AR37" s="16" t="str">
        <f t="shared" ca="1" si="9"/>
        <v/>
      </c>
      <c r="AS37" s="16" t="str">
        <f t="shared" ca="1" si="9"/>
        <v/>
      </c>
      <c r="AT37" s="16" t="str">
        <f t="shared" ca="1" si="9"/>
        <v/>
      </c>
      <c r="AU37" s="16" t="str">
        <f t="shared" ca="1" si="9"/>
        <v/>
      </c>
      <c r="AV37" s="16" t="str">
        <f t="shared" ca="1" si="9"/>
        <v/>
      </c>
      <c r="AW37" s="16" t="str">
        <f t="shared" ref="AW37:BL52" ca="1" si="21">IF(AND($C37="Goal",AW$15&gt;=$O37,AW$15&lt;=$P37),2,IF(AND($C37="Milestone",AW$15&gt;=$O37,AW$15&lt;=$P37),1,""))</f>
        <v/>
      </c>
      <c r="AX37" s="16" t="str">
        <f t="shared" ca="1" si="21"/>
        <v/>
      </c>
      <c r="AY37" s="16" t="str">
        <f t="shared" ca="1" si="21"/>
        <v/>
      </c>
      <c r="AZ37" s="16" t="str">
        <f t="shared" ca="1" si="21"/>
        <v/>
      </c>
      <c r="BA37" s="16" t="str">
        <f t="shared" ca="1" si="21"/>
        <v/>
      </c>
      <c r="BB37" s="16" t="str">
        <f t="shared" ca="1" si="21"/>
        <v/>
      </c>
      <c r="BC37" s="16" t="str">
        <f t="shared" ca="1" si="21"/>
        <v/>
      </c>
      <c r="BD37" s="16" t="str">
        <f t="shared" ca="1" si="21"/>
        <v/>
      </c>
      <c r="BE37" s="16" t="str">
        <f t="shared" ca="1" si="21"/>
        <v/>
      </c>
      <c r="BF37" s="16" t="str">
        <f t="shared" ca="1" si="21"/>
        <v/>
      </c>
      <c r="BG37" s="16" t="str">
        <f t="shared" ca="1" si="21"/>
        <v/>
      </c>
      <c r="BH37" s="16" t="str">
        <f t="shared" ca="1" si="21"/>
        <v/>
      </c>
      <c r="BI37" s="16" t="str">
        <f t="shared" ca="1" si="21"/>
        <v/>
      </c>
      <c r="BJ37" s="16" t="str">
        <f t="shared" ca="1" si="21"/>
        <v/>
      </c>
      <c r="BK37" s="16" t="str">
        <f t="shared" ca="1" si="21"/>
        <v/>
      </c>
      <c r="BL37" s="16" t="str">
        <f t="shared" ca="1" si="13"/>
        <v/>
      </c>
      <c r="BM37" s="16" t="str">
        <f t="shared" ca="1" si="13"/>
        <v/>
      </c>
      <c r="BN37" s="16" t="str">
        <f t="shared" ca="1" si="14"/>
        <v/>
      </c>
      <c r="BO37" s="16" t="str">
        <f t="shared" ca="1" si="14"/>
        <v/>
      </c>
      <c r="BP37" s="16" t="str">
        <f t="shared" ca="1" si="14"/>
        <v/>
      </c>
      <c r="BQ37" s="16" t="str">
        <f t="shared" ca="1" si="14"/>
        <v/>
      </c>
      <c r="BR37" s="16" t="str">
        <f t="shared" ca="1" si="14"/>
        <v/>
      </c>
      <c r="BS37" s="16" t="str">
        <f t="shared" ca="1" si="14"/>
        <v/>
      </c>
      <c r="BT37" s="16" t="str">
        <f t="shared" ca="1" si="14"/>
        <v/>
      </c>
      <c r="BU37" s="16" t="str">
        <f t="shared" ca="1" si="14"/>
        <v/>
      </c>
      <c r="BV37" s="16" t="str">
        <f t="shared" ca="1" si="14"/>
        <v/>
      </c>
      <c r="BW37" s="16" t="str">
        <f t="shared" ca="1" si="14"/>
        <v/>
      </c>
      <c r="BX37" s="16" t="str">
        <f t="shared" ca="1" si="14"/>
        <v/>
      </c>
      <c r="BY37" s="16" t="str">
        <f t="shared" ca="1" si="14"/>
        <v/>
      </c>
      <c r="BZ37" s="16" t="str">
        <f t="shared" ca="1" si="14"/>
        <v/>
      </c>
      <c r="CA37" s="16" t="str">
        <f t="shared" ca="1" si="14"/>
        <v/>
      </c>
      <c r="CB37" s="16" t="str">
        <f t="shared" ca="1" si="14"/>
        <v/>
      </c>
      <c r="CC37" s="16" t="str">
        <f t="shared" ca="1" si="14"/>
        <v/>
      </c>
      <c r="CD37" s="16" t="str">
        <f t="shared" ca="1" si="15"/>
        <v/>
      </c>
      <c r="CE37" s="16" t="str">
        <f t="shared" ca="1" si="15"/>
        <v/>
      </c>
      <c r="CF37" s="16" t="str">
        <f t="shared" ca="1" si="15"/>
        <v/>
      </c>
      <c r="CG37" s="16" t="str">
        <f t="shared" ca="1" si="15"/>
        <v/>
      </c>
      <c r="CH37" s="16" t="str">
        <f t="shared" ca="1" si="15"/>
        <v/>
      </c>
      <c r="CI37" s="16" t="str">
        <f t="shared" ca="1" si="15"/>
        <v/>
      </c>
      <c r="CJ37" s="16" t="str">
        <f t="shared" ca="1" si="15"/>
        <v/>
      </c>
      <c r="CK37" s="16" t="str">
        <f t="shared" ca="1" si="15"/>
        <v/>
      </c>
      <c r="CL37" s="16" t="str">
        <f t="shared" ca="1" si="15"/>
        <v/>
      </c>
      <c r="CM37" s="16" t="str">
        <f t="shared" ca="1" si="15"/>
        <v/>
      </c>
      <c r="CN37" s="16" t="str">
        <f t="shared" ca="1" si="15"/>
        <v/>
      </c>
      <c r="CO37" s="16" t="str">
        <f t="shared" ca="1" si="15"/>
        <v/>
      </c>
      <c r="CP37" s="16" t="str">
        <f t="shared" ca="1" si="15"/>
        <v/>
      </c>
      <c r="CQ37" s="16" t="str">
        <f t="shared" ca="1" si="15"/>
        <v/>
      </c>
      <c r="CR37" s="16" t="str">
        <f t="shared" ca="1" si="15"/>
        <v/>
      </c>
      <c r="CS37" s="16" t="str">
        <f t="shared" ca="1" si="15"/>
        <v/>
      </c>
      <c r="CT37" s="16" t="str">
        <f t="shared" ca="1" si="16"/>
        <v/>
      </c>
      <c r="CU37" s="16" t="str">
        <f t="shared" ca="1" si="16"/>
        <v/>
      </c>
      <c r="CV37" s="16" t="str">
        <f t="shared" ca="1" si="16"/>
        <v/>
      </c>
      <c r="CW37" s="16" t="str">
        <f t="shared" ca="1" si="16"/>
        <v/>
      </c>
      <c r="CX37" s="16" t="str">
        <f t="shared" ca="1" si="16"/>
        <v/>
      </c>
      <c r="CY37" s="16" t="str">
        <f t="shared" ca="1" si="16"/>
        <v/>
      </c>
      <c r="CZ37" s="16" t="str">
        <f t="shared" ca="1" si="16"/>
        <v/>
      </c>
      <c r="DA37" s="16" t="str">
        <f t="shared" ca="1" si="16"/>
        <v/>
      </c>
      <c r="DB37" s="16" t="str">
        <f t="shared" ca="1" si="16"/>
        <v/>
      </c>
      <c r="DC37" s="16" t="str">
        <f t="shared" ca="1" si="16"/>
        <v/>
      </c>
      <c r="DD37" s="166" t="str">
        <f t="shared" ca="1" si="16"/>
        <v/>
      </c>
    </row>
    <row r="38" spans="1:108" s="12" customFormat="1" ht="36" customHeight="1" x14ac:dyDescent="0.3">
      <c r="A38" s="7"/>
      <c r="B38" s="81" t="s">
        <v>523</v>
      </c>
      <c r="C38" s="13" t="s">
        <v>482</v>
      </c>
      <c r="D38" s="104">
        <f>ROW()</f>
        <v>38</v>
      </c>
      <c r="E38" s="150" t="s">
        <v>301</v>
      </c>
      <c r="F38" s="110">
        <v>1</v>
      </c>
      <c r="G38" s="110"/>
      <c r="H38" s="110"/>
      <c r="I38" s="110"/>
      <c r="J38" s="148" t="str">
        <f t="shared" ref="J38:J40" si="22">B37</f>
        <v>DISCOVERY</v>
      </c>
      <c r="K38" s="19" t="s">
        <v>502</v>
      </c>
      <c r="L38" s="106">
        <f ca="1">IF(Milestones435217[[#This Row],[Category]]&lt;&gt;"Step",Milestones435217[[#This Row],[Days Complete]]/SUM(Milestones435217[[#This Row],[Days of Work]:[Days Delayed]]),(SUM(INDIRECT(_xlfn.CONCAT("M",ROW()+1)):INDIRECT(_xlfn.CONCAT("M",_xlfn.XLOOKUP(Milestones435217[[#This Row],[Category]],$C40:$C77,$D40:$D77,1000,2,1)-1)))/SUM(INDIRECT(_xlfn.CONCAT("F",ROW()+1)):INDIRECT(_xlfn.CONCAT("G",_xlfn.XLOOKUP(Milestones435217[[#This Row],[Category]],$C40:$C77,$D40:$D77,1000,2,1)-1)))))</f>
        <v>0</v>
      </c>
      <c r="M3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8" s="108"/>
      <c r="O38" s="108" cm="1">
        <f t="array" aca="1" ref="O3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45084</v>
      </c>
      <c r="P38" s="109" cm="1">
        <f t="array" aca="1" ref="P3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45084</v>
      </c>
      <c r="Q38" s="13"/>
      <c r="R38" s="165" t="str">
        <f t="shared" ref="R38:AG53" ca="1" si="23">IF(AND($C38="Goal",R$15&gt;=$O38,R$15&lt;=$P38),2,IF(AND($C38="Milestone",R$15&gt;=$O38,R$15&lt;=$P38),1,""))</f>
        <v/>
      </c>
      <c r="S38" s="16" t="str">
        <f t="shared" ca="1" si="23"/>
        <v/>
      </c>
      <c r="T38" s="16" t="str">
        <f t="shared" ca="1" si="23"/>
        <v/>
      </c>
      <c r="U38" s="16" t="str">
        <f t="shared" ca="1" si="23"/>
        <v/>
      </c>
      <c r="V38" s="16" t="str">
        <f t="shared" ca="1" si="23"/>
        <v/>
      </c>
      <c r="W38" s="16" t="str">
        <f t="shared" ca="1" si="23"/>
        <v/>
      </c>
      <c r="X38" s="16" t="str">
        <f t="shared" ca="1" si="23"/>
        <v/>
      </c>
      <c r="Y38" s="16" t="str">
        <f t="shared" ca="1" si="23"/>
        <v/>
      </c>
      <c r="Z38" s="16" t="str">
        <f t="shared" ca="1" si="23"/>
        <v/>
      </c>
      <c r="AA38" s="16" t="str">
        <f t="shared" ca="1" si="23"/>
        <v/>
      </c>
      <c r="AB38" s="16" t="str">
        <f t="shared" ca="1" si="23"/>
        <v/>
      </c>
      <c r="AC38" s="16" t="str">
        <f t="shared" ca="1" si="23"/>
        <v/>
      </c>
      <c r="AD38" s="16" t="str">
        <f t="shared" ca="1" si="23"/>
        <v/>
      </c>
      <c r="AE38" s="16" t="str">
        <f t="shared" ca="1" si="23"/>
        <v/>
      </c>
      <c r="AF38" s="16" t="str">
        <f t="shared" ca="1" si="23"/>
        <v/>
      </c>
      <c r="AG38" s="16" t="str">
        <f t="shared" ca="1" si="23"/>
        <v/>
      </c>
      <c r="AH38" s="16" t="str">
        <f t="shared" ref="AH38:AW53" ca="1" si="24">IF(AND($C38="Goal",AH$15&gt;=$O38,AH$15&lt;=$P38),2,IF(AND($C38="Milestone",AH$15&gt;=$O38,AH$15&lt;=$P38),1,""))</f>
        <v/>
      </c>
      <c r="AI38" s="16" t="str">
        <f t="shared" ca="1" si="24"/>
        <v/>
      </c>
      <c r="AJ38" s="16" t="str">
        <f t="shared" ca="1" si="24"/>
        <v/>
      </c>
      <c r="AK38" s="16" t="str">
        <f t="shared" ca="1" si="24"/>
        <v/>
      </c>
      <c r="AL38" s="16" t="str">
        <f t="shared" ca="1" si="24"/>
        <v/>
      </c>
      <c r="AM38" s="16" t="str">
        <f t="shared" ca="1" si="24"/>
        <v/>
      </c>
      <c r="AN38" s="16" t="str">
        <f t="shared" ca="1" si="24"/>
        <v/>
      </c>
      <c r="AO38" s="16" t="str">
        <f t="shared" ca="1" si="24"/>
        <v/>
      </c>
      <c r="AP38" s="16" t="str">
        <f t="shared" ca="1" si="24"/>
        <v/>
      </c>
      <c r="AQ38" s="16" t="str">
        <f t="shared" ca="1" si="24"/>
        <v/>
      </c>
      <c r="AR38" s="16" t="str">
        <f t="shared" ca="1" si="24"/>
        <v/>
      </c>
      <c r="AS38" s="16" t="str">
        <f t="shared" ca="1" si="24"/>
        <v/>
      </c>
      <c r="AT38" s="16" t="str">
        <f t="shared" ca="1" si="24"/>
        <v/>
      </c>
      <c r="AU38" s="16" t="str">
        <f t="shared" ca="1" si="24"/>
        <v/>
      </c>
      <c r="AV38" s="16" t="str">
        <f t="shared" ca="1" si="24"/>
        <v/>
      </c>
      <c r="AW38" s="16" t="str">
        <f t="shared" ca="1" si="24"/>
        <v/>
      </c>
      <c r="AX38" s="16" t="str">
        <f t="shared" ca="1" si="21"/>
        <v/>
      </c>
      <c r="AY38" s="16" t="str">
        <f t="shared" ca="1" si="21"/>
        <v/>
      </c>
      <c r="AZ38" s="16" t="str">
        <f t="shared" ca="1" si="21"/>
        <v/>
      </c>
      <c r="BA38" s="16" t="str">
        <f t="shared" ca="1" si="21"/>
        <v/>
      </c>
      <c r="BB38" s="16" t="str">
        <f t="shared" ca="1" si="21"/>
        <v/>
      </c>
      <c r="BC38" s="16" t="str">
        <f t="shared" ca="1" si="21"/>
        <v/>
      </c>
      <c r="BD38" s="16" t="str">
        <f t="shared" ca="1" si="21"/>
        <v/>
      </c>
      <c r="BE38" s="16" t="str">
        <f t="shared" ca="1" si="21"/>
        <v/>
      </c>
      <c r="BF38" s="16" t="str">
        <f t="shared" ca="1" si="21"/>
        <v/>
      </c>
      <c r="BG38" s="16" t="str">
        <f t="shared" ca="1" si="21"/>
        <v/>
      </c>
      <c r="BH38" s="16" t="str">
        <f t="shared" ca="1" si="21"/>
        <v/>
      </c>
      <c r="BI38" s="16" t="str">
        <f t="shared" ca="1" si="21"/>
        <v/>
      </c>
      <c r="BJ38" s="16" t="str">
        <f t="shared" ca="1" si="21"/>
        <v/>
      </c>
      <c r="BK38" s="16" t="str">
        <f t="shared" ca="1" si="21"/>
        <v/>
      </c>
      <c r="BL38" s="16" t="str">
        <f t="shared" ca="1" si="13"/>
        <v/>
      </c>
      <c r="BM38" s="16" t="str">
        <f t="shared" ca="1" si="13"/>
        <v/>
      </c>
      <c r="BN38" s="16" t="str">
        <f t="shared" ca="1" si="14"/>
        <v/>
      </c>
      <c r="BO38" s="16" t="str">
        <f t="shared" ca="1" si="14"/>
        <v/>
      </c>
      <c r="BP38" s="16" t="str">
        <f t="shared" ca="1" si="14"/>
        <v/>
      </c>
      <c r="BQ38" s="16" t="str">
        <f t="shared" ca="1" si="14"/>
        <v/>
      </c>
      <c r="BR38" s="16" t="str">
        <f t="shared" ca="1" si="14"/>
        <v/>
      </c>
      <c r="BS38" s="16" t="str">
        <f t="shared" ca="1" si="14"/>
        <v/>
      </c>
      <c r="BT38" s="16" t="str">
        <f t="shared" ca="1" si="14"/>
        <v/>
      </c>
      <c r="BU38" s="16" t="str">
        <f t="shared" ca="1" si="14"/>
        <v/>
      </c>
      <c r="BV38" s="16" t="str">
        <f t="shared" ca="1" si="14"/>
        <v/>
      </c>
      <c r="BW38" s="16" t="str">
        <f t="shared" ca="1" si="14"/>
        <v/>
      </c>
      <c r="BX38" s="16" t="str">
        <f t="shared" ca="1" si="14"/>
        <v/>
      </c>
      <c r="BY38" s="16" t="str">
        <f t="shared" ca="1" si="14"/>
        <v/>
      </c>
      <c r="BZ38" s="16" t="str">
        <f t="shared" ca="1" si="14"/>
        <v/>
      </c>
      <c r="CA38" s="16" t="str">
        <f t="shared" ca="1" si="14"/>
        <v/>
      </c>
      <c r="CB38" s="16" t="str">
        <f t="shared" ca="1" si="14"/>
        <v/>
      </c>
      <c r="CC38" s="16" t="str">
        <f t="shared" ca="1" si="14"/>
        <v/>
      </c>
      <c r="CD38" s="16" t="str">
        <f t="shared" ca="1" si="15"/>
        <v/>
      </c>
      <c r="CE38" s="16" t="str">
        <f t="shared" ca="1" si="15"/>
        <v/>
      </c>
      <c r="CF38" s="16" t="str">
        <f t="shared" ca="1" si="15"/>
        <v/>
      </c>
      <c r="CG38" s="16" t="str">
        <f t="shared" ca="1" si="15"/>
        <v/>
      </c>
      <c r="CH38" s="16" t="str">
        <f t="shared" ca="1" si="15"/>
        <v/>
      </c>
      <c r="CI38" s="16" t="str">
        <f t="shared" ca="1" si="15"/>
        <v/>
      </c>
      <c r="CJ38" s="16" t="str">
        <f t="shared" ca="1" si="15"/>
        <v/>
      </c>
      <c r="CK38" s="16" t="str">
        <f t="shared" ca="1" si="15"/>
        <v/>
      </c>
      <c r="CL38" s="16" t="str">
        <f t="shared" ca="1" si="15"/>
        <v/>
      </c>
      <c r="CM38" s="16" t="str">
        <f t="shared" ca="1" si="15"/>
        <v/>
      </c>
      <c r="CN38" s="16" t="str">
        <f t="shared" ca="1" si="15"/>
        <v/>
      </c>
      <c r="CO38" s="16" t="str">
        <f t="shared" ca="1" si="15"/>
        <v/>
      </c>
      <c r="CP38" s="16" t="str">
        <f t="shared" ca="1" si="15"/>
        <v/>
      </c>
      <c r="CQ38" s="16" t="str">
        <f t="shared" ca="1" si="15"/>
        <v/>
      </c>
      <c r="CR38" s="16" t="str">
        <f t="shared" ca="1" si="15"/>
        <v/>
      </c>
      <c r="CS38" s="16" t="str">
        <f t="shared" ca="1" si="15"/>
        <v/>
      </c>
      <c r="CT38" s="16" t="str">
        <f t="shared" ca="1" si="16"/>
        <v/>
      </c>
      <c r="CU38" s="16" t="str">
        <f t="shared" ca="1" si="16"/>
        <v/>
      </c>
      <c r="CV38" s="16" t="str">
        <f t="shared" ca="1" si="16"/>
        <v/>
      </c>
      <c r="CW38" s="16" t="str">
        <f t="shared" ca="1" si="16"/>
        <v/>
      </c>
      <c r="CX38" s="16" t="str">
        <f t="shared" ca="1" si="16"/>
        <v/>
      </c>
      <c r="CY38" s="16" t="str">
        <f t="shared" ca="1" si="16"/>
        <v/>
      </c>
      <c r="CZ38" s="16" t="str">
        <f t="shared" ca="1" si="16"/>
        <v/>
      </c>
      <c r="DA38" s="16" t="str">
        <f t="shared" ca="1" si="16"/>
        <v/>
      </c>
      <c r="DB38" s="16" t="str">
        <f t="shared" ca="1" si="16"/>
        <v/>
      </c>
      <c r="DC38" s="16" t="str">
        <f t="shared" ca="1" si="16"/>
        <v/>
      </c>
      <c r="DD38" s="166" t="str">
        <f t="shared" ca="1" si="16"/>
        <v/>
      </c>
    </row>
    <row r="39" spans="1:108" s="12" customFormat="1" ht="36" customHeight="1" x14ac:dyDescent="0.3">
      <c r="A39" s="7"/>
      <c r="B39" s="81" t="s">
        <v>524</v>
      </c>
      <c r="C39" s="13" t="s">
        <v>482</v>
      </c>
      <c r="D39" s="104">
        <f>ROW()</f>
        <v>39</v>
      </c>
      <c r="E39" s="150" t="s">
        <v>301</v>
      </c>
      <c r="F39" s="110">
        <v>1</v>
      </c>
      <c r="G39" s="110">
        <v>1</v>
      </c>
      <c r="H39" s="110"/>
      <c r="I39" s="110"/>
      <c r="J39" s="148" t="str">
        <f t="shared" si="22"/>
        <v>Confirm discovery support compatibility in a VMware environment for the digital estate</v>
      </c>
      <c r="K39" s="19" t="s">
        <v>503</v>
      </c>
      <c r="L39" s="106">
        <f ca="1">IF(Milestones435217[[#This Row],[Category]]&lt;&gt;"Step",Milestones435217[[#This Row],[Days Complete]]/SUM(Milestones435217[[#This Row],[Days of Work]:[Days Delayed]]),(SUM(INDIRECT(_xlfn.CONCAT("M",ROW()+1)):INDIRECT(_xlfn.CONCAT("M",_xlfn.XLOOKUP(Milestones435217[[#This Row],[Category]],$C57:$C78,$D57:$D78,1000,2,1)-1)))/SUM(INDIRECT(_xlfn.CONCAT("F",ROW()+1)):INDIRECT(_xlfn.CONCAT("G",_xlfn.XLOOKUP(Milestones435217[[#This Row],[Category]],$C57:$C78,$D57:$D78,1000,2,1)-1)))))</f>
        <v>0</v>
      </c>
      <c r="M3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9" s="108"/>
      <c r="O39" s="108" cm="1">
        <f t="array" aca="1" ref="O3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45085</v>
      </c>
      <c r="P39" s="109" cm="1">
        <f t="array" aca="1" ref="P3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45086</v>
      </c>
      <c r="Q39" s="13"/>
      <c r="R39" s="165" t="str">
        <f t="shared" ca="1" si="23"/>
        <v/>
      </c>
      <c r="S39" s="16" t="str">
        <f t="shared" ca="1" si="23"/>
        <v/>
      </c>
      <c r="T39" s="16" t="str">
        <f t="shared" ca="1" si="23"/>
        <v/>
      </c>
      <c r="U39" s="16" t="str">
        <f t="shared" ca="1" si="23"/>
        <v/>
      </c>
      <c r="V39" s="16" t="str">
        <f t="shared" ca="1" si="23"/>
        <v/>
      </c>
      <c r="W39" s="16" t="str">
        <f t="shared" ca="1" si="23"/>
        <v/>
      </c>
      <c r="X39" s="16" t="str">
        <f t="shared" ca="1" si="23"/>
        <v/>
      </c>
      <c r="Y39" s="16" t="str">
        <f t="shared" ca="1" si="23"/>
        <v/>
      </c>
      <c r="Z39" s="16" t="str">
        <f t="shared" ca="1" si="23"/>
        <v/>
      </c>
      <c r="AA39" s="16" t="str">
        <f t="shared" ca="1" si="23"/>
        <v/>
      </c>
      <c r="AB39" s="16" t="str">
        <f t="shared" ca="1" si="23"/>
        <v/>
      </c>
      <c r="AC39" s="16" t="str">
        <f t="shared" ca="1" si="23"/>
        <v/>
      </c>
      <c r="AD39" s="16" t="str">
        <f t="shared" ca="1" si="23"/>
        <v/>
      </c>
      <c r="AE39" s="16" t="str">
        <f t="shared" ca="1" si="23"/>
        <v/>
      </c>
      <c r="AF39" s="16" t="str">
        <f t="shared" ca="1" si="23"/>
        <v/>
      </c>
      <c r="AG39" s="16" t="str">
        <f t="shared" ca="1" si="23"/>
        <v/>
      </c>
      <c r="AH39" s="16" t="str">
        <f t="shared" ca="1" si="24"/>
        <v/>
      </c>
      <c r="AI39" s="16" t="str">
        <f t="shared" ca="1" si="24"/>
        <v/>
      </c>
      <c r="AJ39" s="16" t="str">
        <f t="shared" ca="1" si="24"/>
        <v/>
      </c>
      <c r="AK39" s="16" t="str">
        <f t="shared" ca="1" si="24"/>
        <v/>
      </c>
      <c r="AL39" s="16" t="str">
        <f t="shared" ca="1" si="24"/>
        <v/>
      </c>
      <c r="AM39" s="16" t="str">
        <f t="shared" ca="1" si="24"/>
        <v/>
      </c>
      <c r="AN39" s="16" t="str">
        <f t="shared" ca="1" si="24"/>
        <v/>
      </c>
      <c r="AO39" s="16" t="str">
        <f t="shared" ca="1" si="24"/>
        <v/>
      </c>
      <c r="AP39" s="16" t="str">
        <f t="shared" ca="1" si="24"/>
        <v/>
      </c>
      <c r="AQ39" s="16" t="str">
        <f t="shared" ca="1" si="24"/>
        <v/>
      </c>
      <c r="AR39" s="16" t="str">
        <f t="shared" ca="1" si="24"/>
        <v/>
      </c>
      <c r="AS39" s="16" t="str">
        <f t="shared" ca="1" si="24"/>
        <v/>
      </c>
      <c r="AT39" s="16" t="str">
        <f t="shared" ca="1" si="24"/>
        <v/>
      </c>
      <c r="AU39" s="16" t="str">
        <f t="shared" ca="1" si="24"/>
        <v/>
      </c>
      <c r="AV39" s="16" t="str">
        <f t="shared" ca="1" si="24"/>
        <v/>
      </c>
      <c r="AW39" s="16" t="str">
        <f t="shared" ca="1" si="24"/>
        <v/>
      </c>
      <c r="AX39" s="16" t="str">
        <f t="shared" ca="1" si="21"/>
        <v/>
      </c>
      <c r="AY39" s="16" t="str">
        <f t="shared" ca="1" si="21"/>
        <v/>
      </c>
      <c r="AZ39" s="16" t="str">
        <f t="shared" ca="1" si="21"/>
        <v/>
      </c>
      <c r="BA39" s="16" t="str">
        <f t="shared" ca="1" si="21"/>
        <v/>
      </c>
      <c r="BB39" s="16" t="str">
        <f t="shared" ca="1" si="21"/>
        <v/>
      </c>
      <c r="BC39" s="16" t="str">
        <f t="shared" ca="1" si="21"/>
        <v/>
      </c>
      <c r="BD39" s="16" t="str">
        <f t="shared" ca="1" si="21"/>
        <v/>
      </c>
      <c r="BE39" s="16" t="str">
        <f t="shared" ca="1" si="21"/>
        <v/>
      </c>
      <c r="BF39" s="16" t="str">
        <f t="shared" ca="1" si="21"/>
        <v/>
      </c>
      <c r="BG39" s="16" t="str">
        <f t="shared" ca="1" si="21"/>
        <v/>
      </c>
      <c r="BH39" s="16" t="str">
        <f t="shared" ca="1" si="21"/>
        <v/>
      </c>
      <c r="BI39" s="16" t="str">
        <f t="shared" ca="1" si="21"/>
        <v/>
      </c>
      <c r="BJ39" s="16" t="str">
        <f t="shared" ca="1" si="21"/>
        <v/>
      </c>
      <c r="BK39" s="16" t="str">
        <f t="shared" ca="1" si="21"/>
        <v/>
      </c>
      <c r="BL39" s="16" t="str">
        <f t="shared" ca="1" si="13"/>
        <v/>
      </c>
      <c r="BM39" s="16" t="str">
        <f t="shared" ca="1" si="13"/>
        <v/>
      </c>
      <c r="BN39" s="16" t="str">
        <f t="shared" ca="1" si="14"/>
        <v/>
      </c>
      <c r="BO39" s="16" t="str">
        <f t="shared" ca="1" si="14"/>
        <v/>
      </c>
      <c r="BP39" s="16" t="str">
        <f t="shared" ca="1" si="14"/>
        <v/>
      </c>
      <c r="BQ39" s="16" t="str">
        <f t="shared" ca="1" si="14"/>
        <v/>
      </c>
      <c r="BR39" s="16" t="str">
        <f t="shared" ca="1" si="14"/>
        <v/>
      </c>
      <c r="BS39" s="16" t="str">
        <f t="shared" ca="1" si="14"/>
        <v/>
      </c>
      <c r="BT39" s="16" t="str">
        <f t="shared" ca="1" si="14"/>
        <v/>
      </c>
      <c r="BU39" s="16" t="str">
        <f t="shared" ca="1" si="14"/>
        <v/>
      </c>
      <c r="BV39" s="16" t="str">
        <f t="shared" ca="1" si="14"/>
        <v/>
      </c>
      <c r="BW39" s="16" t="str">
        <f t="shared" ca="1" si="14"/>
        <v/>
      </c>
      <c r="BX39" s="16" t="str">
        <f t="shared" ca="1" si="14"/>
        <v/>
      </c>
      <c r="BY39" s="16" t="str">
        <f t="shared" ca="1" si="14"/>
        <v/>
      </c>
      <c r="BZ39" s="16" t="str">
        <f t="shared" ca="1" si="14"/>
        <v/>
      </c>
      <c r="CA39" s="16" t="str">
        <f t="shared" ca="1" si="14"/>
        <v/>
      </c>
      <c r="CB39" s="16" t="str">
        <f t="shared" ca="1" si="14"/>
        <v/>
      </c>
      <c r="CC39" s="16" t="str">
        <f t="shared" ca="1" si="14"/>
        <v/>
      </c>
      <c r="CD39" s="16" t="str">
        <f t="shared" ca="1" si="15"/>
        <v/>
      </c>
      <c r="CE39" s="16" t="str">
        <f t="shared" ca="1" si="15"/>
        <v/>
      </c>
      <c r="CF39" s="16" t="str">
        <f t="shared" ca="1" si="15"/>
        <v/>
      </c>
      <c r="CG39" s="16" t="str">
        <f t="shared" ca="1" si="15"/>
        <v/>
      </c>
      <c r="CH39" s="16" t="str">
        <f t="shared" ca="1" si="15"/>
        <v/>
      </c>
      <c r="CI39" s="16" t="str">
        <f t="shared" ca="1" si="15"/>
        <v/>
      </c>
      <c r="CJ39" s="16" t="str">
        <f t="shared" ca="1" si="15"/>
        <v/>
      </c>
      <c r="CK39" s="16" t="str">
        <f t="shared" ca="1" si="15"/>
        <v/>
      </c>
      <c r="CL39" s="16" t="str">
        <f t="shared" ca="1" si="15"/>
        <v/>
      </c>
      <c r="CM39" s="16" t="str">
        <f t="shared" ca="1" si="15"/>
        <v/>
      </c>
      <c r="CN39" s="16" t="str">
        <f t="shared" ca="1" si="15"/>
        <v/>
      </c>
      <c r="CO39" s="16" t="str">
        <f t="shared" ca="1" si="15"/>
        <v/>
      </c>
      <c r="CP39" s="16" t="str">
        <f t="shared" ca="1" si="15"/>
        <v/>
      </c>
      <c r="CQ39" s="16" t="str">
        <f t="shared" ca="1" si="15"/>
        <v/>
      </c>
      <c r="CR39" s="16" t="str">
        <f t="shared" ca="1" si="15"/>
        <v/>
      </c>
      <c r="CS39" s="16" t="str">
        <f t="shared" ca="1" si="15"/>
        <v/>
      </c>
      <c r="CT39" s="16" t="str">
        <f t="shared" ca="1" si="16"/>
        <v/>
      </c>
      <c r="CU39" s="16" t="str">
        <f t="shared" ca="1" si="16"/>
        <v/>
      </c>
      <c r="CV39" s="16" t="str">
        <f t="shared" ca="1" si="16"/>
        <v/>
      </c>
      <c r="CW39" s="16" t="str">
        <f t="shared" ca="1" si="16"/>
        <v/>
      </c>
      <c r="CX39" s="16" t="str">
        <f t="shared" ca="1" si="16"/>
        <v/>
      </c>
      <c r="CY39" s="16" t="str">
        <f t="shared" ca="1" si="16"/>
        <v/>
      </c>
      <c r="CZ39" s="16" t="str">
        <f t="shared" ca="1" si="16"/>
        <v/>
      </c>
      <c r="DA39" s="16" t="str">
        <f t="shared" ca="1" si="16"/>
        <v/>
      </c>
      <c r="DB39" s="16" t="str">
        <f t="shared" ca="1" si="16"/>
        <v/>
      </c>
      <c r="DC39" s="16" t="str">
        <f t="shared" ca="1" si="16"/>
        <v/>
      </c>
      <c r="DD39" s="166" t="str">
        <f t="shared" ca="1" si="16"/>
        <v/>
      </c>
    </row>
    <row r="40" spans="1:108" s="12" customFormat="1" ht="36" customHeight="1" x14ac:dyDescent="0.3">
      <c r="A40" s="7"/>
      <c r="B40" s="81" t="s">
        <v>6</v>
      </c>
      <c r="C40" s="13" t="s">
        <v>506</v>
      </c>
      <c r="D40" s="104">
        <f>ROW()</f>
        <v>40</v>
      </c>
      <c r="E40" s="150"/>
      <c r="F40" s="110">
        <v>1</v>
      </c>
      <c r="G40" s="110">
        <v>1</v>
      </c>
      <c r="H40" s="110"/>
      <c r="I40" s="110"/>
      <c r="J40" s="148" t="str">
        <f t="shared" si="22"/>
        <v>Discover servers in Apollo datacentre using Azure Migrate</v>
      </c>
      <c r="K40" s="19" t="s">
        <v>503</v>
      </c>
      <c r="L40" s="106">
        <f ca="1">IF(Milestones435217[[#This Row],[Category]]&lt;&gt;"Step",Milestones435217[[#This Row],[Days Complete]]/SUM(Milestones435217[[#This Row],[Days of Work]:[Days Delayed]]),(SUM(INDIRECT(_xlfn.CONCAT("M",ROW()+1)):INDIRECT(_xlfn.CONCAT("M",_xlfn.XLOOKUP(Milestones435217[[#This Row],[Category]],$C58:$C79,$D58:$D79,1000,2,1)-1)))/SUM(INDIRECT(_xlfn.CONCAT("F",ROW()+1)):INDIRECT(_xlfn.CONCAT("G",_xlfn.XLOOKUP(Milestones435217[[#This Row],[Category]],$C58:$C79,$D58:$D79,1000,2,1)-1)))))</f>
        <v>0</v>
      </c>
      <c r="M4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0" s="108"/>
      <c r="O40" s="108" cm="1">
        <f t="array" aca="1" ref="O4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45089</v>
      </c>
      <c r="P40" s="109" cm="1">
        <f t="array" aca="1" ref="P4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45090</v>
      </c>
      <c r="Q40" s="13"/>
      <c r="R40" s="165" t="str">
        <f t="shared" ca="1" si="23"/>
        <v/>
      </c>
      <c r="S40" s="16" t="str">
        <f t="shared" ca="1" si="23"/>
        <v/>
      </c>
      <c r="T40" s="16" t="str">
        <f t="shared" ca="1" si="23"/>
        <v/>
      </c>
      <c r="U40" s="16" t="str">
        <f t="shared" ca="1" si="23"/>
        <v/>
      </c>
      <c r="V40" s="16" t="str">
        <f t="shared" ca="1" si="23"/>
        <v/>
      </c>
      <c r="W40" s="16" t="str">
        <f t="shared" ca="1" si="23"/>
        <v/>
      </c>
      <c r="X40" s="16" t="str">
        <f t="shared" ca="1" si="23"/>
        <v/>
      </c>
      <c r="Y40" s="16" t="str">
        <f t="shared" ca="1" si="23"/>
        <v/>
      </c>
      <c r="Z40" s="16" t="str">
        <f t="shared" ca="1" si="23"/>
        <v/>
      </c>
      <c r="AA40" s="16" t="str">
        <f t="shared" ca="1" si="23"/>
        <v/>
      </c>
      <c r="AB40" s="16" t="str">
        <f t="shared" ca="1" si="23"/>
        <v/>
      </c>
      <c r="AC40" s="16" t="str">
        <f t="shared" ca="1" si="23"/>
        <v/>
      </c>
      <c r="AD40" s="16" t="str">
        <f t="shared" ca="1" si="23"/>
        <v/>
      </c>
      <c r="AE40" s="16" t="str">
        <f t="shared" ca="1" si="23"/>
        <v/>
      </c>
      <c r="AF40" s="16" t="str">
        <f t="shared" ca="1" si="23"/>
        <v/>
      </c>
      <c r="AG40" s="16" t="str">
        <f t="shared" ca="1" si="23"/>
        <v/>
      </c>
      <c r="AH40" s="16" t="str">
        <f t="shared" ca="1" si="24"/>
        <v/>
      </c>
      <c r="AI40" s="16" t="str">
        <f t="shared" ca="1" si="24"/>
        <v/>
      </c>
      <c r="AJ40" s="16" t="str">
        <f t="shared" ca="1" si="24"/>
        <v/>
      </c>
      <c r="AK40" s="16" t="str">
        <f t="shared" ca="1" si="24"/>
        <v/>
      </c>
      <c r="AL40" s="16" t="str">
        <f t="shared" ca="1" si="24"/>
        <v/>
      </c>
      <c r="AM40" s="16" t="str">
        <f t="shared" ca="1" si="24"/>
        <v/>
      </c>
      <c r="AN40" s="16" t="str">
        <f t="shared" ca="1" si="24"/>
        <v/>
      </c>
      <c r="AO40" s="16" t="str">
        <f t="shared" ca="1" si="24"/>
        <v/>
      </c>
      <c r="AP40" s="16" t="str">
        <f t="shared" ca="1" si="24"/>
        <v/>
      </c>
      <c r="AQ40" s="16" t="str">
        <f t="shared" ca="1" si="24"/>
        <v/>
      </c>
      <c r="AR40" s="16" t="str">
        <f t="shared" ca="1" si="24"/>
        <v/>
      </c>
      <c r="AS40" s="16" t="str">
        <f t="shared" ca="1" si="24"/>
        <v/>
      </c>
      <c r="AT40" s="16" t="str">
        <f t="shared" ca="1" si="24"/>
        <v/>
      </c>
      <c r="AU40" s="16" t="str">
        <f t="shared" ca="1" si="24"/>
        <v/>
      </c>
      <c r="AV40" s="16" t="str">
        <f t="shared" ca="1" si="24"/>
        <v/>
      </c>
      <c r="AW40" s="16" t="str">
        <f t="shared" ca="1" si="24"/>
        <v/>
      </c>
      <c r="AX40" s="16" t="str">
        <f t="shared" ca="1" si="21"/>
        <v/>
      </c>
      <c r="AY40" s="16" t="str">
        <f t="shared" ca="1" si="21"/>
        <v/>
      </c>
      <c r="AZ40" s="16" t="str">
        <f t="shared" ca="1" si="21"/>
        <v/>
      </c>
      <c r="BA40" s="16" t="str">
        <f t="shared" ca="1" si="21"/>
        <v/>
      </c>
      <c r="BB40" s="16" t="str">
        <f t="shared" ca="1" si="21"/>
        <v/>
      </c>
      <c r="BC40" s="16" t="str">
        <f t="shared" ca="1" si="21"/>
        <v/>
      </c>
      <c r="BD40" s="16" t="str">
        <f t="shared" ca="1" si="21"/>
        <v/>
      </c>
      <c r="BE40" s="16" t="str">
        <f t="shared" ca="1" si="21"/>
        <v/>
      </c>
      <c r="BF40" s="16" t="str">
        <f t="shared" ca="1" si="21"/>
        <v/>
      </c>
      <c r="BG40" s="16" t="str">
        <f t="shared" ca="1" si="21"/>
        <v/>
      </c>
      <c r="BH40" s="16" t="str">
        <f t="shared" ca="1" si="21"/>
        <v/>
      </c>
      <c r="BI40" s="16" t="str">
        <f t="shared" ca="1" si="21"/>
        <v/>
      </c>
      <c r="BJ40" s="16" t="str">
        <f t="shared" ca="1" si="21"/>
        <v/>
      </c>
      <c r="BK40" s="16" t="str">
        <f t="shared" ca="1" si="21"/>
        <v/>
      </c>
      <c r="BL40" s="16" t="str">
        <f t="shared" ca="1" si="13"/>
        <v/>
      </c>
      <c r="BM40" s="16">
        <f t="shared" ca="1" si="13"/>
        <v>2</v>
      </c>
      <c r="BN40" s="16">
        <f t="shared" ca="1" si="14"/>
        <v>2</v>
      </c>
      <c r="BO40" s="16" t="str">
        <f t="shared" ca="1" si="14"/>
        <v/>
      </c>
      <c r="BP40" s="16" t="str">
        <f t="shared" ca="1" si="14"/>
        <v/>
      </c>
      <c r="BQ40" s="16" t="str">
        <f t="shared" ca="1" si="14"/>
        <v/>
      </c>
      <c r="BR40" s="16" t="str">
        <f t="shared" ca="1" si="14"/>
        <v/>
      </c>
      <c r="BS40" s="16" t="str">
        <f t="shared" ca="1" si="14"/>
        <v/>
      </c>
      <c r="BT40" s="16" t="str">
        <f t="shared" ca="1" si="14"/>
        <v/>
      </c>
      <c r="BU40" s="16" t="str">
        <f t="shared" ca="1" si="14"/>
        <v/>
      </c>
      <c r="BV40" s="16" t="str">
        <f t="shared" ca="1" si="14"/>
        <v/>
      </c>
      <c r="BW40" s="16" t="str">
        <f t="shared" ca="1" si="14"/>
        <v/>
      </c>
      <c r="BX40" s="16" t="str">
        <f t="shared" ca="1" si="14"/>
        <v/>
      </c>
      <c r="BY40" s="16" t="str">
        <f t="shared" ca="1" si="14"/>
        <v/>
      </c>
      <c r="BZ40" s="16" t="str">
        <f t="shared" ca="1" si="14"/>
        <v/>
      </c>
      <c r="CA40" s="16" t="str">
        <f t="shared" ca="1" si="14"/>
        <v/>
      </c>
      <c r="CB40" s="16" t="str">
        <f t="shared" ca="1" si="14"/>
        <v/>
      </c>
      <c r="CC40" s="16" t="str">
        <f t="shared" ca="1" si="14"/>
        <v/>
      </c>
      <c r="CD40" s="16" t="str">
        <f t="shared" ca="1" si="15"/>
        <v/>
      </c>
      <c r="CE40" s="16" t="str">
        <f t="shared" ca="1" si="15"/>
        <v/>
      </c>
      <c r="CF40" s="16" t="str">
        <f t="shared" ca="1" si="15"/>
        <v/>
      </c>
      <c r="CG40" s="16" t="str">
        <f t="shared" ca="1" si="15"/>
        <v/>
      </c>
      <c r="CH40" s="16" t="str">
        <f t="shared" ca="1" si="15"/>
        <v/>
      </c>
      <c r="CI40" s="16" t="str">
        <f t="shared" ca="1" si="15"/>
        <v/>
      </c>
      <c r="CJ40" s="16" t="str">
        <f t="shared" ca="1" si="15"/>
        <v/>
      </c>
      <c r="CK40" s="16" t="str">
        <f t="shared" ca="1" si="15"/>
        <v/>
      </c>
      <c r="CL40" s="16" t="str">
        <f t="shared" ca="1" si="15"/>
        <v/>
      </c>
      <c r="CM40" s="16" t="str">
        <f t="shared" ca="1" si="15"/>
        <v/>
      </c>
      <c r="CN40" s="16" t="str">
        <f t="shared" ca="1" si="15"/>
        <v/>
      </c>
      <c r="CO40" s="16" t="str">
        <f t="shared" ca="1" si="15"/>
        <v/>
      </c>
      <c r="CP40" s="16" t="str">
        <f t="shared" ca="1" si="15"/>
        <v/>
      </c>
      <c r="CQ40" s="16" t="str">
        <f t="shared" ca="1" si="15"/>
        <v/>
      </c>
      <c r="CR40" s="16" t="str">
        <f t="shared" ca="1" si="15"/>
        <v/>
      </c>
      <c r="CS40" s="16" t="str">
        <f t="shared" ca="1" si="15"/>
        <v/>
      </c>
      <c r="CT40" s="16" t="str">
        <f t="shared" ca="1" si="16"/>
        <v/>
      </c>
      <c r="CU40" s="16" t="str">
        <f t="shared" ca="1" si="16"/>
        <v/>
      </c>
      <c r="CV40" s="16" t="str">
        <f t="shared" ca="1" si="16"/>
        <v/>
      </c>
      <c r="CW40" s="16" t="str">
        <f t="shared" ca="1" si="16"/>
        <v/>
      </c>
      <c r="CX40" s="16" t="str">
        <f t="shared" ca="1" si="16"/>
        <v/>
      </c>
      <c r="CY40" s="16" t="str">
        <f t="shared" ca="1" si="16"/>
        <v/>
      </c>
      <c r="CZ40" s="16" t="str">
        <f t="shared" ca="1" si="16"/>
        <v/>
      </c>
      <c r="DA40" s="16" t="str">
        <f t="shared" ca="1" si="16"/>
        <v/>
      </c>
      <c r="DB40" s="16" t="str">
        <f t="shared" ca="1" si="16"/>
        <v/>
      </c>
      <c r="DC40" s="16" t="str">
        <f t="shared" ca="1" si="16"/>
        <v/>
      </c>
      <c r="DD40" s="166" t="str">
        <f t="shared" ca="1" si="16"/>
        <v/>
      </c>
    </row>
    <row r="41" spans="1:108" s="12" customFormat="1" ht="36" customHeight="1" x14ac:dyDescent="0.3">
      <c r="A41" s="7"/>
      <c r="B41" s="81" t="s">
        <v>372</v>
      </c>
      <c r="C41" s="13" t="s">
        <v>15</v>
      </c>
      <c r="D41" s="104">
        <f>ROW()</f>
        <v>41</v>
      </c>
      <c r="E41" s="151"/>
      <c r="F41" s="110"/>
      <c r="G41" s="110"/>
      <c r="H41" s="110"/>
      <c r="I41" s="110"/>
      <c r="J41" s="148" t="s">
        <v>371</v>
      </c>
      <c r="K41" s="19" t="s">
        <v>503</v>
      </c>
      <c r="L41" s="106">
        <f ca="1">IF(Milestones435217[[#This Row],[Category]]&lt;&gt;"Step",Milestones435217[[#This Row],[Days Complete]]/SUM(Milestones435217[[#This Row],[Days of Work]:[Days Delayed]]),(SUM(INDIRECT(_xlfn.CONCAT("M",ROW()+1)):INDIRECT(_xlfn.CONCAT("M",_xlfn.XLOOKUP(Milestones435217[[#This Row],[Category]],$C43:$C80,$D43:$D80,1000,2,1)-1)))/SUM(INDIRECT(_xlfn.CONCAT("F",ROW()+1)):INDIRECT(_xlfn.CONCAT("G",_xlfn.XLOOKUP(Milestones435217[[#This Row],[Category]],$C43:$C80,$D43:$D80,1000,2,1)-1)))))</f>
        <v>0</v>
      </c>
      <c r="M4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1" s="108"/>
      <c r="O41" s="108" cm="1">
        <f t="array" aca="1" ref="O4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45091</v>
      </c>
      <c r="P41" s="109" cm="1">
        <f t="array" aca="1" ref="P4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45112</v>
      </c>
      <c r="Q41" s="13"/>
      <c r="R41" s="165" t="str">
        <f t="shared" ca="1" si="23"/>
        <v/>
      </c>
      <c r="S41" s="16" t="str">
        <f t="shared" ca="1" si="23"/>
        <v/>
      </c>
      <c r="T41" s="16" t="str">
        <f t="shared" ca="1" si="23"/>
        <v/>
      </c>
      <c r="U41" s="16" t="str">
        <f t="shared" ca="1" si="23"/>
        <v/>
      </c>
      <c r="V41" s="16" t="str">
        <f t="shared" ca="1" si="23"/>
        <v/>
      </c>
      <c r="W41" s="16" t="str">
        <f t="shared" ca="1" si="23"/>
        <v/>
      </c>
      <c r="X41" s="16" t="str">
        <f t="shared" ca="1" si="23"/>
        <v/>
      </c>
      <c r="Y41" s="16" t="str">
        <f t="shared" ca="1" si="23"/>
        <v/>
      </c>
      <c r="Z41" s="16" t="str">
        <f t="shared" ca="1" si="23"/>
        <v/>
      </c>
      <c r="AA41" s="16" t="str">
        <f t="shared" ca="1" si="23"/>
        <v/>
      </c>
      <c r="AB41" s="16" t="str">
        <f t="shared" ca="1" si="23"/>
        <v/>
      </c>
      <c r="AC41" s="16" t="str">
        <f t="shared" ca="1" si="23"/>
        <v/>
      </c>
      <c r="AD41" s="16" t="str">
        <f t="shared" ca="1" si="23"/>
        <v/>
      </c>
      <c r="AE41" s="16" t="str">
        <f t="shared" ca="1" si="23"/>
        <v/>
      </c>
      <c r="AF41" s="16" t="str">
        <f t="shared" ca="1" si="23"/>
        <v/>
      </c>
      <c r="AG41" s="16" t="str">
        <f t="shared" ca="1" si="23"/>
        <v/>
      </c>
      <c r="AH41" s="16" t="str">
        <f t="shared" ca="1" si="24"/>
        <v/>
      </c>
      <c r="AI41" s="16" t="str">
        <f t="shared" ca="1" si="24"/>
        <v/>
      </c>
      <c r="AJ41" s="16" t="str">
        <f t="shared" ca="1" si="24"/>
        <v/>
      </c>
      <c r="AK41" s="16" t="str">
        <f t="shared" ca="1" si="24"/>
        <v/>
      </c>
      <c r="AL41" s="16" t="str">
        <f t="shared" ca="1" si="24"/>
        <v/>
      </c>
      <c r="AM41" s="16" t="str">
        <f t="shared" ca="1" si="24"/>
        <v/>
      </c>
      <c r="AN41" s="16" t="str">
        <f t="shared" ca="1" si="24"/>
        <v/>
      </c>
      <c r="AO41" s="16" t="str">
        <f t="shared" ca="1" si="24"/>
        <v/>
      </c>
      <c r="AP41" s="16" t="str">
        <f t="shared" ca="1" si="24"/>
        <v/>
      </c>
      <c r="AQ41" s="16" t="str">
        <f t="shared" ca="1" si="24"/>
        <v/>
      </c>
      <c r="AR41" s="16" t="str">
        <f t="shared" ca="1" si="24"/>
        <v/>
      </c>
      <c r="AS41" s="16" t="str">
        <f t="shared" ca="1" si="24"/>
        <v/>
      </c>
      <c r="AT41" s="16" t="str">
        <f t="shared" ca="1" si="24"/>
        <v/>
      </c>
      <c r="AU41" s="16" t="str">
        <f t="shared" ca="1" si="24"/>
        <v/>
      </c>
      <c r="AV41" s="16" t="str">
        <f t="shared" ca="1" si="24"/>
        <v/>
      </c>
      <c r="AW41" s="16" t="str">
        <f t="shared" ca="1" si="24"/>
        <v/>
      </c>
      <c r="AX41" s="16" t="str">
        <f t="shared" ca="1" si="21"/>
        <v/>
      </c>
      <c r="AY41" s="16" t="str">
        <f t="shared" ca="1" si="21"/>
        <v/>
      </c>
      <c r="AZ41" s="16" t="str">
        <f t="shared" ca="1" si="21"/>
        <v/>
      </c>
      <c r="BA41" s="16" t="str">
        <f t="shared" ca="1" si="21"/>
        <v/>
      </c>
      <c r="BB41" s="16" t="str">
        <f t="shared" ca="1" si="21"/>
        <v/>
      </c>
      <c r="BC41" s="16" t="str">
        <f t="shared" ca="1" si="21"/>
        <v/>
      </c>
      <c r="BD41" s="16" t="str">
        <f t="shared" ca="1" si="21"/>
        <v/>
      </c>
      <c r="BE41" s="16" t="str">
        <f t="shared" ca="1" si="21"/>
        <v/>
      </c>
      <c r="BF41" s="16" t="str">
        <f t="shared" ca="1" si="21"/>
        <v/>
      </c>
      <c r="BG41" s="16" t="str">
        <f t="shared" ca="1" si="21"/>
        <v/>
      </c>
      <c r="BH41" s="16" t="str">
        <f t="shared" ca="1" si="21"/>
        <v/>
      </c>
      <c r="BI41" s="16" t="str">
        <f t="shared" ca="1" si="21"/>
        <v/>
      </c>
      <c r="BJ41" s="16" t="str">
        <f t="shared" ca="1" si="21"/>
        <v/>
      </c>
      <c r="BK41" s="16" t="str">
        <f t="shared" ca="1" si="21"/>
        <v/>
      </c>
      <c r="BL41" s="16" t="str">
        <f t="shared" ca="1" si="13"/>
        <v/>
      </c>
      <c r="BM41" s="16" t="str">
        <f t="shared" ca="1" si="13"/>
        <v/>
      </c>
      <c r="BN41" s="16" t="str">
        <f t="shared" ca="1" si="14"/>
        <v/>
      </c>
      <c r="BO41" s="16" t="str">
        <f t="shared" ca="1" si="14"/>
        <v/>
      </c>
      <c r="BP41" s="16" t="str">
        <f t="shared" ca="1" si="14"/>
        <v/>
      </c>
      <c r="BQ41" s="16" t="str">
        <f t="shared" ca="1" si="14"/>
        <v/>
      </c>
      <c r="BR41" s="16" t="str">
        <f t="shared" ca="1" si="14"/>
        <v/>
      </c>
      <c r="BS41" s="16" t="str">
        <f t="shared" ca="1" si="14"/>
        <v/>
      </c>
      <c r="BT41" s="16" t="str">
        <f t="shared" ca="1" si="14"/>
        <v/>
      </c>
      <c r="BU41" s="16" t="str">
        <f t="shared" ca="1" si="14"/>
        <v/>
      </c>
      <c r="BV41" s="16" t="str">
        <f t="shared" ca="1" si="14"/>
        <v/>
      </c>
      <c r="BW41" s="16" t="str">
        <f t="shared" ca="1" si="14"/>
        <v/>
      </c>
      <c r="BX41" s="16" t="str">
        <f t="shared" ca="1" si="14"/>
        <v/>
      </c>
      <c r="BY41" s="16" t="str">
        <f t="shared" ca="1" si="14"/>
        <v/>
      </c>
      <c r="BZ41" s="16" t="str">
        <f t="shared" ca="1" si="14"/>
        <v/>
      </c>
      <c r="CA41" s="16" t="str">
        <f t="shared" ca="1" si="14"/>
        <v/>
      </c>
      <c r="CB41" s="16" t="str">
        <f t="shared" ca="1" si="14"/>
        <v/>
      </c>
      <c r="CC41" s="16" t="str">
        <f t="shared" ca="1" si="14"/>
        <v/>
      </c>
      <c r="CD41" s="16" t="str">
        <f t="shared" ca="1" si="15"/>
        <v/>
      </c>
      <c r="CE41" s="16" t="str">
        <f t="shared" ca="1" si="15"/>
        <v/>
      </c>
      <c r="CF41" s="16" t="str">
        <f t="shared" ca="1" si="15"/>
        <v/>
      </c>
      <c r="CG41" s="16" t="str">
        <f t="shared" ca="1" si="15"/>
        <v/>
      </c>
      <c r="CH41" s="16" t="str">
        <f t="shared" ca="1" si="15"/>
        <v/>
      </c>
      <c r="CI41" s="16" t="str">
        <f t="shared" ca="1" si="15"/>
        <v/>
      </c>
      <c r="CJ41" s="16" t="str">
        <f t="shared" ca="1" si="15"/>
        <v/>
      </c>
      <c r="CK41" s="16" t="str">
        <f t="shared" ca="1" si="15"/>
        <v/>
      </c>
      <c r="CL41" s="16" t="str">
        <f t="shared" ca="1" si="15"/>
        <v/>
      </c>
      <c r="CM41" s="16" t="str">
        <f t="shared" ca="1" si="15"/>
        <v/>
      </c>
      <c r="CN41" s="16" t="str">
        <f t="shared" ca="1" si="15"/>
        <v/>
      </c>
      <c r="CO41" s="16" t="str">
        <f t="shared" ca="1" si="15"/>
        <v/>
      </c>
      <c r="CP41" s="16" t="str">
        <f t="shared" ca="1" si="15"/>
        <v/>
      </c>
      <c r="CQ41" s="16" t="str">
        <f t="shared" ca="1" si="15"/>
        <v/>
      </c>
      <c r="CR41" s="16" t="str">
        <f t="shared" ca="1" si="15"/>
        <v/>
      </c>
      <c r="CS41" s="16" t="str">
        <f t="shared" ca="1" si="15"/>
        <v/>
      </c>
      <c r="CT41" s="16" t="str">
        <f t="shared" ca="1" si="16"/>
        <v/>
      </c>
      <c r="CU41" s="16" t="str">
        <f t="shared" ca="1" si="16"/>
        <v/>
      </c>
      <c r="CV41" s="16" t="str">
        <f t="shared" ca="1" si="16"/>
        <v/>
      </c>
      <c r="CW41" s="16" t="str">
        <f t="shared" ca="1" si="16"/>
        <v/>
      </c>
      <c r="CX41" s="16" t="str">
        <f t="shared" ca="1" si="16"/>
        <v/>
      </c>
      <c r="CY41" s="16" t="str">
        <f t="shared" ca="1" si="16"/>
        <v/>
      </c>
      <c r="CZ41" s="16" t="str">
        <f t="shared" ca="1" si="16"/>
        <v/>
      </c>
      <c r="DA41" s="16" t="str">
        <f t="shared" ca="1" si="16"/>
        <v/>
      </c>
      <c r="DB41" s="16" t="str">
        <f t="shared" ca="1" si="16"/>
        <v/>
      </c>
      <c r="DC41" s="16" t="str">
        <f t="shared" ca="1" si="16"/>
        <v/>
      </c>
      <c r="DD41" s="166" t="str">
        <f t="shared" ca="1" si="16"/>
        <v/>
      </c>
    </row>
    <row r="42" spans="1:108" s="12" customFormat="1" ht="36" customHeight="1" x14ac:dyDescent="0.3">
      <c r="A42" s="7"/>
      <c r="B42" s="81" t="s">
        <v>525</v>
      </c>
      <c r="C42" s="13" t="s">
        <v>483</v>
      </c>
      <c r="D42" s="104">
        <f>ROW()</f>
        <v>42</v>
      </c>
      <c r="E42" s="150" t="s">
        <v>301</v>
      </c>
      <c r="F42" s="110">
        <v>15</v>
      </c>
      <c r="G42" s="110"/>
      <c r="H42" s="110"/>
      <c r="I42" s="110"/>
      <c r="J42" s="148" t="s">
        <v>372</v>
      </c>
      <c r="K42" s="19" t="s">
        <v>502</v>
      </c>
      <c r="L42" s="106">
        <f ca="1">IF(Milestones435217[[#This Row],[Category]]&lt;&gt;"Step",Milestones435217[[#This Row],[Days Complete]]/SUM(Milestones435217[[#This Row],[Days of Work]:[Days Delayed]]),(SUM(INDIRECT(_xlfn.CONCAT("M",ROW()+1)):INDIRECT(_xlfn.CONCAT("M",_xlfn.XLOOKUP(Milestones435217[[#This Row],[Category]],$C44:$C80,$D44:$D80,1000,2,1)-1)))/SUM(INDIRECT(_xlfn.CONCAT("F",ROW()+1)):INDIRECT(_xlfn.CONCAT("G",_xlfn.XLOOKUP(Milestones435217[[#This Row],[Category]],$C44:$C80,$D44:$D80,1000,2,1)-1)))))</f>
        <v>0</v>
      </c>
      <c r="M4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2" s="108"/>
      <c r="O42" s="108" cm="1">
        <f t="array" aca="1" ref="O4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45091</v>
      </c>
      <c r="P42" s="109" cm="1">
        <f t="array" aca="1" ref="P4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45111</v>
      </c>
      <c r="Q42" s="13"/>
      <c r="R42" s="165" t="str">
        <f t="shared" ca="1" si="23"/>
        <v/>
      </c>
      <c r="S42" s="16" t="str">
        <f t="shared" ca="1" si="23"/>
        <v/>
      </c>
      <c r="T42" s="16" t="str">
        <f t="shared" ca="1" si="23"/>
        <v/>
      </c>
      <c r="U42" s="16" t="str">
        <f t="shared" ca="1" si="23"/>
        <v/>
      </c>
      <c r="V42" s="16" t="str">
        <f t="shared" ca="1" si="23"/>
        <v/>
      </c>
      <c r="W42" s="16" t="str">
        <f t="shared" ca="1" si="23"/>
        <v/>
      </c>
      <c r="X42" s="16" t="str">
        <f t="shared" ca="1" si="23"/>
        <v/>
      </c>
      <c r="Y42" s="16" t="str">
        <f t="shared" ca="1" si="23"/>
        <v/>
      </c>
      <c r="Z42" s="16" t="str">
        <f t="shared" ca="1" si="23"/>
        <v/>
      </c>
      <c r="AA42" s="16" t="str">
        <f t="shared" ca="1" si="23"/>
        <v/>
      </c>
      <c r="AB42" s="16" t="str">
        <f t="shared" ca="1" si="23"/>
        <v/>
      </c>
      <c r="AC42" s="16" t="str">
        <f t="shared" ca="1" si="23"/>
        <v/>
      </c>
      <c r="AD42" s="16" t="str">
        <f t="shared" ca="1" si="23"/>
        <v/>
      </c>
      <c r="AE42" s="16" t="str">
        <f t="shared" ca="1" si="23"/>
        <v/>
      </c>
      <c r="AF42" s="16" t="str">
        <f t="shared" ca="1" si="23"/>
        <v/>
      </c>
      <c r="AG42" s="16" t="str">
        <f t="shared" ca="1" si="23"/>
        <v/>
      </c>
      <c r="AH42" s="16" t="str">
        <f t="shared" ca="1" si="24"/>
        <v/>
      </c>
      <c r="AI42" s="16" t="str">
        <f t="shared" ca="1" si="24"/>
        <v/>
      </c>
      <c r="AJ42" s="16" t="str">
        <f t="shared" ca="1" si="24"/>
        <v/>
      </c>
      <c r="AK42" s="16" t="str">
        <f t="shared" ca="1" si="24"/>
        <v/>
      </c>
      <c r="AL42" s="16" t="str">
        <f t="shared" ca="1" si="24"/>
        <v/>
      </c>
      <c r="AM42" s="16" t="str">
        <f t="shared" ca="1" si="24"/>
        <v/>
      </c>
      <c r="AN42" s="16" t="str">
        <f t="shared" ca="1" si="24"/>
        <v/>
      </c>
      <c r="AO42" s="16" t="str">
        <f t="shared" ca="1" si="24"/>
        <v/>
      </c>
      <c r="AP42" s="16" t="str">
        <f t="shared" ca="1" si="24"/>
        <v/>
      </c>
      <c r="AQ42" s="16" t="str">
        <f t="shared" ca="1" si="24"/>
        <v/>
      </c>
      <c r="AR42" s="16" t="str">
        <f t="shared" ca="1" si="24"/>
        <v/>
      </c>
      <c r="AS42" s="16" t="str">
        <f t="shared" ca="1" si="24"/>
        <v/>
      </c>
      <c r="AT42" s="16" t="str">
        <f t="shared" ca="1" si="24"/>
        <v/>
      </c>
      <c r="AU42" s="16" t="str">
        <f t="shared" ca="1" si="24"/>
        <v/>
      </c>
      <c r="AV42" s="16" t="str">
        <f t="shared" ca="1" si="24"/>
        <v/>
      </c>
      <c r="AW42" s="16" t="str">
        <f t="shared" ca="1" si="24"/>
        <v/>
      </c>
      <c r="AX42" s="16" t="str">
        <f t="shared" ca="1" si="21"/>
        <v/>
      </c>
      <c r="AY42" s="16" t="str">
        <f t="shared" ca="1" si="21"/>
        <v/>
      </c>
      <c r="AZ42" s="16" t="str">
        <f t="shared" ca="1" si="21"/>
        <v/>
      </c>
      <c r="BA42" s="16" t="str">
        <f t="shared" ca="1" si="21"/>
        <v/>
      </c>
      <c r="BB42" s="16" t="str">
        <f t="shared" ca="1" si="21"/>
        <v/>
      </c>
      <c r="BC42" s="16" t="str">
        <f t="shared" ca="1" si="21"/>
        <v/>
      </c>
      <c r="BD42" s="16" t="str">
        <f t="shared" ca="1" si="21"/>
        <v/>
      </c>
      <c r="BE42" s="16" t="str">
        <f t="shared" ca="1" si="21"/>
        <v/>
      </c>
      <c r="BF42" s="16" t="str">
        <f t="shared" ca="1" si="21"/>
        <v/>
      </c>
      <c r="BG42" s="16" t="str">
        <f t="shared" ca="1" si="21"/>
        <v/>
      </c>
      <c r="BH42" s="16" t="str">
        <f t="shared" ca="1" si="21"/>
        <v/>
      </c>
      <c r="BI42" s="16" t="str">
        <f t="shared" ca="1" si="21"/>
        <v/>
      </c>
      <c r="BJ42" s="16" t="str">
        <f t="shared" ca="1" si="21"/>
        <v/>
      </c>
      <c r="BK42" s="16" t="str">
        <f t="shared" ca="1" si="21"/>
        <v/>
      </c>
      <c r="BL42" s="16" t="str">
        <f t="shared" ca="1" si="13"/>
        <v/>
      </c>
      <c r="BM42" s="16" t="str">
        <f t="shared" ca="1" si="13"/>
        <v/>
      </c>
      <c r="BN42" s="16" t="str">
        <f t="shared" ca="1" si="14"/>
        <v/>
      </c>
      <c r="BO42" s="16" t="str">
        <f t="shared" ca="1" si="14"/>
        <v/>
      </c>
      <c r="BP42" s="16" t="str">
        <f t="shared" ca="1" si="14"/>
        <v/>
      </c>
      <c r="BQ42" s="16" t="str">
        <f t="shared" ca="1" si="14"/>
        <v/>
      </c>
      <c r="BR42" s="16" t="str">
        <f t="shared" ca="1" si="14"/>
        <v/>
      </c>
      <c r="BS42" s="16" t="str">
        <f t="shared" ca="1" si="14"/>
        <v/>
      </c>
      <c r="BT42" s="16" t="str">
        <f t="shared" ca="1" si="14"/>
        <v/>
      </c>
      <c r="BU42" s="16" t="str">
        <f t="shared" ca="1" si="14"/>
        <v/>
      </c>
      <c r="BV42" s="16" t="str">
        <f t="shared" ca="1" si="14"/>
        <v/>
      </c>
      <c r="BW42" s="16" t="str">
        <f t="shared" ca="1" si="14"/>
        <v/>
      </c>
      <c r="BX42" s="16" t="str">
        <f t="shared" ca="1" si="14"/>
        <v/>
      </c>
      <c r="BY42" s="16" t="str">
        <f t="shared" ca="1" si="14"/>
        <v/>
      </c>
      <c r="BZ42" s="16" t="str">
        <f t="shared" ca="1" si="14"/>
        <v/>
      </c>
      <c r="CA42" s="16" t="str">
        <f t="shared" ca="1" si="14"/>
        <v/>
      </c>
      <c r="CB42" s="16" t="str">
        <f t="shared" ca="1" si="14"/>
        <v/>
      </c>
      <c r="CC42" s="16" t="str">
        <f t="shared" ca="1" si="14"/>
        <v/>
      </c>
      <c r="CD42" s="16" t="str">
        <f t="shared" ca="1" si="15"/>
        <v/>
      </c>
      <c r="CE42" s="16" t="str">
        <f t="shared" ca="1" si="15"/>
        <v/>
      </c>
      <c r="CF42" s="16" t="str">
        <f t="shared" ca="1" si="15"/>
        <v/>
      </c>
      <c r="CG42" s="16" t="str">
        <f t="shared" ca="1" si="15"/>
        <v/>
      </c>
      <c r="CH42" s="16" t="str">
        <f t="shared" ca="1" si="15"/>
        <v/>
      </c>
      <c r="CI42" s="16" t="str">
        <f t="shared" ca="1" si="15"/>
        <v/>
      </c>
      <c r="CJ42" s="16" t="str">
        <f t="shared" ca="1" si="15"/>
        <v/>
      </c>
      <c r="CK42" s="16" t="str">
        <f t="shared" ca="1" si="15"/>
        <v/>
      </c>
      <c r="CL42" s="16" t="str">
        <f t="shared" ca="1" si="15"/>
        <v/>
      </c>
      <c r="CM42" s="16" t="str">
        <f t="shared" ca="1" si="15"/>
        <v/>
      </c>
      <c r="CN42" s="16" t="str">
        <f t="shared" ca="1" si="15"/>
        <v/>
      </c>
      <c r="CO42" s="16" t="str">
        <f t="shared" ca="1" si="15"/>
        <v/>
      </c>
      <c r="CP42" s="16" t="str">
        <f t="shared" ca="1" si="15"/>
        <v/>
      </c>
      <c r="CQ42" s="16" t="str">
        <f t="shared" ca="1" si="15"/>
        <v/>
      </c>
      <c r="CR42" s="16" t="str">
        <f t="shared" ca="1" si="15"/>
        <v/>
      </c>
      <c r="CS42" s="16" t="str">
        <f t="shared" ca="1" si="15"/>
        <v/>
      </c>
      <c r="CT42" s="16" t="str">
        <f t="shared" ca="1" si="16"/>
        <v/>
      </c>
      <c r="CU42" s="16" t="str">
        <f t="shared" ca="1" si="16"/>
        <v/>
      </c>
      <c r="CV42" s="16" t="str">
        <f t="shared" ca="1" si="16"/>
        <v/>
      </c>
      <c r="CW42" s="16" t="str">
        <f t="shared" ca="1" si="16"/>
        <v/>
      </c>
      <c r="CX42" s="16" t="str">
        <f t="shared" ca="1" si="16"/>
        <v/>
      </c>
      <c r="CY42" s="16" t="str">
        <f t="shared" ca="1" si="16"/>
        <v/>
      </c>
      <c r="CZ42" s="16" t="str">
        <f t="shared" ca="1" si="16"/>
        <v/>
      </c>
      <c r="DA42" s="16" t="str">
        <f t="shared" ca="1" si="16"/>
        <v/>
      </c>
      <c r="DB42" s="16" t="str">
        <f t="shared" ca="1" si="16"/>
        <v/>
      </c>
      <c r="DC42" s="16" t="str">
        <f t="shared" ca="1" si="16"/>
        <v/>
      </c>
      <c r="DD42" s="166" t="str">
        <f t="shared" ca="1" si="16"/>
        <v/>
      </c>
    </row>
    <row r="43" spans="1:108" s="12" customFormat="1" ht="36" customHeight="1" x14ac:dyDescent="0.3">
      <c r="A43" s="7"/>
      <c r="B43" s="81" t="s">
        <v>526</v>
      </c>
      <c r="C43" s="13" t="s">
        <v>483</v>
      </c>
      <c r="D43" s="104">
        <f>ROW()</f>
        <v>43</v>
      </c>
      <c r="E43" s="150" t="s">
        <v>301</v>
      </c>
      <c r="F43" s="110">
        <v>5</v>
      </c>
      <c r="G43" s="110"/>
      <c r="H43" s="110"/>
      <c r="I43" s="110">
        <v>10</v>
      </c>
      <c r="J43" s="148" t="s">
        <v>372</v>
      </c>
      <c r="K43" s="19" t="s">
        <v>502</v>
      </c>
      <c r="L43" s="106">
        <f ca="1">IF(Milestones435217[[#This Row],[Category]]&lt;&gt;"Step",Milestones435217[[#This Row],[Days Complete]]/SUM(Milestones435217[[#This Row],[Days of Work]:[Days Delayed]]),(SUM(INDIRECT(_xlfn.CONCAT("M",ROW()+1)):INDIRECT(_xlfn.CONCAT("M",_xlfn.XLOOKUP(Milestones435217[[#This Row],[Category]],$C45:$C80,$D45:$D80,1000,2,1)-1)))/SUM(INDIRECT(_xlfn.CONCAT("F",ROW()+1)):INDIRECT(_xlfn.CONCAT("G",_xlfn.XLOOKUP(Milestones435217[[#This Row],[Category]],$C45:$C80,$D45:$D80,1000,2,1)-1)))))</f>
        <v>0</v>
      </c>
      <c r="M4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3" s="108"/>
      <c r="O43" s="108" cm="1">
        <f t="array" aca="1" ref="O4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45105</v>
      </c>
      <c r="P43" s="109" cm="1">
        <f t="array" aca="1" ref="P4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45111</v>
      </c>
      <c r="Q43" s="13"/>
      <c r="R43" s="165" t="str">
        <f t="shared" ca="1" si="23"/>
        <v/>
      </c>
      <c r="S43" s="16" t="str">
        <f t="shared" ca="1" si="23"/>
        <v/>
      </c>
      <c r="T43" s="16" t="str">
        <f t="shared" ca="1" si="23"/>
        <v/>
      </c>
      <c r="U43" s="16" t="str">
        <f t="shared" ca="1" si="23"/>
        <v/>
      </c>
      <c r="V43" s="16" t="str">
        <f t="shared" ca="1" si="23"/>
        <v/>
      </c>
      <c r="W43" s="16" t="str">
        <f t="shared" ca="1" si="23"/>
        <v/>
      </c>
      <c r="X43" s="16" t="str">
        <f t="shared" ca="1" si="23"/>
        <v/>
      </c>
      <c r="Y43" s="16" t="str">
        <f t="shared" ca="1" si="23"/>
        <v/>
      </c>
      <c r="Z43" s="16" t="str">
        <f t="shared" ca="1" si="23"/>
        <v/>
      </c>
      <c r="AA43" s="16" t="str">
        <f t="shared" ca="1" si="23"/>
        <v/>
      </c>
      <c r="AB43" s="16" t="str">
        <f t="shared" ca="1" si="23"/>
        <v/>
      </c>
      <c r="AC43" s="16" t="str">
        <f t="shared" ca="1" si="23"/>
        <v/>
      </c>
      <c r="AD43" s="16" t="str">
        <f t="shared" ca="1" si="23"/>
        <v/>
      </c>
      <c r="AE43" s="16" t="str">
        <f t="shared" ca="1" si="23"/>
        <v/>
      </c>
      <c r="AF43" s="16" t="str">
        <f t="shared" ca="1" si="23"/>
        <v/>
      </c>
      <c r="AG43" s="16" t="str">
        <f t="shared" ca="1" si="23"/>
        <v/>
      </c>
      <c r="AH43" s="16" t="str">
        <f t="shared" ca="1" si="24"/>
        <v/>
      </c>
      <c r="AI43" s="16" t="str">
        <f t="shared" ca="1" si="24"/>
        <v/>
      </c>
      <c r="AJ43" s="16" t="str">
        <f t="shared" ca="1" si="24"/>
        <v/>
      </c>
      <c r="AK43" s="16" t="str">
        <f t="shared" ca="1" si="24"/>
        <v/>
      </c>
      <c r="AL43" s="16" t="str">
        <f t="shared" ca="1" si="24"/>
        <v/>
      </c>
      <c r="AM43" s="16" t="str">
        <f t="shared" ca="1" si="24"/>
        <v/>
      </c>
      <c r="AN43" s="16" t="str">
        <f t="shared" ca="1" si="24"/>
        <v/>
      </c>
      <c r="AO43" s="16" t="str">
        <f t="shared" ca="1" si="24"/>
        <v/>
      </c>
      <c r="AP43" s="16" t="str">
        <f t="shared" ca="1" si="24"/>
        <v/>
      </c>
      <c r="AQ43" s="16" t="str">
        <f t="shared" ca="1" si="24"/>
        <v/>
      </c>
      <c r="AR43" s="16" t="str">
        <f t="shared" ca="1" si="24"/>
        <v/>
      </c>
      <c r="AS43" s="16" t="str">
        <f t="shared" ca="1" si="24"/>
        <v/>
      </c>
      <c r="AT43" s="16" t="str">
        <f t="shared" ca="1" si="24"/>
        <v/>
      </c>
      <c r="AU43" s="16" t="str">
        <f t="shared" ca="1" si="24"/>
        <v/>
      </c>
      <c r="AV43" s="16" t="str">
        <f t="shared" ca="1" si="24"/>
        <v/>
      </c>
      <c r="AW43" s="16" t="str">
        <f t="shared" ca="1" si="24"/>
        <v/>
      </c>
      <c r="AX43" s="16" t="str">
        <f t="shared" ca="1" si="21"/>
        <v/>
      </c>
      <c r="AY43" s="16" t="str">
        <f t="shared" ca="1" si="21"/>
        <v/>
      </c>
      <c r="AZ43" s="16" t="str">
        <f t="shared" ca="1" si="21"/>
        <v/>
      </c>
      <c r="BA43" s="16" t="str">
        <f t="shared" ca="1" si="21"/>
        <v/>
      </c>
      <c r="BB43" s="16" t="str">
        <f t="shared" ca="1" si="21"/>
        <v/>
      </c>
      <c r="BC43" s="16" t="str">
        <f t="shared" ca="1" si="21"/>
        <v/>
      </c>
      <c r="BD43" s="16" t="str">
        <f t="shared" ca="1" si="21"/>
        <v/>
      </c>
      <c r="BE43" s="16" t="str">
        <f t="shared" ca="1" si="21"/>
        <v/>
      </c>
      <c r="BF43" s="16" t="str">
        <f t="shared" ca="1" si="21"/>
        <v/>
      </c>
      <c r="BG43" s="16" t="str">
        <f t="shared" ca="1" si="21"/>
        <v/>
      </c>
      <c r="BH43" s="16" t="str">
        <f t="shared" ca="1" si="21"/>
        <v/>
      </c>
      <c r="BI43" s="16" t="str">
        <f t="shared" ca="1" si="21"/>
        <v/>
      </c>
      <c r="BJ43" s="16" t="str">
        <f t="shared" ca="1" si="21"/>
        <v/>
      </c>
      <c r="BK43" s="16" t="str">
        <f t="shared" ca="1" si="21"/>
        <v/>
      </c>
      <c r="BL43" s="16" t="str">
        <f t="shared" ca="1" si="13"/>
        <v/>
      </c>
      <c r="BM43" s="16" t="str">
        <f t="shared" ca="1" si="13"/>
        <v/>
      </c>
      <c r="BN43" s="16" t="str">
        <f t="shared" ca="1" si="14"/>
        <v/>
      </c>
      <c r="BO43" s="16" t="str">
        <f t="shared" ca="1" si="14"/>
        <v/>
      </c>
      <c r="BP43" s="16" t="str">
        <f t="shared" ca="1" si="14"/>
        <v/>
      </c>
      <c r="BQ43" s="16" t="str">
        <f t="shared" ca="1" si="14"/>
        <v/>
      </c>
      <c r="BR43" s="16" t="str">
        <f t="shared" ca="1" si="14"/>
        <v/>
      </c>
      <c r="BS43" s="16" t="str">
        <f t="shared" ca="1" si="14"/>
        <v/>
      </c>
      <c r="BT43" s="16" t="str">
        <f t="shared" ca="1" si="14"/>
        <v/>
      </c>
      <c r="BU43" s="16" t="str">
        <f t="shared" ca="1" si="14"/>
        <v/>
      </c>
      <c r="BV43" s="16" t="str">
        <f t="shared" ca="1" si="14"/>
        <v/>
      </c>
      <c r="BW43" s="16" t="str">
        <f t="shared" ca="1" si="14"/>
        <v/>
      </c>
      <c r="BX43" s="16" t="str">
        <f t="shared" ca="1" si="14"/>
        <v/>
      </c>
      <c r="BY43" s="16" t="str">
        <f t="shared" ca="1" si="14"/>
        <v/>
      </c>
      <c r="BZ43" s="16" t="str">
        <f t="shared" ca="1" si="14"/>
        <v/>
      </c>
      <c r="CA43" s="16" t="str">
        <f t="shared" ca="1" si="14"/>
        <v/>
      </c>
      <c r="CB43" s="16" t="str">
        <f t="shared" ca="1" si="14"/>
        <v/>
      </c>
      <c r="CC43" s="16" t="str">
        <f t="shared" ca="1" si="14"/>
        <v/>
      </c>
      <c r="CD43" s="16" t="str">
        <f t="shared" ca="1" si="15"/>
        <v/>
      </c>
      <c r="CE43" s="16" t="str">
        <f t="shared" ca="1" si="15"/>
        <v/>
      </c>
      <c r="CF43" s="16" t="str">
        <f t="shared" ca="1" si="15"/>
        <v/>
      </c>
      <c r="CG43" s="16" t="str">
        <f t="shared" ca="1" si="15"/>
        <v/>
      </c>
      <c r="CH43" s="16" t="str">
        <f t="shared" ca="1" si="15"/>
        <v/>
      </c>
      <c r="CI43" s="16" t="str">
        <f t="shared" ca="1" si="15"/>
        <v/>
      </c>
      <c r="CJ43" s="16" t="str">
        <f t="shared" ca="1" si="15"/>
        <v/>
      </c>
      <c r="CK43" s="16" t="str">
        <f t="shared" ca="1" si="15"/>
        <v/>
      </c>
      <c r="CL43" s="16" t="str">
        <f t="shared" ca="1" si="15"/>
        <v/>
      </c>
      <c r="CM43" s="16" t="str">
        <f t="shared" ca="1" si="15"/>
        <v/>
      </c>
      <c r="CN43" s="16" t="str">
        <f t="shared" ca="1" si="15"/>
        <v/>
      </c>
      <c r="CO43" s="16" t="str">
        <f t="shared" ca="1" si="15"/>
        <v/>
      </c>
      <c r="CP43" s="16" t="str">
        <f t="shared" ca="1" si="15"/>
        <v/>
      </c>
      <c r="CQ43" s="16" t="str">
        <f t="shared" ca="1" si="15"/>
        <v/>
      </c>
      <c r="CR43" s="16" t="str">
        <f t="shared" ca="1" si="15"/>
        <v/>
      </c>
      <c r="CS43" s="16" t="str">
        <f t="shared" ca="1" si="15"/>
        <v/>
      </c>
      <c r="CT43" s="16" t="str">
        <f t="shared" ca="1" si="16"/>
        <v/>
      </c>
      <c r="CU43" s="16" t="str">
        <f t="shared" ca="1" si="16"/>
        <v/>
      </c>
      <c r="CV43" s="16" t="str">
        <f t="shared" ca="1" si="16"/>
        <v/>
      </c>
      <c r="CW43" s="16" t="str">
        <f t="shared" ca="1" si="16"/>
        <v/>
      </c>
      <c r="CX43" s="16" t="str">
        <f t="shared" ca="1" si="16"/>
        <v/>
      </c>
      <c r="CY43" s="16" t="str">
        <f t="shared" ca="1" si="16"/>
        <v/>
      </c>
      <c r="CZ43" s="16" t="str">
        <f t="shared" ca="1" si="16"/>
        <v/>
      </c>
      <c r="DA43" s="16" t="str">
        <f t="shared" ca="1" si="16"/>
        <v/>
      </c>
      <c r="DB43" s="16" t="str">
        <f t="shared" ca="1" si="16"/>
        <v/>
      </c>
      <c r="DC43" s="16" t="str">
        <f t="shared" ca="1" si="16"/>
        <v/>
      </c>
      <c r="DD43" s="166" t="str">
        <f t="shared" ca="1" si="16"/>
        <v/>
      </c>
    </row>
    <row r="44" spans="1:108" s="12" customFormat="1" ht="36" customHeight="1" x14ac:dyDescent="0.3">
      <c r="A44" s="7"/>
      <c r="B44" s="81" t="s">
        <v>6</v>
      </c>
      <c r="C44" s="13" t="s">
        <v>518</v>
      </c>
      <c r="D44" s="104">
        <f>ROW()</f>
        <v>44</v>
      </c>
      <c r="E44" s="150"/>
      <c r="F44" s="110">
        <v>1</v>
      </c>
      <c r="G44" s="110"/>
      <c r="H44" s="110"/>
      <c r="I44" s="110"/>
      <c r="J44" s="148" t="s">
        <v>526</v>
      </c>
      <c r="K44" s="19" t="s">
        <v>503</v>
      </c>
      <c r="L44" s="106">
        <f ca="1">IF(Milestones435217[[#This Row],[Category]]&lt;&gt;"Step",Milestones435217[[#This Row],[Days Complete]]/SUM(Milestones435217[[#This Row],[Days of Work]:[Days Delayed]]),(SUM(INDIRECT(_xlfn.CONCAT("M",ROW()+1)):INDIRECT(_xlfn.CONCAT("M",_xlfn.XLOOKUP(Milestones435217[[#This Row],[Category]],$C46:$C80,$D46:$D80,1000,2,1)-1)))/SUM(INDIRECT(_xlfn.CONCAT("F",ROW()+1)):INDIRECT(_xlfn.CONCAT("G",_xlfn.XLOOKUP(Milestones435217[[#This Row],[Category]],$C46:$C80,$D46:$D80,1000,2,1)-1)))))</f>
        <v>0</v>
      </c>
      <c r="M4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4" s="108"/>
      <c r="O44" s="108" cm="1">
        <f t="array" aca="1" ref="O4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45112</v>
      </c>
      <c r="P44" s="109" cm="1">
        <f t="array" aca="1" ref="P4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45112</v>
      </c>
      <c r="Q44" s="13"/>
      <c r="R44" s="165" t="str">
        <f t="shared" ca="1" si="23"/>
        <v/>
      </c>
      <c r="S44" s="16" t="str">
        <f t="shared" ca="1" si="23"/>
        <v/>
      </c>
      <c r="T44" s="16" t="str">
        <f t="shared" ca="1" si="23"/>
        <v/>
      </c>
      <c r="U44" s="16" t="str">
        <f t="shared" ca="1" si="23"/>
        <v/>
      </c>
      <c r="V44" s="16" t="str">
        <f t="shared" ca="1" si="23"/>
        <v/>
      </c>
      <c r="W44" s="16" t="str">
        <f t="shared" ca="1" si="23"/>
        <v/>
      </c>
      <c r="X44" s="16" t="str">
        <f t="shared" ca="1" si="23"/>
        <v/>
      </c>
      <c r="Y44" s="16" t="str">
        <f t="shared" ca="1" si="23"/>
        <v/>
      </c>
      <c r="Z44" s="16" t="str">
        <f t="shared" ca="1" si="23"/>
        <v/>
      </c>
      <c r="AA44" s="16" t="str">
        <f t="shared" ca="1" si="23"/>
        <v/>
      </c>
      <c r="AB44" s="16" t="str">
        <f t="shared" ca="1" si="23"/>
        <v/>
      </c>
      <c r="AC44" s="16" t="str">
        <f t="shared" ca="1" si="23"/>
        <v/>
      </c>
      <c r="AD44" s="16" t="str">
        <f t="shared" ca="1" si="23"/>
        <v/>
      </c>
      <c r="AE44" s="16" t="str">
        <f t="shared" ca="1" si="23"/>
        <v/>
      </c>
      <c r="AF44" s="16" t="str">
        <f t="shared" ca="1" si="23"/>
        <v/>
      </c>
      <c r="AG44" s="16" t="str">
        <f t="shared" ca="1" si="23"/>
        <v/>
      </c>
      <c r="AH44" s="16" t="str">
        <f t="shared" ca="1" si="24"/>
        <v/>
      </c>
      <c r="AI44" s="16" t="str">
        <f t="shared" ca="1" si="24"/>
        <v/>
      </c>
      <c r="AJ44" s="16" t="str">
        <f t="shared" ca="1" si="24"/>
        <v/>
      </c>
      <c r="AK44" s="16" t="str">
        <f t="shared" ca="1" si="24"/>
        <v/>
      </c>
      <c r="AL44" s="16" t="str">
        <f t="shared" ca="1" si="24"/>
        <v/>
      </c>
      <c r="AM44" s="16" t="str">
        <f t="shared" ca="1" si="24"/>
        <v/>
      </c>
      <c r="AN44" s="16" t="str">
        <f t="shared" ca="1" si="24"/>
        <v/>
      </c>
      <c r="AO44" s="16" t="str">
        <f t="shared" ca="1" si="24"/>
        <v/>
      </c>
      <c r="AP44" s="16" t="str">
        <f t="shared" ca="1" si="24"/>
        <v/>
      </c>
      <c r="AQ44" s="16" t="str">
        <f t="shared" ca="1" si="24"/>
        <v/>
      </c>
      <c r="AR44" s="16" t="str">
        <f t="shared" ca="1" si="24"/>
        <v/>
      </c>
      <c r="AS44" s="16" t="str">
        <f t="shared" ca="1" si="24"/>
        <v/>
      </c>
      <c r="AT44" s="16" t="str">
        <f t="shared" ca="1" si="24"/>
        <v/>
      </c>
      <c r="AU44" s="16" t="str">
        <f t="shared" ca="1" si="24"/>
        <v/>
      </c>
      <c r="AV44" s="16" t="str">
        <f t="shared" ca="1" si="24"/>
        <v/>
      </c>
      <c r="AW44" s="16" t="str">
        <f t="shared" ca="1" si="24"/>
        <v/>
      </c>
      <c r="AX44" s="16" t="str">
        <f t="shared" ca="1" si="21"/>
        <v/>
      </c>
      <c r="AY44" s="16" t="str">
        <f t="shared" ca="1" si="21"/>
        <v/>
      </c>
      <c r="AZ44" s="16" t="str">
        <f t="shared" ca="1" si="21"/>
        <v/>
      </c>
      <c r="BA44" s="16" t="str">
        <f t="shared" ca="1" si="21"/>
        <v/>
      </c>
      <c r="BB44" s="16" t="str">
        <f t="shared" ca="1" si="21"/>
        <v/>
      </c>
      <c r="BC44" s="16" t="str">
        <f t="shared" ca="1" si="21"/>
        <v/>
      </c>
      <c r="BD44" s="16" t="str">
        <f t="shared" ca="1" si="21"/>
        <v/>
      </c>
      <c r="BE44" s="16" t="str">
        <f t="shared" ca="1" si="21"/>
        <v/>
      </c>
      <c r="BF44" s="16" t="str">
        <f t="shared" ca="1" si="21"/>
        <v/>
      </c>
      <c r="BG44" s="16" t="str">
        <f t="shared" ca="1" si="21"/>
        <v/>
      </c>
      <c r="BH44" s="16" t="str">
        <f t="shared" ca="1" si="21"/>
        <v/>
      </c>
      <c r="BI44" s="16" t="str">
        <f t="shared" ca="1" si="21"/>
        <v/>
      </c>
      <c r="BJ44" s="16" t="str">
        <f t="shared" ca="1" si="21"/>
        <v/>
      </c>
      <c r="BK44" s="16" t="str">
        <f t="shared" ca="1" si="21"/>
        <v/>
      </c>
      <c r="BL44" s="16" t="str">
        <f t="shared" ca="1" si="13"/>
        <v/>
      </c>
      <c r="BM44" s="16" t="str">
        <f t="shared" ca="1" si="13"/>
        <v/>
      </c>
      <c r="BN44" s="16" t="str">
        <f t="shared" ca="1" si="14"/>
        <v/>
      </c>
      <c r="BO44" s="16" t="str">
        <f t="shared" ca="1" si="14"/>
        <v/>
      </c>
      <c r="BP44" s="16" t="str">
        <f t="shared" ca="1" si="14"/>
        <v/>
      </c>
      <c r="BQ44" s="16" t="str">
        <f t="shared" ca="1" si="14"/>
        <v/>
      </c>
      <c r="BR44" s="16" t="str">
        <f t="shared" ca="1" si="14"/>
        <v/>
      </c>
      <c r="BS44" s="16" t="str">
        <f t="shared" ca="1" si="14"/>
        <v/>
      </c>
      <c r="BT44" s="16" t="str">
        <f t="shared" ca="1" si="14"/>
        <v/>
      </c>
      <c r="BU44" s="16" t="str">
        <f t="shared" ca="1" si="14"/>
        <v/>
      </c>
      <c r="BV44" s="16" t="str">
        <f t="shared" ca="1" si="14"/>
        <v/>
      </c>
      <c r="BW44" s="16" t="str">
        <f t="shared" ca="1" si="14"/>
        <v/>
      </c>
      <c r="BX44" s="16" t="str">
        <f t="shared" ca="1" si="14"/>
        <v/>
      </c>
      <c r="BY44" s="16" t="str">
        <f t="shared" ca="1" si="14"/>
        <v/>
      </c>
      <c r="BZ44" s="16" t="str">
        <f t="shared" ca="1" si="14"/>
        <v/>
      </c>
      <c r="CA44" s="16" t="str">
        <f t="shared" ca="1" si="14"/>
        <v/>
      </c>
      <c r="CB44" s="16" t="str">
        <f t="shared" ca="1" si="14"/>
        <v/>
      </c>
      <c r="CC44" s="16" t="str">
        <f t="shared" ref="CC44:CR58" ca="1" si="25">IF(AND($C44="Goal",CC$15&gt;=$O44,CC$15&lt;=$P44),2,IF(AND($C44="Milestone",CC$15&gt;=$O44,CC$15&lt;=$P44),1,""))</f>
        <v/>
      </c>
      <c r="CD44" s="16" t="str">
        <f t="shared" ca="1" si="25"/>
        <v/>
      </c>
      <c r="CE44" s="16" t="str">
        <f t="shared" ca="1" si="25"/>
        <v/>
      </c>
      <c r="CF44" s="16" t="str">
        <f t="shared" ca="1" si="25"/>
        <v/>
      </c>
      <c r="CG44" s="16" t="str">
        <f t="shared" ca="1" si="25"/>
        <v/>
      </c>
      <c r="CH44" s="16" t="str">
        <f t="shared" ca="1" si="25"/>
        <v/>
      </c>
      <c r="CI44" s="16" t="str">
        <f t="shared" ca="1" si="25"/>
        <v/>
      </c>
      <c r="CJ44" s="16">
        <f t="shared" ca="1" si="25"/>
        <v>1</v>
      </c>
      <c r="CK44" s="16" t="str">
        <f t="shared" ca="1" si="25"/>
        <v/>
      </c>
      <c r="CL44" s="16" t="str">
        <f t="shared" ca="1" si="25"/>
        <v/>
      </c>
      <c r="CM44" s="16" t="str">
        <f t="shared" ca="1" si="25"/>
        <v/>
      </c>
      <c r="CN44" s="16" t="str">
        <f t="shared" ca="1" si="25"/>
        <v/>
      </c>
      <c r="CO44" s="16" t="str">
        <f t="shared" ca="1" si="25"/>
        <v/>
      </c>
      <c r="CP44" s="16" t="str">
        <f t="shared" ca="1" si="25"/>
        <v/>
      </c>
      <c r="CQ44" s="16" t="str">
        <f t="shared" ca="1" si="25"/>
        <v/>
      </c>
      <c r="CR44" s="16" t="str">
        <f t="shared" ca="1" si="15"/>
        <v/>
      </c>
      <c r="CS44" s="16" t="str">
        <f t="shared" ca="1" si="15"/>
        <v/>
      </c>
      <c r="CT44" s="16" t="str">
        <f t="shared" ca="1" si="16"/>
        <v/>
      </c>
      <c r="CU44" s="16" t="str">
        <f t="shared" ca="1" si="16"/>
        <v/>
      </c>
      <c r="CV44" s="16" t="str">
        <f t="shared" ca="1" si="16"/>
        <v/>
      </c>
      <c r="CW44" s="16" t="str">
        <f t="shared" ca="1" si="16"/>
        <v/>
      </c>
      <c r="CX44" s="16" t="str">
        <f t="shared" ca="1" si="16"/>
        <v/>
      </c>
      <c r="CY44" s="16" t="str">
        <f t="shared" ca="1" si="16"/>
        <v/>
      </c>
      <c r="CZ44" s="16" t="str">
        <f t="shared" ca="1" si="16"/>
        <v/>
      </c>
      <c r="DA44" s="16" t="str">
        <f t="shared" ca="1" si="16"/>
        <v/>
      </c>
      <c r="DB44" s="16" t="str">
        <f t="shared" ca="1" si="16"/>
        <v/>
      </c>
      <c r="DC44" s="16" t="str">
        <f t="shared" ca="1" si="16"/>
        <v/>
      </c>
      <c r="DD44" s="166" t="str">
        <f t="shared" ca="1" si="16"/>
        <v/>
      </c>
    </row>
    <row r="45" spans="1:108" s="12" customFormat="1" ht="36" customHeight="1" x14ac:dyDescent="0.3">
      <c r="A45" s="7"/>
      <c r="B45" s="81" t="s">
        <v>527</v>
      </c>
      <c r="C45" s="13" t="s">
        <v>15</v>
      </c>
      <c r="D45" s="104">
        <f>ROW()</f>
        <v>45</v>
      </c>
      <c r="E45" s="151"/>
      <c r="F45" s="110"/>
      <c r="G45" s="110"/>
      <c r="H45" s="110"/>
      <c r="I45" s="110"/>
      <c r="J45" s="148" t="s">
        <v>372</v>
      </c>
      <c r="K45" s="19" t="s">
        <v>503</v>
      </c>
      <c r="L45" s="106">
        <f ca="1">IF(Milestones435217[[#This Row],[Category]]&lt;&gt;"Step",Milestones435217[[#This Row],[Days Complete]]/SUM(Milestones435217[[#This Row],[Days of Work]:[Days Delayed]]),(SUM(INDIRECT(_xlfn.CONCAT("M",ROW()+1)):INDIRECT(_xlfn.CONCAT("M",_xlfn.XLOOKUP(Milestones435217[[#This Row],[Category]],$C47:$C80,$D47:$D80,1000,2,1)-1)))/SUM(INDIRECT(_xlfn.CONCAT("F",ROW()+1)):INDIRECT(_xlfn.CONCAT("G",_xlfn.XLOOKUP(Milestones435217[[#This Row],[Category]],$C47:$C80,$D47:$D80,1000,2,1)-1)))))</f>
        <v>0</v>
      </c>
      <c r="M4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5" s="108"/>
      <c r="O45" s="108" cm="1">
        <f t="array" aca="1" ref="O4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45113</v>
      </c>
      <c r="P45" s="109" cm="1">
        <f t="array" aca="1" ref="P4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45141</v>
      </c>
      <c r="Q45" s="13"/>
      <c r="R45" s="165" t="str">
        <f t="shared" ca="1" si="23"/>
        <v/>
      </c>
      <c r="S45" s="16" t="str">
        <f t="shared" ca="1" si="23"/>
        <v/>
      </c>
      <c r="T45" s="16" t="str">
        <f t="shared" ca="1" si="23"/>
        <v/>
      </c>
      <c r="U45" s="16" t="str">
        <f t="shared" ca="1" si="23"/>
        <v/>
      </c>
      <c r="V45" s="16" t="str">
        <f t="shared" ca="1" si="23"/>
        <v/>
      </c>
      <c r="W45" s="16" t="str">
        <f t="shared" ca="1" si="23"/>
        <v/>
      </c>
      <c r="X45" s="16" t="str">
        <f t="shared" ca="1" si="23"/>
        <v/>
      </c>
      <c r="Y45" s="16" t="str">
        <f t="shared" ca="1" si="23"/>
        <v/>
      </c>
      <c r="Z45" s="16" t="str">
        <f t="shared" ca="1" si="23"/>
        <v/>
      </c>
      <c r="AA45" s="16" t="str">
        <f t="shared" ca="1" si="23"/>
        <v/>
      </c>
      <c r="AB45" s="16" t="str">
        <f t="shared" ca="1" si="23"/>
        <v/>
      </c>
      <c r="AC45" s="16" t="str">
        <f t="shared" ca="1" si="23"/>
        <v/>
      </c>
      <c r="AD45" s="16" t="str">
        <f t="shared" ca="1" si="23"/>
        <v/>
      </c>
      <c r="AE45" s="16" t="str">
        <f t="shared" ca="1" si="23"/>
        <v/>
      </c>
      <c r="AF45" s="16" t="str">
        <f t="shared" ca="1" si="23"/>
        <v/>
      </c>
      <c r="AG45" s="16" t="str">
        <f t="shared" ca="1" si="23"/>
        <v/>
      </c>
      <c r="AH45" s="16" t="str">
        <f t="shared" ca="1" si="24"/>
        <v/>
      </c>
      <c r="AI45" s="16" t="str">
        <f t="shared" ca="1" si="24"/>
        <v/>
      </c>
      <c r="AJ45" s="16" t="str">
        <f t="shared" ca="1" si="24"/>
        <v/>
      </c>
      <c r="AK45" s="16" t="str">
        <f t="shared" ca="1" si="24"/>
        <v/>
      </c>
      <c r="AL45" s="16" t="str">
        <f t="shared" ca="1" si="24"/>
        <v/>
      </c>
      <c r="AM45" s="16" t="str">
        <f t="shared" ca="1" si="24"/>
        <v/>
      </c>
      <c r="AN45" s="16" t="str">
        <f t="shared" ca="1" si="24"/>
        <v/>
      </c>
      <c r="AO45" s="16" t="str">
        <f t="shared" ca="1" si="24"/>
        <v/>
      </c>
      <c r="AP45" s="16" t="str">
        <f t="shared" ca="1" si="24"/>
        <v/>
      </c>
      <c r="AQ45" s="16" t="str">
        <f t="shared" ca="1" si="24"/>
        <v/>
      </c>
      <c r="AR45" s="16" t="str">
        <f t="shared" ca="1" si="24"/>
        <v/>
      </c>
      <c r="AS45" s="16" t="str">
        <f t="shared" ca="1" si="24"/>
        <v/>
      </c>
      <c r="AT45" s="16" t="str">
        <f t="shared" ca="1" si="24"/>
        <v/>
      </c>
      <c r="AU45" s="16" t="str">
        <f t="shared" ca="1" si="24"/>
        <v/>
      </c>
      <c r="AV45" s="16" t="str">
        <f t="shared" ca="1" si="24"/>
        <v/>
      </c>
      <c r="AW45" s="16" t="str">
        <f t="shared" ca="1" si="24"/>
        <v/>
      </c>
      <c r="AX45" s="16" t="str">
        <f t="shared" ca="1" si="21"/>
        <v/>
      </c>
      <c r="AY45" s="16" t="str">
        <f t="shared" ca="1" si="21"/>
        <v/>
      </c>
      <c r="AZ45" s="16" t="str">
        <f t="shared" ca="1" si="21"/>
        <v/>
      </c>
      <c r="BA45" s="16" t="str">
        <f t="shared" ca="1" si="21"/>
        <v/>
      </c>
      <c r="BB45" s="16" t="str">
        <f t="shared" ca="1" si="21"/>
        <v/>
      </c>
      <c r="BC45" s="16" t="str">
        <f t="shared" ca="1" si="21"/>
        <v/>
      </c>
      <c r="BD45" s="16" t="str">
        <f t="shared" ca="1" si="21"/>
        <v/>
      </c>
      <c r="BE45" s="16" t="str">
        <f t="shared" ca="1" si="21"/>
        <v/>
      </c>
      <c r="BF45" s="16" t="str">
        <f t="shared" ca="1" si="21"/>
        <v/>
      </c>
      <c r="BG45" s="16" t="str">
        <f t="shared" ca="1" si="21"/>
        <v/>
      </c>
      <c r="BH45" s="16" t="str">
        <f t="shared" ca="1" si="21"/>
        <v/>
      </c>
      <c r="BI45" s="16" t="str">
        <f t="shared" ca="1" si="21"/>
        <v/>
      </c>
      <c r="BJ45" s="16" t="str">
        <f t="shared" ca="1" si="21"/>
        <v/>
      </c>
      <c r="BK45" s="16" t="str">
        <f t="shared" ca="1" si="21"/>
        <v/>
      </c>
      <c r="BL45" s="16" t="str">
        <f t="shared" ca="1" si="21"/>
        <v/>
      </c>
      <c r="BM45" s="16" t="str">
        <f t="shared" ref="BM45:CB58" ca="1" si="26">IF(AND($C45="Goal",BM$15&gt;=$O45,BM$15&lt;=$P45),2,IF(AND($C45="Milestone",BM$15&gt;=$O45,BM$15&lt;=$P45),1,""))</f>
        <v/>
      </c>
      <c r="BN45" s="16" t="str">
        <f t="shared" ca="1" si="26"/>
        <v/>
      </c>
      <c r="BO45" s="16" t="str">
        <f t="shared" ca="1" si="26"/>
        <v/>
      </c>
      <c r="BP45" s="16" t="str">
        <f t="shared" ca="1" si="26"/>
        <v/>
      </c>
      <c r="BQ45" s="16" t="str">
        <f t="shared" ca="1" si="26"/>
        <v/>
      </c>
      <c r="BR45" s="16" t="str">
        <f t="shared" ca="1" si="26"/>
        <v/>
      </c>
      <c r="BS45" s="16" t="str">
        <f t="shared" ca="1" si="26"/>
        <v/>
      </c>
      <c r="BT45" s="16" t="str">
        <f t="shared" ca="1" si="26"/>
        <v/>
      </c>
      <c r="BU45" s="16" t="str">
        <f t="shared" ca="1" si="26"/>
        <v/>
      </c>
      <c r="BV45" s="16" t="str">
        <f t="shared" ca="1" si="26"/>
        <v/>
      </c>
      <c r="BW45" s="16" t="str">
        <f t="shared" ca="1" si="26"/>
        <v/>
      </c>
      <c r="BX45" s="16" t="str">
        <f t="shared" ca="1" si="26"/>
        <v/>
      </c>
      <c r="BY45" s="16" t="str">
        <f t="shared" ca="1" si="26"/>
        <v/>
      </c>
      <c r="BZ45" s="16" t="str">
        <f t="shared" ca="1" si="26"/>
        <v/>
      </c>
      <c r="CA45" s="16" t="str">
        <f t="shared" ca="1" si="26"/>
        <v/>
      </c>
      <c r="CB45" s="16" t="str">
        <f t="shared" ca="1" si="26"/>
        <v/>
      </c>
      <c r="CC45" s="16" t="str">
        <f t="shared" ca="1" si="25"/>
        <v/>
      </c>
      <c r="CD45" s="16" t="str">
        <f t="shared" ca="1" si="25"/>
        <v/>
      </c>
      <c r="CE45" s="16" t="str">
        <f t="shared" ca="1" si="25"/>
        <v/>
      </c>
      <c r="CF45" s="16" t="str">
        <f t="shared" ca="1" si="25"/>
        <v/>
      </c>
      <c r="CG45" s="16" t="str">
        <f t="shared" ca="1" si="25"/>
        <v/>
      </c>
      <c r="CH45" s="16" t="str">
        <f t="shared" ca="1" si="25"/>
        <v/>
      </c>
      <c r="CI45" s="16" t="str">
        <f t="shared" ca="1" si="25"/>
        <v/>
      </c>
      <c r="CJ45" s="16" t="str">
        <f t="shared" ca="1" si="25"/>
        <v/>
      </c>
      <c r="CK45" s="16" t="str">
        <f t="shared" ca="1" si="25"/>
        <v/>
      </c>
      <c r="CL45" s="16" t="str">
        <f t="shared" ca="1" si="25"/>
        <v/>
      </c>
      <c r="CM45" s="16" t="str">
        <f t="shared" ca="1" si="25"/>
        <v/>
      </c>
      <c r="CN45" s="16" t="str">
        <f t="shared" ca="1" si="25"/>
        <v/>
      </c>
      <c r="CO45" s="16" t="str">
        <f t="shared" ca="1" si="25"/>
        <v/>
      </c>
      <c r="CP45" s="16" t="str">
        <f t="shared" ca="1" si="25"/>
        <v/>
      </c>
      <c r="CQ45" s="16" t="str">
        <f t="shared" ca="1" si="25"/>
        <v/>
      </c>
      <c r="CR45" s="16" t="str">
        <f t="shared" ca="1" si="25"/>
        <v/>
      </c>
      <c r="CS45" s="16" t="str">
        <f t="shared" ref="CS45:DD58" ca="1" si="27">IF(AND($C45="Goal",CS$15&gt;=$O45,CS$15&lt;=$P45),2,IF(AND($C45="Milestone",CS$15&gt;=$O45,CS$15&lt;=$P45),1,""))</f>
        <v/>
      </c>
      <c r="CT45" s="16" t="str">
        <f t="shared" ca="1" si="27"/>
        <v/>
      </c>
      <c r="CU45" s="16" t="str">
        <f t="shared" ca="1" si="27"/>
        <v/>
      </c>
      <c r="CV45" s="16" t="str">
        <f t="shared" ca="1" si="27"/>
        <v/>
      </c>
      <c r="CW45" s="16" t="str">
        <f t="shared" ca="1" si="27"/>
        <v/>
      </c>
      <c r="CX45" s="16" t="str">
        <f t="shared" ca="1" si="27"/>
        <v/>
      </c>
      <c r="CY45" s="16" t="str">
        <f t="shared" ca="1" si="27"/>
        <v/>
      </c>
      <c r="CZ45" s="16" t="str">
        <f t="shared" ca="1" si="27"/>
        <v/>
      </c>
      <c r="DA45" s="16" t="str">
        <f t="shared" ca="1" si="27"/>
        <v/>
      </c>
      <c r="DB45" s="16" t="str">
        <f t="shared" ca="1" si="27"/>
        <v/>
      </c>
      <c r="DC45" s="16" t="str">
        <f t="shared" ca="1" si="27"/>
        <v/>
      </c>
      <c r="DD45" s="166" t="str">
        <f t="shared" ca="1" si="27"/>
        <v/>
      </c>
    </row>
    <row r="46" spans="1:108" s="12" customFormat="1" ht="36" customHeight="1" x14ac:dyDescent="0.3">
      <c r="A46" s="7"/>
      <c r="B46" s="81" t="s">
        <v>528</v>
      </c>
      <c r="C46" s="13" t="s">
        <v>482</v>
      </c>
      <c r="D46" s="104">
        <f>ROW()</f>
        <v>46</v>
      </c>
      <c r="E46" s="150" t="s">
        <v>298</v>
      </c>
      <c r="F46" s="110">
        <v>15</v>
      </c>
      <c r="G46" s="110"/>
      <c r="H46" s="110"/>
      <c r="I46" s="110"/>
      <c r="J46" s="148" t="s">
        <v>527</v>
      </c>
      <c r="K46" s="19" t="s">
        <v>502</v>
      </c>
      <c r="L46" s="106">
        <f ca="1">IF(Milestones435217[[#This Row],[Category]]&lt;&gt;"Step",Milestones435217[[#This Row],[Days Complete]]/SUM(Milestones435217[[#This Row],[Days of Work]:[Days Delayed]]),(SUM(INDIRECT(_xlfn.CONCAT("M",ROW()+1)):INDIRECT(_xlfn.CONCAT("M",_xlfn.XLOOKUP(Milestones435217[[#This Row],[Category]],$C48:$C80,$D48:$D80,1000,2,1)-1)))/SUM(INDIRECT(_xlfn.CONCAT("F",ROW()+1)):INDIRECT(_xlfn.CONCAT("G",_xlfn.XLOOKUP(Milestones435217[[#This Row],[Category]],$C48:$C80,$D48:$D80,1000,2,1)-1)))))</f>
        <v>0</v>
      </c>
      <c r="M4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6" s="108"/>
      <c r="O46" s="108" cm="1">
        <f t="array" aca="1" ref="O4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45113</v>
      </c>
      <c r="P46" s="109" cm="1">
        <f t="array" aca="1" ref="P4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45133</v>
      </c>
      <c r="Q46" s="13"/>
      <c r="R46" s="165" t="str">
        <f t="shared" ca="1" si="23"/>
        <v/>
      </c>
      <c r="S46" s="16" t="str">
        <f t="shared" ca="1" si="23"/>
        <v/>
      </c>
      <c r="T46" s="16" t="str">
        <f t="shared" ca="1" si="23"/>
        <v/>
      </c>
      <c r="U46" s="16" t="str">
        <f t="shared" ca="1" si="23"/>
        <v/>
      </c>
      <c r="V46" s="16" t="str">
        <f t="shared" ca="1" si="23"/>
        <v/>
      </c>
      <c r="W46" s="16" t="str">
        <f t="shared" ca="1" si="23"/>
        <v/>
      </c>
      <c r="X46" s="16" t="str">
        <f t="shared" ca="1" si="23"/>
        <v/>
      </c>
      <c r="Y46" s="16" t="str">
        <f t="shared" ca="1" si="23"/>
        <v/>
      </c>
      <c r="Z46" s="16" t="str">
        <f t="shared" ca="1" si="23"/>
        <v/>
      </c>
      <c r="AA46" s="16" t="str">
        <f t="shared" ca="1" si="23"/>
        <v/>
      </c>
      <c r="AB46" s="16" t="str">
        <f t="shared" ca="1" si="23"/>
        <v/>
      </c>
      <c r="AC46" s="16" t="str">
        <f t="shared" ca="1" si="23"/>
        <v/>
      </c>
      <c r="AD46" s="16" t="str">
        <f t="shared" ca="1" si="23"/>
        <v/>
      </c>
      <c r="AE46" s="16" t="str">
        <f t="shared" ca="1" si="23"/>
        <v/>
      </c>
      <c r="AF46" s="16" t="str">
        <f t="shared" ca="1" si="23"/>
        <v/>
      </c>
      <c r="AG46" s="16" t="str">
        <f t="shared" ca="1" si="23"/>
        <v/>
      </c>
      <c r="AH46" s="16" t="str">
        <f t="shared" ca="1" si="24"/>
        <v/>
      </c>
      <c r="AI46" s="16" t="str">
        <f t="shared" ca="1" si="24"/>
        <v/>
      </c>
      <c r="AJ46" s="16" t="str">
        <f t="shared" ca="1" si="24"/>
        <v/>
      </c>
      <c r="AK46" s="16" t="str">
        <f t="shared" ca="1" si="24"/>
        <v/>
      </c>
      <c r="AL46" s="16" t="str">
        <f t="shared" ca="1" si="24"/>
        <v/>
      </c>
      <c r="AM46" s="16" t="str">
        <f t="shared" ca="1" si="24"/>
        <v/>
      </c>
      <c r="AN46" s="16" t="str">
        <f t="shared" ca="1" si="24"/>
        <v/>
      </c>
      <c r="AO46" s="16" t="str">
        <f t="shared" ca="1" si="24"/>
        <v/>
      </c>
      <c r="AP46" s="16" t="str">
        <f t="shared" ca="1" si="24"/>
        <v/>
      </c>
      <c r="AQ46" s="16" t="str">
        <f t="shared" ca="1" si="24"/>
        <v/>
      </c>
      <c r="AR46" s="16" t="str">
        <f t="shared" ca="1" si="24"/>
        <v/>
      </c>
      <c r="AS46" s="16" t="str">
        <f t="shared" ca="1" si="24"/>
        <v/>
      </c>
      <c r="AT46" s="16" t="str">
        <f t="shared" ca="1" si="24"/>
        <v/>
      </c>
      <c r="AU46" s="16" t="str">
        <f t="shared" ca="1" si="24"/>
        <v/>
      </c>
      <c r="AV46" s="16" t="str">
        <f t="shared" ca="1" si="24"/>
        <v/>
      </c>
      <c r="AW46" s="16" t="str">
        <f t="shared" ca="1" si="24"/>
        <v/>
      </c>
      <c r="AX46" s="16" t="str">
        <f t="shared" ca="1" si="21"/>
        <v/>
      </c>
      <c r="AY46" s="16" t="str">
        <f t="shared" ca="1" si="21"/>
        <v/>
      </c>
      <c r="AZ46" s="16" t="str">
        <f t="shared" ca="1" si="21"/>
        <v/>
      </c>
      <c r="BA46" s="16" t="str">
        <f t="shared" ca="1" si="21"/>
        <v/>
      </c>
      <c r="BB46" s="16" t="str">
        <f t="shared" ca="1" si="21"/>
        <v/>
      </c>
      <c r="BC46" s="16" t="str">
        <f t="shared" ca="1" si="21"/>
        <v/>
      </c>
      <c r="BD46" s="16" t="str">
        <f t="shared" ca="1" si="21"/>
        <v/>
      </c>
      <c r="BE46" s="16" t="str">
        <f t="shared" ca="1" si="21"/>
        <v/>
      </c>
      <c r="BF46" s="16" t="str">
        <f t="shared" ca="1" si="21"/>
        <v/>
      </c>
      <c r="BG46" s="16" t="str">
        <f t="shared" ca="1" si="21"/>
        <v/>
      </c>
      <c r="BH46" s="16" t="str">
        <f t="shared" ca="1" si="21"/>
        <v/>
      </c>
      <c r="BI46" s="16" t="str">
        <f t="shared" ca="1" si="21"/>
        <v/>
      </c>
      <c r="BJ46" s="16" t="str">
        <f t="shared" ca="1" si="21"/>
        <v/>
      </c>
      <c r="BK46" s="16" t="str">
        <f t="shared" ca="1" si="21"/>
        <v/>
      </c>
      <c r="BL46" s="16" t="str">
        <f t="shared" ca="1" si="21"/>
        <v/>
      </c>
      <c r="BM46" s="16" t="str">
        <f t="shared" ca="1" si="26"/>
        <v/>
      </c>
      <c r="BN46" s="16" t="str">
        <f t="shared" ca="1" si="26"/>
        <v/>
      </c>
      <c r="BO46" s="16" t="str">
        <f t="shared" ca="1" si="26"/>
        <v/>
      </c>
      <c r="BP46" s="16" t="str">
        <f t="shared" ca="1" si="26"/>
        <v/>
      </c>
      <c r="BQ46" s="16" t="str">
        <f t="shared" ca="1" si="26"/>
        <v/>
      </c>
      <c r="BR46" s="16" t="str">
        <f t="shared" ca="1" si="26"/>
        <v/>
      </c>
      <c r="BS46" s="16" t="str">
        <f t="shared" ca="1" si="26"/>
        <v/>
      </c>
      <c r="BT46" s="16" t="str">
        <f t="shared" ca="1" si="26"/>
        <v/>
      </c>
      <c r="BU46" s="16" t="str">
        <f t="shared" ca="1" si="26"/>
        <v/>
      </c>
      <c r="BV46" s="16" t="str">
        <f t="shared" ca="1" si="26"/>
        <v/>
      </c>
      <c r="BW46" s="16" t="str">
        <f t="shared" ca="1" si="26"/>
        <v/>
      </c>
      <c r="BX46" s="16" t="str">
        <f t="shared" ca="1" si="26"/>
        <v/>
      </c>
      <c r="BY46" s="16" t="str">
        <f t="shared" ca="1" si="26"/>
        <v/>
      </c>
      <c r="BZ46" s="16" t="str">
        <f t="shared" ca="1" si="26"/>
        <v/>
      </c>
      <c r="CA46" s="16" t="str">
        <f t="shared" ca="1" si="26"/>
        <v/>
      </c>
      <c r="CB46" s="16" t="str">
        <f t="shared" ca="1" si="26"/>
        <v/>
      </c>
      <c r="CC46" s="16" t="str">
        <f t="shared" ca="1" si="25"/>
        <v/>
      </c>
      <c r="CD46" s="16" t="str">
        <f t="shared" ca="1" si="25"/>
        <v/>
      </c>
      <c r="CE46" s="16" t="str">
        <f t="shared" ca="1" si="25"/>
        <v/>
      </c>
      <c r="CF46" s="16" t="str">
        <f t="shared" ca="1" si="25"/>
        <v/>
      </c>
      <c r="CG46" s="16" t="str">
        <f t="shared" ca="1" si="25"/>
        <v/>
      </c>
      <c r="CH46" s="16" t="str">
        <f t="shared" ca="1" si="25"/>
        <v/>
      </c>
      <c r="CI46" s="16" t="str">
        <f t="shared" ca="1" si="25"/>
        <v/>
      </c>
      <c r="CJ46" s="16" t="str">
        <f t="shared" ca="1" si="25"/>
        <v/>
      </c>
      <c r="CK46" s="16" t="str">
        <f t="shared" ca="1" si="25"/>
        <v/>
      </c>
      <c r="CL46" s="16" t="str">
        <f t="shared" ca="1" si="25"/>
        <v/>
      </c>
      <c r="CM46" s="16" t="str">
        <f t="shared" ca="1" si="25"/>
        <v/>
      </c>
      <c r="CN46" s="16" t="str">
        <f t="shared" ca="1" si="25"/>
        <v/>
      </c>
      <c r="CO46" s="16" t="str">
        <f t="shared" ca="1" si="25"/>
        <v/>
      </c>
      <c r="CP46" s="16" t="str">
        <f t="shared" ca="1" si="25"/>
        <v/>
      </c>
      <c r="CQ46" s="16" t="str">
        <f t="shared" ca="1" si="25"/>
        <v/>
      </c>
      <c r="CR46" s="16" t="str">
        <f t="shared" ca="1" si="25"/>
        <v/>
      </c>
      <c r="CS46" s="16" t="str">
        <f t="shared" ca="1" si="27"/>
        <v/>
      </c>
      <c r="CT46" s="16" t="str">
        <f t="shared" ca="1" si="27"/>
        <v/>
      </c>
      <c r="CU46" s="16" t="str">
        <f t="shared" ca="1" si="27"/>
        <v/>
      </c>
      <c r="CV46" s="16" t="str">
        <f t="shared" ca="1" si="27"/>
        <v/>
      </c>
      <c r="CW46" s="16" t="str">
        <f t="shared" ca="1" si="27"/>
        <v/>
      </c>
      <c r="CX46" s="16" t="str">
        <f t="shared" ca="1" si="27"/>
        <v/>
      </c>
      <c r="CY46" s="16" t="str">
        <f t="shared" ca="1" si="27"/>
        <v/>
      </c>
      <c r="CZ46" s="16" t="str">
        <f t="shared" ca="1" si="27"/>
        <v/>
      </c>
      <c r="DA46" s="16" t="str">
        <f t="shared" ca="1" si="27"/>
        <v/>
      </c>
      <c r="DB46" s="16" t="str">
        <f t="shared" ca="1" si="27"/>
        <v/>
      </c>
      <c r="DC46" s="16" t="str">
        <f t="shared" ca="1" si="27"/>
        <v/>
      </c>
      <c r="DD46" s="166" t="str">
        <f t="shared" ca="1" si="27"/>
        <v/>
      </c>
    </row>
    <row r="47" spans="1:108" s="12" customFormat="1" ht="36" customHeight="1" x14ac:dyDescent="0.3">
      <c r="A47" s="7"/>
      <c r="B47" s="81" t="s">
        <v>458</v>
      </c>
      <c r="C47" s="13" t="s">
        <v>484</v>
      </c>
      <c r="D47" s="104">
        <f>ROW()</f>
        <v>47</v>
      </c>
      <c r="E47" s="150" t="s">
        <v>301</v>
      </c>
      <c r="F47" s="110">
        <v>5</v>
      </c>
      <c r="G47" s="110"/>
      <c r="H47" s="110"/>
      <c r="I47" s="110"/>
      <c r="J47" s="148" t="s">
        <v>528</v>
      </c>
      <c r="K47" s="19" t="s">
        <v>503</v>
      </c>
      <c r="L47" s="106">
        <f ca="1">IF(Milestones435217[[#This Row],[Category]]&lt;&gt;"Step",Milestones435217[[#This Row],[Days Complete]]/SUM(Milestones435217[[#This Row],[Days of Work]:[Days Delayed]]),(SUM(INDIRECT(_xlfn.CONCAT("M",ROW()+1)):INDIRECT(_xlfn.CONCAT("M",_xlfn.XLOOKUP(Milestones435217[[#This Row],[Category]],$C49:$C80,$D49:$D80,1000,2,1)-1)))/SUM(INDIRECT(_xlfn.CONCAT("F",ROW()+1)):INDIRECT(_xlfn.CONCAT("G",_xlfn.XLOOKUP(Milestones435217[[#This Row],[Category]],$C49:$C80,$D49:$D80,1000,2,1)-1)))))</f>
        <v>0</v>
      </c>
      <c r="M4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7" s="108"/>
      <c r="O47" s="108" cm="1">
        <f t="array" aca="1" ref="O4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45134</v>
      </c>
      <c r="P47" s="109" cm="1">
        <f t="array" aca="1" ref="P4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45140</v>
      </c>
      <c r="Q47" s="13"/>
      <c r="R47" s="165" t="str">
        <f t="shared" ca="1" si="23"/>
        <v/>
      </c>
      <c r="S47" s="16" t="str">
        <f t="shared" ca="1" si="23"/>
        <v/>
      </c>
      <c r="T47" s="16" t="str">
        <f t="shared" ca="1" si="23"/>
        <v/>
      </c>
      <c r="U47" s="16" t="str">
        <f t="shared" ca="1" si="23"/>
        <v/>
      </c>
      <c r="V47" s="16" t="str">
        <f t="shared" ca="1" si="23"/>
        <v/>
      </c>
      <c r="W47" s="16" t="str">
        <f t="shared" ca="1" si="23"/>
        <v/>
      </c>
      <c r="X47" s="16" t="str">
        <f t="shared" ca="1" si="23"/>
        <v/>
      </c>
      <c r="Y47" s="16" t="str">
        <f t="shared" ca="1" si="23"/>
        <v/>
      </c>
      <c r="Z47" s="16" t="str">
        <f t="shared" ca="1" si="23"/>
        <v/>
      </c>
      <c r="AA47" s="16" t="str">
        <f t="shared" ca="1" si="23"/>
        <v/>
      </c>
      <c r="AB47" s="16" t="str">
        <f t="shared" ca="1" si="23"/>
        <v/>
      </c>
      <c r="AC47" s="16" t="str">
        <f t="shared" ca="1" si="23"/>
        <v/>
      </c>
      <c r="AD47" s="16" t="str">
        <f t="shared" ca="1" si="23"/>
        <v/>
      </c>
      <c r="AE47" s="16" t="str">
        <f t="shared" ca="1" si="23"/>
        <v/>
      </c>
      <c r="AF47" s="16" t="str">
        <f t="shared" ca="1" si="23"/>
        <v/>
      </c>
      <c r="AG47" s="16" t="str">
        <f t="shared" ca="1" si="23"/>
        <v/>
      </c>
      <c r="AH47" s="16" t="str">
        <f t="shared" ca="1" si="24"/>
        <v/>
      </c>
      <c r="AI47" s="16" t="str">
        <f t="shared" ca="1" si="24"/>
        <v/>
      </c>
      <c r="AJ47" s="16" t="str">
        <f t="shared" ca="1" si="24"/>
        <v/>
      </c>
      <c r="AK47" s="16" t="str">
        <f t="shared" ca="1" si="24"/>
        <v/>
      </c>
      <c r="AL47" s="16" t="str">
        <f t="shared" ca="1" si="24"/>
        <v/>
      </c>
      <c r="AM47" s="16" t="str">
        <f t="shared" ca="1" si="24"/>
        <v/>
      </c>
      <c r="AN47" s="16" t="str">
        <f t="shared" ca="1" si="24"/>
        <v/>
      </c>
      <c r="AO47" s="16" t="str">
        <f t="shared" ca="1" si="24"/>
        <v/>
      </c>
      <c r="AP47" s="16" t="str">
        <f t="shared" ca="1" si="24"/>
        <v/>
      </c>
      <c r="AQ47" s="16" t="str">
        <f t="shared" ca="1" si="24"/>
        <v/>
      </c>
      <c r="AR47" s="16" t="str">
        <f t="shared" ca="1" si="24"/>
        <v/>
      </c>
      <c r="AS47" s="16" t="str">
        <f t="shared" ca="1" si="24"/>
        <v/>
      </c>
      <c r="AT47" s="16" t="str">
        <f t="shared" ca="1" si="24"/>
        <v/>
      </c>
      <c r="AU47" s="16" t="str">
        <f t="shared" ca="1" si="24"/>
        <v/>
      </c>
      <c r="AV47" s="16" t="str">
        <f t="shared" ca="1" si="24"/>
        <v/>
      </c>
      <c r="AW47" s="16" t="str">
        <f t="shared" ca="1" si="24"/>
        <v/>
      </c>
      <c r="AX47" s="16" t="str">
        <f t="shared" ca="1" si="21"/>
        <v/>
      </c>
      <c r="AY47" s="16" t="str">
        <f t="shared" ca="1" si="21"/>
        <v/>
      </c>
      <c r="AZ47" s="16" t="str">
        <f t="shared" ca="1" si="21"/>
        <v/>
      </c>
      <c r="BA47" s="16" t="str">
        <f t="shared" ca="1" si="21"/>
        <v/>
      </c>
      <c r="BB47" s="16" t="str">
        <f t="shared" ca="1" si="21"/>
        <v/>
      </c>
      <c r="BC47" s="16" t="str">
        <f t="shared" ca="1" si="21"/>
        <v/>
      </c>
      <c r="BD47" s="16" t="str">
        <f t="shared" ca="1" si="21"/>
        <v/>
      </c>
      <c r="BE47" s="16" t="str">
        <f t="shared" ca="1" si="21"/>
        <v/>
      </c>
      <c r="BF47" s="16" t="str">
        <f t="shared" ca="1" si="21"/>
        <v/>
      </c>
      <c r="BG47" s="16" t="str">
        <f t="shared" ca="1" si="21"/>
        <v/>
      </c>
      <c r="BH47" s="16" t="str">
        <f t="shared" ca="1" si="21"/>
        <v/>
      </c>
      <c r="BI47" s="16" t="str">
        <f t="shared" ca="1" si="21"/>
        <v/>
      </c>
      <c r="BJ47" s="16" t="str">
        <f t="shared" ca="1" si="21"/>
        <v/>
      </c>
      <c r="BK47" s="16" t="str">
        <f t="shared" ca="1" si="21"/>
        <v/>
      </c>
      <c r="BL47" s="16" t="str">
        <f t="shared" ca="1" si="21"/>
        <v/>
      </c>
      <c r="BM47" s="16" t="str">
        <f t="shared" ca="1" si="26"/>
        <v/>
      </c>
      <c r="BN47" s="16" t="str">
        <f t="shared" ca="1" si="26"/>
        <v/>
      </c>
      <c r="BO47" s="16" t="str">
        <f t="shared" ca="1" si="26"/>
        <v/>
      </c>
      <c r="BP47" s="16" t="str">
        <f t="shared" ca="1" si="26"/>
        <v/>
      </c>
      <c r="BQ47" s="16" t="str">
        <f t="shared" ca="1" si="26"/>
        <v/>
      </c>
      <c r="BR47" s="16" t="str">
        <f t="shared" ca="1" si="26"/>
        <v/>
      </c>
      <c r="BS47" s="16" t="str">
        <f t="shared" ca="1" si="26"/>
        <v/>
      </c>
      <c r="BT47" s="16" t="str">
        <f t="shared" ca="1" si="26"/>
        <v/>
      </c>
      <c r="BU47" s="16" t="str">
        <f t="shared" ca="1" si="26"/>
        <v/>
      </c>
      <c r="BV47" s="16" t="str">
        <f t="shared" ca="1" si="26"/>
        <v/>
      </c>
      <c r="BW47" s="16" t="str">
        <f t="shared" ca="1" si="26"/>
        <v/>
      </c>
      <c r="BX47" s="16" t="str">
        <f t="shared" ca="1" si="26"/>
        <v/>
      </c>
      <c r="BY47" s="16" t="str">
        <f t="shared" ca="1" si="26"/>
        <v/>
      </c>
      <c r="BZ47" s="16" t="str">
        <f t="shared" ca="1" si="26"/>
        <v/>
      </c>
      <c r="CA47" s="16" t="str">
        <f t="shared" ca="1" si="26"/>
        <v/>
      </c>
      <c r="CB47" s="16" t="str">
        <f t="shared" ca="1" si="26"/>
        <v/>
      </c>
      <c r="CC47" s="16" t="str">
        <f t="shared" ca="1" si="25"/>
        <v/>
      </c>
      <c r="CD47" s="16" t="str">
        <f t="shared" ca="1" si="25"/>
        <v/>
      </c>
      <c r="CE47" s="16" t="str">
        <f t="shared" ca="1" si="25"/>
        <v/>
      </c>
      <c r="CF47" s="16" t="str">
        <f t="shared" ca="1" si="25"/>
        <v/>
      </c>
      <c r="CG47" s="16" t="str">
        <f t="shared" ca="1" si="25"/>
        <v/>
      </c>
      <c r="CH47" s="16" t="str">
        <f t="shared" ca="1" si="25"/>
        <v/>
      </c>
      <c r="CI47" s="16" t="str">
        <f t="shared" ca="1" si="25"/>
        <v/>
      </c>
      <c r="CJ47" s="16" t="str">
        <f t="shared" ca="1" si="25"/>
        <v/>
      </c>
      <c r="CK47" s="16" t="str">
        <f t="shared" ca="1" si="25"/>
        <v/>
      </c>
      <c r="CL47" s="16" t="str">
        <f t="shared" ca="1" si="25"/>
        <v/>
      </c>
      <c r="CM47" s="16" t="str">
        <f t="shared" ca="1" si="25"/>
        <v/>
      </c>
      <c r="CN47" s="16" t="str">
        <f t="shared" ca="1" si="25"/>
        <v/>
      </c>
      <c r="CO47" s="16" t="str">
        <f t="shared" ca="1" si="25"/>
        <v/>
      </c>
      <c r="CP47" s="16" t="str">
        <f t="shared" ca="1" si="25"/>
        <v/>
      </c>
      <c r="CQ47" s="16" t="str">
        <f t="shared" ca="1" si="25"/>
        <v/>
      </c>
      <c r="CR47" s="16" t="str">
        <f t="shared" ca="1" si="25"/>
        <v/>
      </c>
      <c r="CS47" s="16" t="str">
        <f t="shared" ca="1" si="27"/>
        <v/>
      </c>
      <c r="CT47" s="16" t="str">
        <f t="shared" ca="1" si="27"/>
        <v/>
      </c>
      <c r="CU47" s="16" t="str">
        <f t="shared" ca="1" si="27"/>
        <v/>
      </c>
      <c r="CV47" s="16" t="str">
        <f t="shared" ca="1" si="27"/>
        <v/>
      </c>
      <c r="CW47" s="16" t="str">
        <f t="shared" ca="1" si="27"/>
        <v/>
      </c>
      <c r="CX47" s="16" t="str">
        <f t="shared" ca="1" si="27"/>
        <v/>
      </c>
      <c r="CY47" s="16" t="str">
        <f t="shared" ca="1" si="27"/>
        <v/>
      </c>
      <c r="CZ47" s="16" t="str">
        <f t="shared" ca="1" si="27"/>
        <v/>
      </c>
      <c r="DA47" s="16" t="str">
        <f t="shared" ca="1" si="27"/>
        <v/>
      </c>
      <c r="DB47" s="16" t="str">
        <f t="shared" ca="1" si="27"/>
        <v/>
      </c>
      <c r="DC47" s="16" t="str">
        <f t="shared" ca="1" si="27"/>
        <v/>
      </c>
      <c r="DD47" s="166" t="str">
        <f t="shared" ca="1" si="27"/>
        <v/>
      </c>
    </row>
    <row r="48" spans="1:108" s="12" customFormat="1" ht="36" customHeight="1" x14ac:dyDescent="0.3">
      <c r="A48" s="7"/>
      <c r="B48" s="81" t="s">
        <v>6</v>
      </c>
      <c r="C48" s="13" t="s">
        <v>518</v>
      </c>
      <c r="D48" s="104">
        <f>ROW()</f>
        <v>48</v>
      </c>
      <c r="E48" s="150"/>
      <c r="F48" s="110">
        <v>1</v>
      </c>
      <c r="G48" s="110"/>
      <c r="H48" s="110"/>
      <c r="I48" s="110"/>
      <c r="J48" s="148" t="s">
        <v>458</v>
      </c>
      <c r="K48" s="19" t="s">
        <v>503</v>
      </c>
      <c r="L48" s="106">
        <f ca="1">IF(Milestones435217[[#This Row],[Category]]&lt;&gt;"Step",Milestones435217[[#This Row],[Days Complete]]/SUM(Milestones435217[[#This Row],[Days of Work]:[Days Delayed]]),(SUM(INDIRECT(_xlfn.CONCAT("M",ROW()+1)):INDIRECT(_xlfn.CONCAT("M",_xlfn.XLOOKUP(Milestones435217[[#This Row],[Category]],$C50:$C80,$D50:$D80,1000,2,1)-1)))/SUM(INDIRECT(_xlfn.CONCAT("F",ROW()+1)):INDIRECT(_xlfn.CONCAT("G",_xlfn.XLOOKUP(Milestones435217[[#This Row],[Category]],$C50:$C80,$D50:$D80,1000,2,1)-1)))))</f>
        <v>0</v>
      </c>
      <c r="M4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8" s="108"/>
      <c r="O48" s="108" cm="1">
        <f t="array" aca="1" ref="O4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45141</v>
      </c>
      <c r="P48" s="109" cm="1">
        <f t="array" aca="1" ref="P4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45141</v>
      </c>
      <c r="Q48" s="13"/>
      <c r="R48" s="165" t="str">
        <f t="shared" ca="1" si="23"/>
        <v/>
      </c>
      <c r="S48" s="16" t="str">
        <f t="shared" ca="1" si="23"/>
        <v/>
      </c>
      <c r="T48" s="16" t="str">
        <f t="shared" ca="1" si="23"/>
        <v/>
      </c>
      <c r="U48" s="16" t="str">
        <f t="shared" ca="1" si="23"/>
        <v/>
      </c>
      <c r="V48" s="16" t="str">
        <f t="shared" ca="1" si="23"/>
        <v/>
      </c>
      <c r="W48" s="16" t="str">
        <f t="shared" ca="1" si="23"/>
        <v/>
      </c>
      <c r="X48" s="16" t="str">
        <f t="shared" ca="1" si="23"/>
        <v/>
      </c>
      <c r="Y48" s="16" t="str">
        <f t="shared" ca="1" si="23"/>
        <v/>
      </c>
      <c r="Z48" s="16" t="str">
        <f t="shared" ca="1" si="23"/>
        <v/>
      </c>
      <c r="AA48" s="16" t="str">
        <f t="shared" ca="1" si="23"/>
        <v/>
      </c>
      <c r="AB48" s="16" t="str">
        <f t="shared" ca="1" si="23"/>
        <v/>
      </c>
      <c r="AC48" s="16" t="str">
        <f t="shared" ca="1" si="23"/>
        <v/>
      </c>
      <c r="AD48" s="16" t="str">
        <f t="shared" ca="1" si="23"/>
        <v/>
      </c>
      <c r="AE48" s="16" t="str">
        <f t="shared" ca="1" si="23"/>
        <v/>
      </c>
      <c r="AF48" s="16" t="str">
        <f t="shared" ca="1" si="23"/>
        <v/>
      </c>
      <c r="AG48" s="16" t="str">
        <f t="shared" ca="1" si="23"/>
        <v/>
      </c>
      <c r="AH48" s="16" t="str">
        <f t="shared" ca="1" si="24"/>
        <v/>
      </c>
      <c r="AI48" s="16" t="str">
        <f t="shared" ca="1" si="24"/>
        <v/>
      </c>
      <c r="AJ48" s="16" t="str">
        <f t="shared" ca="1" si="24"/>
        <v/>
      </c>
      <c r="AK48" s="16" t="str">
        <f t="shared" ca="1" si="24"/>
        <v/>
      </c>
      <c r="AL48" s="16" t="str">
        <f t="shared" ca="1" si="24"/>
        <v/>
      </c>
      <c r="AM48" s="16" t="str">
        <f t="shared" ca="1" si="24"/>
        <v/>
      </c>
      <c r="AN48" s="16" t="str">
        <f t="shared" ca="1" si="24"/>
        <v/>
      </c>
      <c r="AO48" s="16" t="str">
        <f t="shared" ca="1" si="24"/>
        <v/>
      </c>
      <c r="AP48" s="16" t="str">
        <f t="shared" ca="1" si="24"/>
        <v/>
      </c>
      <c r="AQ48" s="16" t="str">
        <f t="shared" ca="1" si="24"/>
        <v/>
      </c>
      <c r="AR48" s="16" t="str">
        <f t="shared" ca="1" si="24"/>
        <v/>
      </c>
      <c r="AS48" s="16" t="str">
        <f t="shared" ca="1" si="24"/>
        <v/>
      </c>
      <c r="AT48" s="16" t="str">
        <f t="shared" ca="1" si="24"/>
        <v/>
      </c>
      <c r="AU48" s="16" t="str">
        <f t="shared" ca="1" si="24"/>
        <v/>
      </c>
      <c r="AV48" s="16" t="str">
        <f t="shared" ca="1" si="24"/>
        <v/>
      </c>
      <c r="AW48" s="16" t="str">
        <f t="shared" ca="1" si="24"/>
        <v/>
      </c>
      <c r="AX48" s="16" t="str">
        <f t="shared" ca="1" si="21"/>
        <v/>
      </c>
      <c r="AY48" s="16" t="str">
        <f t="shared" ca="1" si="21"/>
        <v/>
      </c>
      <c r="AZ48" s="16" t="str">
        <f t="shared" ca="1" si="21"/>
        <v/>
      </c>
      <c r="BA48" s="16" t="str">
        <f t="shared" ca="1" si="21"/>
        <v/>
      </c>
      <c r="BB48" s="16" t="str">
        <f t="shared" ca="1" si="21"/>
        <v/>
      </c>
      <c r="BC48" s="16" t="str">
        <f t="shared" ca="1" si="21"/>
        <v/>
      </c>
      <c r="BD48" s="16" t="str">
        <f t="shared" ca="1" si="21"/>
        <v/>
      </c>
      <c r="BE48" s="16" t="str">
        <f t="shared" ca="1" si="21"/>
        <v/>
      </c>
      <c r="BF48" s="16" t="str">
        <f t="shared" ca="1" si="21"/>
        <v/>
      </c>
      <c r="BG48" s="16" t="str">
        <f t="shared" ca="1" si="21"/>
        <v/>
      </c>
      <c r="BH48" s="16" t="str">
        <f t="shared" ca="1" si="21"/>
        <v/>
      </c>
      <c r="BI48" s="16" t="str">
        <f t="shared" ca="1" si="21"/>
        <v/>
      </c>
      <c r="BJ48" s="16" t="str">
        <f t="shared" ca="1" si="21"/>
        <v/>
      </c>
      <c r="BK48" s="16" t="str">
        <f t="shared" ca="1" si="21"/>
        <v/>
      </c>
      <c r="BL48" s="16" t="str">
        <f t="shared" ca="1" si="21"/>
        <v/>
      </c>
      <c r="BM48" s="16" t="str">
        <f t="shared" ca="1" si="26"/>
        <v/>
      </c>
      <c r="BN48" s="16" t="str">
        <f t="shared" ca="1" si="26"/>
        <v/>
      </c>
      <c r="BO48" s="16" t="str">
        <f t="shared" ca="1" si="26"/>
        <v/>
      </c>
      <c r="BP48" s="16" t="str">
        <f t="shared" ca="1" si="26"/>
        <v/>
      </c>
      <c r="BQ48" s="16" t="str">
        <f t="shared" ca="1" si="26"/>
        <v/>
      </c>
      <c r="BR48" s="16" t="str">
        <f t="shared" ca="1" si="26"/>
        <v/>
      </c>
      <c r="BS48" s="16" t="str">
        <f t="shared" ca="1" si="26"/>
        <v/>
      </c>
      <c r="BT48" s="16" t="str">
        <f t="shared" ca="1" si="26"/>
        <v/>
      </c>
      <c r="BU48" s="16" t="str">
        <f t="shared" ca="1" si="26"/>
        <v/>
      </c>
      <c r="BV48" s="16" t="str">
        <f t="shared" ca="1" si="26"/>
        <v/>
      </c>
      <c r="BW48" s="16" t="str">
        <f t="shared" ca="1" si="26"/>
        <v/>
      </c>
      <c r="BX48" s="16" t="str">
        <f t="shared" ca="1" si="26"/>
        <v/>
      </c>
      <c r="BY48" s="16" t="str">
        <f t="shared" ca="1" si="26"/>
        <v/>
      </c>
      <c r="BZ48" s="16" t="str">
        <f t="shared" ca="1" si="26"/>
        <v/>
      </c>
      <c r="CA48" s="16" t="str">
        <f t="shared" ca="1" si="26"/>
        <v/>
      </c>
      <c r="CB48" s="16" t="str">
        <f t="shared" ca="1" si="26"/>
        <v/>
      </c>
      <c r="CC48" s="16" t="str">
        <f t="shared" ca="1" si="25"/>
        <v/>
      </c>
      <c r="CD48" s="16" t="str">
        <f t="shared" ca="1" si="25"/>
        <v/>
      </c>
      <c r="CE48" s="16" t="str">
        <f t="shared" ca="1" si="25"/>
        <v/>
      </c>
      <c r="CF48" s="16" t="str">
        <f t="shared" ca="1" si="25"/>
        <v/>
      </c>
      <c r="CG48" s="16" t="str">
        <f t="shared" ca="1" si="25"/>
        <v/>
      </c>
      <c r="CH48" s="16" t="str">
        <f t="shared" ca="1" si="25"/>
        <v/>
      </c>
      <c r="CI48" s="16" t="str">
        <f t="shared" ca="1" si="25"/>
        <v/>
      </c>
      <c r="CJ48" s="16" t="str">
        <f t="shared" ca="1" si="25"/>
        <v/>
      </c>
      <c r="CK48" s="16" t="str">
        <f t="shared" ca="1" si="25"/>
        <v/>
      </c>
      <c r="CL48" s="16" t="str">
        <f t="shared" ca="1" si="25"/>
        <v/>
      </c>
      <c r="CM48" s="16" t="str">
        <f t="shared" ca="1" si="25"/>
        <v/>
      </c>
      <c r="CN48" s="16" t="str">
        <f t="shared" ca="1" si="25"/>
        <v/>
      </c>
      <c r="CO48" s="16" t="str">
        <f t="shared" ca="1" si="25"/>
        <v/>
      </c>
      <c r="CP48" s="16" t="str">
        <f t="shared" ca="1" si="25"/>
        <v/>
      </c>
      <c r="CQ48" s="16" t="str">
        <f t="shared" ca="1" si="25"/>
        <v/>
      </c>
      <c r="CR48" s="16" t="str">
        <f t="shared" ca="1" si="25"/>
        <v/>
      </c>
      <c r="CS48" s="16" t="str">
        <f t="shared" ca="1" si="27"/>
        <v/>
      </c>
      <c r="CT48" s="16" t="str">
        <f t="shared" ca="1" si="27"/>
        <v/>
      </c>
      <c r="CU48" s="16" t="str">
        <f t="shared" ca="1" si="27"/>
        <v/>
      </c>
      <c r="CV48" s="16" t="str">
        <f t="shared" ca="1" si="27"/>
        <v/>
      </c>
      <c r="CW48" s="16" t="str">
        <f t="shared" ca="1" si="27"/>
        <v/>
      </c>
      <c r="CX48" s="16" t="str">
        <f t="shared" ca="1" si="27"/>
        <v/>
      </c>
      <c r="CY48" s="16" t="str">
        <f t="shared" ca="1" si="27"/>
        <v/>
      </c>
      <c r="CZ48" s="16" t="str">
        <f t="shared" ca="1" si="27"/>
        <v/>
      </c>
      <c r="DA48" s="16" t="str">
        <f t="shared" ca="1" si="27"/>
        <v/>
      </c>
      <c r="DB48" s="16" t="str">
        <f t="shared" ca="1" si="27"/>
        <v/>
      </c>
      <c r="DC48" s="16" t="str">
        <f t="shared" ca="1" si="27"/>
        <v/>
      </c>
      <c r="DD48" s="166" t="str">
        <f t="shared" ca="1" si="27"/>
        <v/>
      </c>
    </row>
    <row r="49" spans="1:108" s="12" customFormat="1" ht="36" customHeight="1" x14ac:dyDescent="0.3">
      <c r="A49" s="7"/>
      <c r="B49" s="81" t="s">
        <v>529</v>
      </c>
      <c r="C49" s="13" t="s">
        <v>15</v>
      </c>
      <c r="D49" s="104">
        <f>ROW()</f>
        <v>49</v>
      </c>
      <c r="E49" s="151"/>
      <c r="F49" s="110"/>
      <c r="G49" s="110"/>
      <c r="H49" s="110"/>
      <c r="I49" s="110"/>
      <c r="J49" s="148" t="s">
        <v>527</v>
      </c>
      <c r="K49" s="19" t="s">
        <v>503</v>
      </c>
      <c r="L49" s="106">
        <f ca="1">IF(Milestones435217[[#This Row],[Category]]&lt;&gt;"Step",Milestones435217[[#This Row],[Days Complete]]/SUM(Milestones435217[[#This Row],[Days of Work]:[Days Delayed]]),(SUM(INDIRECT(_xlfn.CONCAT("M",ROW()+1)):INDIRECT(_xlfn.CONCAT("M",_xlfn.XLOOKUP(Milestones435217[[#This Row],[Category]],$C57:$C80,$D57:$D80,1000,2,1)-1)))/SUM(INDIRECT(_xlfn.CONCAT("F",ROW()+1)):INDIRECT(_xlfn.CONCAT("G",_xlfn.XLOOKUP(Milestones435217[[#This Row],[Category]],$C57:$C80,$D57:$D80,1000,2,1)-1)))))</f>
        <v>0</v>
      </c>
      <c r="M49"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9" s="108"/>
      <c r="O49" s="108" cm="1">
        <f t="array" aca="1" ref="O4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45142</v>
      </c>
      <c r="P49" s="109" cm="1">
        <f t="array" aca="1" ref="P4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45167</v>
      </c>
      <c r="Q49" s="13"/>
      <c r="R49" s="165" t="str">
        <f t="shared" ca="1" si="23"/>
        <v/>
      </c>
      <c r="S49" s="16" t="str">
        <f t="shared" ca="1" si="23"/>
        <v/>
      </c>
      <c r="T49" s="16" t="str">
        <f t="shared" ca="1" si="23"/>
        <v/>
      </c>
      <c r="U49" s="16" t="str">
        <f t="shared" ca="1" si="23"/>
        <v/>
      </c>
      <c r="V49" s="16" t="str">
        <f t="shared" ca="1" si="23"/>
        <v/>
      </c>
      <c r="W49" s="16" t="str">
        <f t="shared" ca="1" si="23"/>
        <v/>
      </c>
      <c r="X49" s="16" t="str">
        <f t="shared" ca="1" si="23"/>
        <v/>
      </c>
      <c r="Y49" s="16" t="str">
        <f t="shared" ca="1" si="23"/>
        <v/>
      </c>
      <c r="Z49" s="16" t="str">
        <f t="shared" ca="1" si="23"/>
        <v/>
      </c>
      <c r="AA49" s="16" t="str">
        <f t="shared" ca="1" si="23"/>
        <v/>
      </c>
      <c r="AB49" s="16" t="str">
        <f t="shared" ca="1" si="23"/>
        <v/>
      </c>
      <c r="AC49" s="16" t="str">
        <f t="shared" ca="1" si="23"/>
        <v/>
      </c>
      <c r="AD49" s="16" t="str">
        <f t="shared" ca="1" si="23"/>
        <v/>
      </c>
      <c r="AE49" s="16" t="str">
        <f t="shared" ca="1" si="23"/>
        <v/>
      </c>
      <c r="AF49" s="16" t="str">
        <f t="shared" ca="1" si="23"/>
        <v/>
      </c>
      <c r="AG49" s="16" t="str">
        <f t="shared" ca="1" si="23"/>
        <v/>
      </c>
      <c r="AH49" s="16" t="str">
        <f t="shared" ca="1" si="24"/>
        <v/>
      </c>
      <c r="AI49" s="16" t="str">
        <f t="shared" ca="1" si="24"/>
        <v/>
      </c>
      <c r="AJ49" s="16" t="str">
        <f t="shared" ca="1" si="24"/>
        <v/>
      </c>
      <c r="AK49" s="16" t="str">
        <f t="shared" ca="1" si="24"/>
        <v/>
      </c>
      <c r="AL49" s="16" t="str">
        <f t="shared" ca="1" si="24"/>
        <v/>
      </c>
      <c r="AM49" s="16" t="str">
        <f t="shared" ca="1" si="24"/>
        <v/>
      </c>
      <c r="AN49" s="16" t="str">
        <f t="shared" ca="1" si="24"/>
        <v/>
      </c>
      <c r="AO49" s="16" t="str">
        <f t="shared" ca="1" si="24"/>
        <v/>
      </c>
      <c r="AP49" s="16" t="str">
        <f t="shared" ca="1" si="24"/>
        <v/>
      </c>
      <c r="AQ49" s="16" t="str">
        <f t="shared" ca="1" si="24"/>
        <v/>
      </c>
      <c r="AR49" s="16" t="str">
        <f t="shared" ca="1" si="24"/>
        <v/>
      </c>
      <c r="AS49" s="16" t="str">
        <f t="shared" ca="1" si="24"/>
        <v/>
      </c>
      <c r="AT49" s="16" t="str">
        <f t="shared" ca="1" si="24"/>
        <v/>
      </c>
      <c r="AU49" s="16" t="str">
        <f t="shared" ca="1" si="24"/>
        <v/>
      </c>
      <c r="AV49" s="16" t="str">
        <f t="shared" ca="1" si="24"/>
        <v/>
      </c>
      <c r="AW49" s="16" t="str">
        <f t="shared" ca="1" si="24"/>
        <v/>
      </c>
      <c r="AX49" s="16" t="str">
        <f t="shared" ca="1" si="21"/>
        <v/>
      </c>
      <c r="AY49" s="16" t="str">
        <f t="shared" ca="1" si="21"/>
        <v/>
      </c>
      <c r="AZ49" s="16" t="str">
        <f t="shared" ca="1" si="21"/>
        <v/>
      </c>
      <c r="BA49" s="16" t="str">
        <f t="shared" ca="1" si="21"/>
        <v/>
      </c>
      <c r="BB49" s="16" t="str">
        <f t="shared" ca="1" si="21"/>
        <v/>
      </c>
      <c r="BC49" s="16" t="str">
        <f t="shared" ca="1" si="21"/>
        <v/>
      </c>
      <c r="BD49" s="16" t="str">
        <f t="shared" ca="1" si="21"/>
        <v/>
      </c>
      <c r="BE49" s="16" t="str">
        <f t="shared" ca="1" si="21"/>
        <v/>
      </c>
      <c r="BF49" s="16" t="str">
        <f t="shared" ca="1" si="21"/>
        <v/>
      </c>
      <c r="BG49" s="16" t="str">
        <f t="shared" ca="1" si="21"/>
        <v/>
      </c>
      <c r="BH49" s="16" t="str">
        <f t="shared" ca="1" si="21"/>
        <v/>
      </c>
      <c r="BI49" s="16" t="str">
        <f t="shared" ca="1" si="21"/>
        <v/>
      </c>
      <c r="BJ49" s="16" t="str">
        <f t="shared" ca="1" si="21"/>
        <v/>
      </c>
      <c r="BK49" s="16" t="str">
        <f t="shared" ca="1" si="21"/>
        <v/>
      </c>
      <c r="BL49" s="16" t="str">
        <f t="shared" ca="1" si="21"/>
        <v/>
      </c>
      <c r="BM49" s="16" t="str">
        <f t="shared" ca="1" si="26"/>
        <v/>
      </c>
      <c r="BN49" s="16" t="str">
        <f t="shared" ca="1" si="26"/>
        <v/>
      </c>
      <c r="BO49" s="16" t="str">
        <f t="shared" ca="1" si="26"/>
        <v/>
      </c>
      <c r="BP49" s="16" t="str">
        <f t="shared" ca="1" si="26"/>
        <v/>
      </c>
      <c r="BQ49" s="16" t="str">
        <f t="shared" ca="1" si="26"/>
        <v/>
      </c>
      <c r="BR49" s="16" t="str">
        <f t="shared" ca="1" si="26"/>
        <v/>
      </c>
      <c r="BS49" s="16" t="str">
        <f t="shared" ca="1" si="26"/>
        <v/>
      </c>
      <c r="BT49" s="16" t="str">
        <f t="shared" ca="1" si="26"/>
        <v/>
      </c>
      <c r="BU49" s="16" t="str">
        <f t="shared" ca="1" si="26"/>
        <v/>
      </c>
      <c r="BV49" s="16" t="str">
        <f t="shared" ca="1" si="26"/>
        <v/>
      </c>
      <c r="BW49" s="16" t="str">
        <f t="shared" ca="1" si="26"/>
        <v/>
      </c>
      <c r="BX49" s="16" t="str">
        <f t="shared" ca="1" si="26"/>
        <v/>
      </c>
      <c r="BY49" s="16" t="str">
        <f t="shared" ca="1" si="26"/>
        <v/>
      </c>
      <c r="BZ49" s="16" t="str">
        <f t="shared" ca="1" si="26"/>
        <v/>
      </c>
      <c r="CA49" s="16" t="str">
        <f t="shared" ca="1" si="26"/>
        <v/>
      </c>
      <c r="CB49" s="16" t="str">
        <f t="shared" ca="1" si="26"/>
        <v/>
      </c>
      <c r="CC49" s="16" t="str">
        <f t="shared" ca="1" si="25"/>
        <v/>
      </c>
      <c r="CD49" s="16" t="str">
        <f t="shared" ca="1" si="25"/>
        <v/>
      </c>
      <c r="CE49" s="16" t="str">
        <f t="shared" ca="1" si="25"/>
        <v/>
      </c>
      <c r="CF49" s="16" t="str">
        <f t="shared" ca="1" si="25"/>
        <v/>
      </c>
      <c r="CG49" s="16" t="str">
        <f t="shared" ca="1" si="25"/>
        <v/>
      </c>
      <c r="CH49" s="16" t="str">
        <f t="shared" ca="1" si="25"/>
        <v/>
      </c>
      <c r="CI49" s="16" t="str">
        <f t="shared" ca="1" si="25"/>
        <v/>
      </c>
      <c r="CJ49" s="16" t="str">
        <f t="shared" ca="1" si="25"/>
        <v/>
      </c>
      <c r="CK49" s="16" t="str">
        <f t="shared" ca="1" si="25"/>
        <v/>
      </c>
      <c r="CL49" s="16" t="str">
        <f t="shared" ca="1" si="25"/>
        <v/>
      </c>
      <c r="CM49" s="16" t="str">
        <f t="shared" ca="1" si="25"/>
        <v/>
      </c>
      <c r="CN49" s="16" t="str">
        <f t="shared" ca="1" si="25"/>
        <v/>
      </c>
      <c r="CO49" s="16" t="str">
        <f t="shared" ca="1" si="25"/>
        <v/>
      </c>
      <c r="CP49" s="16" t="str">
        <f t="shared" ca="1" si="25"/>
        <v/>
      </c>
      <c r="CQ49" s="16" t="str">
        <f t="shared" ca="1" si="25"/>
        <v/>
      </c>
      <c r="CR49" s="16" t="str">
        <f t="shared" ca="1" si="25"/>
        <v/>
      </c>
      <c r="CS49" s="16" t="str">
        <f t="shared" ca="1" si="27"/>
        <v/>
      </c>
      <c r="CT49" s="16" t="str">
        <f t="shared" ca="1" si="27"/>
        <v/>
      </c>
      <c r="CU49" s="16" t="str">
        <f t="shared" ca="1" si="27"/>
        <v/>
      </c>
      <c r="CV49" s="16" t="str">
        <f t="shared" ca="1" si="27"/>
        <v/>
      </c>
      <c r="CW49" s="16" t="str">
        <f t="shared" ca="1" si="27"/>
        <v/>
      </c>
      <c r="CX49" s="16" t="str">
        <f t="shared" ca="1" si="27"/>
        <v/>
      </c>
      <c r="CY49" s="16" t="str">
        <f t="shared" ca="1" si="27"/>
        <v/>
      </c>
      <c r="CZ49" s="16" t="str">
        <f t="shared" ca="1" si="27"/>
        <v/>
      </c>
      <c r="DA49" s="16" t="str">
        <f t="shared" ca="1" si="27"/>
        <v/>
      </c>
      <c r="DB49" s="16" t="str">
        <f t="shared" ca="1" si="27"/>
        <v/>
      </c>
      <c r="DC49" s="16" t="str">
        <f t="shared" ca="1" si="27"/>
        <v/>
      </c>
      <c r="DD49" s="166" t="str">
        <f t="shared" ca="1" si="27"/>
        <v/>
      </c>
    </row>
    <row r="50" spans="1:108" s="12" customFormat="1" ht="36" customHeight="1" x14ac:dyDescent="0.3">
      <c r="A50" s="7"/>
      <c r="B50" s="81" t="s">
        <v>530</v>
      </c>
      <c r="C50" s="13" t="s">
        <v>483</v>
      </c>
      <c r="D50" s="104">
        <f>ROW()</f>
        <v>50</v>
      </c>
      <c r="E50" s="150" t="s">
        <v>301</v>
      </c>
      <c r="F50" s="110">
        <v>15</v>
      </c>
      <c r="G50" s="110"/>
      <c r="H50" s="110"/>
      <c r="I50" s="110"/>
      <c r="J50" s="148" t="s">
        <v>529</v>
      </c>
      <c r="K50" s="19" t="s">
        <v>502</v>
      </c>
      <c r="L50" s="106">
        <f ca="1">IF(Milestones435217[[#This Row],[Category]]&lt;&gt;"Step",Milestones435217[[#This Row],[Days Complete]]/SUM(Milestones435217[[#This Row],[Days of Work]:[Days Delayed]]),(SUM(INDIRECT(_xlfn.CONCAT("M",ROW()+1)):INDIRECT(_xlfn.CONCAT("M",_xlfn.XLOOKUP(Milestones435217[[#This Row],[Category]],$C58:$C80,$D58:$D80,1000,2,1)-1)))/SUM(INDIRECT(_xlfn.CONCAT("F",ROW()+1)):INDIRECT(_xlfn.CONCAT("G",_xlfn.XLOOKUP(Milestones435217[[#This Row],[Category]],$C58:$C80,$D58:$D80,1000,2,1)-1)))))</f>
        <v>0</v>
      </c>
      <c r="M50"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0" s="108"/>
      <c r="O50" s="108" cm="1">
        <f t="array" aca="1" ref="O5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45142</v>
      </c>
      <c r="P50" s="109" cm="1">
        <f t="array" aca="1" ref="P5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45162</v>
      </c>
      <c r="Q50" s="13"/>
      <c r="R50" s="165" t="str">
        <f t="shared" ca="1" si="23"/>
        <v/>
      </c>
      <c r="S50" s="16" t="str">
        <f t="shared" ca="1" si="23"/>
        <v/>
      </c>
      <c r="T50" s="16" t="str">
        <f t="shared" ca="1" si="23"/>
        <v/>
      </c>
      <c r="U50" s="16" t="str">
        <f t="shared" ca="1" si="23"/>
        <v/>
      </c>
      <c r="V50" s="16" t="str">
        <f t="shared" ca="1" si="23"/>
        <v/>
      </c>
      <c r="W50" s="16" t="str">
        <f t="shared" ca="1" si="23"/>
        <v/>
      </c>
      <c r="X50" s="16" t="str">
        <f t="shared" ca="1" si="23"/>
        <v/>
      </c>
      <c r="Y50" s="16" t="str">
        <f t="shared" ca="1" si="23"/>
        <v/>
      </c>
      <c r="Z50" s="16" t="str">
        <f t="shared" ca="1" si="23"/>
        <v/>
      </c>
      <c r="AA50" s="16" t="str">
        <f t="shared" ca="1" si="23"/>
        <v/>
      </c>
      <c r="AB50" s="16" t="str">
        <f t="shared" ca="1" si="23"/>
        <v/>
      </c>
      <c r="AC50" s="16" t="str">
        <f t="shared" ca="1" si="23"/>
        <v/>
      </c>
      <c r="AD50" s="16" t="str">
        <f t="shared" ca="1" si="23"/>
        <v/>
      </c>
      <c r="AE50" s="16" t="str">
        <f t="shared" ca="1" si="23"/>
        <v/>
      </c>
      <c r="AF50" s="16" t="str">
        <f t="shared" ca="1" si="23"/>
        <v/>
      </c>
      <c r="AG50" s="16" t="str">
        <f t="shared" ca="1" si="23"/>
        <v/>
      </c>
      <c r="AH50" s="16" t="str">
        <f t="shared" ca="1" si="24"/>
        <v/>
      </c>
      <c r="AI50" s="16" t="str">
        <f t="shared" ca="1" si="24"/>
        <v/>
      </c>
      <c r="AJ50" s="16" t="str">
        <f t="shared" ca="1" si="24"/>
        <v/>
      </c>
      <c r="AK50" s="16" t="str">
        <f t="shared" ca="1" si="24"/>
        <v/>
      </c>
      <c r="AL50" s="16" t="str">
        <f t="shared" ca="1" si="24"/>
        <v/>
      </c>
      <c r="AM50" s="16" t="str">
        <f t="shared" ca="1" si="24"/>
        <v/>
      </c>
      <c r="AN50" s="16" t="str">
        <f t="shared" ca="1" si="24"/>
        <v/>
      </c>
      <c r="AO50" s="16" t="str">
        <f t="shared" ca="1" si="24"/>
        <v/>
      </c>
      <c r="AP50" s="16" t="str">
        <f t="shared" ca="1" si="24"/>
        <v/>
      </c>
      <c r="AQ50" s="16" t="str">
        <f t="shared" ca="1" si="24"/>
        <v/>
      </c>
      <c r="AR50" s="16" t="str">
        <f t="shared" ca="1" si="24"/>
        <v/>
      </c>
      <c r="AS50" s="16" t="str">
        <f t="shared" ca="1" si="24"/>
        <v/>
      </c>
      <c r="AT50" s="16" t="str">
        <f t="shared" ca="1" si="24"/>
        <v/>
      </c>
      <c r="AU50" s="16" t="str">
        <f t="shared" ca="1" si="24"/>
        <v/>
      </c>
      <c r="AV50" s="16" t="str">
        <f t="shared" ca="1" si="24"/>
        <v/>
      </c>
      <c r="AW50" s="16" t="str">
        <f t="shared" ca="1" si="24"/>
        <v/>
      </c>
      <c r="AX50" s="16" t="str">
        <f t="shared" ca="1" si="21"/>
        <v/>
      </c>
      <c r="AY50" s="16" t="str">
        <f t="shared" ca="1" si="21"/>
        <v/>
      </c>
      <c r="AZ50" s="16" t="str">
        <f t="shared" ca="1" si="21"/>
        <v/>
      </c>
      <c r="BA50" s="16" t="str">
        <f t="shared" ca="1" si="21"/>
        <v/>
      </c>
      <c r="BB50" s="16" t="str">
        <f t="shared" ca="1" si="21"/>
        <v/>
      </c>
      <c r="BC50" s="16" t="str">
        <f t="shared" ca="1" si="21"/>
        <v/>
      </c>
      <c r="BD50" s="16" t="str">
        <f t="shared" ca="1" si="21"/>
        <v/>
      </c>
      <c r="BE50" s="16" t="str">
        <f t="shared" ca="1" si="21"/>
        <v/>
      </c>
      <c r="BF50" s="16" t="str">
        <f t="shared" ca="1" si="21"/>
        <v/>
      </c>
      <c r="BG50" s="16" t="str">
        <f t="shared" ca="1" si="21"/>
        <v/>
      </c>
      <c r="BH50" s="16" t="str">
        <f t="shared" ca="1" si="21"/>
        <v/>
      </c>
      <c r="BI50" s="16" t="str">
        <f t="shared" ca="1" si="21"/>
        <v/>
      </c>
      <c r="BJ50" s="16" t="str">
        <f t="shared" ca="1" si="21"/>
        <v/>
      </c>
      <c r="BK50" s="16" t="str">
        <f t="shared" ca="1" si="21"/>
        <v/>
      </c>
      <c r="BL50" s="16" t="str">
        <f t="shared" ca="1" si="21"/>
        <v/>
      </c>
      <c r="BM50" s="16" t="str">
        <f t="shared" ca="1" si="26"/>
        <v/>
      </c>
      <c r="BN50" s="16" t="str">
        <f t="shared" ca="1" si="26"/>
        <v/>
      </c>
      <c r="BO50" s="16" t="str">
        <f t="shared" ca="1" si="26"/>
        <v/>
      </c>
      <c r="BP50" s="16" t="str">
        <f t="shared" ca="1" si="26"/>
        <v/>
      </c>
      <c r="BQ50" s="16" t="str">
        <f t="shared" ca="1" si="26"/>
        <v/>
      </c>
      <c r="BR50" s="16" t="str">
        <f t="shared" ca="1" si="26"/>
        <v/>
      </c>
      <c r="BS50" s="16" t="str">
        <f t="shared" ca="1" si="26"/>
        <v/>
      </c>
      <c r="BT50" s="16" t="str">
        <f t="shared" ca="1" si="26"/>
        <v/>
      </c>
      <c r="BU50" s="16" t="str">
        <f t="shared" ca="1" si="26"/>
        <v/>
      </c>
      <c r="BV50" s="16" t="str">
        <f t="shared" ca="1" si="26"/>
        <v/>
      </c>
      <c r="BW50" s="16" t="str">
        <f t="shared" ca="1" si="26"/>
        <v/>
      </c>
      <c r="BX50" s="16" t="str">
        <f t="shared" ca="1" si="26"/>
        <v/>
      </c>
      <c r="BY50" s="16" t="str">
        <f t="shared" ca="1" si="26"/>
        <v/>
      </c>
      <c r="BZ50" s="16" t="str">
        <f t="shared" ca="1" si="26"/>
        <v/>
      </c>
      <c r="CA50" s="16" t="str">
        <f t="shared" ca="1" si="26"/>
        <v/>
      </c>
      <c r="CB50" s="16" t="str">
        <f t="shared" ca="1" si="26"/>
        <v/>
      </c>
      <c r="CC50" s="16" t="str">
        <f t="shared" ca="1" si="25"/>
        <v/>
      </c>
      <c r="CD50" s="16" t="str">
        <f t="shared" ca="1" si="25"/>
        <v/>
      </c>
      <c r="CE50" s="16" t="str">
        <f t="shared" ca="1" si="25"/>
        <v/>
      </c>
      <c r="CF50" s="16" t="str">
        <f t="shared" ca="1" si="25"/>
        <v/>
      </c>
      <c r="CG50" s="16" t="str">
        <f t="shared" ca="1" si="25"/>
        <v/>
      </c>
      <c r="CH50" s="16" t="str">
        <f t="shared" ca="1" si="25"/>
        <v/>
      </c>
      <c r="CI50" s="16" t="str">
        <f t="shared" ca="1" si="25"/>
        <v/>
      </c>
      <c r="CJ50" s="16" t="str">
        <f t="shared" ca="1" si="25"/>
        <v/>
      </c>
      <c r="CK50" s="16" t="str">
        <f t="shared" ca="1" si="25"/>
        <v/>
      </c>
      <c r="CL50" s="16" t="str">
        <f t="shared" ca="1" si="25"/>
        <v/>
      </c>
      <c r="CM50" s="16" t="str">
        <f t="shared" ca="1" si="25"/>
        <v/>
      </c>
      <c r="CN50" s="16" t="str">
        <f t="shared" ca="1" si="25"/>
        <v/>
      </c>
      <c r="CO50" s="16" t="str">
        <f t="shared" ca="1" si="25"/>
        <v/>
      </c>
      <c r="CP50" s="16" t="str">
        <f t="shared" ca="1" si="25"/>
        <v/>
      </c>
      <c r="CQ50" s="16" t="str">
        <f t="shared" ca="1" si="25"/>
        <v/>
      </c>
      <c r="CR50" s="16" t="str">
        <f t="shared" ca="1" si="25"/>
        <v/>
      </c>
      <c r="CS50" s="16" t="str">
        <f t="shared" ca="1" si="27"/>
        <v/>
      </c>
      <c r="CT50" s="16" t="str">
        <f t="shared" ca="1" si="27"/>
        <v/>
      </c>
      <c r="CU50" s="16" t="str">
        <f t="shared" ca="1" si="27"/>
        <v/>
      </c>
      <c r="CV50" s="16" t="str">
        <f t="shared" ca="1" si="27"/>
        <v/>
      </c>
      <c r="CW50" s="16" t="str">
        <f t="shared" ca="1" si="27"/>
        <v/>
      </c>
      <c r="CX50" s="16" t="str">
        <f t="shared" ca="1" si="27"/>
        <v/>
      </c>
      <c r="CY50" s="16" t="str">
        <f t="shared" ca="1" si="27"/>
        <v/>
      </c>
      <c r="CZ50" s="16" t="str">
        <f t="shared" ca="1" si="27"/>
        <v/>
      </c>
      <c r="DA50" s="16" t="str">
        <f t="shared" ca="1" si="27"/>
        <v/>
      </c>
      <c r="DB50" s="16" t="str">
        <f t="shared" ca="1" si="27"/>
        <v/>
      </c>
      <c r="DC50" s="16" t="str">
        <f t="shared" ca="1" si="27"/>
        <v/>
      </c>
      <c r="DD50" s="166" t="str">
        <f t="shared" ca="1" si="27"/>
        <v/>
      </c>
    </row>
    <row r="51" spans="1:108" s="12" customFormat="1" ht="36" customHeight="1" x14ac:dyDescent="0.3">
      <c r="A51" s="7"/>
      <c r="B51" s="81" t="s">
        <v>531</v>
      </c>
      <c r="C51" s="13" t="s">
        <v>518</v>
      </c>
      <c r="D51" s="104">
        <f>ROW()</f>
        <v>51</v>
      </c>
      <c r="E51" s="150" t="s">
        <v>301</v>
      </c>
      <c r="F51" s="110">
        <v>1</v>
      </c>
      <c r="G51" s="110"/>
      <c r="H51" s="110"/>
      <c r="I51" s="110"/>
      <c r="J51" s="148" t="s">
        <v>530</v>
      </c>
      <c r="K51" s="19" t="s">
        <v>503</v>
      </c>
      <c r="L51" s="106">
        <f ca="1">IF(Milestones435217[[#This Row],[Category]]&lt;&gt;"Step",Milestones435217[[#This Row],[Days Complete]]/SUM(Milestones435217[[#This Row],[Days of Work]:[Days Delayed]]),(SUM(INDIRECT(_xlfn.CONCAT("M",ROW()+1)):INDIRECT(_xlfn.CONCAT("M",_xlfn.XLOOKUP(Milestones435217[[#This Row],[Category]],$C53:$C90,$D53:$D90,1000,2,1)-1)))/SUM(INDIRECT(_xlfn.CONCAT("F",ROW()+1)):INDIRECT(_xlfn.CONCAT("G",_xlfn.XLOOKUP(Milestones435217[[#This Row],[Category]],$C53:$C90,$D53:$D90,1000,2,1)-1)))))</f>
        <v>0</v>
      </c>
      <c r="M51"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1" s="108"/>
      <c r="O51" s="108" cm="1">
        <f t="array" aca="1" ref="O5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45163</v>
      </c>
      <c r="P51" s="109" cm="1">
        <f t="array" aca="1" ref="P5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45163</v>
      </c>
      <c r="Q51" s="13"/>
      <c r="R51" s="165" t="str">
        <f t="shared" ca="1" si="23"/>
        <v/>
      </c>
      <c r="S51" s="16" t="str">
        <f t="shared" ca="1" si="23"/>
        <v/>
      </c>
      <c r="T51" s="16" t="str">
        <f t="shared" ca="1" si="23"/>
        <v/>
      </c>
      <c r="U51" s="16" t="str">
        <f t="shared" ca="1" si="23"/>
        <v/>
      </c>
      <c r="V51" s="16" t="str">
        <f t="shared" ca="1" si="23"/>
        <v/>
      </c>
      <c r="W51" s="16" t="str">
        <f t="shared" ca="1" si="23"/>
        <v/>
      </c>
      <c r="X51" s="16" t="str">
        <f t="shared" ca="1" si="23"/>
        <v/>
      </c>
      <c r="Y51" s="16" t="str">
        <f t="shared" ca="1" si="23"/>
        <v/>
      </c>
      <c r="Z51" s="16" t="str">
        <f t="shared" ca="1" si="23"/>
        <v/>
      </c>
      <c r="AA51" s="16" t="str">
        <f t="shared" ca="1" si="23"/>
        <v/>
      </c>
      <c r="AB51" s="16" t="str">
        <f t="shared" ca="1" si="23"/>
        <v/>
      </c>
      <c r="AC51" s="16" t="str">
        <f t="shared" ca="1" si="23"/>
        <v/>
      </c>
      <c r="AD51" s="16" t="str">
        <f t="shared" ca="1" si="23"/>
        <v/>
      </c>
      <c r="AE51" s="16" t="str">
        <f t="shared" ca="1" si="23"/>
        <v/>
      </c>
      <c r="AF51" s="16" t="str">
        <f t="shared" ca="1" si="23"/>
        <v/>
      </c>
      <c r="AG51" s="16" t="str">
        <f t="shared" ca="1" si="23"/>
        <v/>
      </c>
      <c r="AH51" s="16" t="str">
        <f t="shared" ca="1" si="24"/>
        <v/>
      </c>
      <c r="AI51" s="16" t="str">
        <f t="shared" ca="1" si="24"/>
        <v/>
      </c>
      <c r="AJ51" s="16" t="str">
        <f t="shared" ca="1" si="24"/>
        <v/>
      </c>
      <c r="AK51" s="16" t="str">
        <f t="shared" ca="1" si="24"/>
        <v/>
      </c>
      <c r="AL51" s="16" t="str">
        <f t="shared" ca="1" si="24"/>
        <v/>
      </c>
      <c r="AM51" s="16" t="str">
        <f t="shared" ca="1" si="24"/>
        <v/>
      </c>
      <c r="AN51" s="16" t="str">
        <f t="shared" ca="1" si="24"/>
        <v/>
      </c>
      <c r="AO51" s="16" t="str">
        <f t="shared" ca="1" si="24"/>
        <v/>
      </c>
      <c r="AP51" s="16" t="str">
        <f t="shared" ca="1" si="24"/>
        <v/>
      </c>
      <c r="AQ51" s="16" t="str">
        <f t="shared" ca="1" si="24"/>
        <v/>
      </c>
      <c r="AR51" s="16" t="str">
        <f t="shared" ca="1" si="24"/>
        <v/>
      </c>
      <c r="AS51" s="16" t="str">
        <f t="shared" ca="1" si="24"/>
        <v/>
      </c>
      <c r="AT51" s="16" t="str">
        <f t="shared" ca="1" si="24"/>
        <v/>
      </c>
      <c r="AU51" s="16" t="str">
        <f t="shared" ca="1" si="24"/>
        <v/>
      </c>
      <c r="AV51" s="16" t="str">
        <f t="shared" ca="1" si="24"/>
        <v/>
      </c>
      <c r="AW51" s="16" t="str">
        <f t="shared" ca="1" si="24"/>
        <v/>
      </c>
      <c r="AX51" s="16" t="str">
        <f t="shared" ca="1" si="21"/>
        <v/>
      </c>
      <c r="AY51" s="16" t="str">
        <f t="shared" ca="1" si="21"/>
        <v/>
      </c>
      <c r="AZ51" s="16" t="str">
        <f t="shared" ca="1" si="21"/>
        <v/>
      </c>
      <c r="BA51" s="16" t="str">
        <f t="shared" ca="1" si="21"/>
        <v/>
      </c>
      <c r="BB51" s="16" t="str">
        <f t="shared" ca="1" si="21"/>
        <v/>
      </c>
      <c r="BC51" s="16" t="str">
        <f t="shared" ca="1" si="21"/>
        <v/>
      </c>
      <c r="BD51" s="16" t="str">
        <f t="shared" ca="1" si="21"/>
        <v/>
      </c>
      <c r="BE51" s="16" t="str">
        <f t="shared" ca="1" si="21"/>
        <v/>
      </c>
      <c r="BF51" s="16" t="str">
        <f t="shared" ca="1" si="21"/>
        <v/>
      </c>
      <c r="BG51" s="16" t="str">
        <f t="shared" ca="1" si="21"/>
        <v/>
      </c>
      <c r="BH51" s="16" t="str">
        <f t="shared" ca="1" si="21"/>
        <v/>
      </c>
      <c r="BI51" s="16" t="str">
        <f t="shared" ca="1" si="21"/>
        <v/>
      </c>
      <c r="BJ51" s="16" t="str">
        <f t="shared" ca="1" si="21"/>
        <v/>
      </c>
      <c r="BK51" s="16" t="str">
        <f t="shared" ca="1" si="21"/>
        <v/>
      </c>
      <c r="BL51" s="16" t="str">
        <f t="shared" ca="1" si="21"/>
        <v/>
      </c>
      <c r="BM51" s="16" t="str">
        <f t="shared" ca="1" si="26"/>
        <v/>
      </c>
      <c r="BN51" s="16" t="str">
        <f t="shared" ca="1" si="26"/>
        <v/>
      </c>
      <c r="BO51" s="16" t="str">
        <f t="shared" ca="1" si="26"/>
        <v/>
      </c>
      <c r="BP51" s="16" t="str">
        <f t="shared" ca="1" si="26"/>
        <v/>
      </c>
      <c r="BQ51" s="16" t="str">
        <f t="shared" ca="1" si="26"/>
        <v/>
      </c>
      <c r="BR51" s="16" t="str">
        <f t="shared" ca="1" si="26"/>
        <v/>
      </c>
      <c r="BS51" s="16" t="str">
        <f t="shared" ca="1" si="26"/>
        <v/>
      </c>
      <c r="BT51" s="16" t="str">
        <f t="shared" ca="1" si="26"/>
        <v/>
      </c>
      <c r="BU51" s="16" t="str">
        <f t="shared" ca="1" si="26"/>
        <v/>
      </c>
      <c r="BV51" s="16" t="str">
        <f t="shared" ca="1" si="26"/>
        <v/>
      </c>
      <c r="BW51" s="16" t="str">
        <f t="shared" ca="1" si="26"/>
        <v/>
      </c>
      <c r="BX51" s="16" t="str">
        <f t="shared" ca="1" si="26"/>
        <v/>
      </c>
      <c r="BY51" s="16" t="str">
        <f t="shared" ca="1" si="26"/>
        <v/>
      </c>
      <c r="BZ51" s="16" t="str">
        <f t="shared" ca="1" si="26"/>
        <v/>
      </c>
      <c r="CA51" s="16" t="str">
        <f t="shared" ca="1" si="26"/>
        <v/>
      </c>
      <c r="CB51" s="16" t="str">
        <f t="shared" ca="1" si="26"/>
        <v/>
      </c>
      <c r="CC51" s="16" t="str">
        <f t="shared" ca="1" si="25"/>
        <v/>
      </c>
      <c r="CD51" s="16" t="str">
        <f t="shared" ca="1" si="25"/>
        <v/>
      </c>
      <c r="CE51" s="16" t="str">
        <f t="shared" ca="1" si="25"/>
        <v/>
      </c>
      <c r="CF51" s="16" t="str">
        <f t="shared" ca="1" si="25"/>
        <v/>
      </c>
      <c r="CG51" s="16" t="str">
        <f t="shared" ca="1" si="25"/>
        <v/>
      </c>
      <c r="CH51" s="16" t="str">
        <f t="shared" ca="1" si="25"/>
        <v/>
      </c>
      <c r="CI51" s="16" t="str">
        <f t="shared" ca="1" si="25"/>
        <v/>
      </c>
      <c r="CJ51" s="16" t="str">
        <f t="shared" ca="1" si="25"/>
        <v/>
      </c>
      <c r="CK51" s="16" t="str">
        <f t="shared" ca="1" si="25"/>
        <v/>
      </c>
      <c r="CL51" s="16" t="str">
        <f t="shared" ca="1" si="25"/>
        <v/>
      </c>
      <c r="CM51" s="16" t="str">
        <f t="shared" ca="1" si="25"/>
        <v/>
      </c>
      <c r="CN51" s="16" t="str">
        <f t="shared" ca="1" si="25"/>
        <v/>
      </c>
      <c r="CO51" s="16" t="str">
        <f t="shared" ca="1" si="25"/>
        <v/>
      </c>
      <c r="CP51" s="16" t="str">
        <f t="shared" ca="1" si="25"/>
        <v/>
      </c>
      <c r="CQ51" s="16" t="str">
        <f t="shared" ca="1" si="25"/>
        <v/>
      </c>
      <c r="CR51" s="16" t="str">
        <f t="shared" ca="1" si="25"/>
        <v/>
      </c>
      <c r="CS51" s="16" t="str">
        <f t="shared" ca="1" si="27"/>
        <v/>
      </c>
      <c r="CT51" s="16" t="str">
        <f t="shared" ca="1" si="27"/>
        <v/>
      </c>
      <c r="CU51" s="16" t="str">
        <f t="shared" ca="1" si="27"/>
        <v/>
      </c>
      <c r="CV51" s="16" t="str">
        <f t="shared" ca="1" si="27"/>
        <v/>
      </c>
      <c r="CW51" s="16" t="str">
        <f t="shared" ca="1" si="27"/>
        <v/>
      </c>
      <c r="CX51" s="16" t="str">
        <f t="shared" ca="1" si="27"/>
        <v/>
      </c>
      <c r="CY51" s="16" t="str">
        <f t="shared" ca="1" si="27"/>
        <v/>
      </c>
      <c r="CZ51" s="16" t="str">
        <f t="shared" ca="1" si="27"/>
        <v/>
      </c>
      <c r="DA51" s="16" t="str">
        <f t="shared" ca="1" si="27"/>
        <v/>
      </c>
      <c r="DB51" s="16" t="str">
        <f t="shared" ca="1" si="27"/>
        <v/>
      </c>
      <c r="DC51" s="16" t="str">
        <f t="shared" ca="1" si="27"/>
        <v/>
      </c>
      <c r="DD51" s="166" t="str">
        <f t="shared" ca="1" si="27"/>
        <v/>
      </c>
    </row>
    <row r="52" spans="1:108" s="12" customFormat="1" ht="36" customHeight="1" x14ac:dyDescent="0.3">
      <c r="A52" s="7"/>
      <c r="B52" s="81" t="s">
        <v>532</v>
      </c>
      <c r="C52" s="13" t="s">
        <v>483</v>
      </c>
      <c r="D52" s="104">
        <f>ROW()</f>
        <v>52</v>
      </c>
      <c r="E52" s="150" t="s">
        <v>301</v>
      </c>
      <c r="F52" s="110">
        <v>1</v>
      </c>
      <c r="G52" s="110"/>
      <c r="H52" s="110"/>
      <c r="I52" s="110"/>
      <c r="J52" s="148" t="s">
        <v>531</v>
      </c>
      <c r="K52" s="19" t="s">
        <v>503</v>
      </c>
      <c r="L52" s="106">
        <f ca="1">IF(Milestones435217[[#This Row],[Category]]&lt;&gt;"Step",Milestones435217[[#This Row],[Days Complete]]/SUM(Milestones435217[[#This Row],[Days of Work]:[Days Delayed]]),(SUM(INDIRECT(_xlfn.CONCAT("M",ROW()+1)):INDIRECT(_xlfn.CONCAT("M",_xlfn.XLOOKUP(Milestones435217[[#This Row],[Category]],$C57:$C90,$D57:$D90,1000,2,1)-1)))/SUM(INDIRECT(_xlfn.CONCAT("F",ROW()+1)):INDIRECT(_xlfn.CONCAT("G",_xlfn.XLOOKUP(Milestones435217[[#This Row],[Category]],$C57:$C90,$D57:$D90,1000,2,1)-1)))))</f>
        <v>0</v>
      </c>
      <c r="M52"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2" s="108"/>
      <c r="O52" s="108" cm="1">
        <f t="array" aca="1" ref="O5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45166</v>
      </c>
      <c r="P52" s="109" cm="1">
        <f t="array" aca="1" ref="P5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45166</v>
      </c>
      <c r="Q52" s="13"/>
      <c r="R52" s="165" t="str">
        <f t="shared" ca="1" si="23"/>
        <v/>
      </c>
      <c r="S52" s="16" t="str">
        <f t="shared" ca="1" si="23"/>
        <v/>
      </c>
      <c r="T52" s="16" t="str">
        <f t="shared" ca="1" si="23"/>
        <v/>
      </c>
      <c r="U52" s="16" t="str">
        <f t="shared" ca="1" si="23"/>
        <v/>
      </c>
      <c r="V52" s="16" t="str">
        <f t="shared" ca="1" si="23"/>
        <v/>
      </c>
      <c r="W52" s="16" t="str">
        <f t="shared" ca="1" si="23"/>
        <v/>
      </c>
      <c r="X52" s="16" t="str">
        <f t="shared" ca="1" si="23"/>
        <v/>
      </c>
      <c r="Y52" s="16" t="str">
        <f t="shared" ca="1" si="23"/>
        <v/>
      </c>
      <c r="Z52" s="16" t="str">
        <f t="shared" ca="1" si="23"/>
        <v/>
      </c>
      <c r="AA52" s="16" t="str">
        <f t="shared" ca="1" si="23"/>
        <v/>
      </c>
      <c r="AB52" s="16" t="str">
        <f t="shared" ca="1" si="23"/>
        <v/>
      </c>
      <c r="AC52" s="16" t="str">
        <f t="shared" ca="1" si="23"/>
        <v/>
      </c>
      <c r="AD52" s="16" t="str">
        <f t="shared" ca="1" si="23"/>
        <v/>
      </c>
      <c r="AE52" s="16" t="str">
        <f t="shared" ca="1" si="23"/>
        <v/>
      </c>
      <c r="AF52" s="16" t="str">
        <f t="shared" ca="1" si="23"/>
        <v/>
      </c>
      <c r="AG52" s="16" t="str">
        <f t="shared" ca="1" si="23"/>
        <v/>
      </c>
      <c r="AH52" s="16" t="str">
        <f t="shared" ca="1" si="24"/>
        <v/>
      </c>
      <c r="AI52" s="16" t="str">
        <f t="shared" ca="1" si="24"/>
        <v/>
      </c>
      <c r="AJ52" s="16" t="str">
        <f t="shared" ca="1" si="24"/>
        <v/>
      </c>
      <c r="AK52" s="16" t="str">
        <f t="shared" ca="1" si="24"/>
        <v/>
      </c>
      <c r="AL52" s="16" t="str">
        <f t="shared" ca="1" si="24"/>
        <v/>
      </c>
      <c r="AM52" s="16" t="str">
        <f t="shared" ca="1" si="24"/>
        <v/>
      </c>
      <c r="AN52" s="16" t="str">
        <f t="shared" ca="1" si="24"/>
        <v/>
      </c>
      <c r="AO52" s="16" t="str">
        <f t="shared" ca="1" si="24"/>
        <v/>
      </c>
      <c r="AP52" s="16" t="str">
        <f t="shared" ca="1" si="24"/>
        <v/>
      </c>
      <c r="AQ52" s="16" t="str">
        <f t="shared" ca="1" si="24"/>
        <v/>
      </c>
      <c r="AR52" s="16" t="str">
        <f t="shared" ca="1" si="24"/>
        <v/>
      </c>
      <c r="AS52" s="16" t="str">
        <f t="shared" ca="1" si="24"/>
        <v/>
      </c>
      <c r="AT52" s="16" t="str">
        <f t="shared" ca="1" si="24"/>
        <v/>
      </c>
      <c r="AU52" s="16" t="str">
        <f t="shared" ca="1" si="24"/>
        <v/>
      </c>
      <c r="AV52" s="16" t="str">
        <f t="shared" ca="1" si="24"/>
        <v/>
      </c>
      <c r="AW52" s="16" t="str">
        <f t="shared" ca="1" si="24"/>
        <v/>
      </c>
      <c r="AX52" s="16" t="str">
        <f t="shared" ca="1" si="21"/>
        <v/>
      </c>
      <c r="AY52" s="16" t="str">
        <f t="shared" ca="1" si="21"/>
        <v/>
      </c>
      <c r="AZ52" s="16" t="str">
        <f t="shared" ca="1" si="21"/>
        <v/>
      </c>
      <c r="BA52" s="16" t="str">
        <f t="shared" ca="1" si="21"/>
        <v/>
      </c>
      <c r="BB52" s="16" t="str">
        <f t="shared" ca="1" si="21"/>
        <v/>
      </c>
      <c r="BC52" s="16" t="str">
        <f t="shared" ca="1" si="21"/>
        <v/>
      </c>
      <c r="BD52" s="16" t="str">
        <f t="shared" ca="1" si="21"/>
        <v/>
      </c>
      <c r="BE52" s="16" t="str">
        <f t="shared" ca="1" si="21"/>
        <v/>
      </c>
      <c r="BF52" s="16" t="str">
        <f t="shared" ca="1" si="21"/>
        <v/>
      </c>
      <c r="BG52" s="16" t="str">
        <f t="shared" ca="1" si="21"/>
        <v/>
      </c>
      <c r="BH52" s="16" t="str">
        <f t="shared" ca="1" si="21"/>
        <v/>
      </c>
      <c r="BI52" s="16" t="str">
        <f t="shared" ca="1" si="21"/>
        <v/>
      </c>
      <c r="BJ52" s="16" t="str">
        <f t="shared" ca="1" si="21"/>
        <v/>
      </c>
      <c r="BK52" s="16" t="str">
        <f t="shared" ca="1" si="21"/>
        <v/>
      </c>
      <c r="BL52" s="16" t="str">
        <f t="shared" ca="1" si="21"/>
        <v/>
      </c>
      <c r="BM52" s="16" t="str">
        <f t="shared" ca="1" si="26"/>
        <v/>
      </c>
      <c r="BN52" s="16" t="str">
        <f t="shared" ca="1" si="26"/>
        <v/>
      </c>
      <c r="BO52" s="16" t="str">
        <f t="shared" ca="1" si="26"/>
        <v/>
      </c>
      <c r="BP52" s="16" t="str">
        <f t="shared" ca="1" si="26"/>
        <v/>
      </c>
      <c r="BQ52" s="16" t="str">
        <f t="shared" ca="1" si="26"/>
        <v/>
      </c>
      <c r="BR52" s="16" t="str">
        <f t="shared" ca="1" si="26"/>
        <v/>
      </c>
      <c r="BS52" s="16" t="str">
        <f t="shared" ca="1" si="26"/>
        <v/>
      </c>
      <c r="BT52" s="16" t="str">
        <f t="shared" ca="1" si="26"/>
        <v/>
      </c>
      <c r="BU52" s="16" t="str">
        <f t="shared" ca="1" si="26"/>
        <v/>
      </c>
      <c r="BV52" s="16" t="str">
        <f t="shared" ca="1" si="26"/>
        <v/>
      </c>
      <c r="BW52" s="16" t="str">
        <f t="shared" ca="1" si="26"/>
        <v/>
      </c>
      <c r="BX52" s="16" t="str">
        <f t="shared" ca="1" si="26"/>
        <v/>
      </c>
      <c r="BY52" s="16" t="str">
        <f t="shared" ca="1" si="26"/>
        <v/>
      </c>
      <c r="BZ52" s="16" t="str">
        <f t="shared" ca="1" si="26"/>
        <v/>
      </c>
      <c r="CA52" s="16" t="str">
        <f t="shared" ca="1" si="26"/>
        <v/>
      </c>
      <c r="CB52" s="16" t="str">
        <f t="shared" ca="1" si="26"/>
        <v/>
      </c>
      <c r="CC52" s="16" t="str">
        <f t="shared" ca="1" si="25"/>
        <v/>
      </c>
      <c r="CD52" s="16" t="str">
        <f t="shared" ca="1" si="25"/>
        <v/>
      </c>
      <c r="CE52" s="16" t="str">
        <f t="shared" ca="1" si="25"/>
        <v/>
      </c>
      <c r="CF52" s="16" t="str">
        <f t="shared" ca="1" si="25"/>
        <v/>
      </c>
      <c r="CG52" s="16" t="str">
        <f t="shared" ca="1" si="25"/>
        <v/>
      </c>
      <c r="CH52" s="16" t="str">
        <f t="shared" ca="1" si="25"/>
        <v/>
      </c>
      <c r="CI52" s="16" t="str">
        <f t="shared" ca="1" si="25"/>
        <v/>
      </c>
      <c r="CJ52" s="16" t="str">
        <f t="shared" ca="1" si="25"/>
        <v/>
      </c>
      <c r="CK52" s="16" t="str">
        <f t="shared" ca="1" si="25"/>
        <v/>
      </c>
      <c r="CL52" s="16" t="str">
        <f t="shared" ca="1" si="25"/>
        <v/>
      </c>
      <c r="CM52" s="16" t="str">
        <f t="shared" ca="1" si="25"/>
        <v/>
      </c>
      <c r="CN52" s="16" t="str">
        <f t="shared" ca="1" si="25"/>
        <v/>
      </c>
      <c r="CO52" s="16" t="str">
        <f t="shared" ca="1" si="25"/>
        <v/>
      </c>
      <c r="CP52" s="16" t="str">
        <f t="shared" ca="1" si="25"/>
        <v/>
      </c>
      <c r="CQ52" s="16" t="str">
        <f t="shared" ca="1" si="25"/>
        <v/>
      </c>
      <c r="CR52" s="16" t="str">
        <f t="shared" ca="1" si="25"/>
        <v/>
      </c>
      <c r="CS52" s="16" t="str">
        <f t="shared" ca="1" si="27"/>
        <v/>
      </c>
      <c r="CT52" s="16" t="str">
        <f t="shared" ca="1" si="27"/>
        <v/>
      </c>
      <c r="CU52" s="16" t="str">
        <f t="shared" ca="1" si="27"/>
        <v/>
      </c>
      <c r="CV52" s="16" t="str">
        <f t="shared" ca="1" si="27"/>
        <v/>
      </c>
      <c r="CW52" s="16" t="str">
        <f t="shared" ca="1" si="27"/>
        <v/>
      </c>
      <c r="CX52" s="16" t="str">
        <f t="shared" ca="1" si="27"/>
        <v/>
      </c>
      <c r="CY52" s="16" t="str">
        <f t="shared" ca="1" si="27"/>
        <v/>
      </c>
      <c r="CZ52" s="16" t="str">
        <f t="shared" ca="1" si="27"/>
        <v/>
      </c>
      <c r="DA52" s="16" t="str">
        <f t="shared" ca="1" si="27"/>
        <v/>
      </c>
      <c r="DB52" s="16" t="str">
        <f t="shared" ca="1" si="27"/>
        <v/>
      </c>
      <c r="DC52" s="16" t="str">
        <f t="shared" ca="1" si="27"/>
        <v/>
      </c>
      <c r="DD52" s="166" t="str">
        <f t="shared" ca="1" si="27"/>
        <v/>
      </c>
    </row>
    <row r="53" spans="1:108" s="12" customFormat="1" ht="36" customHeight="1" x14ac:dyDescent="0.3">
      <c r="A53" s="7"/>
      <c r="B53" s="81" t="s">
        <v>6</v>
      </c>
      <c r="C53" s="13"/>
      <c r="D53" s="104">
        <f>ROW()</f>
        <v>53</v>
      </c>
      <c r="E53" s="150"/>
      <c r="F53" s="110">
        <v>1</v>
      </c>
      <c r="G53" s="110"/>
      <c r="H53" s="110"/>
      <c r="I53" s="110"/>
      <c r="J53" s="148" t="s">
        <v>532</v>
      </c>
      <c r="K53" s="19" t="s">
        <v>503</v>
      </c>
      <c r="L53" s="106">
        <f ca="1">IF(Milestones435217[[#This Row],[Category]]&lt;&gt;"Step",Milestones435217[[#This Row],[Days Complete]]/SUM(Milestones435217[[#This Row],[Days of Work]:[Days Delayed]]),(SUM(INDIRECT(_xlfn.CONCAT("M",ROW()+1)):INDIRECT(_xlfn.CONCAT("M",_xlfn.XLOOKUP(Milestones435217[[#This Row],[Category]],$C58:$C90,$D58:$D90,1000,2,1)-1)))/SUM(INDIRECT(_xlfn.CONCAT("F",ROW()+1)):INDIRECT(_xlfn.CONCAT("G",_xlfn.XLOOKUP(Milestones435217[[#This Row],[Category]],$C58:$C90,$D58:$D90,1000,2,1)-1)))))</f>
        <v>0</v>
      </c>
      <c r="M53"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3" s="108"/>
      <c r="O53" s="108" cm="1">
        <f t="array" aca="1" ref="O5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45167</v>
      </c>
      <c r="P53" s="109" cm="1">
        <f t="array" aca="1" ref="P5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45167</v>
      </c>
      <c r="Q53" s="13"/>
      <c r="R53" s="165" t="str">
        <f t="shared" ca="1" si="23"/>
        <v/>
      </c>
      <c r="S53" s="16" t="str">
        <f t="shared" ca="1" si="23"/>
        <v/>
      </c>
      <c r="T53" s="16" t="str">
        <f t="shared" ca="1" si="23"/>
        <v/>
      </c>
      <c r="U53" s="16" t="str">
        <f t="shared" ca="1" si="23"/>
        <v/>
      </c>
      <c r="V53" s="16" t="str">
        <f t="shared" ca="1" si="23"/>
        <v/>
      </c>
      <c r="W53" s="16" t="str">
        <f t="shared" ca="1" si="23"/>
        <v/>
      </c>
      <c r="X53" s="16" t="str">
        <f t="shared" ca="1" si="23"/>
        <v/>
      </c>
      <c r="Y53" s="16" t="str">
        <f t="shared" ca="1" si="23"/>
        <v/>
      </c>
      <c r="Z53" s="16" t="str">
        <f t="shared" ca="1" si="23"/>
        <v/>
      </c>
      <c r="AA53" s="16" t="str">
        <f t="shared" ca="1" si="23"/>
        <v/>
      </c>
      <c r="AB53" s="16" t="str">
        <f t="shared" ca="1" si="23"/>
        <v/>
      </c>
      <c r="AC53" s="16" t="str">
        <f t="shared" ca="1" si="23"/>
        <v/>
      </c>
      <c r="AD53" s="16" t="str">
        <f t="shared" ca="1" si="23"/>
        <v/>
      </c>
      <c r="AE53" s="16" t="str">
        <f t="shared" ca="1" si="23"/>
        <v/>
      </c>
      <c r="AF53" s="16" t="str">
        <f t="shared" ca="1" si="23"/>
        <v/>
      </c>
      <c r="AG53" s="16" t="str">
        <f t="shared" ref="AG53" ca="1" si="28">IF(AND($C53="Goal",AG$15&gt;=$O53,AG$15&lt;=$P53),2,IF(AND($C53="Milestone",AG$15&gt;=$O53,AG$15&lt;=$P53),1,""))</f>
        <v/>
      </c>
      <c r="AH53" s="16" t="str">
        <f t="shared" ca="1" si="24"/>
        <v/>
      </c>
      <c r="AI53" s="16" t="str">
        <f t="shared" ca="1" si="24"/>
        <v/>
      </c>
      <c r="AJ53" s="16" t="str">
        <f t="shared" ca="1" si="24"/>
        <v/>
      </c>
      <c r="AK53" s="16" t="str">
        <f t="shared" ca="1" si="24"/>
        <v/>
      </c>
      <c r="AL53" s="16" t="str">
        <f t="shared" ca="1" si="24"/>
        <v/>
      </c>
      <c r="AM53" s="16" t="str">
        <f t="shared" ca="1" si="24"/>
        <v/>
      </c>
      <c r="AN53" s="16" t="str">
        <f t="shared" ca="1" si="24"/>
        <v/>
      </c>
      <c r="AO53" s="16" t="str">
        <f t="shared" ca="1" si="24"/>
        <v/>
      </c>
      <c r="AP53" s="16" t="str">
        <f t="shared" ca="1" si="24"/>
        <v/>
      </c>
      <c r="AQ53" s="16" t="str">
        <f t="shared" ca="1" si="24"/>
        <v/>
      </c>
      <c r="AR53" s="16" t="str">
        <f t="shared" ca="1" si="24"/>
        <v/>
      </c>
      <c r="AS53" s="16" t="str">
        <f t="shared" ca="1" si="24"/>
        <v/>
      </c>
      <c r="AT53" s="16" t="str">
        <f t="shared" ca="1" si="24"/>
        <v/>
      </c>
      <c r="AU53" s="16" t="str">
        <f t="shared" ca="1" si="24"/>
        <v/>
      </c>
      <c r="AV53" s="16" t="str">
        <f t="shared" ca="1" si="24"/>
        <v/>
      </c>
      <c r="AW53" s="16" t="str">
        <f t="shared" ref="AW53:BL58" ca="1" si="29">IF(AND($C53="Goal",AW$15&gt;=$O53,AW$15&lt;=$P53),2,IF(AND($C53="Milestone",AW$15&gt;=$O53,AW$15&lt;=$P53),1,""))</f>
        <v/>
      </c>
      <c r="AX53" s="16" t="str">
        <f t="shared" ca="1" si="29"/>
        <v/>
      </c>
      <c r="AY53" s="16" t="str">
        <f t="shared" ca="1" si="29"/>
        <v/>
      </c>
      <c r="AZ53" s="16" t="str">
        <f t="shared" ca="1" si="29"/>
        <v/>
      </c>
      <c r="BA53" s="16" t="str">
        <f t="shared" ca="1" si="29"/>
        <v/>
      </c>
      <c r="BB53" s="16" t="str">
        <f t="shared" ca="1" si="29"/>
        <v/>
      </c>
      <c r="BC53" s="16" t="str">
        <f t="shared" ca="1" si="29"/>
        <v/>
      </c>
      <c r="BD53" s="16" t="str">
        <f t="shared" ca="1" si="29"/>
        <v/>
      </c>
      <c r="BE53" s="16" t="str">
        <f t="shared" ca="1" si="29"/>
        <v/>
      </c>
      <c r="BF53" s="16" t="str">
        <f t="shared" ca="1" si="29"/>
        <v/>
      </c>
      <c r="BG53" s="16" t="str">
        <f t="shared" ca="1" si="29"/>
        <v/>
      </c>
      <c r="BH53" s="16" t="str">
        <f t="shared" ca="1" si="29"/>
        <v/>
      </c>
      <c r="BI53" s="16" t="str">
        <f t="shared" ca="1" si="29"/>
        <v/>
      </c>
      <c r="BJ53" s="16" t="str">
        <f t="shared" ca="1" si="29"/>
        <v/>
      </c>
      <c r="BK53" s="16" t="str">
        <f t="shared" ca="1" si="29"/>
        <v/>
      </c>
      <c r="BL53" s="16" t="str">
        <f t="shared" ca="1" si="29"/>
        <v/>
      </c>
      <c r="BM53" s="16" t="str">
        <f t="shared" ca="1" si="26"/>
        <v/>
      </c>
      <c r="BN53" s="16" t="str">
        <f t="shared" ca="1" si="26"/>
        <v/>
      </c>
      <c r="BO53" s="16" t="str">
        <f t="shared" ca="1" si="26"/>
        <v/>
      </c>
      <c r="BP53" s="16" t="str">
        <f t="shared" ca="1" si="26"/>
        <v/>
      </c>
      <c r="BQ53" s="16" t="str">
        <f t="shared" ca="1" si="26"/>
        <v/>
      </c>
      <c r="BR53" s="16" t="str">
        <f t="shared" ca="1" si="26"/>
        <v/>
      </c>
      <c r="BS53" s="16" t="str">
        <f t="shared" ca="1" si="26"/>
        <v/>
      </c>
      <c r="BT53" s="16" t="str">
        <f t="shared" ca="1" si="26"/>
        <v/>
      </c>
      <c r="BU53" s="16" t="str">
        <f t="shared" ca="1" si="26"/>
        <v/>
      </c>
      <c r="BV53" s="16" t="str">
        <f t="shared" ca="1" si="26"/>
        <v/>
      </c>
      <c r="BW53" s="16" t="str">
        <f t="shared" ca="1" si="26"/>
        <v/>
      </c>
      <c r="BX53" s="16" t="str">
        <f t="shared" ca="1" si="26"/>
        <v/>
      </c>
      <c r="BY53" s="16" t="str">
        <f t="shared" ca="1" si="26"/>
        <v/>
      </c>
      <c r="BZ53" s="16" t="str">
        <f t="shared" ca="1" si="26"/>
        <v/>
      </c>
      <c r="CA53" s="16" t="str">
        <f t="shared" ca="1" si="26"/>
        <v/>
      </c>
      <c r="CB53" s="16" t="str">
        <f t="shared" ca="1" si="26"/>
        <v/>
      </c>
      <c r="CC53" s="16" t="str">
        <f t="shared" ca="1" si="25"/>
        <v/>
      </c>
      <c r="CD53" s="16" t="str">
        <f t="shared" ca="1" si="25"/>
        <v/>
      </c>
      <c r="CE53" s="16" t="str">
        <f t="shared" ca="1" si="25"/>
        <v/>
      </c>
      <c r="CF53" s="16" t="str">
        <f t="shared" ca="1" si="25"/>
        <v/>
      </c>
      <c r="CG53" s="16" t="str">
        <f t="shared" ca="1" si="25"/>
        <v/>
      </c>
      <c r="CH53" s="16" t="str">
        <f t="shared" ca="1" si="25"/>
        <v/>
      </c>
      <c r="CI53" s="16" t="str">
        <f t="shared" ca="1" si="25"/>
        <v/>
      </c>
      <c r="CJ53" s="16" t="str">
        <f t="shared" ca="1" si="25"/>
        <v/>
      </c>
      <c r="CK53" s="16" t="str">
        <f t="shared" ca="1" si="25"/>
        <v/>
      </c>
      <c r="CL53" s="16" t="str">
        <f t="shared" ca="1" si="25"/>
        <v/>
      </c>
      <c r="CM53" s="16" t="str">
        <f t="shared" ca="1" si="25"/>
        <v/>
      </c>
      <c r="CN53" s="16" t="str">
        <f t="shared" ca="1" si="25"/>
        <v/>
      </c>
      <c r="CO53" s="16" t="str">
        <f t="shared" ca="1" si="25"/>
        <v/>
      </c>
      <c r="CP53" s="16" t="str">
        <f t="shared" ca="1" si="25"/>
        <v/>
      </c>
      <c r="CQ53" s="16" t="str">
        <f t="shared" ca="1" si="25"/>
        <v/>
      </c>
      <c r="CR53" s="16" t="str">
        <f t="shared" ca="1" si="25"/>
        <v/>
      </c>
      <c r="CS53" s="16" t="str">
        <f t="shared" ca="1" si="27"/>
        <v/>
      </c>
      <c r="CT53" s="16" t="str">
        <f t="shared" ca="1" si="27"/>
        <v/>
      </c>
      <c r="CU53" s="16" t="str">
        <f t="shared" ca="1" si="27"/>
        <v/>
      </c>
      <c r="CV53" s="16" t="str">
        <f t="shared" ca="1" si="27"/>
        <v/>
      </c>
      <c r="CW53" s="16" t="str">
        <f t="shared" ca="1" si="27"/>
        <v/>
      </c>
      <c r="CX53" s="16" t="str">
        <f t="shared" ca="1" si="27"/>
        <v/>
      </c>
      <c r="CY53" s="16" t="str">
        <f t="shared" ca="1" si="27"/>
        <v/>
      </c>
      <c r="CZ53" s="16" t="str">
        <f t="shared" ca="1" si="27"/>
        <v/>
      </c>
      <c r="DA53" s="16" t="str">
        <f t="shared" ca="1" si="27"/>
        <v/>
      </c>
      <c r="DB53" s="16" t="str">
        <f t="shared" ca="1" si="27"/>
        <v/>
      </c>
      <c r="DC53" s="16" t="str">
        <f t="shared" ca="1" si="27"/>
        <v/>
      </c>
      <c r="DD53" s="166" t="str">
        <f t="shared" ca="1" si="27"/>
        <v/>
      </c>
    </row>
    <row r="54" spans="1:108" s="12" customFormat="1" ht="36" customHeight="1" x14ac:dyDescent="0.3">
      <c r="A54" s="7"/>
      <c r="B54" s="81" t="s">
        <v>533</v>
      </c>
      <c r="C54" s="13" t="s">
        <v>15</v>
      </c>
      <c r="D54" s="104">
        <f>ROW()</f>
        <v>54</v>
      </c>
      <c r="E54" s="151"/>
      <c r="F54" s="110"/>
      <c r="G54" s="110"/>
      <c r="H54" s="110"/>
      <c r="I54" s="110"/>
      <c r="J54" s="148" t="s">
        <v>529</v>
      </c>
      <c r="K54" s="19" t="s">
        <v>503</v>
      </c>
      <c r="L54" s="106">
        <f ca="1">IF(Milestones435217[[#This Row],[Category]]&lt;&gt;"Step",Milestones435217[[#This Row],[Days Complete]]/SUM(Milestones435217[[#This Row],[Days of Work]:[Days Delayed]]),(SUM(INDIRECT(_xlfn.CONCAT("M",ROW()+1)):INDIRECT(_xlfn.CONCAT("M",_xlfn.XLOOKUP(Milestones435217[[#This Row],[Category]],$C58:$C93,$D58:$D93,1000,2,1)-1)))/SUM(INDIRECT(_xlfn.CONCAT("F",ROW()+1)):INDIRECT(_xlfn.CONCAT("G",_xlfn.XLOOKUP(Milestones435217[[#This Row],[Category]],$C58:$C93,$D58:$D93,1000,2,1)-1)))))</f>
        <v>0</v>
      </c>
      <c r="M54"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4" s="108"/>
      <c r="O54" s="108" cm="1">
        <f t="array" aca="1" ref="O5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45168</v>
      </c>
      <c r="P54" s="109" cm="1">
        <f t="array" aca="1" ref="P5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45195</v>
      </c>
      <c r="Q54" s="13"/>
      <c r="R54" s="165" t="str">
        <f t="shared" ref="R54:AG58" ca="1" si="30">IF(AND($C54="Goal",R$15&gt;=$O54,R$15&lt;=$P54),2,IF(AND($C54="Milestone",R$15&gt;=$O54,R$15&lt;=$P54),1,""))</f>
        <v/>
      </c>
      <c r="S54" s="16" t="str">
        <f t="shared" ca="1" si="30"/>
        <v/>
      </c>
      <c r="T54" s="16" t="str">
        <f t="shared" ca="1" si="30"/>
        <v/>
      </c>
      <c r="U54" s="16" t="str">
        <f t="shared" ca="1" si="30"/>
        <v/>
      </c>
      <c r="V54" s="16" t="str">
        <f t="shared" ca="1" si="30"/>
        <v/>
      </c>
      <c r="W54" s="16" t="str">
        <f t="shared" ca="1" si="30"/>
        <v/>
      </c>
      <c r="X54" s="16" t="str">
        <f t="shared" ca="1" si="30"/>
        <v/>
      </c>
      <c r="Y54" s="16" t="str">
        <f t="shared" ca="1" si="30"/>
        <v/>
      </c>
      <c r="Z54" s="16" t="str">
        <f t="shared" ca="1" si="30"/>
        <v/>
      </c>
      <c r="AA54" s="16" t="str">
        <f t="shared" ca="1" si="30"/>
        <v/>
      </c>
      <c r="AB54" s="16" t="str">
        <f t="shared" ca="1" si="30"/>
        <v/>
      </c>
      <c r="AC54" s="16" t="str">
        <f t="shared" ca="1" si="30"/>
        <v/>
      </c>
      <c r="AD54" s="16" t="str">
        <f t="shared" ca="1" si="30"/>
        <v/>
      </c>
      <c r="AE54" s="16" t="str">
        <f t="shared" ca="1" si="30"/>
        <v/>
      </c>
      <c r="AF54" s="16" t="str">
        <f t="shared" ca="1" si="30"/>
        <v/>
      </c>
      <c r="AG54" s="16" t="str">
        <f t="shared" ca="1" si="30"/>
        <v/>
      </c>
      <c r="AH54" s="16" t="str">
        <f t="shared" ref="AH54:AW58" ca="1" si="31">IF(AND($C54="Goal",AH$15&gt;=$O54,AH$15&lt;=$P54),2,IF(AND($C54="Milestone",AH$15&gt;=$O54,AH$15&lt;=$P54),1,""))</f>
        <v/>
      </c>
      <c r="AI54" s="16" t="str">
        <f t="shared" ca="1" si="31"/>
        <v/>
      </c>
      <c r="AJ54" s="16" t="str">
        <f t="shared" ca="1" si="31"/>
        <v/>
      </c>
      <c r="AK54" s="16" t="str">
        <f t="shared" ca="1" si="31"/>
        <v/>
      </c>
      <c r="AL54" s="16" t="str">
        <f t="shared" ca="1" si="31"/>
        <v/>
      </c>
      <c r="AM54" s="16" t="str">
        <f t="shared" ca="1" si="31"/>
        <v/>
      </c>
      <c r="AN54" s="16" t="str">
        <f t="shared" ca="1" si="31"/>
        <v/>
      </c>
      <c r="AO54" s="16" t="str">
        <f t="shared" ca="1" si="31"/>
        <v/>
      </c>
      <c r="AP54" s="16" t="str">
        <f t="shared" ca="1" si="31"/>
        <v/>
      </c>
      <c r="AQ54" s="16" t="str">
        <f t="shared" ca="1" si="31"/>
        <v/>
      </c>
      <c r="AR54" s="16" t="str">
        <f t="shared" ca="1" si="31"/>
        <v/>
      </c>
      <c r="AS54" s="16" t="str">
        <f t="shared" ca="1" si="31"/>
        <v/>
      </c>
      <c r="AT54" s="16" t="str">
        <f t="shared" ca="1" si="31"/>
        <v/>
      </c>
      <c r="AU54" s="16" t="str">
        <f t="shared" ca="1" si="31"/>
        <v/>
      </c>
      <c r="AV54" s="16" t="str">
        <f t="shared" ca="1" si="31"/>
        <v/>
      </c>
      <c r="AW54" s="16" t="str">
        <f t="shared" ca="1" si="31"/>
        <v/>
      </c>
      <c r="AX54" s="16" t="str">
        <f t="shared" ca="1" si="29"/>
        <v/>
      </c>
      <c r="AY54" s="16" t="str">
        <f t="shared" ca="1" si="29"/>
        <v/>
      </c>
      <c r="AZ54" s="16" t="str">
        <f t="shared" ca="1" si="29"/>
        <v/>
      </c>
      <c r="BA54" s="16" t="str">
        <f t="shared" ca="1" si="29"/>
        <v/>
      </c>
      <c r="BB54" s="16" t="str">
        <f t="shared" ca="1" si="29"/>
        <v/>
      </c>
      <c r="BC54" s="16" t="str">
        <f t="shared" ca="1" si="29"/>
        <v/>
      </c>
      <c r="BD54" s="16" t="str">
        <f t="shared" ca="1" si="29"/>
        <v/>
      </c>
      <c r="BE54" s="16" t="str">
        <f t="shared" ca="1" si="29"/>
        <v/>
      </c>
      <c r="BF54" s="16" t="str">
        <f t="shared" ca="1" si="29"/>
        <v/>
      </c>
      <c r="BG54" s="16" t="str">
        <f t="shared" ca="1" si="29"/>
        <v/>
      </c>
      <c r="BH54" s="16" t="str">
        <f t="shared" ca="1" si="29"/>
        <v/>
      </c>
      <c r="BI54" s="16" t="str">
        <f t="shared" ca="1" si="29"/>
        <v/>
      </c>
      <c r="BJ54" s="16" t="str">
        <f t="shared" ca="1" si="29"/>
        <v/>
      </c>
      <c r="BK54" s="16" t="str">
        <f t="shared" ca="1" si="29"/>
        <v/>
      </c>
      <c r="BL54" s="16" t="str">
        <f t="shared" ca="1" si="29"/>
        <v/>
      </c>
      <c r="BM54" s="16" t="str">
        <f t="shared" ca="1" si="26"/>
        <v/>
      </c>
      <c r="BN54" s="16" t="str">
        <f t="shared" ca="1" si="26"/>
        <v/>
      </c>
      <c r="BO54" s="16" t="str">
        <f t="shared" ca="1" si="26"/>
        <v/>
      </c>
      <c r="BP54" s="16" t="str">
        <f t="shared" ca="1" si="26"/>
        <v/>
      </c>
      <c r="BQ54" s="16" t="str">
        <f t="shared" ca="1" si="26"/>
        <v/>
      </c>
      <c r="BR54" s="16" t="str">
        <f t="shared" ca="1" si="26"/>
        <v/>
      </c>
      <c r="BS54" s="16" t="str">
        <f t="shared" ca="1" si="26"/>
        <v/>
      </c>
      <c r="BT54" s="16" t="str">
        <f t="shared" ca="1" si="26"/>
        <v/>
      </c>
      <c r="BU54" s="16" t="str">
        <f t="shared" ca="1" si="26"/>
        <v/>
      </c>
      <c r="BV54" s="16" t="str">
        <f t="shared" ca="1" si="26"/>
        <v/>
      </c>
      <c r="BW54" s="16" t="str">
        <f t="shared" ca="1" si="26"/>
        <v/>
      </c>
      <c r="BX54" s="16" t="str">
        <f t="shared" ca="1" si="26"/>
        <v/>
      </c>
      <c r="BY54" s="16" t="str">
        <f t="shared" ca="1" si="26"/>
        <v/>
      </c>
      <c r="BZ54" s="16" t="str">
        <f t="shared" ca="1" si="26"/>
        <v/>
      </c>
      <c r="CA54" s="16" t="str">
        <f t="shared" ca="1" si="26"/>
        <v/>
      </c>
      <c r="CB54" s="16" t="str">
        <f t="shared" ca="1" si="26"/>
        <v/>
      </c>
      <c r="CC54" s="16" t="str">
        <f t="shared" ca="1" si="25"/>
        <v/>
      </c>
      <c r="CD54" s="16" t="str">
        <f t="shared" ca="1" si="25"/>
        <v/>
      </c>
      <c r="CE54" s="16" t="str">
        <f t="shared" ca="1" si="25"/>
        <v/>
      </c>
      <c r="CF54" s="16" t="str">
        <f t="shared" ca="1" si="25"/>
        <v/>
      </c>
      <c r="CG54" s="16" t="str">
        <f t="shared" ca="1" si="25"/>
        <v/>
      </c>
      <c r="CH54" s="16" t="str">
        <f t="shared" ca="1" si="25"/>
        <v/>
      </c>
      <c r="CI54" s="16" t="str">
        <f t="shared" ca="1" si="25"/>
        <v/>
      </c>
      <c r="CJ54" s="16" t="str">
        <f t="shared" ca="1" si="25"/>
        <v/>
      </c>
      <c r="CK54" s="16" t="str">
        <f t="shared" ca="1" si="25"/>
        <v/>
      </c>
      <c r="CL54" s="16" t="str">
        <f t="shared" ca="1" si="25"/>
        <v/>
      </c>
      <c r="CM54" s="16" t="str">
        <f t="shared" ca="1" si="25"/>
        <v/>
      </c>
      <c r="CN54" s="16" t="str">
        <f t="shared" ca="1" si="25"/>
        <v/>
      </c>
      <c r="CO54" s="16" t="str">
        <f t="shared" ca="1" si="25"/>
        <v/>
      </c>
      <c r="CP54" s="16" t="str">
        <f t="shared" ca="1" si="25"/>
        <v/>
      </c>
      <c r="CQ54" s="16" t="str">
        <f t="shared" ca="1" si="25"/>
        <v/>
      </c>
      <c r="CR54" s="16" t="str">
        <f t="shared" ca="1" si="25"/>
        <v/>
      </c>
      <c r="CS54" s="16" t="str">
        <f t="shared" ca="1" si="27"/>
        <v/>
      </c>
      <c r="CT54" s="16" t="str">
        <f t="shared" ca="1" si="27"/>
        <v/>
      </c>
      <c r="CU54" s="16" t="str">
        <f t="shared" ca="1" si="27"/>
        <v/>
      </c>
      <c r="CV54" s="16" t="str">
        <f t="shared" ca="1" si="27"/>
        <v/>
      </c>
      <c r="CW54" s="16" t="str">
        <f t="shared" ca="1" si="27"/>
        <v/>
      </c>
      <c r="CX54" s="16" t="str">
        <f t="shared" ca="1" si="27"/>
        <v/>
      </c>
      <c r="CY54" s="16" t="str">
        <f t="shared" ca="1" si="27"/>
        <v/>
      </c>
      <c r="CZ54" s="16" t="str">
        <f t="shared" ca="1" si="27"/>
        <v/>
      </c>
      <c r="DA54" s="16" t="str">
        <f t="shared" ca="1" si="27"/>
        <v/>
      </c>
      <c r="DB54" s="16" t="str">
        <f t="shared" ca="1" si="27"/>
        <v/>
      </c>
      <c r="DC54" s="16" t="str">
        <f t="shared" ca="1" si="27"/>
        <v/>
      </c>
      <c r="DD54" s="166" t="str">
        <f t="shared" ca="1" si="27"/>
        <v/>
      </c>
    </row>
    <row r="55" spans="1:108" s="12" customFormat="1" ht="36" customHeight="1" x14ac:dyDescent="0.3">
      <c r="A55" s="7"/>
      <c r="B55" s="81" t="s">
        <v>467</v>
      </c>
      <c r="C55" s="13" t="s">
        <v>484</v>
      </c>
      <c r="D55" s="104">
        <f>ROW()</f>
        <v>55</v>
      </c>
      <c r="E55" s="150" t="s">
        <v>301</v>
      </c>
      <c r="F55" s="110">
        <v>15</v>
      </c>
      <c r="G55" s="110"/>
      <c r="H55" s="110"/>
      <c r="I55" s="110"/>
      <c r="J55" s="148" t="s">
        <v>533</v>
      </c>
      <c r="K55" s="19" t="s">
        <v>502</v>
      </c>
      <c r="L55" s="106">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5"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5" s="108"/>
      <c r="O55" s="108" cm="1">
        <f t="array" aca="1" ref="O5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45168</v>
      </c>
      <c r="P55" s="109" cm="1">
        <f t="array" aca="1" ref="P5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45188</v>
      </c>
      <c r="Q55" s="13"/>
      <c r="R55" s="165" t="str">
        <f t="shared" ca="1" si="30"/>
        <v/>
      </c>
      <c r="S55" s="16" t="str">
        <f t="shared" ca="1" si="30"/>
        <v/>
      </c>
      <c r="T55" s="16" t="str">
        <f t="shared" ca="1" si="30"/>
        <v/>
      </c>
      <c r="U55" s="16" t="str">
        <f t="shared" ca="1" si="30"/>
        <v/>
      </c>
      <c r="V55" s="16" t="str">
        <f t="shared" ca="1" si="30"/>
        <v/>
      </c>
      <c r="W55" s="16" t="str">
        <f t="shared" ca="1" si="30"/>
        <v/>
      </c>
      <c r="X55" s="16" t="str">
        <f t="shared" ca="1" si="30"/>
        <v/>
      </c>
      <c r="Y55" s="16" t="str">
        <f t="shared" ca="1" si="30"/>
        <v/>
      </c>
      <c r="Z55" s="16" t="str">
        <f t="shared" ca="1" si="30"/>
        <v/>
      </c>
      <c r="AA55" s="16" t="str">
        <f t="shared" ca="1" si="30"/>
        <v/>
      </c>
      <c r="AB55" s="16" t="str">
        <f t="shared" ca="1" si="30"/>
        <v/>
      </c>
      <c r="AC55" s="16" t="str">
        <f t="shared" ca="1" si="30"/>
        <v/>
      </c>
      <c r="AD55" s="16" t="str">
        <f t="shared" ca="1" si="30"/>
        <v/>
      </c>
      <c r="AE55" s="16" t="str">
        <f t="shared" ca="1" si="30"/>
        <v/>
      </c>
      <c r="AF55" s="16" t="str">
        <f t="shared" ca="1" si="30"/>
        <v/>
      </c>
      <c r="AG55" s="16" t="str">
        <f t="shared" ca="1" si="30"/>
        <v/>
      </c>
      <c r="AH55" s="16" t="str">
        <f t="shared" ca="1" si="31"/>
        <v/>
      </c>
      <c r="AI55" s="16" t="str">
        <f t="shared" ca="1" si="31"/>
        <v/>
      </c>
      <c r="AJ55" s="16" t="str">
        <f t="shared" ca="1" si="31"/>
        <v/>
      </c>
      <c r="AK55" s="16" t="str">
        <f t="shared" ca="1" si="31"/>
        <v/>
      </c>
      <c r="AL55" s="16" t="str">
        <f t="shared" ca="1" si="31"/>
        <v/>
      </c>
      <c r="AM55" s="16" t="str">
        <f t="shared" ca="1" si="31"/>
        <v/>
      </c>
      <c r="AN55" s="16" t="str">
        <f t="shared" ca="1" si="31"/>
        <v/>
      </c>
      <c r="AO55" s="16" t="str">
        <f t="shared" ca="1" si="31"/>
        <v/>
      </c>
      <c r="AP55" s="16" t="str">
        <f t="shared" ca="1" si="31"/>
        <v/>
      </c>
      <c r="AQ55" s="16" t="str">
        <f t="shared" ca="1" si="31"/>
        <v/>
      </c>
      <c r="AR55" s="16" t="str">
        <f t="shared" ca="1" si="31"/>
        <v/>
      </c>
      <c r="AS55" s="16" t="str">
        <f t="shared" ca="1" si="31"/>
        <v/>
      </c>
      <c r="AT55" s="16" t="str">
        <f t="shared" ca="1" si="31"/>
        <v/>
      </c>
      <c r="AU55" s="16" t="str">
        <f t="shared" ca="1" si="31"/>
        <v/>
      </c>
      <c r="AV55" s="16" t="str">
        <f t="shared" ca="1" si="31"/>
        <v/>
      </c>
      <c r="AW55" s="16" t="str">
        <f t="shared" ca="1" si="31"/>
        <v/>
      </c>
      <c r="AX55" s="16" t="str">
        <f t="shared" ca="1" si="29"/>
        <v/>
      </c>
      <c r="AY55" s="16" t="str">
        <f t="shared" ca="1" si="29"/>
        <v/>
      </c>
      <c r="AZ55" s="16" t="str">
        <f t="shared" ca="1" si="29"/>
        <v/>
      </c>
      <c r="BA55" s="16" t="str">
        <f t="shared" ca="1" si="29"/>
        <v/>
      </c>
      <c r="BB55" s="16" t="str">
        <f t="shared" ca="1" si="29"/>
        <v/>
      </c>
      <c r="BC55" s="16" t="str">
        <f t="shared" ca="1" si="29"/>
        <v/>
      </c>
      <c r="BD55" s="16" t="str">
        <f t="shared" ca="1" si="29"/>
        <v/>
      </c>
      <c r="BE55" s="16" t="str">
        <f t="shared" ca="1" si="29"/>
        <v/>
      </c>
      <c r="BF55" s="16" t="str">
        <f t="shared" ca="1" si="29"/>
        <v/>
      </c>
      <c r="BG55" s="16" t="str">
        <f t="shared" ca="1" si="29"/>
        <v/>
      </c>
      <c r="BH55" s="16" t="str">
        <f t="shared" ca="1" si="29"/>
        <v/>
      </c>
      <c r="BI55" s="16" t="str">
        <f t="shared" ca="1" si="29"/>
        <v/>
      </c>
      <c r="BJ55" s="16" t="str">
        <f t="shared" ca="1" si="29"/>
        <v/>
      </c>
      <c r="BK55" s="16" t="str">
        <f t="shared" ca="1" si="29"/>
        <v/>
      </c>
      <c r="BL55" s="16" t="str">
        <f t="shared" ca="1" si="29"/>
        <v/>
      </c>
      <c r="BM55" s="16" t="str">
        <f t="shared" ca="1" si="26"/>
        <v/>
      </c>
      <c r="BN55" s="16" t="str">
        <f t="shared" ca="1" si="26"/>
        <v/>
      </c>
      <c r="BO55" s="16" t="str">
        <f t="shared" ca="1" si="26"/>
        <v/>
      </c>
      <c r="BP55" s="16" t="str">
        <f t="shared" ca="1" si="26"/>
        <v/>
      </c>
      <c r="BQ55" s="16" t="str">
        <f t="shared" ca="1" si="26"/>
        <v/>
      </c>
      <c r="BR55" s="16" t="str">
        <f t="shared" ca="1" si="26"/>
        <v/>
      </c>
      <c r="BS55" s="16" t="str">
        <f t="shared" ca="1" si="26"/>
        <v/>
      </c>
      <c r="BT55" s="16" t="str">
        <f t="shared" ca="1" si="26"/>
        <v/>
      </c>
      <c r="BU55" s="16" t="str">
        <f t="shared" ca="1" si="26"/>
        <v/>
      </c>
      <c r="BV55" s="16" t="str">
        <f t="shared" ca="1" si="26"/>
        <v/>
      </c>
      <c r="BW55" s="16" t="str">
        <f t="shared" ca="1" si="26"/>
        <v/>
      </c>
      <c r="BX55" s="16" t="str">
        <f t="shared" ca="1" si="26"/>
        <v/>
      </c>
      <c r="BY55" s="16" t="str">
        <f t="shared" ca="1" si="26"/>
        <v/>
      </c>
      <c r="BZ55" s="16" t="str">
        <f t="shared" ca="1" si="26"/>
        <v/>
      </c>
      <c r="CA55" s="16" t="str">
        <f t="shared" ca="1" si="26"/>
        <v/>
      </c>
      <c r="CB55" s="16" t="str">
        <f t="shared" ca="1" si="26"/>
        <v/>
      </c>
      <c r="CC55" s="16" t="str">
        <f t="shared" ca="1" si="25"/>
        <v/>
      </c>
      <c r="CD55" s="16" t="str">
        <f t="shared" ca="1" si="25"/>
        <v/>
      </c>
      <c r="CE55" s="16" t="str">
        <f t="shared" ca="1" si="25"/>
        <v/>
      </c>
      <c r="CF55" s="16" t="str">
        <f t="shared" ca="1" si="25"/>
        <v/>
      </c>
      <c r="CG55" s="16" t="str">
        <f t="shared" ca="1" si="25"/>
        <v/>
      </c>
      <c r="CH55" s="16" t="str">
        <f t="shared" ca="1" si="25"/>
        <v/>
      </c>
      <c r="CI55" s="16" t="str">
        <f t="shared" ca="1" si="25"/>
        <v/>
      </c>
      <c r="CJ55" s="16" t="str">
        <f t="shared" ca="1" si="25"/>
        <v/>
      </c>
      <c r="CK55" s="16" t="str">
        <f t="shared" ca="1" si="25"/>
        <v/>
      </c>
      <c r="CL55" s="16" t="str">
        <f t="shared" ca="1" si="25"/>
        <v/>
      </c>
      <c r="CM55" s="16" t="str">
        <f t="shared" ca="1" si="25"/>
        <v/>
      </c>
      <c r="CN55" s="16" t="str">
        <f t="shared" ca="1" si="25"/>
        <v/>
      </c>
      <c r="CO55" s="16" t="str">
        <f t="shared" ca="1" si="25"/>
        <v/>
      </c>
      <c r="CP55" s="16" t="str">
        <f t="shared" ca="1" si="25"/>
        <v/>
      </c>
      <c r="CQ55" s="16" t="str">
        <f t="shared" ca="1" si="25"/>
        <v/>
      </c>
      <c r="CR55" s="16" t="str">
        <f t="shared" ca="1" si="25"/>
        <v/>
      </c>
      <c r="CS55" s="16" t="str">
        <f t="shared" ca="1" si="27"/>
        <v/>
      </c>
      <c r="CT55" s="16" t="str">
        <f t="shared" ca="1" si="27"/>
        <v/>
      </c>
      <c r="CU55" s="16" t="str">
        <f t="shared" ca="1" si="27"/>
        <v/>
      </c>
      <c r="CV55" s="16" t="str">
        <f t="shared" ca="1" si="27"/>
        <v/>
      </c>
      <c r="CW55" s="16" t="str">
        <f t="shared" ca="1" si="27"/>
        <v/>
      </c>
      <c r="CX55" s="16" t="str">
        <f t="shared" ca="1" si="27"/>
        <v/>
      </c>
      <c r="CY55" s="16" t="str">
        <f t="shared" ca="1" si="27"/>
        <v/>
      </c>
      <c r="CZ55" s="16" t="str">
        <f t="shared" ca="1" si="27"/>
        <v/>
      </c>
      <c r="DA55" s="16" t="str">
        <f t="shared" ca="1" si="27"/>
        <v/>
      </c>
      <c r="DB55" s="16" t="str">
        <f t="shared" ca="1" si="27"/>
        <v/>
      </c>
      <c r="DC55" s="16" t="str">
        <f t="shared" ca="1" si="27"/>
        <v/>
      </c>
      <c r="DD55" s="166" t="str">
        <f t="shared" ca="1" si="27"/>
        <v/>
      </c>
    </row>
    <row r="56" spans="1:108" s="12" customFormat="1" ht="36" customHeight="1" x14ac:dyDescent="0.3">
      <c r="A56" s="7"/>
      <c r="B56" s="81" t="s">
        <v>6</v>
      </c>
      <c r="C56" s="13"/>
      <c r="D56" s="104">
        <f>ROW()</f>
        <v>56</v>
      </c>
      <c r="E56" s="149"/>
      <c r="F56" s="110">
        <v>5</v>
      </c>
      <c r="G56" s="110"/>
      <c r="H56" s="110"/>
      <c r="I56" s="110"/>
      <c r="J56" s="148" t="s">
        <v>467</v>
      </c>
      <c r="K56" s="19" t="s">
        <v>503</v>
      </c>
      <c r="L56" s="106">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6"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6" s="108"/>
      <c r="O56" s="108" cm="1">
        <f t="array" aca="1" ref="O5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45189</v>
      </c>
      <c r="P56" s="109" cm="1">
        <f t="array" aca="1" ref="P5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45195</v>
      </c>
      <c r="Q56" s="13"/>
      <c r="R56" s="165" t="str">
        <f t="shared" ca="1" si="30"/>
        <v/>
      </c>
      <c r="S56" s="16" t="str">
        <f t="shared" ca="1" si="30"/>
        <v/>
      </c>
      <c r="T56" s="16" t="str">
        <f t="shared" ca="1" si="30"/>
        <v/>
      </c>
      <c r="U56" s="16" t="str">
        <f t="shared" ca="1" si="30"/>
        <v/>
      </c>
      <c r="V56" s="16" t="str">
        <f t="shared" ca="1" si="30"/>
        <v/>
      </c>
      <c r="W56" s="16" t="str">
        <f t="shared" ca="1" si="30"/>
        <v/>
      </c>
      <c r="X56" s="16" t="str">
        <f t="shared" ca="1" si="30"/>
        <v/>
      </c>
      <c r="Y56" s="16" t="str">
        <f t="shared" ca="1" si="30"/>
        <v/>
      </c>
      <c r="Z56" s="16" t="str">
        <f t="shared" ca="1" si="30"/>
        <v/>
      </c>
      <c r="AA56" s="16" t="str">
        <f t="shared" ca="1" si="30"/>
        <v/>
      </c>
      <c r="AB56" s="16" t="str">
        <f t="shared" ca="1" si="30"/>
        <v/>
      </c>
      <c r="AC56" s="16" t="str">
        <f t="shared" ca="1" si="30"/>
        <v/>
      </c>
      <c r="AD56" s="16" t="str">
        <f t="shared" ca="1" si="30"/>
        <v/>
      </c>
      <c r="AE56" s="16" t="str">
        <f t="shared" ca="1" si="30"/>
        <v/>
      </c>
      <c r="AF56" s="16" t="str">
        <f t="shared" ca="1" si="30"/>
        <v/>
      </c>
      <c r="AG56" s="16" t="str">
        <f t="shared" ca="1" si="30"/>
        <v/>
      </c>
      <c r="AH56" s="16" t="str">
        <f t="shared" ca="1" si="31"/>
        <v/>
      </c>
      <c r="AI56" s="16" t="str">
        <f t="shared" ca="1" si="31"/>
        <v/>
      </c>
      <c r="AJ56" s="16" t="str">
        <f t="shared" ca="1" si="31"/>
        <v/>
      </c>
      <c r="AK56" s="16" t="str">
        <f t="shared" ca="1" si="31"/>
        <v/>
      </c>
      <c r="AL56" s="16" t="str">
        <f t="shared" ca="1" si="31"/>
        <v/>
      </c>
      <c r="AM56" s="16" t="str">
        <f t="shared" ca="1" si="31"/>
        <v/>
      </c>
      <c r="AN56" s="16" t="str">
        <f t="shared" ca="1" si="31"/>
        <v/>
      </c>
      <c r="AO56" s="16" t="str">
        <f t="shared" ca="1" si="31"/>
        <v/>
      </c>
      <c r="AP56" s="16" t="str">
        <f t="shared" ca="1" si="31"/>
        <v/>
      </c>
      <c r="AQ56" s="16" t="str">
        <f t="shared" ca="1" si="31"/>
        <v/>
      </c>
      <c r="AR56" s="16" t="str">
        <f t="shared" ca="1" si="31"/>
        <v/>
      </c>
      <c r="AS56" s="16" t="str">
        <f t="shared" ca="1" si="31"/>
        <v/>
      </c>
      <c r="AT56" s="16" t="str">
        <f t="shared" ca="1" si="31"/>
        <v/>
      </c>
      <c r="AU56" s="16" t="str">
        <f t="shared" ca="1" si="31"/>
        <v/>
      </c>
      <c r="AV56" s="16" t="str">
        <f t="shared" ca="1" si="31"/>
        <v/>
      </c>
      <c r="AW56" s="16" t="str">
        <f t="shared" ca="1" si="31"/>
        <v/>
      </c>
      <c r="AX56" s="16" t="str">
        <f t="shared" ca="1" si="29"/>
        <v/>
      </c>
      <c r="AY56" s="16" t="str">
        <f t="shared" ca="1" si="29"/>
        <v/>
      </c>
      <c r="AZ56" s="16" t="str">
        <f t="shared" ca="1" si="29"/>
        <v/>
      </c>
      <c r="BA56" s="16" t="str">
        <f t="shared" ca="1" si="29"/>
        <v/>
      </c>
      <c r="BB56" s="16" t="str">
        <f t="shared" ca="1" si="29"/>
        <v/>
      </c>
      <c r="BC56" s="16" t="str">
        <f t="shared" ca="1" si="29"/>
        <v/>
      </c>
      <c r="BD56" s="16" t="str">
        <f t="shared" ca="1" si="29"/>
        <v/>
      </c>
      <c r="BE56" s="16" t="str">
        <f t="shared" ca="1" si="29"/>
        <v/>
      </c>
      <c r="BF56" s="16" t="str">
        <f t="shared" ca="1" si="29"/>
        <v/>
      </c>
      <c r="BG56" s="16" t="str">
        <f t="shared" ca="1" si="29"/>
        <v/>
      </c>
      <c r="BH56" s="16" t="str">
        <f t="shared" ca="1" si="29"/>
        <v/>
      </c>
      <c r="BI56" s="16" t="str">
        <f t="shared" ca="1" si="29"/>
        <v/>
      </c>
      <c r="BJ56" s="16" t="str">
        <f t="shared" ca="1" si="29"/>
        <v/>
      </c>
      <c r="BK56" s="16" t="str">
        <f t="shared" ca="1" si="29"/>
        <v/>
      </c>
      <c r="BL56" s="16" t="str">
        <f t="shared" ca="1" si="29"/>
        <v/>
      </c>
      <c r="BM56" s="16" t="str">
        <f t="shared" ca="1" si="26"/>
        <v/>
      </c>
      <c r="BN56" s="16" t="str">
        <f t="shared" ca="1" si="26"/>
        <v/>
      </c>
      <c r="BO56" s="16" t="str">
        <f t="shared" ca="1" si="26"/>
        <v/>
      </c>
      <c r="BP56" s="16" t="str">
        <f t="shared" ca="1" si="26"/>
        <v/>
      </c>
      <c r="BQ56" s="16" t="str">
        <f t="shared" ca="1" si="26"/>
        <v/>
      </c>
      <c r="BR56" s="16" t="str">
        <f t="shared" ca="1" si="26"/>
        <v/>
      </c>
      <c r="BS56" s="16" t="str">
        <f t="shared" ca="1" si="26"/>
        <v/>
      </c>
      <c r="BT56" s="16" t="str">
        <f t="shared" ca="1" si="26"/>
        <v/>
      </c>
      <c r="BU56" s="16" t="str">
        <f t="shared" ca="1" si="26"/>
        <v/>
      </c>
      <c r="BV56" s="16" t="str">
        <f t="shared" ca="1" si="26"/>
        <v/>
      </c>
      <c r="BW56" s="16" t="str">
        <f t="shared" ca="1" si="26"/>
        <v/>
      </c>
      <c r="BX56" s="16" t="str">
        <f t="shared" ca="1" si="26"/>
        <v/>
      </c>
      <c r="BY56" s="16" t="str">
        <f t="shared" ca="1" si="26"/>
        <v/>
      </c>
      <c r="BZ56" s="16" t="str">
        <f t="shared" ca="1" si="26"/>
        <v/>
      </c>
      <c r="CA56" s="16" t="str">
        <f t="shared" ca="1" si="26"/>
        <v/>
      </c>
      <c r="CB56" s="16" t="str">
        <f t="shared" ca="1" si="26"/>
        <v/>
      </c>
      <c r="CC56" s="16" t="str">
        <f t="shared" ca="1" si="25"/>
        <v/>
      </c>
      <c r="CD56" s="16" t="str">
        <f t="shared" ca="1" si="25"/>
        <v/>
      </c>
      <c r="CE56" s="16" t="str">
        <f t="shared" ca="1" si="25"/>
        <v/>
      </c>
      <c r="CF56" s="16" t="str">
        <f t="shared" ca="1" si="25"/>
        <v/>
      </c>
      <c r="CG56" s="16" t="str">
        <f t="shared" ca="1" si="25"/>
        <v/>
      </c>
      <c r="CH56" s="16" t="str">
        <f t="shared" ca="1" si="25"/>
        <v/>
      </c>
      <c r="CI56" s="16" t="str">
        <f t="shared" ca="1" si="25"/>
        <v/>
      </c>
      <c r="CJ56" s="16" t="str">
        <f t="shared" ca="1" si="25"/>
        <v/>
      </c>
      <c r="CK56" s="16" t="str">
        <f t="shared" ca="1" si="25"/>
        <v/>
      </c>
      <c r="CL56" s="16" t="str">
        <f t="shared" ca="1" si="25"/>
        <v/>
      </c>
      <c r="CM56" s="16" t="str">
        <f t="shared" ca="1" si="25"/>
        <v/>
      </c>
      <c r="CN56" s="16" t="str">
        <f t="shared" ca="1" si="25"/>
        <v/>
      </c>
      <c r="CO56" s="16" t="str">
        <f t="shared" ca="1" si="25"/>
        <v/>
      </c>
      <c r="CP56" s="16" t="str">
        <f t="shared" ca="1" si="25"/>
        <v/>
      </c>
      <c r="CQ56" s="16" t="str">
        <f t="shared" ca="1" si="25"/>
        <v/>
      </c>
      <c r="CR56" s="16" t="str">
        <f t="shared" ca="1" si="25"/>
        <v/>
      </c>
      <c r="CS56" s="16" t="str">
        <f t="shared" ca="1" si="27"/>
        <v/>
      </c>
      <c r="CT56" s="16" t="str">
        <f t="shared" ca="1" si="27"/>
        <v/>
      </c>
      <c r="CU56" s="16" t="str">
        <f t="shared" ca="1" si="27"/>
        <v/>
      </c>
      <c r="CV56" s="16" t="str">
        <f t="shared" ca="1" si="27"/>
        <v/>
      </c>
      <c r="CW56" s="16" t="str">
        <f t="shared" ca="1" si="27"/>
        <v/>
      </c>
      <c r="CX56" s="16" t="str">
        <f t="shared" ca="1" si="27"/>
        <v/>
      </c>
      <c r="CY56" s="16" t="str">
        <f t="shared" ca="1" si="27"/>
        <v/>
      </c>
      <c r="CZ56" s="16" t="str">
        <f t="shared" ca="1" si="27"/>
        <v/>
      </c>
      <c r="DA56" s="16" t="str">
        <f t="shared" ca="1" si="27"/>
        <v/>
      </c>
      <c r="DB56" s="16" t="str">
        <f t="shared" ca="1" si="27"/>
        <v/>
      </c>
      <c r="DC56" s="16" t="str">
        <f t="shared" ca="1" si="27"/>
        <v/>
      </c>
      <c r="DD56" s="166" t="str">
        <f t="shared" ca="1" si="27"/>
        <v/>
      </c>
    </row>
    <row r="57" spans="1:108" s="12" customFormat="1" ht="28.8" x14ac:dyDescent="0.3">
      <c r="A57" s="7"/>
      <c r="B57" s="152" t="s">
        <v>534</v>
      </c>
      <c r="C57" s="13" t="s">
        <v>15</v>
      </c>
      <c r="D57" s="104">
        <f>ROW()</f>
        <v>57</v>
      </c>
      <c r="E57" s="149"/>
      <c r="F57" s="110"/>
      <c r="G57" s="110"/>
      <c r="H57" s="110"/>
      <c r="I57" s="110"/>
      <c r="J57" s="148" t="s">
        <v>533</v>
      </c>
      <c r="K57" s="19" t="s">
        <v>503</v>
      </c>
      <c r="L57" s="106">
        <f ca="1">IF(Milestones435217[[#This Row],[Category]]&lt;&gt;"Step",Milestones435217[[#This Row],[Days Complete]]/SUM(Milestones435217[[#This Row],[Days of Work]:[Days Delayed]]),(SUM(INDIRECT(_xlfn.CONCAT("M",ROW()+1)):INDIRECT(_xlfn.CONCAT("M",_xlfn.XLOOKUP(Milestones435217[[#This Row],[Category]],$C59:$C80,$D59:$D80,1000,2,1)-1)))/SUM(INDIRECT(_xlfn.CONCAT("F",ROW()+1)):INDIRECT(_xlfn.CONCAT("G",_xlfn.XLOOKUP(Milestones435217[[#This Row],[Category]],$C59:$C80,$D59:$D80,1000,2,1)-1)))))</f>
        <v>0</v>
      </c>
      <c r="M57"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7" s="108"/>
      <c r="O57" s="108" cm="1">
        <f t="array" aca="1" ref="O5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45196</v>
      </c>
      <c r="P57" s="109" cm="1">
        <f t="array" aca="1" ref="P5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45195</v>
      </c>
      <c r="Q57" s="13"/>
      <c r="R57" s="165" t="str">
        <f t="shared" ca="1" si="30"/>
        <v/>
      </c>
      <c r="S57" s="16" t="str">
        <f t="shared" ca="1" si="30"/>
        <v/>
      </c>
      <c r="T57" s="16" t="str">
        <f t="shared" ca="1" si="30"/>
        <v/>
      </c>
      <c r="U57" s="16" t="str">
        <f t="shared" ca="1" si="30"/>
        <v/>
      </c>
      <c r="V57" s="16" t="str">
        <f t="shared" ca="1" si="30"/>
        <v/>
      </c>
      <c r="W57" s="16" t="str">
        <f t="shared" ca="1" si="30"/>
        <v/>
      </c>
      <c r="X57" s="16" t="str">
        <f t="shared" ca="1" si="30"/>
        <v/>
      </c>
      <c r="Y57" s="16" t="str">
        <f t="shared" ca="1" si="30"/>
        <v/>
      </c>
      <c r="Z57" s="16" t="str">
        <f t="shared" ca="1" si="30"/>
        <v/>
      </c>
      <c r="AA57" s="16" t="str">
        <f t="shared" ca="1" si="30"/>
        <v/>
      </c>
      <c r="AB57" s="16" t="str">
        <f t="shared" ca="1" si="30"/>
        <v/>
      </c>
      <c r="AC57" s="16" t="str">
        <f t="shared" ca="1" si="30"/>
        <v/>
      </c>
      <c r="AD57" s="16" t="str">
        <f t="shared" ca="1" si="30"/>
        <v/>
      </c>
      <c r="AE57" s="16" t="str">
        <f t="shared" ca="1" si="30"/>
        <v/>
      </c>
      <c r="AF57" s="16" t="str">
        <f t="shared" ca="1" si="30"/>
        <v/>
      </c>
      <c r="AG57" s="16" t="str">
        <f t="shared" ca="1" si="30"/>
        <v/>
      </c>
      <c r="AH57" s="16" t="str">
        <f t="shared" ca="1" si="31"/>
        <v/>
      </c>
      <c r="AI57" s="16" t="str">
        <f t="shared" ca="1" si="31"/>
        <v/>
      </c>
      <c r="AJ57" s="16" t="str">
        <f t="shared" ca="1" si="31"/>
        <v/>
      </c>
      <c r="AK57" s="16" t="str">
        <f t="shared" ca="1" si="31"/>
        <v/>
      </c>
      <c r="AL57" s="16" t="str">
        <f t="shared" ca="1" si="31"/>
        <v/>
      </c>
      <c r="AM57" s="16" t="str">
        <f t="shared" ca="1" si="31"/>
        <v/>
      </c>
      <c r="AN57" s="16" t="str">
        <f t="shared" ca="1" si="31"/>
        <v/>
      </c>
      <c r="AO57" s="16" t="str">
        <f t="shared" ca="1" si="31"/>
        <v/>
      </c>
      <c r="AP57" s="16" t="str">
        <f t="shared" ca="1" si="31"/>
        <v/>
      </c>
      <c r="AQ57" s="16" t="str">
        <f t="shared" ca="1" si="31"/>
        <v/>
      </c>
      <c r="AR57" s="16" t="str">
        <f t="shared" ca="1" si="31"/>
        <v/>
      </c>
      <c r="AS57" s="16" t="str">
        <f t="shared" ca="1" si="31"/>
        <v/>
      </c>
      <c r="AT57" s="16" t="str">
        <f t="shared" ca="1" si="31"/>
        <v/>
      </c>
      <c r="AU57" s="16" t="str">
        <f t="shared" ca="1" si="31"/>
        <v/>
      </c>
      <c r="AV57" s="16" t="str">
        <f t="shared" ca="1" si="31"/>
        <v/>
      </c>
      <c r="AW57" s="16" t="str">
        <f t="shared" ca="1" si="31"/>
        <v/>
      </c>
      <c r="AX57" s="16" t="str">
        <f t="shared" ca="1" si="29"/>
        <v/>
      </c>
      <c r="AY57" s="16" t="str">
        <f t="shared" ca="1" si="29"/>
        <v/>
      </c>
      <c r="AZ57" s="16" t="str">
        <f t="shared" ca="1" si="29"/>
        <v/>
      </c>
      <c r="BA57" s="16" t="str">
        <f t="shared" ca="1" si="29"/>
        <v/>
      </c>
      <c r="BB57" s="16" t="str">
        <f t="shared" ca="1" si="29"/>
        <v/>
      </c>
      <c r="BC57" s="16" t="str">
        <f t="shared" ca="1" si="29"/>
        <v/>
      </c>
      <c r="BD57" s="16" t="str">
        <f t="shared" ca="1" si="29"/>
        <v/>
      </c>
      <c r="BE57" s="16" t="str">
        <f t="shared" ca="1" si="29"/>
        <v/>
      </c>
      <c r="BF57" s="16" t="str">
        <f t="shared" ca="1" si="29"/>
        <v/>
      </c>
      <c r="BG57" s="16" t="str">
        <f t="shared" ca="1" si="29"/>
        <v/>
      </c>
      <c r="BH57" s="16" t="str">
        <f t="shared" ca="1" si="29"/>
        <v/>
      </c>
      <c r="BI57" s="16" t="str">
        <f t="shared" ca="1" si="29"/>
        <v/>
      </c>
      <c r="BJ57" s="16" t="str">
        <f t="shared" ca="1" si="29"/>
        <v/>
      </c>
      <c r="BK57" s="16" t="str">
        <f t="shared" ca="1" si="29"/>
        <v/>
      </c>
      <c r="BL57" s="16" t="str">
        <f t="shared" ca="1" si="29"/>
        <v/>
      </c>
      <c r="BM57" s="16" t="str">
        <f t="shared" ca="1" si="26"/>
        <v/>
      </c>
      <c r="BN57" s="16" t="str">
        <f t="shared" ca="1" si="26"/>
        <v/>
      </c>
      <c r="BO57" s="16" t="str">
        <f t="shared" ca="1" si="26"/>
        <v/>
      </c>
      <c r="BP57" s="16" t="str">
        <f t="shared" ca="1" si="26"/>
        <v/>
      </c>
      <c r="BQ57" s="16" t="str">
        <f t="shared" ca="1" si="26"/>
        <v/>
      </c>
      <c r="BR57" s="16" t="str">
        <f t="shared" ca="1" si="26"/>
        <v/>
      </c>
      <c r="BS57" s="16" t="str">
        <f t="shared" ca="1" si="26"/>
        <v/>
      </c>
      <c r="BT57" s="16" t="str">
        <f t="shared" ca="1" si="26"/>
        <v/>
      </c>
      <c r="BU57" s="16" t="str">
        <f t="shared" ca="1" si="26"/>
        <v/>
      </c>
      <c r="BV57" s="16" t="str">
        <f t="shared" ca="1" si="26"/>
        <v/>
      </c>
      <c r="BW57" s="16" t="str">
        <f t="shared" ca="1" si="26"/>
        <v/>
      </c>
      <c r="BX57" s="16" t="str">
        <f t="shared" ca="1" si="26"/>
        <v/>
      </c>
      <c r="BY57" s="16" t="str">
        <f t="shared" ca="1" si="26"/>
        <v/>
      </c>
      <c r="BZ57" s="16" t="str">
        <f t="shared" ca="1" si="26"/>
        <v/>
      </c>
      <c r="CA57" s="16" t="str">
        <f t="shared" ca="1" si="26"/>
        <v/>
      </c>
      <c r="CB57" s="16" t="str">
        <f t="shared" ca="1" si="26"/>
        <v/>
      </c>
      <c r="CC57" s="16" t="str">
        <f t="shared" ca="1" si="25"/>
        <v/>
      </c>
      <c r="CD57" s="16" t="str">
        <f t="shared" ca="1" si="25"/>
        <v/>
      </c>
      <c r="CE57" s="16" t="str">
        <f t="shared" ca="1" si="25"/>
        <v/>
      </c>
      <c r="CF57" s="16" t="str">
        <f t="shared" ca="1" si="25"/>
        <v/>
      </c>
      <c r="CG57" s="16" t="str">
        <f t="shared" ca="1" si="25"/>
        <v/>
      </c>
      <c r="CH57" s="16" t="str">
        <f t="shared" ca="1" si="25"/>
        <v/>
      </c>
      <c r="CI57" s="16" t="str">
        <f t="shared" ca="1" si="25"/>
        <v/>
      </c>
      <c r="CJ57" s="16" t="str">
        <f t="shared" ca="1" si="25"/>
        <v/>
      </c>
      <c r="CK57" s="16" t="str">
        <f t="shared" ca="1" si="25"/>
        <v/>
      </c>
      <c r="CL57" s="16" t="str">
        <f t="shared" ca="1" si="25"/>
        <v/>
      </c>
      <c r="CM57" s="16" t="str">
        <f t="shared" ca="1" si="25"/>
        <v/>
      </c>
      <c r="CN57" s="16" t="str">
        <f t="shared" ca="1" si="25"/>
        <v/>
      </c>
      <c r="CO57" s="16" t="str">
        <f t="shared" ca="1" si="25"/>
        <v/>
      </c>
      <c r="CP57" s="16" t="str">
        <f t="shared" ca="1" si="25"/>
        <v/>
      </c>
      <c r="CQ57" s="16" t="str">
        <f t="shared" ca="1" si="25"/>
        <v/>
      </c>
      <c r="CR57" s="16" t="str">
        <f t="shared" ca="1" si="25"/>
        <v/>
      </c>
      <c r="CS57" s="16" t="str">
        <f t="shared" ca="1" si="27"/>
        <v/>
      </c>
      <c r="CT57" s="16" t="str">
        <f t="shared" ca="1" si="27"/>
        <v/>
      </c>
      <c r="CU57" s="16" t="str">
        <f t="shared" ca="1" si="27"/>
        <v/>
      </c>
      <c r="CV57" s="16" t="str">
        <f t="shared" ca="1" si="27"/>
        <v/>
      </c>
      <c r="CW57" s="16" t="str">
        <f t="shared" ca="1" si="27"/>
        <v/>
      </c>
      <c r="CX57" s="16" t="str">
        <f t="shared" ca="1" si="27"/>
        <v/>
      </c>
      <c r="CY57" s="16" t="str">
        <f t="shared" ca="1" si="27"/>
        <v/>
      </c>
      <c r="CZ57" s="16" t="str">
        <f t="shared" ca="1" si="27"/>
        <v/>
      </c>
      <c r="DA57" s="16" t="str">
        <f t="shared" ca="1" si="27"/>
        <v/>
      </c>
      <c r="DB57" s="16" t="str">
        <f t="shared" ca="1" si="27"/>
        <v/>
      </c>
      <c r="DC57" s="16" t="str">
        <f t="shared" ca="1" si="27"/>
        <v/>
      </c>
      <c r="DD57" s="166" t="str">
        <f t="shared" ca="1" si="27"/>
        <v/>
      </c>
    </row>
    <row r="58" spans="1:108" s="12" customFormat="1" ht="28.8" x14ac:dyDescent="0.3">
      <c r="A58" s="7"/>
      <c r="B58" s="153" t="s">
        <v>535</v>
      </c>
      <c r="C58" s="13" t="s">
        <v>506</v>
      </c>
      <c r="D58" s="104">
        <f>ROW()</f>
        <v>58</v>
      </c>
      <c r="E58" s="149"/>
      <c r="F58" s="110">
        <v>1</v>
      </c>
      <c r="G58" s="110"/>
      <c r="H58" s="110"/>
      <c r="I58" s="110"/>
      <c r="J58" s="148" t="str">
        <f t="shared" ref="J58" si="32">B57</f>
        <v>Project Duration Step - DO NOT TOUCH
INSERT TASKS/ROWS ABOVE THIS</v>
      </c>
      <c r="K58" s="19" t="s">
        <v>502</v>
      </c>
      <c r="L58" s="106">
        <f ca="1">IF(Milestones435217[[#This Row],[Category]]&lt;&gt;"Step",Milestones435217[[#This Row],[Days Complete]]/SUM(Milestones435217[[#This Row],[Days of Work]:[Days Delayed]]),(SUM(INDIRECT(_xlfn.CONCAT("M",ROW()+1)):INDIRECT(_xlfn.CONCAT("M",_xlfn.XLOOKUP(Milestones435217[[#This Row],[Category]],$C60:$C81,$D60:$D81,1000,2,1)-1)))/SUM(INDIRECT(_xlfn.CONCAT("F",ROW()+1)):INDIRECT(_xlfn.CONCAT("G",_xlfn.XLOOKUP(Milestones435217[[#This Row],[Category]],$C60:$C81,$D60:$D81,1000,2,1)-1)))))</f>
        <v>0</v>
      </c>
      <c r="M58" s="107">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8" s="108">
        <f ca="1">MAX($P$18:INDIRECT(_xlfn.CONCAT(SUBSTITUTE(ADDRESS(1,COLUMN(),4),"1",""),(ROW()-2))))</f>
        <v>45195</v>
      </c>
      <c r="O58" s="108" cm="1">
        <f t="array" aca="1" ref="O5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Days]]))),2)&lt;=5,IF(Milestones435217[[#This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Days]])))+(8-WEEKDAY(IF(Milestones435217[[#This Row],[Dependency Type]]="Start Date",WORKDAY(_xlfn.XLOOKUP(Milestones435217[[#This Row],[Dependency]],Milestones435217[Milestone description],Milestones435217[Start Date],"NOT FOUND",2,1),(Milestones435217[[#This Row],[Lag Days]]-Milestones435217[[#This Row],[Overlap Days]])),WORKDAY(_xlfn.XLOOKUP(Milestones435217[[#This Row],[Dependency]],Milestones435217[Milestone description],Milestones435217[End Date]+1,"NOT FOUND",2,1),(Milestones435217[[#This Row],[Lag Days]]-Milestones435217[[#This Row],[Overlap Days]]))),2))))</f>
        <v>45195</v>
      </c>
      <c r="P58" s="109" cm="1">
        <f t="array" aca="1" ref="P5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45195</v>
      </c>
      <c r="Q58" s="13"/>
      <c r="R58" s="167" t="str">
        <f t="shared" ca="1" si="30"/>
        <v/>
      </c>
      <c r="S58" s="168" t="str">
        <f t="shared" ca="1" si="30"/>
        <v/>
      </c>
      <c r="T58" s="168" t="str">
        <f t="shared" ca="1" si="30"/>
        <v/>
      </c>
      <c r="U58" s="168" t="str">
        <f t="shared" ca="1" si="30"/>
        <v/>
      </c>
      <c r="V58" s="168" t="str">
        <f t="shared" ca="1" si="30"/>
        <v/>
      </c>
      <c r="W58" s="168" t="str">
        <f t="shared" ca="1" si="30"/>
        <v/>
      </c>
      <c r="X58" s="168" t="str">
        <f t="shared" ca="1" si="30"/>
        <v/>
      </c>
      <c r="Y58" s="168" t="str">
        <f t="shared" ca="1" si="30"/>
        <v/>
      </c>
      <c r="Z58" s="168" t="str">
        <f t="shared" ca="1" si="30"/>
        <v/>
      </c>
      <c r="AA58" s="168" t="str">
        <f t="shared" ca="1" si="30"/>
        <v/>
      </c>
      <c r="AB58" s="168" t="str">
        <f t="shared" ca="1" si="30"/>
        <v/>
      </c>
      <c r="AC58" s="168" t="str">
        <f t="shared" ca="1" si="30"/>
        <v/>
      </c>
      <c r="AD58" s="168" t="str">
        <f t="shared" ca="1" si="30"/>
        <v/>
      </c>
      <c r="AE58" s="168" t="str">
        <f t="shared" ca="1" si="30"/>
        <v/>
      </c>
      <c r="AF58" s="168" t="str">
        <f t="shared" ca="1" si="30"/>
        <v/>
      </c>
      <c r="AG58" s="168" t="str">
        <f t="shared" ca="1" si="30"/>
        <v/>
      </c>
      <c r="AH58" s="168" t="str">
        <f t="shared" ca="1" si="31"/>
        <v/>
      </c>
      <c r="AI58" s="168" t="str">
        <f t="shared" ca="1" si="31"/>
        <v/>
      </c>
      <c r="AJ58" s="168" t="str">
        <f t="shared" ca="1" si="31"/>
        <v/>
      </c>
      <c r="AK58" s="168" t="str">
        <f t="shared" ca="1" si="31"/>
        <v/>
      </c>
      <c r="AL58" s="168" t="str">
        <f t="shared" ca="1" si="31"/>
        <v/>
      </c>
      <c r="AM58" s="168" t="str">
        <f t="shared" ca="1" si="31"/>
        <v/>
      </c>
      <c r="AN58" s="168" t="str">
        <f t="shared" ca="1" si="31"/>
        <v/>
      </c>
      <c r="AO58" s="168" t="str">
        <f t="shared" ca="1" si="31"/>
        <v/>
      </c>
      <c r="AP58" s="168" t="str">
        <f t="shared" ca="1" si="31"/>
        <v/>
      </c>
      <c r="AQ58" s="168" t="str">
        <f t="shared" ca="1" si="31"/>
        <v/>
      </c>
      <c r="AR58" s="168" t="str">
        <f t="shared" ca="1" si="31"/>
        <v/>
      </c>
      <c r="AS58" s="168" t="str">
        <f t="shared" ca="1" si="31"/>
        <v/>
      </c>
      <c r="AT58" s="168" t="str">
        <f t="shared" ca="1" si="31"/>
        <v/>
      </c>
      <c r="AU58" s="168" t="str">
        <f t="shared" ca="1" si="31"/>
        <v/>
      </c>
      <c r="AV58" s="168" t="str">
        <f t="shared" ca="1" si="31"/>
        <v/>
      </c>
      <c r="AW58" s="168" t="str">
        <f t="shared" ca="1" si="31"/>
        <v/>
      </c>
      <c r="AX58" s="168" t="str">
        <f t="shared" ca="1" si="29"/>
        <v/>
      </c>
      <c r="AY58" s="168" t="str">
        <f t="shared" ca="1" si="29"/>
        <v/>
      </c>
      <c r="AZ58" s="168" t="str">
        <f t="shared" ca="1" si="29"/>
        <v/>
      </c>
      <c r="BA58" s="168" t="str">
        <f t="shared" ca="1" si="29"/>
        <v/>
      </c>
      <c r="BB58" s="168" t="str">
        <f t="shared" ca="1" si="29"/>
        <v/>
      </c>
      <c r="BC58" s="168" t="str">
        <f t="shared" ca="1" si="29"/>
        <v/>
      </c>
      <c r="BD58" s="168" t="str">
        <f t="shared" ca="1" si="29"/>
        <v/>
      </c>
      <c r="BE58" s="168" t="str">
        <f t="shared" ca="1" si="29"/>
        <v/>
      </c>
      <c r="BF58" s="168" t="str">
        <f t="shared" ca="1" si="29"/>
        <v/>
      </c>
      <c r="BG58" s="168" t="str">
        <f t="shared" ca="1" si="29"/>
        <v/>
      </c>
      <c r="BH58" s="168" t="str">
        <f t="shared" ca="1" si="29"/>
        <v/>
      </c>
      <c r="BI58" s="168" t="str">
        <f t="shared" ca="1" si="29"/>
        <v/>
      </c>
      <c r="BJ58" s="168" t="str">
        <f t="shared" ca="1" si="29"/>
        <v/>
      </c>
      <c r="BK58" s="168" t="str">
        <f t="shared" ca="1" si="29"/>
        <v/>
      </c>
      <c r="BL58" s="168" t="str">
        <f t="shared" ca="1" si="29"/>
        <v/>
      </c>
      <c r="BM58" s="168" t="str">
        <f t="shared" ca="1" si="26"/>
        <v/>
      </c>
      <c r="BN58" s="168" t="str">
        <f t="shared" ca="1" si="26"/>
        <v/>
      </c>
      <c r="BO58" s="168" t="str">
        <f t="shared" ca="1" si="26"/>
        <v/>
      </c>
      <c r="BP58" s="168" t="str">
        <f t="shared" ca="1" si="26"/>
        <v/>
      </c>
      <c r="BQ58" s="168" t="str">
        <f t="shared" ca="1" si="26"/>
        <v/>
      </c>
      <c r="BR58" s="168" t="str">
        <f t="shared" ca="1" si="26"/>
        <v/>
      </c>
      <c r="BS58" s="168" t="str">
        <f t="shared" ca="1" si="26"/>
        <v/>
      </c>
      <c r="BT58" s="168" t="str">
        <f t="shared" ca="1" si="26"/>
        <v/>
      </c>
      <c r="BU58" s="168" t="str">
        <f t="shared" ca="1" si="26"/>
        <v/>
      </c>
      <c r="BV58" s="168" t="str">
        <f t="shared" ca="1" si="26"/>
        <v/>
      </c>
      <c r="BW58" s="168" t="str">
        <f t="shared" ca="1" si="26"/>
        <v/>
      </c>
      <c r="BX58" s="168" t="str">
        <f t="shared" ca="1" si="26"/>
        <v/>
      </c>
      <c r="BY58" s="168" t="str">
        <f t="shared" ca="1" si="26"/>
        <v/>
      </c>
      <c r="BZ58" s="168" t="str">
        <f t="shared" ca="1" si="26"/>
        <v/>
      </c>
      <c r="CA58" s="168" t="str">
        <f t="shared" ca="1" si="26"/>
        <v/>
      </c>
      <c r="CB58" s="168" t="str">
        <f t="shared" ca="1" si="26"/>
        <v/>
      </c>
      <c r="CC58" s="168" t="str">
        <f t="shared" ca="1" si="25"/>
        <v/>
      </c>
      <c r="CD58" s="168" t="str">
        <f t="shared" ca="1" si="25"/>
        <v/>
      </c>
      <c r="CE58" s="168" t="str">
        <f t="shared" ca="1" si="25"/>
        <v/>
      </c>
      <c r="CF58" s="168" t="str">
        <f t="shared" ca="1" si="25"/>
        <v/>
      </c>
      <c r="CG58" s="168" t="str">
        <f t="shared" ca="1" si="25"/>
        <v/>
      </c>
      <c r="CH58" s="168" t="str">
        <f t="shared" ca="1" si="25"/>
        <v/>
      </c>
      <c r="CI58" s="168" t="str">
        <f t="shared" ca="1" si="25"/>
        <v/>
      </c>
      <c r="CJ58" s="168" t="str">
        <f t="shared" ca="1" si="25"/>
        <v/>
      </c>
      <c r="CK58" s="168" t="str">
        <f t="shared" ca="1" si="25"/>
        <v/>
      </c>
      <c r="CL58" s="168" t="str">
        <f t="shared" ca="1" si="25"/>
        <v/>
      </c>
      <c r="CM58" s="168" t="str">
        <f t="shared" ca="1" si="25"/>
        <v/>
      </c>
      <c r="CN58" s="168" t="str">
        <f t="shared" ca="1" si="25"/>
        <v/>
      </c>
      <c r="CO58" s="168" t="str">
        <f t="shared" ca="1" si="25"/>
        <v/>
      </c>
      <c r="CP58" s="168" t="str">
        <f t="shared" ca="1" si="25"/>
        <v/>
      </c>
      <c r="CQ58" s="168" t="str">
        <f t="shared" ca="1" si="25"/>
        <v/>
      </c>
      <c r="CR58" s="168" t="str">
        <f t="shared" ca="1" si="25"/>
        <v/>
      </c>
      <c r="CS58" s="168" t="str">
        <f t="shared" ca="1" si="27"/>
        <v/>
      </c>
      <c r="CT58" s="168" t="str">
        <f t="shared" ca="1" si="27"/>
        <v/>
      </c>
      <c r="CU58" s="168" t="str">
        <f t="shared" ca="1" si="27"/>
        <v/>
      </c>
      <c r="CV58" s="168" t="str">
        <f t="shared" ca="1" si="27"/>
        <v/>
      </c>
      <c r="CW58" s="168" t="str">
        <f t="shared" ca="1" si="27"/>
        <v/>
      </c>
      <c r="CX58" s="168" t="str">
        <f t="shared" ca="1" si="27"/>
        <v/>
      </c>
      <c r="CY58" s="168" t="str">
        <f t="shared" ca="1" si="27"/>
        <v/>
      </c>
      <c r="CZ58" s="168" t="str">
        <f t="shared" ca="1" si="27"/>
        <v/>
      </c>
      <c r="DA58" s="168" t="str">
        <f t="shared" ca="1" si="27"/>
        <v/>
      </c>
      <c r="DB58" s="168" t="str">
        <f t="shared" ca="1" si="27"/>
        <v/>
      </c>
      <c r="DC58" s="168" t="str">
        <f t="shared" ca="1" si="27"/>
        <v/>
      </c>
      <c r="DD58" s="169" t="str">
        <f t="shared" ca="1" si="27"/>
        <v/>
      </c>
    </row>
    <row r="59" spans="1:108" ht="30" customHeight="1" x14ac:dyDescent="0.3">
      <c r="E59" s="11"/>
      <c r="F59" s="11"/>
      <c r="G59" s="11"/>
      <c r="H59" s="11"/>
      <c r="I59" s="11"/>
      <c r="J59" s="11"/>
      <c r="K59" s="11"/>
      <c r="P59" s="10"/>
      <c r="Q59" s="9"/>
    </row>
    <row r="60" spans="1:108" ht="30" customHeight="1" x14ac:dyDescent="0.3">
      <c r="E60" s="8"/>
      <c r="F60" s="8"/>
      <c r="G60" s="8"/>
      <c r="H60" s="8"/>
      <c r="I60" s="8"/>
      <c r="J60" s="8"/>
      <c r="K60" s="8"/>
    </row>
  </sheetData>
  <mergeCells count="11">
    <mergeCell ref="B2:BL2"/>
    <mergeCell ref="AG12:AJ12"/>
    <mergeCell ref="AL12:AO12"/>
    <mergeCell ref="AQ12:AT12"/>
    <mergeCell ref="AV12:AY12"/>
    <mergeCell ref="B10:Q10"/>
    <mergeCell ref="R10:W10"/>
    <mergeCell ref="X10:AC10"/>
    <mergeCell ref="R12:U12"/>
    <mergeCell ref="W12:Z12"/>
    <mergeCell ref="AB12:AE12"/>
  </mergeCells>
  <conditionalFormatting sqref="L18:L58">
    <cfRule type="dataBar" priority="2">
      <dataBar>
        <cfvo type="num" val="0"/>
        <cfvo type="num" val="1"/>
        <color theme="6"/>
      </dataBar>
      <extLst>
        <ext xmlns:x14="http://schemas.microsoft.com/office/spreadsheetml/2009/9/main" uri="{B025F937-C7B1-47D3-B67F-A62EFF666E3E}">
          <x14:id>{045188F0-0E5E-46B8-8AED-D80AC0A7431D}</x14:id>
        </ext>
      </extLst>
    </cfRule>
  </conditionalFormatting>
  <conditionalFormatting sqref="R14:AV14 BO14:DD14">
    <cfRule type="expression" dxfId="53" priority="14">
      <formula>R$15&lt;=EOMONTH($R$15,0)</formula>
    </cfRule>
  </conditionalFormatting>
  <conditionalFormatting sqref="S14:DD14">
    <cfRule type="expression" dxfId="52" priority="13">
      <formula>AND(S$15&lt;=EOMONTH($R$15,2),S$15&gt;EOMONTH($R$15,0),S$15&gt;EOMONTH($R$15,1))</formula>
    </cfRule>
  </conditionalFormatting>
  <conditionalFormatting sqref="R14:DD14">
    <cfRule type="expression" dxfId="51" priority="12">
      <formula>AND(R$15&lt;=EOMONTH($R$15,1),R$15&gt;EOMONTH($R$15,0))</formula>
    </cfRule>
  </conditionalFormatting>
  <conditionalFormatting sqref="R15:DD58">
    <cfRule type="expression" dxfId="50" priority="1">
      <formula>AND(TODAY()&gt;=R$15,TODAY()&lt;S$15)</formula>
    </cfRule>
  </conditionalFormatting>
  <conditionalFormatting sqref="N20:N58">
    <cfRule type="expression" dxfId="49" priority="3" stopIfTrue="1">
      <formula>AND($J20="",$N20="")</formula>
    </cfRule>
    <cfRule type="expression" dxfId="48" priority="5" stopIfTrue="1">
      <formula>AND($N20&lt;&gt;"",(WEEKDAY($N20,2)&gt;5))</formula>
    </cfRule>
  </conditionalFormatting>
  <conditionalFormatting sqref="O18:O58">
    <cfRule type="expression" dxfId="47" priority="6" stopIfTrue="1">
      <formula>AND($O18&lt;&gt;"",(WEEKDAY($O18,2)&gt;5))</formula>
    </cfRule>
  </conditionalFormatting>
  <conditionalFormatting sqref="R18:DD58">
    <cfRule type="expression" dxfId="46" priority="11" stopIfTrue="1">
      <formula>AND($C18="Step",R$15&gt;=$O18,R$15&lt;=$P18)</formula>
    </cfRule>
    <cfRule type="expression" dxfId="45" priority="16" stopIfTrue="1">
      <formula>AND(LEN($C18)=0,R$15&gt;=$O18,R$15&lt;=$P18)</formula>
    </cfRule>
    <cfRule type="expression" dxfId="44" priority="17" stopIfTrue="1">
      <formula>AND($C18="Complete",R$15&gt;=$O18,R$15&lt;=$P18)</formula>
    </cfRule>
    <cfRule type="expression" dxfId="43" priority="18" stopIfTrue="1">
      <formula>AND($C18="On Track",R$15&gt;=$O18,R$15&lt;=$P18)</formula>
    </cfRule>
    <cfRule type="expression" dxfId="42" priority="19" stopIfTrue="1">
      <formula>AND($C18="Low Risk",R$15&gt;=$O18,R$15&lt;=$P18)</formula>
    </cfRule>
    <cfRule type="expression" dxfId="41" priority="20" stopIfTrue="1">
      <formula>AND($C18="Med Risk",R$15&gt;=$O18,R$15&lt;=$P18)</formula>
    </cfRule>
    <cfRule type="expression" dxfId="40" priority="21" stopIfTrue="1">
      <formula>AND($C18="High Risk",R$15&gt;=$O18,R$15&lt;=$P18)</formula>
    </cfRule>
    <cfRule type="expression" dxfId="39" priority="23">
      <formula>AND(LEFT(TEXT(R$15,"ddd"),1)="S")</formula>
    </cfRule>
  </conditionalFormatting>
  <conditionalFormatting sqref="K18:K58">
    <cfRule type="expression" dxfId="38" priority="4" stopIfTrue="1">
      <formula>AND($C17="Step",$C18&lt;&gt;"Step",$K18&lt;&gt;"Start Date",$N18="")</formula>
    </cfRule>
  </conditionalFormatting>
  <conditionalFormatting sqref="G18:G58 P18:P58">
    <cfRule type="expression" dxfId="37" priority="15">
      <formula>AND($G18&lt;&gt;"",$C18&lt;&gt;"Step")</formula>
    </cfRule>
  </conditionalFormatting>
  <conditionalFormatting sqref="F18:F58">
    <cfRule type="expression" dxfId="36" priority="7" stopIfTrue="1">
      <formula>AND($C18&lt;&gt;"Step",$F18="")</formula>
    </cfRule>
    <cfRule type="expression" dxfId="35" priority="8" stopIfTrue="1">
      <formula>AND($C18="Step",$F18&lt;&gt;"")</formula>
    </cfRule>
  </conditionalFormatting>
  <conditionalFormatting sqref="B18:K20 B56:K58 B21:D55 F21:K55">
    <cfRule type="expression" dxfId="34" priority="22">
      <formula>AND($C18="Step")</formula>
    </cfRule>
  </conditionalFormatting>
  <conditionalFormatting sqref="G18:G58">
    <cfRule type="expression" dxfId="33" priority="9" stopIfTrue="1">
      <formula>AND($C18="Step",$G18&lt;&gt;"")</formula>
    </cfRule>
  </conditionalFormatting>
  <conditionalFormatting sqref="H18:I58">
    <cfRule type="expression" dxfId="32" priority="10" stopIfTrue="1">
      <formula>AND($H18&lt;&gt;"",$I18&lt;&gt;"")</formula>
    </cfRule>
  </conditionalFormatting>
  <dataValidations count="13">
    <dataValidation type="list" allowBlank="1" showInputMessage="1" showErrorMessage="1" sqref="C18:C58" xr:uid="{BE927179-0659-43C3-810B-577067DD3ACD}">
      <formula1>"Step,Goal,Milestone,On Track,Complete,Low Risk,Med Risk,High Risk"</formula1>
    </dataValidation>
    <dataValidation type="list" allowBlank="1" showInputMessage="1" showErrorMessage="1" sqref="K18:K58" xr:uid="{6BC6F078-78B1-45FB-A3F9-890A3BC0A304}">
      <formula1>"Start Date,End Date"</formula1>
    </dataValidation>
    <dataValidation type="list" allowBlank="1" showInputMessage="1" showErrorMessage="1" sqref="J20:J58" xr:uid="{3AA1E166-F10E-44D0-BDC2-152DA619CCD6}">
      <formula1>$B$19:$B19</formula1>
    </dataValidation>
    <dataValidation type="list" allowBlank="1" showInputMessage="1" showErrorMessage="1" sqref="J19" xr:uid="{CBD1BC4B-7865-4DA7-AEC4-C14BF0E2F15D}">
      <formula1>$B$18:$B18</formula1>
    </dataValidation>
    <dataValidation type="list" allowBlank="1" showInputMessage="1" showErrorMessage="1" sqref="J18" xr:uid="{DAA1A8BB-2FEB-4922-B3C4-0A946EB75CA3}">
      <formula1>$B$18:$B18</formula1>
    </dataValidation>
    <dataValidation allowBlank="1" showInputMessage="1" showErrorMessage="1" prompt="This row contains headers for the project schedule.  B9 through G9 contains schedule information.  Cells I9 through BL9 contain the first letter of each day of the week for the date above that heading._x000a_All project timeline charting is auto generated." sqref="A17" xr:uid="{44E0AD21-290C-45C0-924F-64EECBB03F17}"/>
    <dataValidation allowBlank="1" showInputMessage="1" showErrorMessage="1" prompt="A scrollbar is in cells I8 through BL8. _x000a_To jump forward or backward in the timeline, enter a value of 0 or higher in cell C7._x000a_A value of 0 takes you to the beginning of the chart." sqref="A16" xr:uid="{FF1BFD5B-0580-4B52-A060-74D8CAC062C7}"/>
    <dataValidation allowBlank="1" showInputMessage="1" showErrorMessage="1" prompt="Cells I9 through BL9 contain the day number of the month for the Month represented in the cell block above each date cell and are auto calculated._x000a_Do not modify these cells._x000a_" sqref="A15" xr:uid="{EDF9DA8E-BC31-4457-97EC-817A24BBD0DA}"/>
    <dataValidation allowBlank="1" showInputMessage="1" showErrorMessage="1" prompt="A Scrolling Increment is in cell C7. _x000a_Months for the dates in row 7 are displayed starting in cells I6 through cell BL6._x000a_Do not modify these cells. They are auto updated based on the project start date in cell F6." sqref="A14" xr:uid="{7E27BD1A-77DA-4110-813C-31B3B32D452C}"/>
    <dataValidation allowBlank="1" showInputMessage="1" showErrorMessage="1" prompt="Enter the name of the Project Lead in cell B5. Enter the Project Start date in cell C6 or allow the sample formula to find the smallest date value from the Gantt Data table.  _x000a_Project Start Date: label is in cell B6." sqref="A13" xr:uid="{9200EFFB-D19C-487E-8EAA-F1048A6D4819}"/>
    <dataValidation allowBlank="1" showInputMessage="1" showErrorMessage="1" prompt="Enter Company Name in cell B4._x000a_A legend is in cells I4 through AC4.  The Legend label is in cell G4." sqref="A12" xr:uid="{7F21173D-1DB0-4CFB-B8AE-4B7D0FCD54D4}"/>
    <dataValidation allowBlank="1" showInputMessage="1" showErrorMessage="1" promptTitle="Create a Gantt Chart " prompt="Enter title of this project in cell B2. _x000a_Information about how to use this worksheet, including instructions for screen readers and the author of this workbook is in the About worksheet._x000a_Continue navigating down column A to hear further instructions." sqref="A10" xr:uid="{5EC48A2A-960F-43FF-8B59-9B4D32130FEC}"/>
    <dataValidation type="whole" operator="greaterThanOrEqual" allowBlank="1" showInputMessage="1" promptTitle="Scrolling Increment" prompt="Changing this number will scroll the Gantt Chart view." sqref="C15:D15" xr:uid="{67C6E222-849F-445F-A18B-020CEF990658}">
      <formula1>0</formula1>
    </dataValidation>
  </dataValidations>
  <printOptions horizontalCentered="1"/>
  <pageMargins left="0.25" right="0.25" top="0.5" bottom="0.5" header="0.3" footer="0.3"/>
  <pageSetup scale="24" fitToHeight="0" orientation="landscape" r:id="rId1"/>
  <headerFooter differentFirst="1" scaleWithDoc="0"/>
  <drawing r:id="rId2"/>
  <legacyDrawing r:id="rId3"/>
  <mc:AlternateContent xmlns:mc="http://schemas.openxmlformats.org/markup-compatibility/2006">
    <mc:Choice Requires="x14">
      <controls>
        <mc:AlternateContent xmlns:mc="http://schemas.openxmlformats.org/markup-compatibility/2006">
          <mc:Choice Requires="x14">
            <control shapeId="26625" r:id="rId4" name="Scroll Bar 1">
              <controlPr defaultSize="0" autoPict="0" altText="Scroll bar to scroll through the Ghantt project timeline.">
                <anchor moveWithCells="1">
                  <from>
                    <xdr:col>17</xdr:col>
                    <xdr:colOff>30480</xdr:colOff>
                    <xdr:row>14</xdr:row>
                    <xdr:rowOff>365760</xdr:rowOff>
                  </from>
                  <to>
                    <xdr:col>107</xdr:col>
                    <xdr:colOff>228600</xdr:colOff>
                    <xdr:row>15</xdr:row>
                    <xdr:rowOff>243840</xdr:rowOff>
                  </to>
                </anchor>
              </controlPr>
            </control>
          </mc:Choice>
        </mc:AlternateContent>
      </controls>
    </mc:Choice>
  </mc:AlternateContent>
  <tableParts count="1">
    <tablePart r:id="rId5"/>
  </tableParts>
  <extLst>
    <ext xmlns:x14="http://schemas.microsoft.com/office/spreadsheetml/2009/9/main" uri="{78C0D931-6437-407d-A8EE-F0AAD7539E65}">
      <x14:conditionalFormattings>
        <x14:conditionalFormatting xmlns:xm="http://schemas.microsoft.com/office/excel/2006/main">
          <x14:cfRule type="dataBar" id="{045188F0-0E5E-46B8-8AED-D80AC0A7431D}">
            <x14:dataBar minLength="0" maxLength="100" gradient="0">
              <x14:cfvo type="num">
                <xm:f>0</xm:f>
              </x14:cfvo>
              <x14:cfvo type="num">
                <xm:f>1</xm:f>
              </x14:cfvo>
              <x14:negativeFillColor rgb="FFFF0000"/>
              <x14:axisColor rgb="FF000000"/>
            </x14:dataBar>
          </x14:cfRule>
          <xm:sqref>L18:L58</xm:sqref>
        </x14:conditionalFormatting>
        <x14:conditionalFormatting xmlns:xm="http://schemas.microsoft.com/office/excel/2006/main">
          <x14:cfRule type="iconSet" priority="36" id="{5C0279CA-4C40-4560-892C-325D668C38A8}">
            <x14:iconSet iconSet="3Stars" showValue="0" custom="1">
              <x14:cfvo type="percent">
                <xm:f>0</xm:f>
              </x14:cfvo>
              <x14:cfvo type="num">
                <xm:f>1</xm:f>
              </x14:cfvo>
              <x14:cfvo type="num">
                <xm:f>2</xm:f>
              </x14:cfvo>
              <x14:cfIcon iconSet="NoIcons" iconId="0"/>
              <x14:cfIcon iconSet="3Flags" iconId="1"/>
              <x14:cfIcon iconSet="3Signs" iconId="0"/>
            </x14:iconSet>
          </x14:cfRule>
          <xm:sqref>R18:DD58</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63494-F5E6-4D12-A027-45A6F7C1476F}">
  <sheetPr codeName="Sheet3"/>
  <dimension ref="B15:BS34"/>
  <sheetViews>
    <sheetView showGridLines="0" zoomScale="40" zoomScaleNormal="40" workbookViewId="0">
      <pane xSplit="6" ySplit="16" topLeftCell="G25" activePane="bottomRight" state="frozen"/>
      <selection pane="topRight" activeCell="G1" sqref="G1"/>
      <selection pane="bottomLeft" activeCell="A17" sqref="A17"/>
      <selection pane="bottomRight"/>
    </sheetView>
  </sheetViews>
  <sheetFormatPr defaultColWidth="8.5546875" defaultRowHeight="14.4" x14ac:dyDescent="0.3"/>
  <cols>
    <col min="1" max="1" width="3.77734375" style="2" customWidth="1"/>
    <col min="2" max="2" width="21.5546875" style="2" bestFit="1" customWidth="1"/>
    <col min="3" max="3" width="13.21875" style="2" bestFit="1" customWidth="1"/>
    <col min="4" max="4" width="12.5546875" style="2" bestFit="1" customWidth="1"/>
    <col min="5" max="5" width="6.77734375" style="2" bestFit="1" customWidth="1"/>
    <col min="6" max="6" width="12.5546875" style="2" bestFit="1" customWidth="1"/>
    <col min="7" max="8" width="13.44140625" style="2" bestFit="1" customWidth="1"/>
    <col min="9" max="9" width="11.44140625" style="2" bestFit="1" customWidth="1"/>
    <col min="10" max="10" width="7.77734375" style="2" bestFit="1" customWidth="1"/>
    <col min="11" max="11" width="14.77734375" style="2" bestFit="1" customWidth="1"/>
    <col min="12" max="12" width="10.21875" style="2" bestFit="1" customWidth="1"/>
    <col min="13" max="13" width="10.77734375" style="2" bestFit="1" customWidth="1"/>
    <col min="14" max="14" width="13.77734375" style="2" bestFit="1" customWidth="1"/>
    <col min="15" max="15" width="9.21875" style="2" bestFit="1" customWidth="1"/>
    <col min="16" max="16" width="11.77734375" style="2" bestFit="1" customWidth="1"/>
    <col min="17" max="17" width="10.21875" style="2" bestFit="1" customWidth="1"/>
    <col min="18" max="18" width="10.5546875" style="2" bestFit="1" customWidth="1"/>
    <col min="19" max="19" width="26.5546875" style="2" bestFit="1" customWidth="1"/>
    <col min="20" max="20" width="16.5546875" style="2" bestFit="1" customWidth="1"/>
    <col min="21" max="21" width="20.44140625" style="2" bestFit="1" customWidth="1"/>
    <col min="22" max="22" width="11.21875" style="2" bestFit="1" customWidth="1"/>
    <col min="23" max="23" width="13.44140625" style="2" bestFit="1" customWidth="1"/>
    <col min="24" max="24" width="13.5546875" style="2" bestFit="1" customWidth="1"/>
    <col min="25" max="25" width="12.21875" style="2" bestFit="1" customWidth="1"/>
    <col min="26" max="26" width="13.77734375" style="2" bestFit="1" customWidth="1"/>
    <col min="27" max="27" width="7.77734375" style="2" bestFit="1" customWidth="1"/>
    <col min="28" max="28" width="11.21875" style="2" bestFit="1" customWidth="1"/>
    <col min="29" max="29" width="10.21875" style="2" bestFit="1" customWidth="1"/>
    <col min="30" max="30" width="10.77734375" style="2" bestFit="1" customWidth="1"/>
    <col min="31" max="31" width="11.21875" style="2" bestFit="1" customWidth="1"/>
    <col min="32" max="32" width="10.5546875" style="2" bestFit="1" customWidth="1"/>
    <col min="33" max="33" width="21.21875" style="2" bestFit="1" customWidth="1"/>
    <col min="34" max="16384" width="8.5546875" style="2"/>
  </cols>
  <sheetData>
    <row r="15" spans="2:33" x14ac:dyDescent="0.3">
      <c r="V15" s="292" t="s">
        <v>536</v>
      </c>
      <c r="W15" s="293"/>
      <c r="X15" s="293"/>
      <c r="Y15" s="294"/>
      <c r="Z15" s="295" t="s">
        <v>537</v>
      </c>
      <c r="AA15" s="295"/>
      <c r="AB15" s="295"/>
      <c r="AC15" s="292" t="s">
        <v>538</v>
      </c>
      <c r="AD15" s="293"/>
      <c r="AE15" s="293"/>
      <c r="AF15" s="294"/>
    </row>
    <row r="16" spans="2:33" ht="28.8" x14ac:dyDescent="0.3">
      <c r="B16" s="2" t="s">
        <v>539</v>
      </c>
      <c r="C16" s="2" t="s">
        <v>540</v>
      </c>
      <c r="D16" s="2" t="s">
        <v>140</v>
      </c>
      <c r="E16" s="2" t="s">
        <v>541</v>
      </c>
      <c r="F16" s="2" t="s">
        <v>1</v>
      </c>
      <c r="G16" s="2" t="s">
        <v>542</v>
      </c>
      <c r="H16" s="2" t="s">
        <v>543</v>
      </c>
      <c r="I16" s="2" t="s">
        <v>544</v>
      </c>
      <c r="J16" s="2" t="s">
        <v>545</v>
      </c>
      <c r="K16" s="2" t="s">
        <v>546</v>
      </c>
      <c r="L16" s="2" t="s">
        <v>547</v>
      </c>
      <c r="M16" s="2" t="s">
        <v>548</v>
      </c>
      <c r="N16" s="2" t="s">
        <v>374</v>
      </c>
      <c r="O16" s="2" t="s">
        <v>549</v>
      </c>
      <c r="P16" s="2" t="s">
        <v>550</v>
      </c>
      <c r="Q16" s="2" t="s">
        <v>551</v>
      </c>
      <c r="R16" s="2" t="s">
        <v>552</v>
      </c>
      <c r="S16" s="2" t="s">
        <v>553</v>
      </c>
      <c r="T16" s="2" t="s">
        <v>554</v>
      </c>
      <c r="U16" s="2" t="s">
        <v>555</v>
      </c>
      <c r="V16" s="125" t="s">
        <v>556</v>
      </c>
      <c r="W16" s="126" t="s">
        <v>557</v>
      </c>
      <c r="X16" s="126" t="s">
        <v>27</v>
      </c>
      <c r="Y16" s="140" t="s">
        <v>558</v>
      </c>
      <c r="Z16" s="125" t="s">
        <v>559</v>
      </c>
      <c r="AA16" s="126" t="s">
        <v>560</v>
      </c>
      <c r="AB16" s="140" t="s">
        <v>561</v>
      </c>
      <c r="AC16" s="127" t="s">
        <v>562</v>
      </c>
      <c r="AD16" s="2" t="s">
        <v>563</v>
      </c>
      <c r="AE16" s="2" t="s">
        <v>74</v>
      </c>
      <c r="AF16" s="141" t="s">
        <v>564</v>
      </c>
      <c r="AG16" s="2" t="s">
        <v>565</v>
      </c>
    </row>
    <row r="17" spans="2:33" ht="43.2" x14ac:dyDescent="0.3">
      <c r="B17" s="91">
        <v>45261</v>
      </c>
      <c r="C17" s="2" t="s">
        <v>566</v>
      </c>
      <c r="D17" s="2" t="s">
        <v>567</v>
      </c>
      <c r="E17" s="93">
        <v>0.99990000000000001</v>
      </c>
      <c r="F17" s="2" t="s">
        <v>6</v>
      </c>
      <c r="G17" s="2" t="s">
        <v>568</v>
      </c>
      <c r="H17" s="2" t="s">
        <v>569</v>
      </c>
      <c r="I17" s="2" t="s">
        <v>570</v>
      </c>
      <c r="J17" s="90">
        <v>100</v>
      </c>
      <c r="K17" s="2" t="s">
        <v>571</v>
      </c>
      <c r="L17" s="2" t="s">
        <v>6</v>
      </c>
      <c r="M17" s="2" t="s">
        <v>6</v>
      </c>
      <c r="N17" s="2" t="s">
        <v>572</v>
      </c>
      <c r="O17" s="90">
        <v>5</v>
      </c>
      <c r="P17" s="2" t="s">
        <v>573</v>
      </c>
      <c r="Q17" s="2" t="s">
        <v>574</v>
      </c>
      <c r="R17" s="2" t="s">
        <v>575</v>
      </c>
      <c r="S17" s="91" t="s">
        <v>575</v>
      </c>
      <c r="T17" s="2" t="s">
        <v>576</v>
      </c>
      <c r="U17" s="91">
        <v>45366</v>
      </c>
      <c r="V17" s="127" t="s">
        <v>431</v>
      </c>
      <c r="W17" s="2" t="s">
        <v>577</v>
      </c>
      <c r="X17" s="2" t="s">
        <v>578</v>
      </c>
      <c r="Y17" s="141" t="s">
        <v>579</v>
      </c>
      <c r="Z17" s="127" t="s">
        <v>6</v>
      </c>
      <c r="AA17" s="2" t="s">
        <v>6</v>
      </c>
      <c r="AB17" s="141" t="s">
        <v>6</v>
      </c>
      <c r="AC17" s="127" t="s">
        <v>6</v>
      </c>
      <c r="AD17" s="2" t="s">
        <v>6</v>
      </c>
      <c r="AE17" s="2" t="s">
        <v>6</v>
      </c>
      <c r="AF17" s="141" t="s">
        <v>6</v>
      </c>
      <c r="AG17" s="91">
        <v>45292</v>
      </c>
    </row>
    <row r="18" spans="2:33" ht="43.2" x14ac:dyDescent="0.3">
      <c r="B18" s="91">
        <v>45261</v>
      </c>
      <c r="C18" s="2" t="s">
        <v>580</v>
      </c>
      <c r="D18" s="2" t="s">
        <v>581</v>
      </c>
      <c r="E18" s="93">
        <v>0.99950000000000006</v>
      </c>
      <c r="F18" s="2" t="s">
        <v>6</v>
      </c>
      <c r="G18" s="2" t="s">
        <v>582</v>
      </c>
      <c r="H18" s="2" t="s">
        <v>583</v>
      </c>
      <c r="I18" s="2" t="s">
        <v>584</v>
      </c>
      <c r="J18" s="90">
        <v>10</v>
      </c>
      <c r="K18" s="2" t="s">
        <v>585</v>
      </c>
      <c r="L18" s="2" t="s">
        <v>6</v>
      </c>
      <c r="M18" s="2" t="s">
        <v>6</v>
      </c>
      <c r="N18" s="2" t="s">
        <v>572</v>
      </c>
      <c r="O18" s="90">
        <v>2</v>
      </c>
      <c r="P18" s="2" t="s">
        <v>586</v>
      </c>
      <c r="Q18" s="2" t="s">
        <v>433</v>
      </c>
      <c r="R18" s="2" t="s">
        <v>587</v>
      </c>
      <c r="S18" s="91">
        <v>46023</v>
      </c>
      <c r="T18" s="2" t="s">
        <v>588</v>
      </c>
      <c r="U18" s="91">
        <v>45366</v>
      </c>
      <c r="V18" s="127" t="s">
        <v>431</v>
      </c>
      <c r="W18" s="2" t="s">
        <v>577</v>
      </c>
      <c r="X18" s="2" t="s">
        <v>578</v>
      </c>
      <c r="Y18" s="141" t="s">
        <v>589</v>
      </c>
      <c r="Z18" s="127" t="s">
        <v>6</v>
      </c>
      <c r="AA18" s="2" t="s">
        <v>6</v>
      </c>
      <c r="AB18" s="141" t="s">
        <v>6</v>
      </c>
      <c r="AC18" s="127" t="s">
        <v>6</v>
      </c>
      <c r="AD18" s="2" t="s">
        <v>6</v>
      </c>
      <c r="AE18" s="2" t="s">
        <v>6</v>
      </c>
      <c r="AF18" s="141" t="s">
        <v>6</v>
      </c>
      <c r="AG18" s="91">
        <v>45292</v>
      </c>
    </row>
    <row r="19" spans="2:33" ht="43.2" x14ac:dyDescent="0.3">
      <c r="B19" s="91">
        <v>45261</v>
      </c>
      <c r="C19" s="2" t="s">
        <v>566</v>
      </c>
      <c r="D19" s="2" t="s">
        <v>590</v>
      </c>
      <c r="E19" s="93">
        <v>0.999</v>
      </c>
      <c r="F19" s="2" t="s">
        <v>6</v>
      </c>
      <c r="G19" s="2" t="s">
        <v>591</v>
      </c>
      <c r="H19" s="2" t="s">
        <v>592</v>
      </c>
      <c r="I19" s="2" t="s">
        <v>570</v>
      </c>
      <c r="J19" s="90">
        <v>500</v>
      </c>
      <c r="K19" s="2" t="s">
        <v>593</v>
      </c>
      <c r="L19" s="2" t="s">
        <v>6</v>
      </c>
      <c r="M19" s="2" t="s">
        <v>6</v>
      </c>
      <c r="N19" s="2" t="s">
        <v>572</v>
      </c>
      <c r="O19" s="90">
        <v>5</v>
      </c>
      <c r="P19" s="2" t="s">
        <v>573</v>
      </c>
      <c r="Q19" s="2" t="s">
        <v>574</v>
      </c>
      <c r="R19" s="2" t="s">
        <v>594</v>
      </c>
      <c r="S19" s="91">
        <v>54789</v>
      </c>
      <c r="T19" s="2" t="s">
        <v>595</v>
      </c>
      <c r="U19" s="91">
        <v>45366</v>
      </c>
      <c r="V19" s="127" t="s">
        <v>431</v>
      </c>
      <c r="W19" s="2" t="s">
        <v>577</v>
      </c>
      <c r="X19" s="2" t="s">
        <v>578</v>
      </c>
      <c r="Y19" s="141" t="s">
        <v>596</v>
      </c>
      <c r="Z19" s="127" t="s">
        <v>6</v>
      </c>
      <c r="AA19" s="2" t="s">
        <v>6</v>
      </c>
      <c r="AB19" s="141" t="s">
        <v>6</v>
      </c>
      <c r="AC19" s="127" t="s">
        <v>6</v>
      </c>
      <c r="AD19" s="2" t="s">
        <v>6</v>
      </c>
      <c r="AE19" s="2" t="s">
        <v>6</v>
      </c>
      <c r="AF19" s="141" t="s">
        <v>6</v>
      </c>
      <c r="AG19" s="91">
        <v>45292</v>
      </c>
    </row>
    <row r="20" spans="2:33" ht="43.2" x14ac:dyDescent="0.3">
      <c r="B20" s="91">
        <v>45261</v>
      </c>
      <c r="C20" s="2" t="s">
        <v>580</v>
      </c>
      <c r="D20" s="2" t="s">
        <v>597</v>
      </c>
      <c r="E20" s="93">
        <v>0.995</v>
      </c>
      <c r="F20" s="2" t="s">
        <v>6</v>
      </c>
      <c r="G20" s="2" t="s">
        <v>598</v>
      </c>
      <c r="H20" s="2" t="s">
        <v>599</v>
      </c>
      <c r="I20" s="2" t="s">
        <v>570</v>
      </c>
      <c r="J20" s="90">
        <v>10</v>
      </c>
      <c r="K20" s="2" t="s">
        <v>593</v>
      </c>
      <c r="L20" s="2" t="s">
        <v>6</v>
      </c>
      <c r="M20" s="2" t="s">
        <v>6</v>
      </c>
      <c r="N20" s="2" t="s">
        <v>572</v>
      </c>
      <c r="O20" s="90">
        <v>4</v>
      </c>
      <c r="P20" s="2" t="s">
        <v>586</v>
      </c>
      <c r="Q20" s="2" t="s">
        <v>431</v>
      </c>
      <c r="R20" s="2" t="s">
        <v>600</v>
      </c>
      <c r="S20" s="91">
        <v>45231</v>
      </c>
      <c r="T20" s="2" t="s">
        <v>601</v>
      </c>
      <c r="U20" s="91">
        <v>45366</v>
      </c>
      <c r="V20" s="127" t="s">
        <v>431</v>
      </c>
      <c r="W20" s="2" t="s">
        <v>602</v>
      </c>
      <c r="X20" s="2" t="s">
        <v>6</v>
      </c>
      <c r="Y20" s="141" t="s">
        <v>579</v>
      </c>
      <c r="Z20" s="127" t="s">
        <v>6</v>
      </c>
      <c r="AA20" s="2" t="s">
        <v>6</v>
      </c>
      <c r="AB20" s="141" t="s">
        <v>6</v>
      </c>
      <c r="AC20" s="127" t="s">
        <v>6</v>
      </c>
      <c r="AD20" s="2" t="s">
        <v>6</v>
      </c>
      <c r="AE20" s="2" t="s">
        <v>6</v>
      </c>
      <c r="AF20" s="141" t="s">
        <v>6</v>
      </c>
      <c r="AG20" s="91">
        <v>45292</v>
      </c>
    </row>
    <row r="21" spans="2:33" ht="43.2" x14ac:dyDescent="0.3">
      <c r="B21" s="91">
        <v>45261</v>
      </c>
      <c r="C21" s="2" t="s">
        <v>566</v>
      </c>
      <c r="D21" s="2" t="s">
        <v>603</v>
      </c>
      <c r="E21" s="93">
        <v>0.95</v>
      </c>
      <c r="F21" s="2" t="s">
        <v>6</v>
      </c>
      <c r="G21" s="2" t="s">
        <v>568</v>
      </c>
      <c r="H21" s="2" t="s">
        <v>604</v>
      </c>
      <c r="I21" s="2" t="s">
        <v>570</v>
      </c>
      <c r="J21" s="90">
        <v>10</v>
      </c>
      <c r="K21" s="2" t="s">
        <v>605</v>
      </c>
      <c r="L21" s="2" t="s">
        <v>6</v>
      </c>
      <c r="M21" s="2" t="s">
        <v>6</v>
      </c>
      <c r="N21" s="2" t="s">
        <v>572</v>
      </c>
      <c r="O21" s="90">
        <v>10</v>
      </c>
      <c r="P21" s="2" t="s">
        <v>573</v>
      </c>
      <c r="Q21" s="2" t="s">
        <v>574</v>
      </c>
      <c r="R21" s="2" t="s">
        <v>594</v>
      </c>
      <c r="S21" s="91">
        <v>54789</v>
      </c>
      <c r="T21" s="2" t="s">
        <v>606</v>
      </c>
      <c r="U21" s="91">
        <v>45366</v>
      </c>
      <c r="V21" s="127" t="s">
        <v>427</v>
      </c>
      <c r="W21" s="2" t="s">
        <v>607</v>
      </c>
      <c r="X21" s="2" t="s">
        <v>6</v>
      </c>
      <c r="Y21" s="141" t="s">
        <v>589</v>
      </c>
      <c r="Z21" s="127" t="s">
        <v>6</v>
      </c>
      <c r="AA21" s="2" t="s">
        <v>6</v>
      </c>
      <c r="AB21" s="141" t="s">
        <v>6</v>
      </c>
      <c r="AC21" s="127" t="s">
        <v>6</v>
      </c>
      <c r="AD21" s="2" t="s">
        <v>6</v>
      </c>
      <c r="AE21" s="2" t="s">
        <v>6</v>
      </c>
      <c r="AF21" s="141" t="s">
        <v>6</v>
      </c>
      <c r="AG21" s="91">
        <v>45292</v>
      </c>
    </row>
    <row r="22" spans="2:33" ht="28.8" x14ac:dyDescent="0.3">
      <c r="B22" s="91">
        <v>45261</v>
      </c>
      <c r="C22" s="2" t="s">
        <v>580</v>
      </c>
      <c r="D22" s="2" t="s">
        <v>567</v>
      </c>
      <c r="E22" s="93">
        <v>0.999</v>
      </c>
      <c r="F22" s="2" t="s">
        <v>6</v>
      </c>
      <c r="G22" s="2" t="s">
        <v>582</v>
      </c>
      <c r="H22" s="2" t="s">
        <v>608</v>
      </c>
      <c r="I22" s="2" t="s">
        <v>570</v>
      </c>
      <c r="J22" s="90">
        <v>10</v>
      </c>
      <c r="K22" s="2" t="s">
        <v>571</v>
      </c>
      <c r="L22" s="2" t="s">
        <v>6</v>
      </c>
      <c r="M22" s="2" t="s">
        <v>6</v>
      </c>
      <c r="N22" s="2" t="s">
        <v>572</v>
      </c>
      <c r="O22" s="90">
        <v>2</v>
      </c>
      <c r="P22" s="2" t="s">
        <v>586</v>
      </c>
      <c r="Q22" s="2" t="s">
        <v>427</v>
      </c>
      <c r="R22" s="2" t="s">
        <v>594</v>
      </c>
      <c r="S22" s="91">
        <v>54789</v>
      </c>
      <c r="T22" s="2" t="s">
        <v>609</v>
      </c>
      <c r="U22" s="91">
        <v>45366</v>
      </c>
      <c r="V22" s="127" t="s">
        <v>427</v>
      </c>
      <c r="W22" s="2" t="s">
        <v>610</v>
      </c>
      <c r="X22" s="2" t="s">
        <v>6</v>
      </c>
      <c r="Y22" s="141" t="s">
        <v>596</v>
      </c>
      <c r="Z22" s="127" t="s">
        <v>6</v>
      </c>
      <c r="AA22" s="2" t="s">
        <v>6</v>
      </c>
      <c r="AB22" s="141" t="s">
        <v>6</v>
      </c>
      <c r="AC22" s="127" t="s">
        <v>6</v>
      </c>
      <c r="AD22" s="2" t="s">
        <v>6</v>
      </c>
      <c r="AE22" s="2" t="s">
        <v>6</v>
      </c>
      <c r="AF22" s="141" t="s">
        <v>6</v>
      </c>
      <c r="AG22" s="91">
        <v>45292</v>
      </c>
    </row>
    <row r="23" spans="2:33" ht="43.2" x14ac:dyDescent="0.3">
      <c r="B23" s="91">
        <v>45261</v>
      </c>
      <c r="C23" s="2" t="s">
        <v>566</v>
      </c>
      <c r="D23" s="2" t="s">
        <v>611</v>
      </c>
      <c r="E23" s="93">
        <v>0.999</v>
      </c>
      <c r="F23" s="2" t="s">
        <v>6</v>
      </c>
      <c r="G23" s="2" t="s">
        <v>591</v>
      </c>
      <c r="H23" s="2" t="s">
        <v>608</v>
      </c>
      <c r="I23" s="2" t="s">
        <v>570</v>
      </c>
      <c r="J23" s="90">
        <v>10</v>
      </c>
      <c r="K23" s="2" t="s">
        <v>593</v>
      </c>
      <c r="L23" s="2" t="s">
        <v>6</v>
      </c>
      <c r="M23" s="2" t="s">
        <v>6</v>
      </c>
      <c r="N23" s="2" t="s">
        <v>572</v>
      </c>
      <c r="O23" s="90">
        <v>4</v>
      </c>
      <c r="P23" s="2" t="s">
        <v>573</v>
      </c>
      <c r="Q23" s="2" t="s">
        <v>574</v>
      </c>
      <c r="R23" s="2" t="s">
        <v>594</v>
      </c>
      <c r="S23" s="91">
        <v>54789</v>
      </c>
      <c r="T23" s="2" t="s">
        <v>612</v>
      </c>
      <c r="U23" s="91">
        <v>45366</v>
      </c>
      <c r="V23" s="127" t="s">
        <v>431</v>
      </c>
      <c r="W23" s="2" t="s">
        <v>607</v>
      </c>
      <c r="X23" s="2" t="s">
        <v>6</v>
      </c>
      <c r="Y23" s="141" t="s">
        <v>579</v>
      </c>
      <c r="Z23" s="127" t="s">
        <v>6</v>
      </c>
      <c r="AA23" s="2" t="s">
        <v>6</v>
      </c>
      <c r="AB23" s="141" t="s">
        <v>6</v>
      </c>
      <c r="AC23" s="127" t="s">
        <v>6</v>
      </c>
      <c r="AD23" s="2" t="s">
        <v>6</v>
      </c>
      <c r="AE23" s="2" t="s">
        <v>6</v>
      </c>
      <c r="AF23" s="141" t="s">
        <v>6</v>
      </c>
      <c r="AG23" s="91">
        <v>45292</v>
      </c>
    </row>
    <row r="24" spans="2:33" ht="43.2" x14ac:dyDescent="0.3">
      <c r="B24" s="91">
        <v>45261</v>
      </c>
      <c r="C24" s="2" t="s">
        <v>580</v>
      </c>
      <c r="D24" s="2" t="s">
        <v>613</v>
      </c>
      <c r="E24" s="93">
        <v>0.995</v>
      </c>
      <c r="F24" s="2" t="s">
        <v>6</v>
      </c>
      <c r="G24" s="2" t="s">
        <v>598</v>
      </c>
      <c r="H24" s="2" t="s">
        <v>608</v>
      </c>
      <c r="I24" s="2" t="s">
        <v>570</v>
      </c>
      <c r="J24" s="90">
        <v>10</v>
      </c>
      <c r="K24" s="2" t="s">
        <v>614</v>
      </c>
      <c r="L24" s="2" t="s">
        <v>6</v>
      </c>
      <c r="M24" s="2" t="s">
        <v>6</v>
      </c>
      <c r="N24" s="2" t="s">
        <v>572</v>
      </c>
      <c r="O24" s="90">
        <v>5</v>
      </c>
      <c r="P24" s="2" t="s">
        <v>586</v>
      </c>
      <c r="Q24" s="2" t="s">
        <v>433</v>
      </c>
      <c r="R24" s="2" t="s">
        <v>615</v>
      </c>
      <c r="S24" s="91">
        <v>46327</v>
      </c>
      <c r="T24" s="2" t="s">
        <v>616</v>
      </c>
      <c r="U24" s="91">
        <v>45366</v>
      </c>
      <c r="V24" s="127" t="s">
        <v>427</v>
      </c>
      <c r="W24" s="2" t="s">
        <v>617</v>
      </c>
      <c r="X24" s="2" t="s">
        <v>6</v>
      </c>
      <c r="Y24" s="141" t="s">
        <v>589</v>
      </c>
      <c r="Z24" s="127" t="s">
        <v>6</v>
      </c>
      <c r="AA24" s="2" t="s">
        <v>6</v>
      </c>
      <c r="AB24" s="141" t="s">
        <v>6</v>
      </c>
      <c r="AC24" s="127" t="s">
        <v>6</v>
      </c>
      <c r="AD24" s="2" t="s">
        <v>6</v>
      </c>
      <c r="AE24" s="2" t="s">
        <v>6</v>
      </c>
      <c r="AF24" s="141" t="s">
        <v>6</v>
      </c>
      <c r="AG24" s="91">
        <v>45292</v>
      </c>
    </row>
    <row r="25" spans="2:33" ht="43.2" x14ac:dyDescent="0.3">
      <c r="B25" s="91">
        <v>45261</v>
      </c>
      <c r="C25" s="2" t="s">
        <v>566</v>
      </c>
      <c r="D25" s="2" t="s">
        <v>581</v>
      </c>
      <c r="E25" s="93">
        <v>0.999</v>
      </c>
      <c r="F25" s="2" t="s">
        <v>6</v>
      </c>
      <c r="G25" s="2" t="s">
        <v>568</v>
      </c>
      <c r="H25" s="2" t="s">
        <v>608</v>
      </c>
      <c r="I25" s="2" t="s">
        <v>584</v>
      </c>
      <c r="J25" s="90">
        <v>10</v>
      </c>
      <c r="K25" s="2" t="s">
        <v>585</v>
      </c>
      <c r="L25" s="2" t="s">
        <v>6</v>
      </c>
      <c r="M25" s="2" t="s">
        <v>6</v>
      </c>
      <c r="N25" s="2" t="s">
        <v>618</v>
      </c>
      <c r="O25" s="90">
        <v>2</v>
      </c>
      <c r="P25" s="2" t="s">
        <v>573</v>
      </c>
      <c r="Q25" s="2" t="s">
        <v>574</v>
      </c>
      <c r="R25" s="2" t="s">
        <v>594</v>
      </c>
      <c r="S25" s="91">
        <v>54789</v>
      </c>
      <c r="T25" s="2" t="s">
        <v>619</v>
      </c>
      <c r="U25" s="91">
        <v>45366</v>
      </c>
      <c r="V25" s="127" t="s">
        <v>427</v>
      </c>
      <c r="W25" s="2" t="s">
        <v>602</v>
      </c>
      <c r="X25" s="2" t="s">
        <v>6</v>
      </c>
      <c r="Y25" s="141" t="s">
        <v>596</v>
      </c>
      <c r="Z25" s="127" t="s">
        <v>6</v>
      </c>
      <c r="AA25" s="2" t="s">
        <v>6</v>
      </c>
      <c r="AB25" s="141" t="s">
        <v>6</v>
      </c>
      <c r="AC25" s="127" t="s">
        <v>6</v>
      </c>
      <c r="AD25" s="2" t="s">
        <v>6</v>
      </c>
      <c r="AE25" s="2" t="s">
        <v>6</v>
      </c>
      <c r="AF25" s="141" t="s">
        <v>6</v>
      </c>
      <c r="AG25" s="91">
        <v>45292</v>
      </c>
    </row>
    <row r="26" spans="2:33" ht="43.2" x14ac:dyDescent="0.3">
      <c r="B26" s="91">
        <v>45261</v>
      </c>
      <c r="C26" s="2" t="s">
        <v>580</v>
      </c>
      <c r="D26" s="2" t="s">
        <v>620</v>
      </c>
      <c r="E26" s="93">
        <v>0.995</v>
      </c>
      <c r="F26" s="2" t="s">
        <v>6</v>
      </c>
      <c r="G26" s="2" t="s">
        <v>582</v>
      </c>
      <c r="H26" s="2" t="s">
        <v>608</v>
      </c>
      <c r="I26" s="2" t="s">
        <v>570</v>
      </c>
      <c r="J26" s="90">
        <v>10</v>
      </c>
      <c r="K26" s="2" t="s">
        <v>585</v>
      </c>
      <c r="L26" s="2" t="s">
        <v>6</v>
      </c>
      <c r="M26" s="2" t="s">
        <v>6</v>
      </c>
      <c r="N26" s="2" t="s">
        <v>572</v>
      </c>
      <c r="O26" s="90">
        <v>5</v>
      </c>
      <c r="P26" s="2" t="s">
        <v>586</v>
      </c>
      <c r="Q26" s="2" t="s">
        <v>431</v>
      </c>
      <c r="R26" s="2" t="s">
        <v>587</v>
      </c>
      <c r="S26" s="91">
        <v>46023</v>
      </c>
      <c r="T26" s="2" t="s">
        <v>621</v>
      </c>
      <c r="U26" s="91">
        <v>45366</v>
      </c>
      <c r="V26" s="127" t="s">
        <v>433</v>
      </c>
      <c r="W26" s="2" t="s">
        <v>577</v>
      </c>
      <c r="X26" s="2" t="s">
        <v>6</v>
      </c>
      <c r="Y26" s="141" t="s">
        <v>579</v>
      </c>
      <c r="Z26" s="127" t="s">
        <v>6</v>
      </c>
      <c r="AA26" s="2" t="s">
        <v>6</v>
      </c>
      <c r="AB26" s="141" t="s">
        <v>6</v>
      </c>
      <c r="AC26" s="127" t="s">
        <v>6</v>
      </c>
      <c r="AD26" s="2" t="s">
        <v>6</v>
      </c>
      <c r="AE26" s="2" t="s">
        <v>6</v>
      </c>
      <c r="AF26" s="141" t="s">
        <v>6</v>
      </c>
      <c r="AG26" s="91">
        <v>45292</v>
      </c>
    </row>
    <row r="27" spans="2:33" ht="43.2" x14ac:dyDescent="0.3">
      <c r="B27" s="91">
        <v>45261</v>
      </c>
      <c r="C27" s="2" t="s">
        <v>566</v>
      </c>
      <c r="D27" s="2" t="s">
        <v>622</v>
      </c>
      <c r="E27" s="93">
        <v>0.999</v>
      </c>
      <c r="F27" s="2" t="s">
        <v>6</v>
      </c>
      <c r="G27" s="2" t="s">
        <v>591</v>
      </c>
      <c r="H27" s="2" t="s">
        <v>608</v>
      </c>
      <c r="I27" s="2" t="s">
        <v>570</v>
      </c>
      <c r="J27" s="90">
        <v>10</v>
      </c>
      <c r="K27" s="2" t="s">
        <v>623</v>
      </c>
      <c r="L27" s="2" t="s">
        <v>6</v>
      </c>
      <c r="M27" s="2" t="s">
        <v>6</v>
      </c>
      <c r="N27" s="2" t="s">
        <v>572</v>
      </c>
      <c r="O27" s="90">
        <v>4</v>
      </c>
      <c r="P27" s="2" t="s">
        <v>573</v>
      </c>
      <c r="Q27" s="2" t="s">
        <v>574</v>
      </c>
      <c r="R27" s="2" t="s">
        <v>594</v>
      </c>
      <c r="S27" s="91">
        <v>54789</v>
      </c>
      <c r="T27" s="2" t="s">
        <v>624</v>
      </c>
      <c r="U27" s="91">
        <v>45366</v>
      </c>
      <c r="V27" s="127" t="s">
        <v>433</v>
      </c>
      <c r="W27" s="2" t="s">
        <v>577</v>
      </c>
      <c r="X27" s="2" t="s">
        <v>578</v>
      </c>
      <c r="Y27" s="141" t="s">
        <v>589</v>
      </c>
      <c r="Z27" s="127" t="s">
        <v>6</v>
      </c>
      <c r="AA27" s="2" t="s">
        <v>6</v>
      </c>
      <c r="AB27" s="141" t="s">
        <v>6</v>
      </c>
      <c r="AC27" s="127" t="s">
        <v>6</v>
      </c>
      <c r="AD27" s="2" t="s">
        <v>6</v>
      </c>
      <c r="AE27" s="2" t="s">
        <v>6</v>
      </c>
      <c r="AF27" s="141" t="s">
        <v>6</v>
      </c>
      <c r="AG27" s="91">
        <v>45292</v>
      </c>
    </row>
    <row r="28" spans="2:33" ht="28.8" x14ac:dyDescent="0.3">
      <c r="B28" s="91">
        <v>45261</v>
      </c>
      <c r="C28" s="2" t="s">
        <v>580</v>
      </c>
      <c r="D28" s="2" t="s">
        <v>625</v>
      </c>
      <c r="E28" s="93">
        <v>0.995</v>
      </c>
      <c r="F28" s="2" t="s">
        <v>6</v>
      </c>
      <c r="G28" s="2" t="s">
        <v>598</v>
      </c>
      <c r="H28" s="2" t="s">
        <v>608</v>
      </c>
      <c r="I28" s="2" t="s">
        <v>570</v>
      </c>
      <c r="J28" s="90">
        <v>10</v>
      </c>
      <c r="K28" s="2" t="s">
        <v>623</v>
      </c>
      <c r="L28" s="2" t="s">
        <v>6</v>
      </c>
      <c r="M28" s="2" t="s">
        <v>6</v>
      </c>
      <c r="N28" s="2" t="s">
        <v>572</v>
      </c>
      <c r="O28" s="90">
        <v>10</v>
      </c>
      <c r="P28" s="2" t="s">
        <v>586</v>
      </c>
      <c r="Q28" s="2" t="s">
        <v>427</v>
      </c>
      <c r="R28" s="2" t="s">
        <v>600</v>
      </c>
      <c r="S28" s="91"/>
      <c r="T28" s="2" t="s">
        <v>626</v>
      </c>
      <c r="U28" s="91">
        <v>45366</v>
      </c>
      <c r="V28" s="127" t="s">
        <v>431</v>
      </c>
      <c r="W28" s="2" t="s">
        <v>607</v>
      </c>
      <c r="X28" s="2" t="s">
        <v>6</v>
      </c>
      <c r="Y28" s="141" t="s">
        <v>596</v>
      </c>
      <c r="Z28" s="127" t="s">
        <v>6</v>
      </c>
      <c r="AA28" s="2" t="s">
        <v>6</v>
      </c>
      <c r="AB28" s="141" t="s">
        <v>6</v>
      </c>
      <c r="AC28" s="127" t="s">
        <v>6</v>
      </c>
      <c r="AD28" s="2" t="s">
        <v>6</v>
      </c>
      <c r="AE28" s="2" t="s">
        <v>6</v>
      </c>
      <c r="AF28" s="141" t="s">
        <v>6</v>
      </c>
      <c r="AG28" s="91">
        <v>45292</v>
      </c>
    </row>
    <row r="29" spans="2:33" ht="43.2" x14ac:dyDescent="0.3">
      <c r="B29" s="91">
        <v>45261</v>
      </c>
      <c r="C29" s="2" t="s">
        <v>566</v>
      </c>
      <c r="D29" s="2" t="s">
        <v>627</v>
      </c>
      <c r="E29" s="93">
        <v>0.999</v>
      </c>
      <c r="F29" s="2" t="s">
        <v>6</v>
      </c>
      <c r="G29" s="2" t="s">
        <v>568</v>
      </c>
      <c r="H29" s="2" t="s">
        <v>608</v>
      </c>
      <c r="I29" s="2" t="s">
        <v>570</v>
      </c>
      <c r="J29" s="90">
        <v>10</v>
      </c>
      <c r="K29" s="2" t="s">
        <v>623</v>
      </c>
      <c r="L29" s="2" t="s">
        <v>6</v>
      </c>
      <c r="M29" s="2" t="s">
        <v>6</v>
      </c>
      <c r="N29" s="2" t="s">
        <v>572</v>
      </c>
      <c r="O29" s="90">
        <v>2</v>
      </c>
      <c r="P29" s="2" t="s">
        <v>573</v>
      </c>
      <c r="Q29" s="2" t="s">
        <v>574</v>
      </c>
      <c r="R29" s="2" t="s">
        <v>594</v>
      </c>
      <c r="S29" s="91">
        <v>54789</v>
      </c>
      <c r="T29" s="2" t="s">
        <v>628</v>
      </c>
      <c r="U29" s="91">
        <v>45366</v>
      </c>
      <c r="V29" s="127" t="s">
        <v>431</v>
      </c>
      <c r="W29" s="2" t="s">
        <v>610</v>
      </c>
      <c r="X29" s="2" t="s">
        <v>6</v>
      </c>
      <c r="Y29" s="141" t="s">
        <v>579</v>
      </c>
      <c r="Z29" s="127" t="s">
        <v>6</v>
      </c>
      <c r="AA29" s="2" t="s">
        <v>6</v>
      </c>
      <c r="AB29" s="141" t="s">
        <v>6</v>
      </c>
      <c r="AC29" s="127" t="s">
        <v>6</v>
      </c>
      <c r="AD29" s="2" t="s">
        <v>6</v>
      </c>
      <c r="AE29" s="2" t="s">
        <v>6</v>
      </c>
      <c r="AF29" s="141" t="s">
        <v>6</v>
      </c>
      <c r="AG29" s="91">
        <v>45292</v>
      </c>
    </row>
    <row r="30" spans="2:33" ht="43.2" x14ac:dyDescent="0.3">
      <c r="B30" s="91">
        <v>45261</v>
      </c>
      <c r="C30" s="2" t="s">
        <v>580</v>
      </c>
      <c r="D30" s="2" t="s">
        <v>629</v>
      </c>
      <c r="E30" s="93">
        <v>0.995</v>
      </c>
      <c r="F30" s="2" t="s">
        <v>6</v>
      </c>
      <c r="G30" s="2" t="s">
        <v>568</v>
      </c>
      <c r="H30" s="2" t="s">
        <v>608</v>
      </c>
      <c r="I30" s="2" t="s">
        <v>570</v>
      </c>
      <c r="J30" s="90">
        <v>10</v>
      </c>
      <c r="K30" s="2" t="s">
        <v>630</v>
      </c>
      <c r="L30" s="2" t="s">
        <v>6</v>
      </c>
      <c r="M30" s="2" t="s">
        <v>6</v>
      </c>
      <c r="N30" s="2" t="s">
        <v>572</v>
      </c>
      <c r="O30" s="90">
        <v>4</v>
      </c>
      <c r="P30" s="2" t="s">
        <v>586</v>
      </c>
      <c r="Q30" s="2" t="s">
        <v>433</v>
      </c>
      <c r="R30" s="2" t="s">
        <v>587</v>
      </c>
      <c r="S30" s="91">
        <v>46023</v>
      </c>
      <c r="T30" s="2" t="s">
        <v>631</v>
      </c>
      <c r="U30" s="91">
        <v>45366</v>
      </c>
      <c r="V30" s="127" t="s">
        <v>431</v>
      </c>
      <c r="W30" s="2" t="s">
        <v>602</v>
      </c>
      <c r="X30" s="2" t="s">
        <v>6</v>
      </c>
      <c r="Y30" s="141" t="s">
        <v>589</v>
      </c>
      <c r="Z30" s="127" t="s">
        <v>6</v>
      </c>
      <c r="AA30" s="2" t="s">
        <v>6</v>
      </c>
      <c r="AB30" s="141" t="s">
        <v>6</v>
      </c>
      <c r="AC30" s="127" t="s">
        <v>6</v>
      </c>
      <c r="AD30" s="2" t="s">
        <v>6</v>
      </c>
      <c r="AE30" s="2" t="s">
        <v>6</v>
      </c>
      <c r="AF30" s="141" t="s">
        <v>6</v>
      </c>
      <c r="AG30" s="91">
        <v>45292</v>
      </c>
    </row>
    <row r="31" spans="2:33" ht="57.6" x14ac:dyDescent="0.3">
      <c r="B31" s="91">
        <v>45261</v>
      </c>
      <c r="C31" s="2" t="s">
        <v>566</v>
      </c>
      <c r="D31" s="2" t="s">
        <v>632</v>
      </c>
      <c r="E31" s="93">
        <v>0.99950000000000006</v>
      </c>
      <c r="F31" s="2" t="s">
        <v>6</v>
      </c>
      <c r="G31" s="2" t="s">
        <v>568</v>
      </c>
      <c r="H31" s="2" t="s">
        <v>608</v>
      </c>
      <c r="I31" s="2" t="s">
        <v>584</v>
      </c>
      <c r="J31" s="90">
        <v>1</v>
      </c>
      <c r="K31" s="2" t="s">
        <v>633</v>
      </c>
      <c r="L31" s="2" t="s">
        <v>6</v>
      </c>
      <c r="M31" s="2" t="s">
        <v>6</v>
      </c>
      <c r="N31" s="2" t="s">
        <v>572</v>
      </c>
      <c r="O31" s="90">
        <v>2</v>
      </c>
      <c r="P31" s="2" t="s">
        <v>586</v>
      </c>
      <c r="Q31" s="2" t="s">
        <v>431</v>
      </c>
      <c r="R31" s="2" t="s">
        <v>575</v>
      </c>
      <c r="S31" s="91" t="s">
        <v>575</v>
      </c>
      <c r="T31" s="2" t="s">
        <v>634</v>
      </c>
      <c r="U31" s="91">
        <v>45366</v>
      </c>
      <c r="V31" s="128" t="s">
        <v>431</v>
      </c>
      <c r="W31" s="129" t="s">
        <v>577</v>
      </c>
      <c r="X31" s="129" t="s">
        <v>578</v>
      </c>
      <c r="Y31" s="142" t="s">
        <v>589</v>
      </c>
      <c r="Z31" s="128" t="s">
        <v>6</v>
      </c>
      <c r="AA31" s="129" t="s">
        <v>6</v>
      </c>
      <c r="AB31" s="142" t="s">
        <v>6</v>
      </c>
      <c r="AC31" s="128" t="s">
        <v>6</v>
      </c>
      <c r="AD31" s="129" t="s">
        <v>6</v>
      </c>
      <c r="AE31" s="129" t="s">
        <v>6</v>
      </c>
      <c r="AF31" s="142"/>
      <c r="AG31" s="91">
        <v>45292</v>
      </c>
    </row>
    <row r="34" spans="10:71" ht="21" x14ac:dyDescent="0.4">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row>
  </sheetData>
  <mergeCells count="3">
    <mergeCell ref="AC15:AF15"/>
    <mergeCell ref="Z15:AB15"/>
    <mergeCell ref="V15:Y15"/>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209" operator="equal" id="{049F4203-C688-4849-AC6C-A7A0686B5099}">
            <xm:f>Data!$H$40</xm:f>
            <x14:dxf>
              <font>
                <color theme="0"/>
              </font>
              <fill>
                <patternFill>
                  <bgColor rgb="FFF25022"/>
                </patternFill>
              </fill>
            </x14:dxf>
          </x14:cfRule>
          <x14:cfRule type="cellIs" priority="210" operator="equal" id="{FFCD15B1-863B-4351-B814-2BEC36CB31ED}">
            <xm:f>Data!$H$41</xm:f>
            <x14:dxf>
              <font>
                <color auto="1"/>
              </font>
              <fill>
                <patternFill>
                  <fgColor auto="1"/>
                  <bgColor rgb="FFFFB900"/>
                </patternFill>
              </fill>
            </x14:dxf>
          </x14:cfRule>
          <x14:cfRule type="cellIs" priority="211" operator="equal" id="{CD7E34DE-9037-4628-B175-45D6FE567DD1}">
            <xm:f>Data!$H$42</xm:f>
            <x14:dxf>
              <font>
                <color auto="1"/>
              </font>
              <fill>
                <patternFill>
                  <bgColor rgb="FF00A4EF"/>
                </patternFill>
              </fill>
            </x14:dxf>
          </x14:cfRule>
          <x14:cfRule type="cellIs" priority="212" operator="equal" id="{2CD8C8C5-CC3B-43C2-8D58-74B2DDE6222C}">
            <xm:f>Data!$H$43</xm:f>
            <x14:dxf>
              <font>
                <color auto="1"/>
              </font>
              <fill>
                <patternFill>
                  <bgColor rgb="FF7FBA00"/>
                </patternFill>
              </fill>
            </x14:dxf>
          </x14:cfRule>
          <xm:sqref>Q17:S31 V17:V31 AC17:AD31 G31:K33 G34:I34 G35:K45</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84E1E8E7-7A8C-4051-A6A4-DE10091744EB}">
          <x14:formula1>
            <xm:f>Data!$K$2:$K$7</xm:f>
          </x14:formula1>
          <xm:sqref>W17:W31</xm:sqref>
        </x14:dataValidation>
        <x14:dataValidation type="list" allowBlank="1" showInputMessage="1" showErrorMessage="1" xr:uid="{ECBF2D68-3295-44A8-A328-078D3B293151}">
          <x14:formula1>
            <xm:f>Data!$H$16:$H$20</xm:f>
          </x14:formula1>
          <xm:sqref>R17:R31</xm:sqref>
        </x14:dataValidation>
        <x14:dataValidation type="list" allowBlank="1" showInputMessage="1" showErrorMessage="1" xr:uid="{F7577C53-670A-43C9-91B5-0E009161A85F}">
          <x14:formula1>
            <xm:f>Data!$K$33:$K$34</xm:f>
          </x14:formula1>
          <xm:sqref>I17:I31</xm:sqref>
        </x14:dataValidation>
        <x14:dataValidation type="list" allowBlank="1" showInputMessage="1" showErrorMessage="1" xr:uid="{69EAD22F-3B9F-41B7-947A-1AC58491E97C}">
          <x14:formula1>
            <xm:f>Data!$H$40:$H$43</xm:f>
          </x14:formula1>
          <xm:sqref>Q17:Q31</xm:sqref>
        </x14:dataValidation>
        <x14:dataValidation type="list" allowBlank="1" showInputMessage="1" showErrorMessage="1" xr:uid="{F0B9DE39-B77E-404E-A1ED-199CE29BD01D}">
          <x14:formula1>
            <xm:f>Data!$E$30:$E$31</xm:f>
          </x14:formula1>
          <xm:sqref>P17:P31</xm:sqref>
        </x14:dataValidation>
        <x14:dataValidation type="list" allowBlank="1" showInputMessage="1" showErrorMessage="1" xr:uid="{19E688B0-047C-45D3-884B-7EA3F936387F}">
          <x14:formula1>
            <xm:f>Data!$E$34:$E$36</xm:f>
          </x14:formula1>
          <xm:sqref>V17:V31</xm:sqref>
        </x14:dataValidation>
        <x14:dataValidation type="list" allowBlank="1" showInputMessage="1" showErrorMessage="1" xr:uid="{D8D4B759-B1D7-44FB-B65D-9B84FD17767E}">
          <x14:formula1>
            <xm:f>Data!$E$39:$E$41</xm:f>
          </x14:formula1>
          <xm:sqref>Y17:Y31 P35:P1048576 P32:P33</xm:sqref>
        </x14:dataValidation>
        <x14:dataValidation type="list" allowBlank="1" showInputMessage="1" showErrorMessage="1" xr:uid="{C0283BB8-02A8-4E2B-BB71-B12517883F54}">
          <x14:formula1>
            <xm:f>Data!$E$48:$E$51</xm:f>
          </x14:formula1>
          <xm:sqref>G17:G31</xm:sqref>
        </x14:dataValidation>
        <x14:dataValidation type="list" allowBlank="1" showInputMessage="1" showErrorMessage="1" xr:uid="{1CA0C21F-5273-44BC-A7FC-67EFFE85F4F7}">
          <x14:formula1>
            <xm:f>Data!$E$59:$E$63</xm:f>
          </x14:formula1>
          <xm:sqref>E17:E31</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7F049-3865-4353-A035-9D0B3857B110}">
  <sheetPr codeName="Sheet4"/>
  <dimension ref="B14:CH30"/>
  <sheetViews>
    <sheetView showGridLines="0" zoomScale="55" zoomScaleNormal="55" workbookViewId="0">
      <pane xSplit="4" ySplit="15" topLeftCell="E16" activePane="bottomRight" state="frozen"/>
      <selection pane="topRight" activeCell="E1" sqref="E1"/>
      <selection pane="bottomLeft" activeCell="A16" sqref="A16"/>
      <selection pane="bottomRight" activeCell="E16" sqref="E16"/>
    </sheetView>
  </sheetViews>
  <sheetFormatPr defaultColWidth="13.77734375" defaultRowHeight="14.4" x14ac:dyDescent="0.3"/>
  <cols>
    <col min="1" max="1" width="3.77734375" style="2" customWidth="1"/>
    <col min="2" max="2" width="21.5546875" style="2" bestFit="1" customWidth="1"/>
    <col min="3" max="3" width="21.21875" style="2" bestFit="1" customWidth="1"/>
    <col min="4" max="4" width="13.77734375" style="2"/>
    <col min="5" max="5" width="11.44140625" style="2" bestFit="1" customWidth="1"/>
    <col min="6" max="6" width="13.5546875" style="2" bestFit="1" customWidth="1"/>
    <col min="7" max="7" width="13.77734375" style="2"/>
    <col min="8" max="8" width="13.5546875" style="2" bestFit="1" customWidth="1"/>
    <col min="9" max="9" width="24.21875" style="2" bestFit="1" customWidth="1"/>
    <col min="10" max="10" width="7.21875" style="2" bestFit="1" customWidth="1"/>
    <col min="11" max="11" width="10.44140625" style="2" bestFit="1" customWidth="1"/>
    <col min="12" max="12" width="11" style="2" bestFit="1" customWidth="1"/>
    <col min="13" max="13" width="11.44140625" style="2" bestFit="1" customWidth="1"/>
    <col min="14" max="14" width="15.21875" style="2" bestFit="1" customWidth="1"/>
    <col min="15" max="15" width="13.21875" style="2" bestFit="1" customWidth="1"/>
    <col min="16" max="16" width="15.21875" style="2" bestFit="1" customWidth="1"/>
    <col min="18" max="18" width="11.21875" style="2" bestFit="1" customWidth="1"/>
    <col min="19" max="19" width="13.21875" style="2" bestFit="1" customWidth="1"/>
    <col min="20" max="20" width="13.5546875" style="2" bestFit="1" customWidth="1"/>
    <col min="21" max="21" width="13.5546875" style="2" customWidth="1"/>
    <col min="22" max="22" width="13.77734375" style="2"/>
    <col min="23" max="23" width="15.5546875" style="2" bestFit="1" customWidth="1"/>
    <col min="24" max="24" width="13.77734375" style="2"/>
    <col min="25" max="25" width="12.77734375" style="2" bestFit="1" customWidth="1"/>
    <col min="26" max="26" width="13.77734375" style="2"/>
    <col min="27" max="27" width="10.5546875" style="2" bestFit="1" customWidth="1"/>
    <col min="28" max="28" width="13.77734375" style="2"/>
    <col min="29" max="29" width="15.5546875" style="2" bestFit="1" customWidth="1"/>
    <col min="30" max="30" width="11.44140625" style="2" bestFit="1" customWidth="1"/>
    <col min="31" max="33" width="10.77734375" style="2" bestFit="1" customWidth="1"/>
    <col min="34" max="34" width="13.77734375" style="2" bestFit="1" customWidth="1"/>
    <col min="35" max="35" width="13.5546875" style="2" bestFit="1" customWidth="1"/>
    <col min="36" max="36" width="12.5546875" style="2" bestFit="1" customWidth="1"/>
    <col min="37" max="37" width="10.44140625" style="2" bestFit="1" customWidth="1"/>
    <col min="38" max="38" width="16.21875" style="2" bestFit="1" customWidth="1"/>
    <col min="39" max="39" width="13" style="2" bestFit="1" customWidth="1"/>
    <col min="40" max="40" width="10.21875" style="2" bestFit="1" customWidth="1"/>
    <col min="41" max="41" width="13.77734375" style="2"/>
    <col min="42" max="42" width="15" style="2" bestFit="1" customWidth="1"/>
    <col min="43" max="43" width="12.77734375" style="2" bestFit="1" customWidth="1"/>
    <col min="44" max="44" width="13.77734375" style="2" bestFit="1" customWidth="1"/>
    <col min="45" max="47" width="13.77734375" style="2"/>
    <col min="48" max="48" width="10.5546875" style="2" bestFit="1" customWidth="1"/>
    <col min="49" max="51" width="13.77734375" style="2"/>
    <col min="52" max="52" width="11.5546875" style="2" bestFit="1" customWidth="1"/>
    <col min="53" max="53" width="9.21875" style="2" bestFit="1" customWidth="1"/>
    <col min="54" max="16384" width="13.77734375" style="2"/>
  </cols>
  <sheetData>
    <row r="14" spans="2:86" ht="19.5" customHeight="1" x14ac:dyDescent="0.3">
      <c r="AE14" s="298" t="s">
        <v>635</v>
      </c>
      <c r="AF14" s="299"/>
      <c r="AG14" s="299"/>
      <c r="AH14" s="299"/>
      <c r="AI14" s="299"/>
      <c r="AJ14" s="299"/>
      <c r="AK14" s="299"/>
      <c r="AL14" s="299"/>
      <c r="AM14" s="299"/>
      <c r="AN14" s="299"/>
      <c r="AO14" s="299"/>
      <c r="AP14" s="299"/>
      <c r="AQ14" s="299"/>
      <c r="AR14" s="299"/>
      <c r="AS14" s="299"/>
      <c r="AT14" s="299"/>
      <c r="AU14" s="299"/>
      <c r="AV14" s="299"/>
      <c r="AW14" s="299"/>
      <c r="AX14" s="299"/>
      <c r="AY14" s="299"/>
      <c r="AZ14" s="299"/>
      <c r="BA14" s="299"/>
      <c r="BB14" s="299"/>
      <c r="BC14" s="300"/>
      <c r="BD14" s="296" t="s">
        <v>636</v>
      </c>
      <c r="BE14" s="296"/>
      <c r="BF14" s="296"/>
      <c r="BG14" s="296"/>
      <c r="BH14" s="296"/>
      <c r="BI14" s="296"/>
      <c r="BJ14" s="296"/>
      <c r="BK14" s="296"/>
      <c r="BL14" s="296"/>
      <c r="BM14" s="296"/>
      <c r="BN14" s="296"/>
      <c r="BO14" s="296"/>
      <c r="BP14" s="296"/>
      <c r="BQ14" s="296"/>
      <c r="BR14" s="296"/>
      <c r="BS14" s="296"/>
      <c r="BT14" s="296"/>
      <c r="BU14" s="296"/>
      <c r="BV14" s="296"/>
      <c r="BW14" s="296"/>
      <c r="BX14" s="296"/>
      <c r="BY14" s="296"/>
      <c r="BZ14" s="296"/>
      <c r="CA14" s="296"/>
      <c r="CB14" s="296"/>
      <c r="CC14" s="296"/>
      <c r="CD14" s="296"/>
      <c r="CE14" s="296"/>
      <c r="CF14" s="296"/>
      <c r="CG14" s="296"/>
      <c r="CH14" s="297"/>
    </row>
    <row r="15" spans="2:86" ht="57.6" x14ac:dyDescent="0.3">
      <c r="B15" s="2" t="s">
        <v>637</v>
      </c>
      <c r="C15" s="2" t="s">
        <v>638</v>
      </c>
      <c r="D15" s="2" t="s">
        <v>140</v>
      </c>
      <c r="E15" s="2" t="s">
        <v>639</v>
      </c>
      <c r="F15" s="2" t="s">
        <v>640</v>
      </c>
      <c r="G15" s="2" t="s">
        <v>374</v>
      </c>
      <c r="H15" s="2" t="s">
        <v>641</v>
      </c>
      <c r="I15" s="2" t="s">
        <v>642</v>
      </c>
      <c r="J15" s="2" t="s">
        <v>643</v>
      </c>
      <c r="K15" s="2" t="s">
        <v>644</v>
      </c>
      <c r="L15" s="2" t="s">
        <v>645</v>
      </c>
      <c r="M15" s="2" t="s">
        <v>646</v>
      </c>
      <c r="N15" s="2" t="s">
        <v>250</v>
      </c>
      <c r="O15" s="2" t="s">
        <v>647</v>
      </c>
      <c r="P15" s="2" t="s">
        <v>648</v>
      </c>
      <c r="Q15" s="2" t="s">
        <v>649</v>
      </c>
      <c r="R15" s="2" t="s">
        <v>286</v>
      </c>
      <c r="S15" s="2" t="s">
        <v>141</v>
      </c>
      <c r="T15" s="2" t="s">
        <v>650</v>
      </c>
      <c r="U15" s="2" t="s">
        <v>651</v>
      </c>
      <c r="V15" s="2" t="s">
        <v>652</v>
      </c>
      <c r="W15" s="2" t="s">
        <v>653</v>
      </c>
      <c r="X15" s="2" t="s">
        <v>654</v>
      </c>
      <c r="Y15" s="2" t="s">
        <v>655</v>
      </c>
      <c r="Z15" s="2" t="s">
        <v>656</v>
      </c>
      <c r="AA15" s="2" t="s">
        <v>657</v>
      </c>
      <c r="AB15" s="2" t="s">
        <v>658</v>
      </c>
      <c r="AC15" s="2" t="s">
        <v>659</v>
      </c>
      <c r="AD15" s="2" t="s">
        <v>660</v>
      </c>
      <c r="AE15" s="122" t="s">
        <v>661</v>
      </c>
      <c r="AF15" s="2" t="s">
        <v>662</v>
      </c>
      <c r="AG15" s="2" t="s">
        <v>663</v>
      </c>
      <c r="AH15" s="2" t="s">
        <v>664</v>
      </c>
      <c r="AI15" s="2" t="s">
        <v>665</v>
      </c>
      <c r="AJ15" s="2" t="s">
        <v>666</v>
      </c>
      <c r="AK15" s="2" t="s">
        <v>667</v>
      </c>
      <c r="AL15" s="2" t="s">
        <v>668</v>
      </c>
      <c r="AM15" s="2" t="s">
        <v>669</v>
      </c>
      <c r="AN15" s="2" t="s">
        <v>670</v>
      </c>
      <c r="AO15" s="2" t="s">
        <v>671</v>
      </c>
      <c r="AP15" s="2" t="s">
        <v>672</v>
      </c>
      <c r="AQ15" s="2" t="s">
        <v>673</v>
      </c>
      <c r="AR15" s="2" t="s">
        <v>674</v>
      </c>
      <c r="AS15" s="2" t="s">
        <v>675</v>
      </c>
      <c r="AT15" s="2" t="s">
        <v>676</v>
      </c>
      <c r="AU15" s="2" t="s">
        <v>677</v>
      </c>
      <c r="AV15" s="2" t="s">
        <v>678</v>
      </c>
      <c r="AW15" s="2" t="s">
        <v>679</v>
      </c>
      <c r="AX15" s="2" t="s">
        <v>680</v>
      </c>
      <c r="AY15" s="2" t="s">
        <v>681</v>
      </c>
      <c r="AZ15" s="2" t="s">
        <v>682</v>
      </c>
      <c r="BA15" s="2" t="s">
        <v>683</v>
      </c>
      <c r="BB15" s="2" t="s">
        <v>684</v>
      </c>
      <c r="BC15" s="123" t="s">
        <v>685</v>
      </c>
      <c r="BD15" s="2" t="s">
        <v>686</v>
      </c>
      <c r="BE15" s="2" t="s">
        <v>687</v>
      </c>
      <c r="BF15" s="2" t="s">
        <v>688</v>
      </c>
      <c r="BG15" s="2" t="s">
        <v>689</v>
      </c>
      <c r="BH15" s="2" t="s">
        <v>690</v>
      </c>
      <c r="BI15" s="2" t="s">
        <v>691</v>
      </c>
      <c r="BJ15" s="2" t="s">
        <v>692</v>
      </c>
      <c r="BK15" s="2" t="s">
        <v>693</v>
      </c>
      <c r="BL15" s="2" t="s">
        <v>694</v>
      </c>
      <c r="BM15" s="2" t="s">
        <v>695</v>
      </c>
      <c r="BN15" s="2" t="s">
        <v>696</v>
      </c>
      <c r="BO15" s="2" t="s">
        <v>697</v>
      </c>
      <c r="BP15" s="2" t="s">
        <v>698</v>
      </c>
      <c r="BQ15" s="2" t="s">
        <v>699</v>
      </c>
      <c r="BR15" s="2" t="s">
        <v>700</v>
      </c>
      <c r="BS15" s="2" t="s">
        <v>701</v>
      </c>
      <c r="BT15" s="2" t="s">
        <v>702</v>
      </c>
      <c r="BU15" s="2" t="s">
        <v>703</v>
      </c>
      <c r="BV15" s="2" t="s">
        <v>704</v>
      </c>
      <c r="BW15" s="2" t="s">
        <v>705</v>
      </c>
      <c r="BX15" s="2" t="s">
        <v>706</v>
      </c>
      <c r="BY15" s="2" t="s">
        <v>707</v>
      </c>
      <c r="BZ15" s="2" t="s">
        <v>708</v>
      </c>
      <c r="CA15" s="2" t="s">
        <v>709</v>
      </c>
      <c r="CB15" s="2" t="s">
        <v>710</v>
      </c>
      <c r="CC15" s="2" t="s">
        <v>711</v>
      </c>
      <c r="CD15" s="2" t="s">
        <v>712</v>
      </c>
      <c r="CE15" s="2" t="s">
        <v>713</v>
      </c>
      <c r="CF15" s="2" t="s">
        <v>714</v>
      </c>
      <c r="CG15" s="2" t="s">
        <v>715</v>
      </c>
      <c r="CH15" s="2" t="s">
        <v>716</v>
      </c>
    </row>
    <row r="16" spans="2:86" ht="129.6" x14ac:dyDescent="0.3">
      <c r="B16" s="91">
        <v>45261</v>
      </c>
      <c r="C16" s="91">
        <v>45292</v>
      </c>
      <c r="D16" s="2" t="s">
        <v>567</v>
      </c>
      <c r="E16" s="127" t="s">
        <v>431</v>
      </c>
      <c r="F16" s="2" t="s">
        <v>717</v>
      </c>
      <c r="G16" s="2" t="s">
        <v>572</v>
      </c>
      <c r="H16" s="2" t="s">
        <v>718</v>
      </c>
      <c r="I16" s="2" t="s">
        <v>608</v>
      </c>
      <c r="J16" s="2" t="s">
        <v>719</v>
      </c>
      <c r="K16" s="2" t="s">
        <v>376</v>
      </c>
      <c r="L16" s="2" t="s">
        <v>720</v>
      </c>
      <c r="M16" s="2" t="s">
        <v>721</v>
      </c>
      <c r="N16" s="2" t="s">
        <v>722</v>
      </c>
      <c r="O16" s="2" t="s">
        <v>723</v>
      </c>
      <c r="P16" s="2" t="s">
        <v>584</v>
      </c>
      <c r="Q16" s="2" t="s">
        <v>724</v>
      </c>
      <c r="R16" s="2" t="s">
        <v>725</v>
      </c>
      <c r="S16" s="2" t="s">
        <v>726</v>
      </c>
      <c r="T16" s="2" t="s">
        <v>727</v>
      </c>
      <c r="U16" s="2" t="s">
        <v>728</v>
      </c>
      <c r="V16" s="2" t="s">
        <v>729</v>
      </c>
      <c r="W16" s="2" t="s">
        <v>730</v>
      </c>
      <c r="X16" s="2" t="s">
        <v>731</v>
      </c>
      <c r="Y16" s="2" t="s">
        <v>732</v>
      </c>
      <c r="Z16" s="2" t="s">
        <v>733</v>
      </c>
      <c r="AA16" s="2" t="s">
        <v>6</v>
      </c>
      <c r="AB16" s="2" t="s">
        <v>6</v>
      </c>
      <c r="AC16" s="2" t="s">
        <v>734</v>
      </c>
      <c r="AD16" s="2" t="s">
        <v>735</v>
      </c>
      <c r="AE16" s="122" t="s">
        <v>6</v>
      </c>
      <c r="AF16" s="2" t="s">
        <v>6</v>
      </c>
      <c r="AG16" s="2" t="s">
        <v>6</v>
      </c>
      <c r="AH16" s="2" t="s">
        <v>736</v>
      </c>
      <c r="AI16" s="2" t="s">
        <v>6</v>
      </c>
      <c r="AJ16" s="2" t="s">
        <v>608</v>
      </c>
      <c r="AK16" s="2" t="s">
        <v>737</v>
      </c>
      <c r="AL16" s="2" t="s">
        <v>738</v>
      </c>
      <c r="AM16" s="2" t="s">
        <v>739</v>
      </c>
      <c r="AN16" s="2" t="s">
        <v>740</v>
      </c>
      <c r="AO16" s="2" t="s">
        <v>608</v>
      </c>
      <c r="AP16" s="2" t="s">
        <v>608</v>
      </c>
      <c r="AQ16" s="2" t="s">
        <v>608</v>
      </c>
      <c r="AR16" s="2" t="s">
        <v>741</v>
      </c>
      <c r="AS16" s="2" t="s">
        <v>742</v>
      </c>
      <c r="AT16" s="2" t="s">
        <v>743</v>
      </c>
      <c r="AU16" s="2" t="s">
        <v>744</v>
      </c>
      <c r="AV16" s="2" t="s">
        <v>745</v>
      </c>
      <c r="AW16" s="2" t="s">
        <v>746</v>
      </c>
      <c r="AX16" s="2" t="s">
        <v>747</v>
      </c>
      <c r="AY16" s="2" t="s">
        <v>608</v>
      </c>
      <c r="AZ16" s="2" t="s">
        <v>748</v>
      </c>
      <c r="BA16" s="2" t="s">
        <v>608</v>
      </c>
      <c r="BB16" s="2" t="s">
        <v>749</v>
      </c>
      <c r="BC16" s="123" t="s">
        <v>750</v>
      </c>
      <c r="BD16" s="2" t="s">
        <v>751</v>
      </c>
      <c r="BE16" s="2" t="s">
        <v>6</v>
      </c>
      <c r="BG16" s="2" t="s">
        <v>737</v>
      </c>
      <c r="BH16" s="2" t="s">
        <v>752</v>
      </c>
      <c r="BI16" s="2" t="s">
        <v>753</v>
      </c>
      <c r="BJ16" s="2" t="s">
        <v>754</v>
      </c>
      <c r="BK16" s="2" t="s">
        <v>608</v>
      </c>
      <c r="BL16" s="2" t="s">
        <v>608</v>
      </c>
      <c r="BM16" s="2" t="s">
        <v>608</v>
      </c>
      <c r="BN16" s="2" t="s">
        <v>755</v>
      </c>
      <c r="BO16" s="2" t="s">
        <v>756</v>
      </c>
      <c r="BP16" s="2" t="s">
        <v>752</v>
      </c>
      <c r="BQ16" s="2" t="s">
        <v>757</v>
      </c>
      <c r="BR16" s="2" t="s">
        <v>745</v>
      </c>
      <c r="BS16" s="2" t="s">
        <v>758</v>
      </c>
      <c r="BT16" s="2" t="s">
        <v>747</v>
      </c>
      <c r="BU16" s="2" t="s">
        <v>473</v>
      </c>
      <c r="BV16" s="2" t="s">
        <v>759</v>
      </c>
      <c r="BW16" s="2" t="s">
        <v>760</v>
      </c>
      <c r="BX16" s="2" t="s">
        <v>761</v>
      </c>
      <c r="BY16" s="2" t="s">
        <v>762</v>
      </c>
      <c r="BZ16" s="2" t="s">
        <v>763</v>
      </c>
      <c r="CA16" s="2" t="s">
        <v>764</v>
      </c>
      <c r="CB16" s="2" t="s">
        <v>584</v>
      </c>
      <c r="CC16" s="2" t="s">
        <v>570</v>
      </c>
      <c r="CD16" s="2" t="s">
        <v>6</v>
      </c>
      <c r="CE16" s="2" t="s">
        <v>765</v>
      </c>
      <c r="CF16" s="2" t="s">
        <v>291</v>
      </c>
      <c r="CG16" s="2" t="s">
        <v>766</v>
      </c>
      <c r="CH16" s="2" t="s">
        <v>750</v>
      </c>
    </row>
    <row r="17" spans="2:86" ht="129.6" x14ac:dyDescent="0.3">
      <c r="B17" s="91">
        <v>45261</v>
      </c>
      <c r="C17" s="91">
        <v>45292</v>
      </c>
      <c r="D17" s="2" t="s">
        <v>567</v>
      </c>
      <c r="E17" s="127" t="s">
        <v>431</v>
      </c>
      <c r="F17" s="2" t="s">
        <v>717</v>
      </c>
      <c r="G17" s="2" t="s">
        <v>572</v>
      </c>
      <c r="H17" s="2" t="s">
        <v>767</v>
      </c>
      <c r="I17" s="2" t="s">
        <v>768</v>
      </c>
      <c r="J17" s="2" t="s">
        <v>719</v>
      </c>
      <c r="K17" s="2" t="s">
        <v>376</v>
      </c>
      <c r="L17" s="2" t="s">
        <v>720</v>
      </c>
      <c r="M17" s="2" t="s">
        <v>721</v>
      </c>
      <c r="N17" s="2" t="s">
        <v>722</v>
      </c>
      <c r="O17" s="2" t="s">
        <v>723</v>
      </c>
      <c r="P17" s="2" t="s">
        <v>769</v>
      </c>
      <c r="Q17" s="2" t="s">
        <v>770</v>
      </c>
      <c r="R17" s="2" t="s">
        <v>725</v>
      </c>
      <c r="S17" s="2" t="s">
        <v>771</v>
      </c>
      <c r="T17" s="2" t="s">
        <v>772</v>
      </c>
      <c r="U17" s="2" t="s">
        <v>728</v>
      </c>
      <c r="V17" s="2" t="s">
        <v>729</v>
      </c>
      <c r="W17" s="2" t="s">
        <v>730</v>
      </c>
      <c r="X17" s="2" t="s">
        <v>731</v>
      </c>
      <c r="Y17" s="2" t="s">
        <v>773</v>
      </c>
      <c r="Z17" s="2" t="s">
        <v>733</v>
      </c>
      <c r="AA17" s="2" t="s">
        <v>6</v>
      </c>
      <c r="AB17" s="2" t="s">
        <v>6</v>
      </c>
      <c r="AC17" s="2" t="s">
        <v>774</v>
      </c>
      <c r="AD17" s="2" t="s">
        <v>735</v>
      </c>
      <c r="AE17" s="122" t="s">
        <v>6</v>
      </c>
      <c r="AF17" s="2" t="s">
        <v>6</v>
      </c>
      <c r="AG17" s="2" t="s">
        <v>6</v>
      </c>
      <c r="AH17" s="2" t="s">
        <v>608</v>
      </c>
      <c r="AI17" s="2" t="s">
        <v>6</v>
      </c>
      <c r="AJ17" s="2" t="s">
        <v>608</v>
      </c>
      <c r="AK17" s="2" t="s">
        <v>608</v>
      </c>
      <c r="AL17" s="2" t="s">
        <v>582</v>
      </c>
      <c r="AM17" s="2" t="s">
        <v>739</v>
      </c>
      <c r="AN17" s="2" t="s">
        <v>775</v>
      </c>
      <c r="AO17" s="2" t="s">
        <v>776</v>
      </c>
      <c r="AP17" s="2" t="s">
        <v>777</v>
      </c>
      <c r="AQ17" s="2" t="s">
        <v>778</v>
      </c>
      <c r="AR17" s="2" t="s">
        <v>741</v>
      </c>
      <c r="AS17" s="2" t="s">
        <v>742</v>
      </c>
      <c r="AT17" s="2" t="s">
        <v>743</v>
      </c>
      <c r="AU17" s="2" t="s">
        <v>744</v>
      </c>
      <c r="AV17" s="2" t="s">
        <v>745</v>
      </c>
      <c r="AW17" s="2" t="s">
        <v>746</v>
      </c>
      <c r="AX17" s="2" t="s">
        <v>747</v>
      </c>
      <c r="AY17" s="2" t="s">
        <v>608</v>
      </c>
      <c r="AZ17" s="2" t="s">
        <v>779</v>
      </c>
      <c r="BA17" s="2" t="s">
        <v>608</v>
      </c>
      <c r="BB17" s="2" t="s">
        <v>780</v>
      </c>
      <c r="BC17" s="123" t="s">
        <v>750</v>
      </c>
      <c r="BD17" s="2" t="s">
        <v>608</v>
      </c>
      <c r="BE17" s="2" t="s">
        <v>6</v>
      </c>
      <c r="BG17" s="2" t="s">
        <v>608</v>
      </c>
      <c r="BH17" s="2" t="s">
        <v>752</v>
      </c>
      <c r="BI17" s="2" t="s">
        <v>753</v>
      </c>
      <c r="BJ17" s="2" t="s">
        <v>781</v>
      </c>
      <c r="BK17" s="2" t="s">
        <v>752</v>
      </c>
      <c r="BL17" s="2" t="s">
        <v>782</v>
      </c>
      <c r="BM17" s="2" t="s">
        <v>783</v>
      </c>
      <c r="BN17" s="2" t="s">
        <v>755</v>
      </c>
      <c r="BO17" s="2" t="s">
        <v>756</v>
      </c>
      <c r="BP17" s="2" t="s">
        <v>752</v>
      </c>
      <c r="BQ17" s="2" t="s">
        <v>757</v>
      </c>
      <c r="BR17" s="2" t="s">
        <v>745</v>
      </c>
      <c r="BS17" s="2" t="s">
        <v>758</v>
      </c>
      <c r="BT17" s="2" t="s">
        <v>747</v>
      </c>
      <c r="BU17" s="2" t="s">
        <v>473</v>
      </c>
      <c r="BV17" s="2" t="s">
        <v>759</v>
      </c>
      <c r="BW17" s="2" t="s">
        <v>760</v>
      </c>
      <c r="BX17" s="2" t="s">
        <v>761</v>
      </c>
      <c r="BY17" s="2" t="s">
        <v>762</v>
      </c>
      <c r="BZ17" s="2" t="s">
        <v>763</v>
      </c>
      <c r="CA17" s="2" t="s">
        <v>764</v>
      </c>
      <c r="CB17" s="2" t="s">
        <v>584</v>
      </c>
      <c r="CC17" s="2" t="s">
        <v>570</v>
      </c>
      <c r="CD17" s="2" t="s">
        <v>6</v>
      </c>
      <c r="CE17" s="2" t="s">
        <v>784</v>
      </c>
      <c r="CF17" s="2" t="s">
        <v>291</v>
      </c>
      <c r="CG17" s="2" t="s">
        <v>766</v>
      </c>
      <c r="CH17" s="2" t="s">
        <v>750</v>
      </c>
    </row>
    <row r="18" spans="2:86" ht="129.6" x14ac:dyDescent="0.3">
      <c r="B18" s="91">
        <v>45261</v>
      </c>
      <c r="C18" s="91">
        <v>45292</v>
      </c>
      <c r="D18" s="2" t="s">
        <v>567</v>
      </c>
      <c r="E18" s="127" t="s">
        <v>431</v>
      </c>
      <c r="F18" s="2" t="s">
        <v>785</v>
      </c>
      <c r="G18" s="2" t="s">
        <v>786</v>
      </c>
      <c r="H18" s="2" t="s">
        <v>787</v>
      </c>
      <c r="I18" s="2" t="s">
        <v>788</v>
      </c>
      <c r="J18" s="2" t="s">
        <v>719</v>
      </c>
      <c r="K18" s="2" t="s">
        <v>376</v>
      </c>
      <c r="L18" s="2" t="s">
        <v>720</v>
      </c>
      <c r="M18" s="2" t="s">
        <v>721</v>
      </c>
      <c r="N18" s="2" t="s">
        <v>722</v>
      </c>
      <c r="O18" s="2" t="s">
        <v>789</v>
      </c>
      <c r="P18" s="2" t="s">
        <v>584</v>
      </c>
      <c r="Q18" s="2" t="s">
        <v>790</v>
      </c>
      <c r="R18" s="2" t="s">
        <v>580</v>
      </c>
      <c r="S18" s="2" t="s">
        <v>791</v>
      </c>
      <c r="T18" s="2" t="s">
        <v>792</v>
      </c>
      <c r="U18" s="2" t="s">
        <v>728</v>
      </c>
      <c r="V18" s="2" t="s">
        <v>729</v>
      </c>
      <c r="W18" s="2" t="s">
        <v>730</v>
      </c>
      <c r="X18" s="2" t="s">
        <v>785</v>
      </c>
      <c r="Y18" s="2" t="s">
        <v>785</v>
      </c>
      <c r="Z18" s="2" t="s">
        <v>733</v>
      </c>
      <c r="AA18" s="2" t="s">
        <v>6</v>
      </c>
      <c r="AB18" s="2" t="s">
        <v>6</v>
      </c>
      <c r="AC18" s="2" t="s">
        <v>793</v>
      </c>
      <c r="AD18" s="2" t="s">
        <v>794</v>
      </c>
      <c r="AE18" s="122" t="s">
        <v>6</v>
      </c>
      <c r="AF18" s="2" t="s">
        <v>6</v>
      </c>
      <c r="AG18" s="2" t="s">
        <v>6</v>
      </c>
      <c r="AH18" s="2" t="s">
        <v>795</v>
      </c>
      <c r="AI18" s="2" t="s">
        <v>796</v>
      </c>
      <c r="AJ18" s="2" t="s">
        <v>608</v>
      </c>
      <c r="AK18" s="2" t="s">
        <v>772</v>
      </c>
      <c r="AL18" s="2" t="s">
        <v>797</v>
      </c>
      <c r="AM18" s="2" t="s">
        <v>739</v>
      </c>
      <c r="AN18" s="2" t="s">
        <v>798</v>
      </c>
      <c r="AO18" s="2" t="s">
        <v>608</v>
      </c>
      <c r="AP18" s="2" t="s">
        <v>608</v>
      </c>
      <c r="AQ18" s="2" t="s">
        <v>608</v>
      </c>
      <c r="AR18" s="2" t="s">
        <v>799</v>
      </c>
      <c r="AS18" s="2" t="s">
        <v>584</v>
      </c>
      <c r="AT18" s="2" t="s">
        <v>743</v>
      </c>
      <c r="AU18" s="2" t="s">
        <v>800</v>
      </c>
      <c r="AV18" s="2" t="s">
        <v>801</v>
      </c>
      <c r="AW18" s="2" t="s">
        <v>802</v>
      </c>
      <c r="AX18" s="2" t="s">
        <v>803</v>
      </c>
      <c r="AY18" s="2" t="s">
        <v>608</v>
      </c>
      <c r="AZ18" s="2" t="s">
        <v>804</v>
      </c>
      <c r="BA18" s="2" t="s">
        <v>608</v>
      </c>
      <c r="BB18" s="2" t="s">
        <v>805</v>
      </c>
      <c r="BC18" s="123" t="s">
        <v>750</v>
      </c>
      <c r="BD18" s="2" t="s">
        <v>806</v>
      </c>
      <c r="BE18" s="2" t="s">
        <v>796</v>
      </c>
      <c r="BG18" s="2" t="s">
        <v>772</v>
      </c>
      <c r="BH18" s="2" t="s">
        <v>807</v>
      </c>
      <c r="BI18" s="2" t="s">
        <v>753</v>
      </c>
      <c r="BJ18" s="2" t="s">
        <v>754</v>
      </c>
      <c r="BK18" s="2" t="s">
        <v>608</v>
      </c>
      <c r="BL18" s="2" t="s">
        <v>608</v>
      </c>
      <c r="BM18" s="2" t="s">
        <v>608</v>
      </c>
      <c r="BN18" s="2" t="s">
        <v>755</v>
      </c>
      <c r="BO18" s="2" t="s">
        <v>608</v>
      </c>
      <c r="BP18" s="2" t="s">
        <v>752</v>
      </c>
      <c r="BQ18" s="2" t="s">
        <v>808</v>
      </c>
      <c r="BR18" s="2" t="s">
        <v>809</v>
      </c>
      <c r="BS18" s="2" t="s">
        <v>810</v>
      </c>
      <c r="BT18" s="2" t="s">
        <v>747</v>
      </c>
      <c r="BU18" s="2" t="s">
        <v>473</v>
      </c>
      <c r="BV18" s="2" t="s">
        <v>811</v>
      </c>
      <c r="BW18" s="2" t="s">
        <v>760</v>
      </c>
      <c r="BX18" s="2" t="s">
        <v>761</v>
      </c>
      <c r="BY18" s="2" t="s">
        <v>762</v>
      </c>
      <c r="BZ18" s="2" t="s">
        <v>763</v>
      </c>
      <c r="CA18" s="2" t="s">
        <v>812</v>
      </c>
      <c r="CB18" s="2" t="s">
        <v>813</v>
      </c>
      <c r="CC18" s="2" t="s">
        <v>584</v>
      </c>
      <c r="CD18" s="2" t="s">
        <v>6</v>
      </c>
      <c r="CE18" s="2" t="s">
        <v>814</v>
      </c>
      <c r="CF18" s="2" t="s">
        <v>291</v>
      </c>
      <c r="CG18" s="2" t="s">
        <v>766</v>
      </c>
      <c r="CH18" s="2" t="s">
        <v>750</v>
      </c>
    </row>
    <row r="19" spans="2:86" ht="129.6" x14ac:dyDescent="0.3">
      <c r="B19" s="91">
        <v>45261</v>
      </c>
      <c r="C19" s="91">
        <v>45292</v>
      </c>
      <c r="D19" s="2" t="s">
        <v>567</v>
      </c>
      <c r="E19" s="127" t="s">
        <v>431</v>
      </c>
      <c r="F19" s="2" t="s">
        <v>785</v>
      </c>
      <c r="G19" s="2" t="s">
        <v>815</v>
      </c>
      <c r="H19" s="2" t="s">
        <v>816</v>
      </c>
      <c r="I19" s="2" t="s">
        <v>817</v>
      </c>
      <c r="J19" s="2" t="s">
        <v>719</v>
      </c>
      <c r="K19" s="2" t="s">
        <v>376</v>
      </c>
      <c r="L19" s="2" t="s">
        <v>720</v>
      </c>
      <c r="M19" s="2" t="s">
        <v>721</v>
      </c>
      <c r="N19" s="2" t="s">
        <v>722</v>
      </c>
      <c r="O19" s="2" t="s">
        <v>723</v>
      </c>
      <c r="P19" s="2" t="s">
        <v>584</v>
      </c>
      <c r="Q19" s="2" t="s">
        <v>790</v>
      </c>
      <c r="R19" s="2" t="s">
        <v>580</v>
      </c>
      <c r="S19" s="2" t="s">
        <v>791</v>
      </c>
      <c r="T19" s="2" t="s">
        <v>818</v>
      </c>
      <c r="U19" s="2" t="s">
        <v>728</v>
      </c>
      <c r="V19" s="2" t="s">
        <v>729</v>
      </c>
      <c r="W19" s="2" t="s">
        <v>730</v>
      </c>
      <c r="X19" s="2" t="s">
        <v>785</v>
      </c>
      <c r="Y19" s="2" t="s">
        <v>785</v>
      </c>
      <c r="Z19" s="2" t="s">
        <v>733</v>
      </c>
      <c r="AA19" s="2" t="s">
        <v>6</v>
      </c>
      <c r="AB19" s="2" t="s">
        <v>6</v>
      </c>
      <c r="AC19" s="2" t="s">
        <v>819</v>
      </c>
      <c r="AD19" s="2" t="s">
        <v>794</v>
      </c>
      <c r="AE19" s="122" t="s">
        <v>6</v>
      </c>
      <c r="AF19" s="2" t="s">
        <v>6</v>
      </c>
      <c r="AG19" s="2" t="s">
        <v>6</v>
      </c>
      <c r="AH19" s="2" t="s">
        <v>608</v>
      </c>
      <c r="AI19" s="2" t="s">
        <v>6</v>
      </c>
      <c r="AJ19" s="2" t="s">
        <v>608</v>
      </c>
      <c r="AK19" s="2" t="s">
        <v>608</v>
      </c>
      <c r="AL19" s="2" t="s">
        <v>738</v>
      </c>
      <c r="AM19" s="2" t="s">
        <v>739</v>
      </c>
      <c r="AN19" s="2" t="s">
        <v>820</v>
      </c>
      <c r="AO19" s="2" t="s">
        <v>608</v>
      </c>
      <c r="AP19" s="2" t="s">
        <v>608</v>
      </c>
      <c r="AQ19" s="2" t="s">
        <v>608</v>
      </c>
      <c r="AR19" s="2" t="s">
        <v>821</v>
      </c>
      <c r="AS19" s="2" t="s">
        <v>584</v>
      </c>
      <c r="AT19" s="2" t="s">
        <v>743</v>
      </c>
      <c r="AU19" s="2" t="s">
        <v>800</v>
      </c>
      <c r="AV19" s="2" t="s">
        <v>745</v>
      </c>
      <c r="AW19" s="2" t="s">
        <v>822</v>
      </c>
      <c r="AX19" s="2" t="s">
        <v>823</v>
      </c>
      <c r="AY19" s="2" t="s">
        <v>608</v>
      </c>
      <c r="AZ19" s="2" t="s">
        <v>824</v>
      </c>
      <c r="BA19" s="2" t="s">
        <v>608</v>
      </c>
      <c r="BB19" s="2" t="s">
        <v>825</v>
      </c>
      <c r="BC19" s="123" t="s">
        <v>750</v>
      </c>
      <c r="BD19" s="2" t="s">
        <v>608</v>
      </c>
      <c r="BE19" s="2" t="s">
        <v>6</v>
      </c>
      <c r="BG19" s="2" t="s">
        <v>608</v>
      </c>
      <c r="BH19" s="2" t="s">
        <v>752</v>
      </c>
      <c r="BI19" s="2" t="s">
        <v>753</v>
      </c>
      <c r="BJ19" s="2" t="s">
        <v>826</v>
      </c>
      <c r="BK19" s="2" t="s">
        <v>608</v>
      </c>
      <c r="BL19" s="2" t="s">
        <v>608</v>
      </c>
      <c r="BM19" s="2" t="s">
        <v>608</v>
      </c>
      <c r="BN19" s="2" t="s">
        <v>755</v>
      </c>
      <c r="BO19" s="2" t="s">
        <v>608</v>
      </c>
      <c r="BP19" s="2" t="s">
        <v>752</v>
      </c>
      <c r="BQ19" s="2" t="s">
        <v>808</v>
      </c>
      <c r="BR19" s="2" t="s">
        <v>745</v>
      </c>
      <c r="BS19" s="2" t="s">
        <v>827</v>
      </c>
      <c r="BT19" s="2" t="s">
        <v>747</v>
      </c>
      <c r="BU19" s="2" t="s">
        <v>473</v>
      </c>
      <c r="BV19" s="2" t="s">
        <v>811</v>
      </c>
      <c r="BW19" s="2" t="s">
        <v>760</v>
      </c>
      <c r="BX19" s="2" t="s">
        <v>761</v>
      </c>
      <c r="BY19" s="2" t="s">
        <v>828</v>
      </c>
      <c r="BZ19" s="2" t="s">
        <v>829</v>
      </c>
      <c r="CA19" s="2" t="s">
        <v>812</v>
      </c>
      <c r="CB19" s="2" t="s">
        <v>813</v>
      </c>
      <c r="CC19" s="2" t="s">
        <v>584</v>
      </c>
      <c r="CD19" s="2" t="s">
        <v>6</v>
      </c>
      <c r="CE19" s="2" t="s">
        <v>765</v>
      </c>
      <c r="CF19" s="2" t="s">
        <v>830</v>
      </c>
      <c r="CG19" s="2" t="s">
        <v>831</v>
      </c>
      <c r="CH19" s="2" t="s">
        <v>750</v>
      </c>
    </row>
    <row r="20" spans="2:86" ht="129.6" x14ac:dyDescent="0.3">
      <c r="B20" s="91">
        <v>45261</v>
      </c>
      <c r="C20" s="91">
        <v>45292</v>
      </c>
      <c r="D20" s="2" t="s">
        <v>567</v>
      </c>
      <c r="E20" s="127" t="s">
        <v>427</v>
      </c>
      <c r="F20" s="2" t="s">
        <v>785</v>
      </c>
      <c r="G20" s="2" t="s">
        <v>618</v>
      </c>
      <c r="H20" s="2" t="s">
        <v>832</v>
      </c>
      <c r="I20" s="2" t="s">
        <v>833</v>
      </c>
      <c r="J20" s="2" t="s">
        <v>719</v>
      </c>
      <c r="K20" s="2" t="s">
        <v>376</v>
      </c>
      <c r="L20" s="2" t="s">
        <v>720</v>
      </c>
      <c r="M20" s="2" t="s">
        <v>721</v>
      </c>
      <c r="N20" s="2" t="s">
        <v>722</v>
      </c>
      <c r="O20" s="2" t="s">
        <v>789</v>
      </c>
      <c r="P20" s="2" t="s">
        <v>584</v>
      </c>
      <c r="Q20" s="2" t="s">
        <v>790</v>
      </c>
      <c r="R20" s="2" t="s">
        <v>580</v>
      </c>
      <c r="S20" s="2" t="s">
        <v>791</v>
      </c>
      <c r="T20" s="2" t="s">
        <v>834</v>
      </c>
      <c r="U20" s="2" t="s">
        <v>728</v>
      </c>
      <c r="V20" s="2" t="s">
        <v>729</v>
      </c>
      <c r="W20" s="2" t="s">
        <v>730</v>
      </c>
      <c r="X20" s="2" t="s">
        <v>785</v>
      </c>
      <c r="Y20" s="2" t="s">
        <v>785</v>
      </c>
      <c r="Z20" s="2" t="s">
        <v>733</v>
      </c>
      <c r="AA20" s="2" t="s">
        <v>6</v>
      </c>
      <c r="AB20" s="2" t="s">
        <v>6</v>
      </c>
      <c r="AC20" s="2" t="s">
        <v>835</v>
      </c>
      <c r="AD20" s="2" t="s">
        <v>794</v>
      </c>
      <c r="AE20" s="122" t="s">
        <v>6</v>
      </c>
      <c r="AF20" s="2" t="s">
        <v>6</v>
      </c>
      <c r="AG20" s="2" t="s">
        <v>6</v>
      </c>
      <c r="AH20" s="2" t="s">
        <v>795</v>
      </c>
      <c r="AI20" s="2" t="s">
        <v>796</v>
      </c>
      <c r="AJ20" s="2" t="s">
        <v>608</v>
      </c>
      <c r="AK20" s="2" t="s">
        <v>772</v>
      </c>
      <c r="AL20" s="2" t="s">
        <v>836</v>
      </c>
      <c r="AM20" s="2" t="s">
        <v>739</v>
      </c>
      <c r="AN20" s="2" t="s">
        <v>820</v>
      </c>
      <c r="AO20" s="2" t="s">
        <v>608</v>
      </c>
      <c r="AP20" s="2" t="s">
        <v>608</v>
      </c>
      <c r="AQ20" s="2" t="s">
        <v>608</v>
      </c>
      <c r="AR20" s="2" t="s">
        <v>837</v>
      </c>
      <c r="AS20" s="2" t="s">
        <v>584</v>
      </c>
      <c r="AT20" s="2" t="s">
        <v>743</v>
      </c>
      <c r="AU20" s="2" t="s">
        <v>800</v>
      </c>
      <c r="AV20" s="2" t="s">
        <v>745</v>
      </c>
      <c r="AW20" s="2" t="s">
        <v>838</v>
      </c>
      <c r="AX20" s="2" t="s">
        <v>823</v>
      </c>
      <c r="AY20" s="2" t="s">
        <v>608</v>
      </c>
      <c r="AZ20" s="2" t="s">
        <v>839</v>
      </c>
      <c r="BA20" s="2" t="s">
        <v>608</v>
      </c>
      <c r="BB20" s="2" t="s">
        <v>840</v>
      </c>
      <c r="BC20" s="123" t="s">
        <v>750</v>
      </c>
      <c r="BD20" s="2" t="s">
        <v>841</v>
      </c>
      <c r="BE20" s="2" t="s">
        <v>796</v>
      </c>
      <c r="BG20" s="2" t="s">
        <v>772</v>
      </c>
      <c r="BH20" s="2" t="s">
        <v>752</v>
      </c>
      <c r="BI20" s="2" t="s">
        <v>753</v>
      </c>
      <c r="BJ20" s="2" t="s">
        <v>826</v>
      </c>
      <c r="BK20" s="2" t="s">
        <v>608</v>
      </c>
      <c r="BL20" s="2" t="s">
        <v>608</v>
      </c>
      <c r="BM20" s="2" t="s">
        <v>608</v>
      </c>
      <c r="BN20" s="2" t="s">
        <v>755</v>
      </c>
      <c r="BO20" s="2" t="s">
        <v>608</v>
      </c>
      <c r="BP20" s="2" t="s">
        <v>752</v>
      </c>
      <c r="BQ20" s="2" t="s">
        <v>757</v>
      </c>
      <c r="BR20" s="2" t="s">
        <v>745</v>
      </c>
      <c r="BS20" s="2" t="s">
        <v>842</v>
      </c>
      <c r="BT20" s="2" t="s">
        <v>747</v>
      </c>
      <c r="BU20" s="2" t="s">
        <v>473</v>
      </c>
      <c r="BV20" s="2" t="s">
        <v>811</v>
      </c>
      <c r="BW20" s="2" t="s">
        <v>760</v>
      </c>
      <c r="BX20" s="2" t="s">
        <v>761</v>
      </c>
      <c r="BY20" s="2" t="s">
        <v>828</v>
      </c>
      <c r="BZ20" s="2" t="s">
        <v>829</v>
      </c>
      <c r="CA20" s="2" t="s">
        <v>843</v>
      </c>
      <c r="CB20" s="2" t="s">
        <v>813</v>
      </c>
      <c r="CC20" s="2" t="s">
        <v>570</v>
      </c>
      <c r="CD20" s="2" t="s">
        <v>6</v>
      </c>
      <c r="CE20" s="2" t="s">
        <v>784</v>
      </c>
      <c r="CF20" s="2" t="s">
        <v>830</v>
      </c>
      <c r="CG20" s="2" t="s">
        <v>831</v>
      </c>
      <c r="CH20" s="2" t="s">
        <v>750</v>
      </c>
    </row>
    <row r="21" spans="2:86" ht="129.6" x14ac:dyDescent="0.3">
      <c r="B21" s="91">
        <v>45261</v>
      </c>
      <c r="C21" s="91">
        <v>45292</v>
      </c>
      <c r="D21" s="2" t="s">
        <v>567</v>
      </c>
      <c r="E21" s="127" t="s">
        <v>427</v>
      </c>
      <c r="F21" s="2" t="s">
        <v>717</v>
      </c>
      <c r="G21" s="2" t="s">
        <v>572</v>
      </c>
      <c r="H21" s="2" t="s">
        <v>844</v>
      </c>
      <c r="I21" s="2" t="s">
        <v>608</v>
      </c>
      <c r="J21" s="2" t="s">
        <v>719</v>
      </c>
      <c r="K21" s="2" t="s">
        <v>845</v>
      </c>
      <c r="L21" s="2" t="s">
        <v>720</v>
      </c>
      <c r="M21" s="2" t="s">
        <v>721</v>
      </c>
      <c r="N21" s="2" t="s">
        <v>846</v>
      </c>
      <c r="O21" s="2" t="s">
        <v>723</v>
      </c>
      <c r="P21" s="2" t="s">
        <v>584</v>
      </c>
      <c r="Q21" s="2" t="s">
        <v>790</v>
      </c>
      <c r="R21" s="2" t="s">
        <v>725</v>
      </c>
      <c r="S21" s="2" t="s">
        <v>791</v>
      </c>
      <c r="T21" s="2" t="s">
        <v>834</v>
      </c>
      <c r="U21" s="2" t="s">
        <v>728</v>
      </c>
      <c r="V21" s="2" t="s">
        <v>729</v>
      </c>
      <c r="W21" s="2" t="s">
        <v>730</v>
      </c>
      <c r="X21" s="2" t="s">
        <v>731</v>
      </c>
      <c r="Y21" s="2" t="s">
        <v>732</v>
      </c>
      <c r="Z21" s="2" t="s">
        <v>733</v>
      </c>
      <c r="AA21" s="2" t="s">
        <v>6</v>
      </c>
      <c r="AB21" s="2" t="s">
        <v>6</v>
      </c>
      <c r="AC21" s="2" t="s">
        <v>847</v>
      </c>
      <c r="AD21" s="2" t="s">
        <v>735</v>
      </c>
      <c r="AE21" s="122" t="s">
        <v>6</v>
      </c>
      <c r="AF21" s="2" t="s">
        <v>6</v>
      </c>
      <c r="AG21" s="2" t="s">
        <v>6</v>
      </c>
      <c r="AH21" s="2" t="s">
        <v>848</v>
      </c>
      <c r="AJ21" s="2" t="s">
        <v>608</v>
      </c>
      <c r="AK21" s="2" t="s">
        <v>608</v>
      </c>
      <c r="AL21" s="2" t="s">
        <v>738</v>
      </c>
      <c r="AM21" s="2" t="s">
        <v>739</v>
      </c>
      <c r="AN21" s="2" t="s">
        <v>820</v>
      </c>
      <c r="AO21" s="2" t="s">
        <v>608</v>
      </c>
      <c r="AP21" s="2" t="s">
        <v>608</v>
      </c>
      <c r="AQ21" s="2" t="s">
        <v>608</v>
      </c>
      <c r="AR21" s="2" t="s">
        <v>785</v>
      </c>
      <c r="AS21" s="2" t="s">
        <v>785</v>
      </c>
      <c r="AT21" s="2" t="s">
        <v>743</v>
      </c>
      <c r="AU21" s="2" t="s">
        <v>800</v>
      </c>
      <c r="AV21" s="2" t="s">
        <v>745</v>
      </c>
      <c r="AW21" s="2" t="s">
        <v>849</v>
      </c>
      <c r="AX21" s="2" t="s">
        <v>823</v>
      </c>
      <c r="AY21" s="2" t="s">
        <v>608</v>
      </c>
      <c r="AZ21" s="2" t="s">
        <v>850</v>
      </c>
      <c r="BA21" s="2" t="s">
        <v>608</v>
      </c>
      <c r="BB21" s="2" t="s">
        <v>851</v>
      </c>
      <c r="BC21" s="123" t="s">
        <v>750</v>
      </c>
      <c r="BD21" s="2" t="s">
        <v>848</v>
      </c>
      <c r="BE21" s="2" t="s">
        <v>852</v>
      </c>
      <c r="BF21" s="2" t="s">
        <v>608</v>
      </c>
      <c r="BG21" s="2" t="s">
        <v>608</v>
      </c>
      <c r="BH21" s="2" t="s">
        <v>752</v>
      </c>
      <c r="BI21" s="2" t="s">
        <v>753</v>
      </c>
      <c r="BJ21" s="2" t="s">
        <v>826</v>
      </c>
      <c r="BK21" s="2" t="s">
        <v>608</v>
      </c>
      <c r="BL21" s="2" t="s">
        <v>608</v>
      </c>
      <c r="BM21" s="2" t="s">
        <v>608</v>
      </c>
      <c r="BN21" s="2" t="s">
        <v>785</v>
      </c>
      <c r="BO21" s="2" t="s">
        <v>785</v>
      </c>
      <c r="BP21" s="2" t="s">
        <v>752</v>
      </c>
      <c r="BQ21" s="2" t="s">
        <v>757</v>
      </c>
      <c r="BR21" s="2" t="s">
        <v>745</v>
      </c>
      <c r="BS21" s="2" t="s">
        <v>785</v>
      </c>
      <c r="BT21" s="2" t="s">
        <v>747</v>
      </c>
      <c r="BU21" s="2" t="s">
        <v>853</v>
      </c>
      <c r="BV21" s="2" t="s">
        <v>811</v>
      </c>
      <c r="BW21" s="2" t="s">
        <v>760</v>
      </c>
      <c r="BX21" s="2" t="s">
        <v>761</v>
      </c>
      <c r="BY21" s="2" t="s">
        <v>828</v>
      </c>
      <c r="BZ21" s="2" t="s">
        <v>854</v>
      </c>
      <c r="CA21" s="2" t="s">
        <v>843</v>
      </c>
      <c r="CB21" s="2" t="s">
        <v>584</v>
      </c>
      <c r="CC21" s="2" t="s">
        <v>570</v>
      </c>
      <c r="CD21" s="2" t="s">
        <v>6</v>
      </c>
      <c r="CE21" s="2" t="s">
        <v>784</v>
      </c>
      <c r="CF21" s="2" t="s">
        <v>830</v>
      </c>
      <c r="CG21" s="2" t="s">
        <v>766</v>
      </c>
      <c r="CH21" s="2" t="s">
        <v>750</v>
      </c>
    </row>
    <row r="22" spans="2:86" ht="129.6" x14ac:dyDescent="0.3">
      <c r="B22" s="91">
        <v>45261</v>
      </c>
      <c r="C22" s="91">
        <v>45292</v>
      </c>
      <c r="D22" s="2" t="s">
        <v>567</v>
      </c>
      <c r="E22" s="127" t="s">
        <v>431</v>
      </c>
      <c r="F22" s="2" t="s">
        <v>717</v>
      </c>
      <c r="G22" s="2" t="s">
        <v>572</v>
      </c>
      <c r="H22" s="2" t="s">
        <v>855</v>
      </c>
      <c r="I22" s="2" t="s">
        <v>608</v>
      </c>
      <c r="J22" s="2" t="s">
        <v>719</v>
      </c>
      <c r="K22" s="2" t="s">
        <v>845</v>
      </c>
      <c r="L22" s="2" t="s">
        <v>720</v>
      </c>
      <c r="M22" s="2" t="s">
        <v>721</v>
      </c>
      <c r="N22" s="2" t="s">
        <v>846</v>
      </c>
      <c r="O22" s="2" t="s">
        <v>723</v>
      </c>
      <c r="P22" s="2" t="s">
        <v>584</v>
      </c>
      <c r="Q22" s="2" t="s">
        <v>790</v>
      </c>
      <c r="R22" s="2" t="s">
        <v>725</v>
      </c>
      <c r="S22" s="2" t="s">
        <v>791</v>
      </c>
      <c r="T22" s="2" t="s">
        <v>834</v>
      </c>
      <c r="U22" s="2" t="s">
        <v>728</v>
      </c>
      <c r="V22" s="2" t="s">
        <v>729</v>
      </c>
      <c r="W22" s="2" t="s">
        <v>730</v>
      </c>
      <c r="X22" s="2" t="s">
        <v>731</v>
      </c>
      <c r="Y22" s="2" t="s">
        <v>732</v>
      </c>
      <c r="Z22" s="2" t="s">
        <v>733</v>
      </c>
      <c r="AA22" s="2" t="s">
        <v>6</v>
      </c>
      <c r="AB22" s="2" t="s">
        <v>6</v>
      </c>
      <c r="AC22" s="2" t="s">
        <v>847</v>
      </c>
      <c r="AD22" s="2" t="s">
        <v>735</v>
      </c>
      <c r="AE22" s="122" t="s">
        <v>6</v>
      </c>
      <c r="AF22" s="2" t="s">
        <v>6</v>
      </c>
      <c r="AG22" s="2" t="s">
        <v>6</v>
      </c>
      <c r="AH22" s="2" t="s">
        <v>848</v>
      </c>
      <c r="AJ22" s="2" t="s">
        <v>608</v>
      </c>
      <c r="AK22" s="2" t="s">
        <v>608</v>
      </c>
      <c r="AL22" s="2" t="s">
        <v>738</v>
      </c>
      <c r="AM22" s="2" t="s">
        <v>739</v>
      </c>
      <c r="AN22" s="2" t="s">
        <v>820</v>
      </c>
      <c r="AO22" s="2" t="s">
        <v>608</v>
      </c>
      <c r="AP22" s="2" t="s">
        <v>608</v>
      </c>
      <c r="AQ22" s="2" t="s">
        <v>608</v>
      </c>
      <c r="AR22" s="2" t="s">
        <v>785</v>
      </c>
      <c r="AS22" s="2" t="s">
        <v>785</v>
      </c>
      <c r="AT22" s="2" t="s">
        <v>743</v>
      </c>
      <c r="AU22" s="2" t="s">
        <v>800</v>
      </c>
      <c r="AV22" s="2" t="s">
        <v>745</v>
      </c>
      <c r="AW22" s="2" t="s">
        <v>856</v>
      </c>
      <c r="AX22" s="2" t="s">
        <v>823</v>
      </c>
      <c r="AY22" s="2" t="s">
        <v>608</v>
      </c>
      <c r="AZ22" s="2" t="s">
        <v>857</v>
      </c>
      <c r="BA22" s="2" t="s">
        <v>608</v>
      </c>
      <c r="BB22" s="2" t="s">
        <v>858</v>
      </c>
      <c r="BC22" s="123" t="s">
        <v>750</v>
      </c>
      <c r="BD22" s="2" t="s">
        <v>848</v>
      </c>
      <c r="BE22" s="2" t="s">
        <v>852</v>
      </c>
      <c r="BM22" s="2" t="s">
        <v>608</v>
      </c>
      <c r="BN22" s="2" t="s">
        <v>785</v>
      </c>
      <c r="BO22" s="2" t="s">
        <v>785</v>
      </c>
      <c r="BP22" s="2" t="s">
        <v>752</v>
      </c>
      <c r="BQ22" s="2" t="s">
        <v>757</v>
      </c>
      <c r="BR22" s="2" t="s">
        <v>745</v>
      </c>
      <c r="BS22" s="2" t="s">
        <v>785</v>
      </c>
      <c r="BT22" s="2" t="s">
        <v>747</v>
      </c>
      <c r="BU22" s="2" t="s">
        <v>853</v>
      </c>
      <c r="BV22" s="2" t="s">
        <v>811</v>
      </c>
      <c r="BW22" s="2" t="s">
        <v>760</v>
      </c>
      <c r="BX22" s="2" t="s">
        <v>761</v>
      </c>
      <c r="BY22" s="2" t="s">
        <v>828</v>
      </c>
      <c r="BZ22" s="2" t="s">
        <v>859</v>
      </c>
      <c r="CA22" s="2" t="s">
        <v>843</v>
      </c>
      <c r="CB22" s="2" t="s">
        <v>584</v>
      </c>
      <c r="CC22" s="2" t="s">
        <v>570</v>
      </c>
      <c r="CD22" s="2" t="s">
        <v>6</v>
      </c>
      <c r="CE22" s="2" t="s">
        <v>784</v>
      </c>
      <c r="CF22" s="2" t="s">
        <v>830</v>
      </c>
      <c r="CG22" s="2" t="s">
        <v>766</v>
      </c>
      <c r="CH22" s="2" t="s">
        <v>750</v>
      </c>
    </row>
    <row r="23" spans="2:86" ht="129.6" x14ac:dyDescent="0.3">
      <c r="B23" s="91">
        <v>45261</v>
      </c>
      <c r="C23" s="91">
        <v>45292</v>
      </c>
      <c r="D23" s="2" t="s">
        <v>567</v>
      </c>
      <c r="E23" s="127" t="s">
        <v>427</v>
      </c>
      <c r="F23" s="2" t="s">
        <v>785</v>
      </c>
      <c r="G23" s="2" t="s">
        <v>786</v>
      </c>
      <c r="H23" s="2" t="s">
        <v>860</v>
      </c>
      <c r="I23" s="2" t="s">
        <v>608</v>
      </c>
      <c r="J23" s="2" t="s">
        <v>719</v>
      </c>
      <c r="K23" s="2" t="s">
        <v>845</v>
      </c>
      <c r="L23" s="2" t="s">
        <v>720</v>
      </c>
      <c r="M23" s="2" t="s">
        <v>721</v>
      </c>
      <c r="N23" s="2" t="s">
        <v>846</v>
      </c>
      <c r="O23" s="2" t="s">
        <v>723</v>
      </c>
      <c r="P23" s="2" t="s">
        <v>584</v>
      </c>
      <c r="Q23" s="2" t="s">
        <v>790</v>
      </c>
      <c r="R23" s="2" t="s">
        <v>580</v>
      </c>
      <c r="S23" s="2" t="s">
        <v>791</v>
      </c>
      <c r="T23" s="2" t="s">
        <v>834</v>
      </c>
      <c r="U23" s="2" t="s">
        <v>728</v>
      </c>
      <c r="V23" s="2" t="s">
        <v>729</v>
      </c>
      <c r="W23" s="2" t="s">
        <v>730</v>
      </c>
      <c r="X23" s="2" t="s">
        <v>785</v>
      </c>
      <c r="Y23" s="2" t="s">
        <v>785</v>
      </c>
      <c r="Z23" s="2" t="s">
        <v>733</v>
      </c>
      <c r="AA23" s="2" t="s">
        <v>6</v>
      </c>
      <c r="AB23" s="2" t="s">
        <v>6</v>
      </c>
      <c r="AC23" s="2" t="s">
        <v>861</v>
      </c>
      <c r="AD23" s="2" t="s">
        <v>794</v>
      </c>
      <c r="AE23" s="122" t="s">
        <v>6</v>
      </c>
      <c r="AF23" s="2" t="s">
        <v>6</v>
      </c>
      <c r="AG23" s="2" t="s">
        <v>6</v>
      </c>
      <c r="AH23" s="2" t="s">
        <v>862</v>
      </c>
      <c r="AJ23" s="2" t="s">
        <v>608</v>
      </c>
      <c r="AK23" s="2" t="s">
        <v>608</v>
      </c>
      <c r="AL23" s="2" t="s">
        <v>738</v>
      </c>
      <c r="AM23" s="2" t="s">
        <v>739</v>
      </c>
      <c r="AN23" s="2" t="s">
        <v>820</v>
      </c>
      <c r="AO23" s="2" t="s">
        <v>608</v>
      </c>
      <c r="AP23" s="2" t="s">
        <v>608</v>
      </c>
      <c r="AQ23" s="2" t="s">
        <v>608</v>
      </c>
      <c r="AR23" s="2" t="s">
        <v>785</v>
      </c>
      <c r="AS23" s="2" t="s">
        <v>785</v>
      </c>
      <c r="AT23" s="2" t="s">
        <v>743</v>
      </c>
      <c r="AU23" s="2" t="s">
        <v>800</v>
      </c>
      <c r="AV23" s="2" t="s">
        <v>745</v>
      </c>
      <c r="AW23" s="2" t="s">
        <v>863</v>
      </c>
      <c r="AX23" s="2" t="s">
        <v>823</v>
      </c>
      <c r="AY23" s="2" t="s">
        <v>608</v>
      </c>
      <c r="AZ23" s="2" t="s">
        <v>864</v>
      </c>
      <c r="BA23" s="2" t="s">
        <v>608</v>
      </c>
      <c r="BB23" s="2" t="s">
        <v>865</v>
      </c>
      <c r="BC23" s="123" t="s">
        <v>750</v>
      </c>
      <c r="BD23" s="2" t="s">
        <v>848</v>
      </c>
      <c r="BE23" s="2" t="s">
        <v>852</v>
      </c>
      <c r="BM23" s="2" t="s">
        <v>608</v>
      </c>
      <c r="BN23" s="2" t="s">
        <v>785</v>
      </c>
      <c r="BO23" s="2" t="s">
        <v>785</v>
      </c>
      <c r="BP23" s="2" t="s">
        <v>752</v>
      </c>
      <c r="BQ23" s="2" t="s">
        <v>757</v>
      </c>
      <c r="BR23" s="2" t="s">
        <v>745</v>
      </c>
      <c r="BS23" s="2" t="s">
        <v>785</v>
      </c>
      <c r="BT23" s="2" t="s">
        <v>747</v>
      </c>
      <c r="BU23" s="2" t="s">
        <v>866</v>
      </c>
      <c r="BV23" s="2" t="s">
        <v>811</v>
      </c>
      <c r="BW23" s="2" t="s">
        <v>760</v>
      </c>
      <c r="BX23" s="2" t="s">
        <v>761</v>
      </c>
      <c r="BY23" s="2" t="s">
        <v>828</v>
      </c>
      <c r="BZ23" s="2" t="s">
        <v>867</v>
      </c>
      <c r="CA23" s="2" t="s">
        <v>843</v>
      </c>
      <c r="CB23" s="2" t="s">
        <v>813</v>
      </c>
      <c r="CC23" s="2" t="s">
        <v>570</v>
      </c>
      <c r="CD23" s="2" t="s">
        <v>6</v>
      </c>
      <c r="CE23" s="2" t="s">
        <v>784</v>
      </c>
      <c r="CF23" s="2" t="s">
        <v>830</v>
      </c>
      <c r="CG23" s="2" t="s">
        <v>766</v>
      </c>
      <c r="CH23" s="2" t="s">
        <v>750</v>
      </c>
    </row>
    <row r="24" spans="2:86" ht="129.6" x14ac:dyDescent="0.3">
      <c r="B24" s="91">
        <v>45261</v>
      </c>
      <c r="C24" s="91">
        <v>45292</v>
      </c>
      <c r="D24" s="2" t="s">
        <v>567</v>
      </c>
      <c r="E24" s="127" t="s">
        <v>427</v>
      </c>
      <c r="F24" s="2" t="s">
        <v>785</v>
      </c>
      <c r="G24" s="2" t="s">
        <v>815</v>
      </c>
      <c r="H24" s="2" t="s">
        <v>868</v>
      </c>
      <c r="I24" s="2" t="s">
        <v>608</v>
      </c>
      <c r="J24" s="2" t="s">
        <v>719</v>
      </c>
      <c r="K24" s="2" t="s">
        <v>845</v>
      </c>
      <c r="L24" s="2" t="s">
        <v>720</v>
      </c>
      <c r="M24" s="2" t="s">
        <v>721</v>
      </c>
      <c r="N24" s="2" t="s">
        <v>846</v>
      </c>
      <c r="O24" s="2" t="s">
        <v>723</v>
      </c>
      <c r="P24" s="2" t="s">
        <v>584</v>
      </c>
      <c r="Q24" s="2" t="s">
        <v>790</v>
      </c>
      <c r="R24" s="2" t="s">
        <v>580</v>
      </c>
      <c r="S24" s="2" t="s">
        <v>791</v>
      </c>
      <c r="T24" s="2" t="s">
        <v>834</v>
      </c>
      <c r="U24" s="2" t="s">
        <v>728</v>
      </c>
      <c r="V24" s="2" t="s">
        <v>729</v>
      </c>
      <c r="W24" s="2" t="s">
        <v>730</v>
      </c>
      <c r="X24" s="2" t="s">
        <v>785</v>
      </c>
      <c r="Y24" s="2" t="s">
        <v>785</v>
      </c>
      <c r="Z24" s="2" t="s">
        <v>733</v>
      </c>
      <c r="AA24" s="2" t="s">
        <v>6</v>
      </c>
      <c r="AB24" s="2" t="s">
        <v>6</v>
      </c>
      <c r="AC24" s="2" t="s">
        <v>869</v>
      </c>
      <c r="AD24" s="2" t="s">
        <v>794</v>
      </c>
      <c r="AE24" s="122" t="s">
        <v>6</v>
      </c>
      <c r="AF24" s="2" t="s">
        <v>6</v>
      </c>
      <c r="AG24" s="2" t="s">
        <v>6</v>
      </c>
      <c r="AH24" s="2" t="s">
        <v>862</v>
      </c>
      <c r="AJ24" s="2" t="s">
        <v>608</v>
      </c>
      <c r="AK24" s="2" t="s">
        <v>608</v>
      </c>
      <c r="AL24" s="2" t="s">
        <v>738</v>
      </c>
      <c r="AM24" s="2" t="s">
        <v>739</v>
      </c>
      <c r="AN24" s="2" t="s">
        <v>820</v>
      </c>
      <c r="AO24" s="2" t="s">
        <v>608</v>
      </c>
      <c r="AP24" s="2" t="s">
        <v>608</v>
      </c>
      <c r="AQ24" s="2" t="s">
        <v>608</v>
      </c>
      <c r="AR24" s="2" t="s">
        <v>785</v>
      </c>
      <c r="AS24" s="2" t="s">
        <v>785</v>
      </c>
      <c r="AT24" s="2" t="s">
        <v>743</v>
      </c>
      <c r="AU24" s="2" t="s">
        <v>800</v>
      </c>
      <c r="AV24" s="2" t="s">
        <v>745</v>
      </c>
      <c r="AW24" s="2" t="s">
        <v>870</v>
      </c>
      <c r="AX24" s="2" t="s">
        <v>823</v>
      </c>
      <c r="AY24" s="2" t="s">
        <v>608</v>
      </c>
      <c r="AZ24" s="2" t="s">
        <v>871</v>
      </c>
      <c r="BA24" s="2" t="s">
        <v>608</v>
      </c>
      <c r="BB24" s="2" t="s">
        <v>872</v>
      </c>
      <c r="BC24" s="123" t="s">
        <v>750</v>
      </c>
      <c r="BD24" s="2" t="s">
        <v>848</v>
      </c>
      <c r="BE24" s="2" t="s">
        <v>852</v>
      </c>
      <c r="BM24" s="2" t="s">
        <v>608</v>
      </c>
      <c r="BN24" s="2" t="s">
        <v>785</v>
      </c>
      <c r="BO24" s="2" t="s">
        <v>785</v>
      </c>
      <c r="BP24" s="2" t="s">
        <v>752</v>
      </c>
      <c r="BQ24" s="2" t="s">
        <v>757</v>
      </c>
      <c r="BR24" s="2" t="s">
        <v>745</v>
      </c>
      <c r="BS24" s="2" t="s">
        <v>785</v>
      </c>
      <c r="BT24" s="2" t="s">
        <v>747</v>
      </c>
      <c r="BU24" s="2" t="s">
        <v>866</v>
      </c>
      <c r="BV24" s="2" t="s">
        <v>811</v>
      </c>
      <c r="BW24" s="2" t="s">
        <v>760</v>
      </c>
      <c r="BX24" s="2" t="s">
        <v>761</v>
      </c>
      <c r="BY24" s="2" t="s">
        <v>828</v>
      </c>
      <c r="BZ24" s="2" t="s">
        <v>873</v>
      </c>
      <c r="CA24" s="2" t="s">
        <v>843</v>
      </c>
      <c r="CB24" s="2" t="s">
        <v>813</v>
      </c>
      <c r="CC24" s="2" t="s">
        <v>570</v>
      </c>
      <c r="CD24" s="2" t="s">
        <v>6</v>
      </c>
      <c r="CE24" s="2" t="s">
        <v>784</v>
      </c>
      <c r="CF24" s="2" t="s">
        <v>291</v>
      </c>
      <c r="CG24" s="2" t="s">
        <v>874</v>
      </c>
      <c r="CH24" s="2" t="s">
        <v>750</v>
      </c>
    </row>
    <row r="25" spans="2:86" ht="129.6" x14ac:dyDescent="0.3">
      <c r="B25" s="91">
        <v>45261</v>
      </c>
      <c r="C25" s="91">
        <v>45292</v>
      </c>
      <c r="D25" s="2" t="s">
        <v>567</v>
      </c>
      <c r="E25" s="127" t="s">
        <v>433</v>
      </c>
      <c r="F25" s="2" t="s">
        <v>785</v>
      </c>
      <c r="G25" s="2" t="s">
        <v>618</v>
      </c>
      <c r="H25" s="2" t="s">
        <v>875</v>
      </c>
      <c r="I25" s="2" t="s">
        <v>608</v>
      </c>
      <c r="J25" s="2" t="s">
        <v>719</v>
      </c>
      <c r="K25" s="2" t="s">
        <v>845</v>
      </c>
      <c r="L25" s="2" t="s">
        <v>720</v>
      </c>
      <c r="M25" s="2" t="s">
        <v>721</v>
      </c>
      <c r="N25" s="2" t="s">
        <v>846</v>
      </c>
      <c r="O25" s="2" t="s">
        <v>723</v>
      </c>
      <c r="P25" s="2" t="s">
        <v>584</v>
      </c>
      <c r="Q25" s="2" t="s">
        <v>790</v>
      </c>
      <c r="R25" s="2" t="s">
        <v>580</v>
      </c>
      <c r="S25" s="2" t="s">
        <v>791</v>
      </c>
      <c r="T25" s="2" t="s">
        <v>834</v>
      </c>
      <c r="U25" s="2" t="s">
        <v>728</v>
      </c>
      <c r="V25" s="2" t="s">
        <v>729</v>
      </c>
      <c r="W25" s="2" t="s">
        <v>730</v>
      </c>
      <c r="X25" s="2" t="s">
        <v>785</v>
      </c>
      <c r="Y25" s="2" t="s">
        <v>785</v>
      </c>
      <c r="Z25" s="2" t="s">
        <v>733</v>
      </c>
      <c r="AA25" s="2" t="s">
        <v>6</v>
      </c>
      <c r="AB25" s="2" t="s">
        <v>6</v>
      </c>
      <c r="AC25" s="2" t="s">
        <v>876</v>
      </c>
      <c r="AD25" s="2" t="s">
        <v>794</v>
      </c>
      <c r="AE25" s="122" t="s">
        <v>6</v>
      </c>
      <c r="AF25" s="2" t="s">
        <v>6</v>
      </c>
      <c r="AG25" s="2" t="s">
        <v>6</v>
      </c>
      <c r="AH25" s="2" t="s">
        <v>862</v>
      </c>
      <c r="AJ25" s="2" t="s">
        <v>608</v>
      </c>
      <c r="AK25" s="2" t="s">
        <v>608</v>
      </c>
      <c r="AL25" s="2" t="s">
        <v>738</v>
      </c>
      <c r="AM25" s="2" t="s">
        <v>739</v>
      </c>
      <c r="AN25" s="2" t="s">
        <v>820</v>
      </c>
      <c r="AO25" s="2" t="s">
        <v>608</v>
      </c>
      <c r="AP25" s="2" t="s">
        <v>608</v>
      </c>
      <c r="AQ25" s="2" t="s">
        <v>608</v>
      </c>
      <c r="AR25" s="2" t="s">
        <v>785</v>
      </c>
      <c r="AS25" s="2" t="s">
        <v>785</v>
      </c>
      <c r="AT25" s="2" t="s">
        <v>743</v>
      </c>
      <c r="AU25" s="2" t="s">
        <v>800</v>
      </c>
      <c r="AV25" s="2" t="s">
        <v>745</v>
      </c>
      <c r="AW25" s="2" t="s">
        <v>877</v>
      </c>
      <c r="AX25" s="2" t="s">
        <v>823</v>
      </c>
      <c r="AY25" s="2" t="s">
        <v>608</v>
      </c>
      <c r="AZ25" s="2" t="s">
        <v>878</v>
      </c>
      <c r="BA25" s="2" t="s">
        <v>608</v>
      </c>
      <c r="BB25" s="2" t="s">
        <v>879</v>
      </c>
      <c r="BC25" s="123" t="s">
        <v>750</v>
      </c>
      <c r="BD25" s="2" t="s">
        <v>848</v>
      </c>
      <c r="BE25" s="2" t="s">
        <v>852</v>
      </c>
      <c r="BM25" s="2" t="s">
        <v>608</v>
      </c>
      <c r="BN25" s="2" t="s">
        <v>785</v>
      </c>
      <c r="BO25" s="2" t="s">
        <v>785</v>
      </c>
      <c r="BP25" s="2" t="s">
        <v>752</v>
      </c>
      <c r="BQ25" s="2" t="s">
        <v>757</v>
      </c>
      <c r="BR25" s="2" t="s">
        <v>745</v>
      </c>
      <c r="BS25" s="2" t="s">
        <v>785</v>
      </c>
      <c r="BT25" s="2" t="s">
        <v>747</v>
      </c>
      <c r="BU25" s="2" t="s">
        <v>866</v>
      </c>
      <c r="BV25" s="2" t="s">
        <v>811</v>
      </c>
      <c r="BW25" s="2" t="s">
        <v>760</v>
      </c>
      <c r="BX25" s="2" t="s">
        <v>761</v>
      </c>
      <c r="BY25" s="2" t="s">
        <v>828</v>
      </c>
      <c r="BZ25" s="2" t="s">
        <v>880</v>
      </c>
      <c r="CA25" s="2" t="s">
        <v>843</v>
      </c>
      <c r="CB25" s="2" t="s">
        <v>813</v>
      </c>
      <c r="CC25" s="2" t="s">
        <v>570</v>
      </c>
      <c r="CD25" s="2" t="s">
        <v>6</v>
      </c>
      <c r="CE25" s="2" t="s">
        <v>784</v>
      </c>
      <c r="CF25" s="2" t="s">
        <v>291</v>
      </c>
      <c r="CG25" s="2" t="s">
        <v>874</v>
      </c>
      <c r="CH25" s="2" t="s">
        <v>750</v>
      </c>
    </row>
    <row r="26" spans="2:86" x14ac:dyDescent="0.3">
      <c r="B26" s="91"/>
      <c r="C26" s="91"/>
      <c r="E26" s="127" t="s">
        <v>433</v>
      </c>
      <c r="Q26" s="2"/>
      <c r="T26" s="51"/>
      <c r="AE26" s="122"/>
      <c r="BC26" s="123"/>
      <c r="BD26" s="175"/>
      <c r="BF26" s="131"/>
      <c r="BG26" s="131"/>
      <c r="BH26" s="131"/>
      <c r="BI26" s="131"/>
      <c r="BJ26" s="131"/>
      <c r="BK26" s="131"/>
      <c r="BL26" s="131"/>
      <c r="BM26" s="131"/>
      <c r="BN26" s="131"/>
      <c r="BO26" s="131"/>
      <c r="BP26" s="131"/>
      <c r="BR26" s="131"/>
      <c r="BS26" s="131"/>
      <c r="BT26" s="131"/>
      <c r="BX26" s="131"/>
      <c r="BY26" s="131"/>
      <c r="CA26" s="131"/>
      <c r="CB26" s="131"/>
      <c r="CC26" s="131"/>
      <c r="CD26" s="131"/>
      <c r="CE26" s="131"/>
      <c r="CF26" s="131"/>
      <c r="CG26" s="131"/>
    </row>
    <row r="27" spans="2:86" x14ac:dyDescent="0.3">
      <c r="B27" s="91"/>
      <c r="C27" s="91"/>
      <c r="E27" s="127" t="s">
        <v>431</v>
      </c>
      <c r="Q27" s="2"/>
      <c r="T27" s="51"/>
      <c r="AE27" s="122"/>
      <c r="BC27" s="123"/>
      <c r="BD27" s="175"/>
      <c r="BF27" s="131"/>
      <c r="BG27" s="131"/>
      <c r="BH27" s="131"/>
      <c r="BI27" s="131"/>
      <c r="BJ27" s="131"/>
      <c r="BK27" s="131"/>
      <c r="BL27" s="131"/>
      <c r="BM27" s="131"/>
      <c r="BN27" s="131"/>
      <c r="BO27" s="131"/>
      <c r="BP27" s="131"/>
      <c r="BR27" s="131"/>
      <c r="BS27" s="131"/>
      <c r="BT27" s="131"/>
      <c r="BX27" s="131"/>
      <c r="BY27" s="131"/>
      <c r="CA27" s="131"/>
      <c r="CB27" s="131"/>
      <c r="CC27" s="131"/>
      <c r="CD27" s="131"/>
      <c r="CE27" s="131"/>
      <c r="CF27" s="131"/>
      <c r="CG27" s="131"/>
    </row>
    <row r="28" spans="2:86" x14ac:dyDescent="0.3">
      <c r="B28" s="91"/>
      <c r="C28" s="91"/>
      <c r="E28" s="127" t="s">
        <v>431</v>
      </c>
      <c r="Q28" s="2"/>
      <c r="T28" s="51"/>
      <c r="AE28" s="122"/>
      <c r="BC28" s="123"/>
      <c r="BD28" s="175"/>
      <c r="BF28" s="131"/>
      <c r="BG28" s="131"/>
      <c r="BH28" s="131"/>
      <c r="BI28" s="131"/>
      <c r="BJ28" s="131"/>
      <c r="BK28" s="131"/>
      <c r="BL28" s="131"/>
      <c r="BM28" s="131"/>
      <c r="BN28" s="131"/>
      <c r="BO28" s="131"/>
      <c r="BP28" s="131"/>
      <c r="BR28" s="131"/>
      <c r="BS28" s="131"/>
      <c r="BT28" s="131"/>
      <c r="BX28" s="131"/>
      <c r="BY28" s="131"/>
      <c r="CA28" s="131"/>
      <c r="CB28" s="131"/>
      <c r="CC28" s="131"/>
      <c r="CD28" s="131"/>
      <c r="CE28" s="131"/>
      <c r="CF28" s="131"/>
      <c r="CG28" s="131"/>
    </row>
    <row r="29" spans="2:86" x14ac:dyDescent="0.3">
      <c r="B29" s="91"/>
      <c r="C29" s="91"/>
      <c r="E29" s="127" t="s">
        <v>431</v>
      </c>
      <c r="Q29" s="2"/>
      <c r="T29" s="51"/>
      <c r="AE29" s="122"/>
      <c r="BC29" s="123"/>
      <c r="BD29" s="175"/>
      <c r="BF29" s="131"/>
      <c r="BG29" s="131"/>
      <c r="BH29" s="131"/>
      <c r="BI29" s="131"/>
      <c r="BJ29" s="131"/>
      <c r="BK29" s="131"/>
      <c r="BL29" s="131"/>
      <c r="BM29" s="131"/>
      <c r="BN29" s="131"/>
      <c r="BO29" s="131"/>
      <c r="BP29" s="131"/>
      <c r="BR29" s="131"/>
      <c r="BS29" s="131"/>
      <c r="BT29" s="131"/>
      <c r="BX29" s="131"/>
      <c r="BY29" s="131"/>
      <c r="CA29" s="131"/>
      <c r="CB29" s="131"/>
      <c r="CC29" s="131"/>
      <c r="CD29" s="131"/>
      <c r="CE29" s="131"/>
      <c r="CF29" s="131"/>
      <c r="CG29" s="131"/>
    </row>
    <row r="30" spans="2:86" x14ac:dyDescent="0.3">
      <c r="B30" s="91"/>
      <c r="C30" s="91"/>
      <c r="E30" s="128" t="s">
        <v>431</v>
      </c>
      <c r="Q30" s="2"/>
      <c r="T30" s="51"/>
      <c r="AE30" s="122"/>
      <c r="BC30" s="123"/>
      <c r="BD30" s="175"/>
      <c r="BF30" s="131"/>
      <c r="BG30" s="131"/>
      <c r="BH30" s="131"/>
      <c r="BI30" s="131"/>
      <c r="BJ30" s="131"/>
      <c r="BK30" s="131"/>
      <c r="BL30" s="131"/>
      <c r="BM30" s="131"/>
      <c r="BN30" s="131"/>
      <c r="BO30" s="131"/>
      <c r="BP30" s="131"/>
      <c r="BR30" s="131"/>
      <c r="BS30" s="131"/>
      <c r="BT30" s="131"/>
      <c r="BX30" s="131"/>
      <c r="BY30" s="131"/>
      <c r="CA30" s="131"/>
      <c r="CB30" s="131"/>
      <c r="CC30" s="131"/>
      <c r="CD30" s="131"/>
      <c r="CE30" s="131"/>
      <c r="CF30" s="131"/>
      <c r="CG30" s="131"/>
    </row>
  </sheetData>
  <mergeCells count="2">
    <mergeCell ref="BD14:CH14"/>
    <mergeCell ref="AE14:BC14"/>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B466E2C-5521-4CF9-A009-6DDA2B7C55F0}">
            <xm:f>Data!$H$40</xm:f>
            <x14:dxf>
              <font>
                <color theme="0"/>
              </font>
              <fill>
                <patternFill>
                  <bgColor rgb="FFF25022"/>
                </patternFill>
              </fill>
            </x14:dxf>
          </x14:cfRule>
          <x14:cfRule type="cellIs" priority="2" operator="equal" id="{BA633F57-A744-4E82-AE4F-383EEFFF92A7}">
            <xm:f>Data!$H$41</xm:f>
            <x14:dxf>
              <font>
                <color auto="1"/>
              </font>
              <fill>
                <patternFill>
                  <fgColor auto="1"/>
                  <bgColor rgb="FFFFB900"/>
                </patternFill>
              </fill>
            </x14:dxf>
          </x14:cfRule>
          <x14:cfRule type="cellIs" priority="3" operator="equal" id="{A1FD57D0-4F74-4136-9EBB-0C994AF10F87}">
            <xm:f>Data!$H$42</xm:f>
            <x14:dxf>
              <font>
                <color auto="1"/>
              </font>
              <fill>
                <patternFill>
                  <bgColor rgb="FF00A4EF"/>
                </patternFill>
              </fill>
            </x14:dxf>
          </x14:cfRule>
          <x14:cfRule type="cellIs" priority="4" operator="equal" id="{9D9F9DE4-6FA7-477D-82E2-2FC95419AF67}">
            <xm:f>Data!$H$43</xm:f>
            <x14:dxf>
              <font>
                <color auto="1"/>
              </font>
              <fill>
                <patternFill>
                  <bgColor rgb="FF7FBA00"/>
                </patternFill>
              </fill>
            </x14:dxf>
          </x14:cfRule>
          <xm:sqref>E16:E30 W16:AD30 AR16:AX30</xm:sqref>
        </x14:conditionalFormatting>
        <x14:conditionalFormatting xmlns:xm="http://schemas.microsoft.com/office/excel/2006/main">
          <x14:cfRule type="cellIs" priority="10" operator="equal" id="{A0A007BC-E875-4D4B-82DE-442377BFC36D}">
            <xm:f>Data!$K$45</xm:f>
            <x14:dxf>
              <font>
                <color theme="1" tint="0.24994659260841701"/>
              </font>
              <fill>
                <patternFill>
                  <bgColor rgb="FF7FBA00"/>
                </patternFill>
              </fill>
            </x14:dxf>
          </x14:cfRule>
          <x14:cfRule type="cellIs" priority="11" operator="equal" id="{56529AF3-35AE-4BC5-8A60-FB6221879958}">
            <xm:f>Data!$K$44</xm:f>
            <x14:dxf>
              <font>
                <color theme="0"/>
              </font>
              <fill>
                <patternFill>
                  <bgColor rgb="FFF25022"/>
                </patternFill>
              </fill>
            </x14:dxf>
          </x14:cfRule>
          <xm:sqref>O16:O30</xm:sqref>
        </x14:conditionalFormatting>
        <x14:conditionalFormatting xmlns:xm="http://schemas.microsoft.com/office/excel/2006/main">
          <x14:cfRule type="cellIs" priority="244" operator="equal" id="{C5A729C1-54C4-4AB3-8258-73196BE10FA3}">
            <xm:f>Data!$H$40</xm:f>
            <x14:dxf>
              <font>
                <color theme="0"/>
              </font>
              <fill>
                <patternFill>
                  <bgColor rgb="FFF25022"/>
                </patternFill>
              </fill>
            </x14:dxf>
          </x14:cfRule>
          <x14:cfRule type="cellIs" priority="245" operator="equal" id="{730DCF5B-164E-4369-92BB-13E9A41B24D8}">
            <xm:f>Data!$H$41</xm:f>
            <x14:dxf>
              <font>
                <color auto="1"/>
              </font>
              <fill>
                <patternFill>
                  <fgColor auto="1"/>
                  <bgColor rgb="FFFFB900"/>
                </patternFill>
              </fill>
            </x14:dxf>
          </x14:cfRule>
          <x14:cfRule type="cellIs" priority="246" operator="equal" id="{372153F0-93BF-4B78-977F-F3A2EE5F36A1}">
            <xm:f>Data!$H$42</xm:f>
            <x14:dxf>
              <font>
                <color auto="1"/>
              </font>
              <fill>
                <patternFill>
                  <bgColor rgb="FF00A4EF"/>
                </patternFill>
              </fill>
            </x14:dxf>
          </x14:cfRule>
          <x14:cfRule type="cellIs" priority="247" operator="equal" id="{0E3C9060-17CC-49A6-BA7C-59A918C5C227}">
            <xm:f>Data!$H$43</xm:f>
            <x14:dxf>
              <font>
                <color auto="1"/>
              </font>
              <fill>
                <patternFill>
                  <bgColor rgb="FF7FBA00"/>
                </patternFill>
              </fill>
            </x14:dxf>
          </x14:cfRule>
          <xm:sqref>R16:R30</xm:sqref>
        </x14:conditionalFormatting>
        <x14:conditionalFormatting xmlns:xm="http://schemas.microsoft.com/office/excel/2006/main">
          <x14:cfRule type="cellIs" priority="5" operator="equal" id="{3AD21BAD-49E5-485A-ABB6-7D325BFE19D0}">
            <xm:f>Data!$K$26</xm:f>
            <x14:dxf>
              <font>
                <color theme="1" tint="0.24994659260841701"/>
              </font>
              <fill>
                <patternFill>
                  <bgColor rgb="FF7FBA00"/>
                </patternFill>
              </fill>
            </x14:dxf>
          </x14:cfRule>
          <x14:cfRule type="cellIs" priority="6" operator="equal" id="{72430CAA-410C-4674-999C-81A014128AA3}">
            <xm:f>Data!$K$27</xm:f>
            <x14:dxf>
              <font>
                <color theme="1" tint="0.24994659260841701"/>
              </font>
              <fill>
                <patternFill>
                  <bgColor rgb="FF7FBA00"/>
                </patternFill>
              </fill>
            </x14:dxf>
          </x14:cfRule>
          <x14:cfRule type="cellIs" priority="7" operator="equal" id="{C8FFBDCE-E2D3-4CB4-8012-D9155049B472}">
            <xm:f>Data!$K$28</xm:f>
            <x14:dxf>
              <font>
                <color theme="1" tint="0.24994659260841701"/>
              </font>
              <fill>
                <patternFill>
                  <bgColor rgb="FF7FBA00"/>
                </patternFill>
              </fill>
            </x14:dxf>
          </x14:cfRule>
          <x14:cfRule type="cellIs" priority="8" operator="equal" id="{C8B3D7A6-C8EA-4FE6-A9BC-570660DA3ACE}">
            <xm:f>Data!$K$29</xm:f>
            <x14:dxf>
              <font>
                <color theme="1" tint="0.24994659260841701"/>
              </font>
              <fill>
                <patternFill>
                  <bgColor rgb="FFFFB900"/>
                </patternFill>
              </fill>
            </x14:dxf>
          </x14:cfRule>
          <x14:cfRule type="cellIs" priority="9" operator="equal" id="{5F75A72B-1C57-4285-80C5-734C3B21520D}">
            <xm:f>Data!$K$30</xm:f>
            <x14:dxf>
              <font>
                <color theme="0"/>
              </font>
              <fill>
                <patternFill>
                  <bgColor rgb="FFF25022"/>
                </patternFill>
              </fill>
            </x14:dxf>
          </x14:cfRule>
          <xm:sqref>T16:T30</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9E9D21F6-7F99-4239-90E8-1C6C0D3FF88D}">
          <x14:formula1>
            <xm:f>Data!$H$9:$H$12</xm:f>
          </x14:formula1>
          <xm:sqref>CA16:CA30</xm:sqref>
        </x14:dataValidation>
        <x14:dataValidation type="list" allowBlank="1" showInputMessage="1" showErrorMessage="1" xr:uid="{7BFECD2C-770A-42E8-B172-B122153B4599}">
          <x14:formula1>
            <xm:f>Data!$K$10:$K$12</xm:f>
          </x14:formula1>
          <xm:sqref>CE16:CE30</xm:sqref>
        </x14:dataValidation>
        <x14:dataValidation type="list" allowBlank="1" showInputMessage="1" showErrorMessage="1" xr:uid="{E3B699C3-87CB-4828-9D64-7B7E49C4FE3F}">
          <x14:formula1>
            <xm:f>Data!$K$26:$K$30</xm:f>
          </x14:formula1>
          <xm:sqref>T16:T30</xm:sqref>
        </x14:dataValidation>
        <x14:dataValidation type="list" allowBlank="1" showInputMessage="1" showErrorMessage="1" xr:uid="{9E95B080-C7F9-4A0E-B93B-731F2A669CD9}">
          <x14:formula1>
            <xm:f>Data!$K$37:$K$41</xm:f>
          </x14:formula1>
          <xm:sqref>Q16:Q30</xm:sqref>
        </x14:dataValidation>
        <x14:dataValidation type="list" allowBlank="1" showInputMessage="1" showErrorMessage="1" xr:uid="{C71087CA-ED35-4153-A277-FEFB2681232D}">
          <x14:formula1>
            <xm:f>Data!$K$44:$K$45</xm:f>
          </x14:formula1>
          <xm:sqref>O16:O30</xm:sqref>
        </x14:dataValidation>
        <x14:dataValidation type="list" allowBlank="1" showInputMessage="1" showErrorMessage="1" xr:uid="{DF92C4C2-E84E-490A-9BFB-BB6591685152}">
          <x14:formula1>
            <xm:f>Data!$H$31:$H$32</xm:f>
          </x14:formula1>
          <xm:sqref>BY16:BY30</xm:sqref>
        </x14:dataValidation>
        <x14:dataValidation type="list" allowBlank="1" showInputMessage="1" showErrorMessage="1" xr:uid="{1862D127-10AB-4EAF-804F-CD4D750CF71E}">
          <x14:formula1>
            <xm:f>Data!$H$35:$H$37</xm:f>
          </x14:formula1>
          <xm:sqref>AX16:AX30 BT16:BT30</xm:sqref>
        </x14:dataValidation>
        <x14:dataValidation type="list" allowBlank="1" showInputMessage="1" showErrorMessage="1" xr:uid="{E870E53A-2C32-405A-971E-734FFF180D11}">
          <x14:formula1>
            <xm:f>Data!$E$66:$E$69</xm:f>
          </x14:formula1>
          <xm:sqref>CG16:CG30</xm:sqref>
        </x14:dataValidation>
        <x14:dataValidation type="list" allowBlank="1" showInputMessage="1" showErrorMessage="1" xr:uid="{360629F5-461B-41D1-A516-D8DEE0AE9E1B}">
          <x14:formula1>
            <xm:f>Data!$E$34:$E$36</xm:f>
          </x14:formula1>
          <xm:sqref>E16:E30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EABF8-3DFE-4BF5-AE8F-D65E53BC7A65}">
  <sheetPr codeName="Sheet5"/>
  <dimension ref="B15:AJ20"/>
  <sheetViews>
    <sheetView showGridLines="0" zoomScaleNormal="100" workbookViewId="0">
      <pane xSplit="5" ySplit="15" topLeftCell="F16" activePane="bottomRight" state="frozen"/>
      <selection pane="topRight" activeCell="F1" sqref="F1"/>
      <selection pane="bottomLeft" activeCell="A16" sqref="A16"/>
      <selection pane="bottomRight" activeCell="U28" sqref="U28"/>
    </sheetView>
  </sheetViews>
  <sheetFormatPr defaultColWidth="9.21875" defaultRowHeight="14.4" x14ac:dyDescent="0.3"/>
  <cols>
    <col min="1" max="1" width="3.77734375" style="2" customWidth="1"/>
    <col min="2" max="2" width="22.44140625" style="2" bestFit="1" customWidth="1"/>
    <col min="3" max="3" width="23.21875" style="2" bestFit="1" customWidth="1"/>
    <col min="4" max="4" width="11.5546875" style="2" bestFit="1" customWidth="1"/>
    <col min="5" max="5" width="17.21875" style="2" bestFit="1" customWidth="1"/>
    <col min="6" max="6" width="11.5546875" style="2" bestFit="1" customWidth="1"/>
    <col min="7" max="7" width="19" style="2" bestFit="1" customWidth="1"/>
    <col min="8" max="8" width="19.21875" style="2" bestFit="1" customWidth="1"/>
    <col min="9" max="9" width="13.77734375" style="2" bestFit="1" customWidth="1"/>
    <col min="10" max="10" width="20.21875" style="2" bestFit="1" customWidth="1"/>
    <col min="11" max="11" width="14.21875" style="2" bestFit="1" customWidth="1"/>
    <col min="12" max="12" width="11.21875" style="2" bestFit="1" customWidth="1"/>
    <col min="13" max="13" width="13.44140625" style="2" bestFit="1" customWidth="1"/>
    <col min="14" max="14" width="8.77734375" style="2" bestFit="1" customWidth="1"/>
    <col min="15" max="15" width="8.44140625" style="2" bestFit="1" customWidth="1"/>
    <col min="16" max="16" width="9" style="2" bestFit="1" customWidth="1"/>
    <col min="17" max="17" width="10.5546875" style="2" bestFit="1" customWidth="1"/>
    <col min="18" max="18" width="12.21875" style="2" bestFit="1" customWidth="1"/>
    <col min="19" max="19" width="13.5546875" style="2" bestFit="1" customWidth="1"/>
    <col min="20" max="20" width="11.77734375" style="2" bestFit="1" customWidth="1"/>
    <col min="21" max="21" width="22.44140625" style="2" bestFit="1" customWidth="1"/>
    <col min="22" max="22" width="14.5546875" style="2" bestFit="1" customWidth="1"/>
    <col min="23" max="23" width="22" style="2" bestFit="1" customWidth="1"/>
    <col min="24" max="24" width="7.5546875" style="2" bestFit="1" customWidth="1"/>
    <col min="25" max="25" width="9.77734375" style="2" bestFit="1" customWidth="1"/>
    <col min="26" max="26" width="15.5546875" style="2" bestFit="1" customWidth="1"/>
    <col min="27" max="27" width="23.21875" style="2" bestFit="1" customWidth="1"/>
    <col min="28" max="28" width="17" style="2" bestFit="1" customWidth="1"/>
    <col min="29" max="29" width="14.44140625" style="2" bestFit="1" customWidth="1"/>
    <col min="30" max="30" width="24.44140625" style="2" bestFit="1" customWidth="1"/>
    <col min="31" max="31" width="14.77734375" style="2" bestFit="1" customWidth="1"/>
    <col min="32" max="32" width="17" style="2" bestFit="1" customWidth="1"/>
    <col min="33" max="33" width="14.77734375" style="2" bestFit="1" customWidth="1"/>
    <col min="34" max="34" width="17.44140625" style="2" bestFit="1" customWidth="1"/>
    <col min="35" max="35" width="18.5546875" style="2" bestFit="1" customWidth="1"/>
    <col min="36" max="36" width="16" style="2" bestFit="1" customWidth="1"/>
    <col min="37" max="16384" width="9.21875" style="2"/>
  </cols>
  <sheetData>
    <row r="15" spans="2:36" ht="57.6" x14ac:dyDescent="0.3">
      <c r="B15" s="3" t="s">
        <v>881</v>
      </c>
      <c r="C15" s="3" t="s">
        <v>882</v>
      </c>
      <c r="D15" s="3" t="s">
        <v>883</v>
      </c>
      <c r="E15" s="3" t="s">
        <v>140</v>
      </c>
      <c r="F15" s="3" t="s">
        <v>641</v>
      </c>
      <c r="G15" s="3" t="s">
        <v>646</v>
      </c>
      <c r="H15" s="3" t="s">
        <v>269</v>
      </c>
      <c r="I15" s="3" t="s">
        <v>374</v>
      </c>
      <c r="J15" s="3" t="s">
        <v>884</v>
      </c>
      <c r="K15" s="3" t="s">
        <v>885</v>
      </c>
      <c r="L15" s="3" t="s">
        <v>886</v>
      </c>
      <c r="M15" s="3" t="s">
        <v>887</v>
      </c>
      <c r="N15" s="3" t="s">
        <v>888</v>
      </c>
      <c r="O15" s="3" t="s">
        <v>889</v>
      </c>
      <c r="P15" s="3" t="s">
        <v>890</v>
      </c>
      <c r="Q15" s="3" t="s">
        <v>891</v>
      </c>
      <c r="R15" s="3" t="s">
        <v>892</v>
      </c>
      <c r="S15" s="3" t="s">
        <v>713</v>
      </c>
      <c r="T15" s="3" t="s">
        <v>893</v>
      </c>
      <c r="U15" s="3" t="s">
        <v>894</v>
      </c>
      <c r="V15" s="3" t="s">
        <v>895</v>
      </c>
      <c r="W15" s="3" t="s">
        <v>896</v>
      </c>
      <c r="X15" s="3" t="s">
        <v>897</v>
      </c>
      <c r="Y15" s="3" t="s">
        <v>898</v>
      </c>
      <c r="Z15" s="3" t="s">
        <v>899</v>
      </c>
      <c r="AA15" s="3" t="s">
        <v>900</v>
      </c>
      <c r="AB15" s="3" t="s">
        <v>901</v>
      </c>
      <c r="AC15" s="3" t="s">
        <v>902</v>
      </c>
      <c r="AD15" s="3" t="s">
        <v>903</v>
      </c>
      <c r="AE15" s="3" t="s">
        <v>904</v>
      </c>
      <c r="AF15" s="3" t="s">
        <v>905</v>
      </c>
      <c r="AG15" s="3" t="s">
        <v>906</v>
      </c>
      <c r="AH15" s="3" t="s">
        <v>907</v>
      </c>
      <c r="AI15" s="3" t="s">
        <v>76</v>
      </c>
      <c r="AJ15" s="3" t="s">
        <v>908</v>
      </c>
    </row>
    <row r="16" spans="2:36" ht="57.6" x14ac:dyDescent="0.3">
      <c r="B16" s="91">
        <v>45261</v>
      </c>
      <c r="C16" s="91">
        <v>45292</v>
      </c>
      <c r="D16" s="19">
        <v>1</v>
      </c>
      <c r="E16" s="2" t="s">
        <v>567</v>
      </c>
      <c r="F16" s="2" t="s">
        <v>832</v>
      </c>
      <c r="G16" s="2" t="s">
        <v>721</v>
      </c>
      <c r="H16" s="2" t="s">
        <v>301</v>
      </c>
      <c r="I16" s="2" t="s">
        <v>618</v>
      </c>
      <c r="J16" s="2" t="s">
        <v>380</v>
      </c>
      <c r="K16" s="2" t="s">
        <v>909</v>
      </c>
      <c r="L16" s="90">
        <v>1</v>
      </c>
      <c r="M16" s="95" t="s">
        <v>910</v>
      </c>
      <c r="N16" s="95" t="s">
        <v>911</v>
      </c>
      <c r="O16" s="54" t="s">
        <v>912</v>
      </c>
      <c r="P16" s="54" t="s">
        <v>913</v>
      </c>
      <c r="Q16" s="2" t="s">
        <v>914</v>
      </c>
      <c r="R16" s="2" t="s">
        <v>812</v>
      </c>
      <c r="S16" s="2" t="s">
        <v>765</v>
      </c>
      <c r="T16" s="2" t="s">
        <v>766</v>
      </c>
      <c r="U16" s="91">
        <v>45292</v>
      </c>
      <c r="V16" s="2" t="s">
        <v>915</v>
      </c>
      <c r="W16" s="91">
        <v>45292</v>
      </c>
      <c r="X16" s="54" t="s">
        <v>912</v>
      </c>
      <c r="Y16" s="54" t="s">
        <v>913</v>
      </c>
      <c r="Z16" s="2" t="s">
        <v>914</v>
      </c>
      <c r="AA16" s="91">
        <v>45299</v>
      </c>
      <c r="AB16" s="2" t="s">
        <v>915</v>
      </c>
      <c r="AC16" s="2" t="s">
        <v>327</v>
      </c>
      <c r="AD16" s="91">
        <v>45306</v>
      </c>
      <c r="AE16" s="2" t="s">
        <v>915</v>
      </c>
      <c r="AF16" s="2" t="s">
        <v>327</v>
      </c>
      <c r="AG16" s="2" t="s">
        <v>584</v>
      </c>
      <c r="AH16" s="94" t="s">
        <v>916</v>
      </c>
      <c r="AI16" s="94" t="s">
        <v>437</v>
      </c>
      <c r="AJ16" s="92" t="s">
        <v>917</v>
      </c>
    </row>
    <row r="17" spans="2:36" ht="57.6" x14ac:dyDescent="0.3">
      <c r="B17" s="91">
        <v>45261</v>
      </c>
      <c r="C17" s="91">
        <v>45299</v>
      </c>
      <c r="D17" s="19">
        <v>2</v>
      </c>
      <c r="E17" s="2" t="s">
        <v>567</v>
      </c>
      <c r="F17" s="2" t="s">
        <v>787</v>
      </c>
      <c r="G17" s="2" t="s">
        <v>721</v>
      </c>
      <c r="H17" s="2" t="s">
        <v>301</v>
      </c>
      <c r="I17" s="2" t="s">
        <v>786</v>
      </c>
      <c r="J17" s="2" t="s">
        <v>440</v>
      </c>
      <c r="K17" s="2" t="s">
        <v>442</v>
      </c>
      <c r="L17" s="90">
        <v>2</v>
      </c>
      <c r="M17" s="95" t="s">
        <v>910</v>
      </c>
      <c r="N17" s="95" t="s">
        <v>911</v>
      </c>
      <c r="O17" s="54" t="s">
        <v>912</v>
      </c>
      <c r="P17" s="54" t="s">
        <v>913</v>
      </c>
      <c r="Q17" s="2" t="s">
        <v>914</v>
      </c>
      <c r="R17" s="2" t="s">
        <v>812</v>
      </c>
      <c r="S17" s="2" t="s">
        <v>784</v>
      </c>
      <c r="T17" s="2" t="s">
        <v>766</v>
      </c>
      <c r="U17" s="91">
        <v>45292</v>
      </c>
      <c r="V17" s="2" t="s">
        <v>918</v>
      </c>
      <c r="W17" s="91">
        <v>45292</v>
      </c>
      <c r="X17" s="54" t="s">
        <v>912</v>
      </c>
      <c r="Y17" s="54" t="s">
        <v>913</v>
      </c>
      <c r="Z17" s="2" t="s">
        <v>914</v>
      </c>
      <c r="AA17" s="91">
        <v>45306</v>
      </c>
      <c r="AB17" s="2" t="s">
        <v>918</v>
      </c>
      <c r="AC17" s="2" t="s">
        <v>327</v>
      </c>
      <c r="AD17" s="91">
        <v>45313</v>
      </c>
      <c r="AE17" s="2" t="s">
        <v>918</v>
      </c>
      <c r="AF17" s="2" t="s">
        <v>327</v>
      </c>
      <c r="AG17" s="2" t="s">
        <v>584</v>
      </c>
      <c r="AH17" s="94" t="s">
        <v>916</v>
      </c>
      <c r="AI17" s="94" t="s">
        <v>437</v>
      </c>
      <c r="AJ17" s="92" t="s">
        <v>917</v>
      </c>
    </row>
    <row r="18" spans="2:36" ht="86.4" x14ac:dyDescent="0.3">
      <c r="B18" s="91">
        <v>45261</v>
      </c>
      <c r="C18" s="91">
        <v>45306</v>
      </c>
      <c r="D18" s="19">
        <v>2</v>
      </c>
      <c r="E18" s="2" t="s">
        <v>567</v>
      </c>
      <c r="F18" s="2" t="s">
        <v>816</v>
      </c>
      <c r="G18" s="2" t="s">
        <v>721</v>
      </c>
      <c r="H18" s="2" t="s">
        <v>301</v>
      </c>
      <c r="I18" s="2" t="s">
        <v>815</v>
      </c>
      <c r="J18" s="2" t="s">
        <v>440</v>
      </c>
      <c r="K18" s="2" t="s">
        <v>919</v>
      </c>
      <c r="L18" s="90">
        <v>2</v>
      </c>
      <c r="M18" s="95" t="s">
        <v>910</v>
      </c>
      <c r="N18" s="95" t="s">
        <v>911</v>
      </c>
      <c r="O18" s="54" t="s">
        <v>912</v>
      </c>
      <c r="P18" s="54" t="s">
        <v>913</v>
      </c>
      <c r="Q18" s="2" t="s">
        <v>914</v>
      </c>
      <c r="R18" s="2" t="s">
        <v>920</v>
      </c>
      <c r="S18" s="2" t="s">
        <v>814</v>
      </c>
      <c r="T18" s="2" t="s">
        <v>766</v>
      </c>
      <c r="U18" s="91">
        <v>45292</v>
      </c>
      <c r="V18" s="2" t="s">
        <v>915</v>
      </c>
      <c r="W18" s="91">
        <v>45292</v>
      </c>
      <c r="X18" s="54" t="s">
        <v>912</v>
      </c>
      <c r="Y18" s="54" t="s">
        <v>913</v>
      </c>
      <c r="Z18" s="2" t="s">
        <v>914</v>
      </c>
      <c r="AA18" s="91">
        <v>45313</v>
      </c>
      <c r="AB18" s="2" t="s">
        <v>915</v>
      </c>
      <c r="AC18" s="2" t="s">
        <v>327</v>
      </c>
      <c r="AD18" s="91">
        <v>45320</v>
      </c>
      <c r="AE18" s="2" t="s">
        <v>915</v>
      </c>
      <c r="AF18" s="2" t="s">
        <v>327</v>
      </c>
      <c r="AG18" s="2" t="s">
        <v>584</v>
      </c>
      <c r="AH18" s="94" t="s">
        <v>916</v>
      </c>
      <c r="AI18" s="94" t="s">
        <v>437</v>
      </c>
      <c r="AJ18" s="92" t="s">
        <v>917</v>
      </c>
    </row>
    <row r="19" spans="2:36" ht="57.6" x14ac:dyDescent="0.3">
      <c r="B19" s="91">
        <v>45261</v>
      </c>
      <c r="C19" s="91">
        <v>45313</v>
      </c>
      <c r="D19" s="19">
        <v>3</v>
      </c>
      <c r="E19" s="2" t="s">
        <v>567</v>
      </c>
      <c r="F19" s="2" t="s">
        <v>718</v>
      </c>
      <c r="G19" s="2" t="s">
        <v>721</v>
      </c>
      <c r="H19" s="2" t="s">
        <v>301</v>
      </c>
      <c r="I19" s="2" t="s">
        <v>572</v>
      </c>
      <c r="J19" s="2" t="s">
        <v>443</v>
      </c>
      <c r="K19" s="2" t="s">
        <v>921</v>
      </c>
      <c r="L19" s="90">
        <v>3</v>
      </c>
      <c r="M19" s="95" t="s">
        <v>910</v>
      </c>
      <c r="N19" s="95" t="s">
        <v>911</v>
      </c>
      <c r="O19" s="54" t="s">
        <v>912</v>
      </c>
      <c r="P19" s="54" t="s">
        <v>913</v>
      </c>
      <c r="Q19" s="2" t="s">
        <v>914</v>
      </c>
      <c r="R19" s="2" t="s">
        <v>843</v>
      </c>
      <c r="S19" s="2" t="s">
        <v>765</v>
      </c>
      <c r="T19" s="2" t="s">
        <v>831</v>
      </c>
      <c r="U19" s="91">
        <v>45292</v>
      </c>
      <c r="V19" s="2" t="s">
        <v>918</v>
      </c>
      <c r="W19" s="91">
        <v>45292</v>
      </c>
      <c r="X19" s="54" t="s">
        <v>912</v>
      </c>
      <c r="Y19" s="54" t="s">
        <v>913</v>
      </c>
      <c r="Z19" s="2" t="s">
        <v>914</v>
      </c>
      <c r="AA19" s="91">
        <v>45320</v>
      </c>
      <c r="AB19" s="2" t="s">
        <v>918</v>
      </c>
      <c r="AC19" s="2" t="s">
        <v>327</v>
      </c>
      <c r="AD19" s="91">
        <v>45327</v>
      </c>
      <c r="AE19" s="2" t="s">
        <v>918</v>
      </c>
      <c r="AF19" s="2" t="s">
        <v>327</v>
      </c>
      <c r="AG19" s="2" t="s">
        <v>584</v>
      </c>
      <c r="AH19" s="94" t="s">
        <v>916</v>
      </c>
      <c r="AI19" s="94" t="s">
        <v>437</v>
      </c>
      <c r="AJ19" s="92" t="s">
        <v>917</v>
      </c>
    </row>
    <row r="20" spans="2:36" ht="57.6" x14ac:dyDescent="0.3">
      <c r="B20" s="91">
        <v>45261</v>
      </c>
      <c r="C20" s="91">
        <v>45313</v>
      </c>
      <c r="D20" s="19">
        <v>3</v>
      </c>
      <c r="E20" s="2" t="s">
        <v>567</v>
      </c>
      <c r="F20" s="2" t="s">
        <v>767</v>
      </c>
      <c r="G20" s="2" t="s">
        <v>721</v>
      </c>
      <c r="H20" s="2" t="s">
        <v>301</v>
      </c>
      <c r="I20" s="2" t="s">
        <v>572</v>
      </c>
      <c r="J20" s="2" t="s">
        <v>380</v>
      </c>
      <c r="K20" s="2" t="s">
        <v>909</v>
      </c>
      <c r="L20" s="90">
        <v>3</v>
      </c>
      <c r="M20" s="95" t="s">
        <v>910</v>
      </c>
      <c r="N20" s="95" t="s">
        <v>911</v>
      </c>
      <c r="O20" s="54" t="s">
        <v>912</v>
      </c>
      <c r="P20" s="54" t="s">
        <v>913</v>
      </c>
      <c r="Q20" s="2" t="s">
        <v>914</v>
      </c>
      <c r="R20" s="2" t="s">
        <v>843</v>
      </c>
      <c r="S20" s="2" t="s">
        <v>784</v>
      </c>
      <c r="T20" s="2" t="s">
        <v>831</v>
      </c>
      <c r="U20" s="91">
        <v>45292</v>
      </c>
      <c r="V20" s="2" t="s">
        <v>915</v>
      </c>
      <c r="W20" s="91">
        <v>45292</v>
      </c>
      <c r="X20" s="54" t="s">
        <v>912</v>
      </c>
      <c r="Y20" s="54" t="s">
        <v>913</v>
      </c>
      <c r="Z20" s="2" t="s">
        <v>914</v>
      </c>
      <c r="AA20" s="91">
        <v>45327</v>
      </c>
      <c r="AB20" s="2" t="s">
        <v>915</v>
      </c>
      <c r="AC20" s="2" t="s">
        <v>327</v>
      </c>
      <c r="AD20" s="91">
        <v>45334</v>
      </c>
      <c r="AE20" s="2" t="s">
        <v>915</v>
      </c>
      <c r="AF20" s="2" t="s">
        <v>327</v>
      </c>
      <c r="AG20" s="2" t="s">
        <v>584</v>
      </c>
      <c r="AH20" s="94" t="s">
        <v>916</v>
      </c>
      <c r="AI20" s="94" t="s">
        <v>437</v>
      </c>
      <c r="AJ20" s="92" t="s">
        <v>917</v>
      </c>
    </row>
  </sheetData>
  <phoneticPr fontId="4" type="noConversion"/>
  <hyperlinks>
    <hyperlink ref="AJ16" location="'8. Runbook'!A1" display="'8. Runbook'!A1" xr:uid="{B9883903-28A4-41EF-BBFD-2E61BEB413A6}"/>
    <hyperlink ref="AJ17:AJ20" location="'8. Runbook'!A1" display="'8. Runbook'!A1" xr:uid="{62493633-A26D-48D3-BA88-BE9CE69C824B}"/>
    <hyperlink ref="AI16" location="'8. Workload'!A1" display="'8. Workload'!A1" xr:uid="{F8A92730-9E79-4A51-ADB1-39B286150514}"/>
    <hyperlink ref="AI17:AI20" location="'8. Workload'!A1" display="'8. Workload'!A1" xr:uid="{3D5A7B81-C4C8-4D67-91AD-10F486715F5B}"/>
    <hyperlink ref="AH16" location="'8. Digital Estate'!A1" display="'8. Digital Estate'!A1" xr:uid="{F3473F37-12EE-43E0-A7AE-AB9F9960C1B3}"/>
    <hyperlink ref="AH17:AH20" location="'8. Digital Estate'!A1" display="'8. Digital Estate'!A1" xr:uid="{44F9E08F-B22D-4AF4-B65A-1AC1DF20E7EF}"/>
  </hyperlinks>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305" operator="equal" id="{C4B2B4F0-218A-4C7B-AF73-D7479B1837CA}">
            <xm:f>Data!$H$50</xm:f>
            <x14:dxf>
              <font>
                <color theme="1" tint="0.24994659260841701"/>
              </font>
              <fill>
                <patternFill>
                  <bgColor rgb="FF7FBA00"/>
                </patternFill>
              </fill>
            </x14:dxf>
          </x14:cfRule>
          <x14:cfRule type="cellIs" priority="306" operator="equal" id="{FAC5D33A-7A57-4AC8-B3A7-43BBE74D5C57}">
            <xm:f>Data!$H$49</xm:f>
            <x14:dxf>
              <font>
                <color theme="0"/>
              </font>
              <fill>
                <patternFill>
                  <bgColor rgb="FFF25022"/>
                </patternFill>
              </fill>
            </x14:dxf>
          </x14:cfRule>
          <xm:sqref>V16:V20</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6A70D5ED-21D8-4530-AC23-AACFB2F0EB1C}">
          <x14:formula1>
            <xm:f>Data!$K$20:$K$23</xm:f>
          </x14:formula1>
          <xm:sqref>K16:K20</xm:sqref>
        </x14:dataValidation>
        <x14:dataValidation type="list" allowBlank="1" showInputMessage="1" showErrorMessage="1" xr:uid="{96C6E3AA-B3CD-4B98-AB98-67D83F4D7199}">
          <x14:formula1>
            <xm:f>Data!$E$2:$E$14</xm:f>
          </x14:formula1>
          <xm:sqref>J16:J20</xm:sqref>
        </x14:dataValidation>
        <x14:dataValidation type="list" allowBlank="1" showInputMessage="1" showErrorMessage="1" xr:uid="{C04CB689-868F-4BA1-9225-1B767B12BC12}">
          <x14:formula1>
            <xm:f>Data!$H$9:$H$12</xm:f>
          </x14:formula1>
          <xm:sqref>R16:R20</xm:sqref>
        </x14:dataValidation>
        <x14:dataValidation type="list" allowBlank="1" showInputMessage="1" showErrorMessage="1" xr:uid="{C9962F16-73A3-4BE7-BC6D-9E5C81A401A9}">
          <x14:formula1>
            <xm:f>Data!$K$10:$K$12</xm:f>
          </x14:formula1>
          <xm:sqref>S16:S20</xm:sqref>
        </x14:dataValidation>
        <x14:dataValidation type="list" allowBlank="1" showInputMessage="1" showErrorMessage="1" xr:uid="{35842863-D5EB-4D20-8A1E-4C5A01DC7C31}">
          <x14:formula1>
            <xm:f>Data!$E$66:$E$69</xm:f>
          </x14:formula1>
          <xm:sqref>T16:T20</xm:sqref>
        </x14:dataValidation>
        <x14:dataValidation type="list" allowBlank="1" showInputMessage="1" showErrorMessage="1" xr:uid="{0ECBE6F6-F6A8-45FA-B097-4A020CCAEA4C}">
          <x14:formula1>
            <xm:f>Data!$H$49:$H$50</xm:f>
          </x14:formula1>
          <xm:sqref>V16:V20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056C7-0B96-4716-9D97-232246D5A9E0}">
  <sheetPr codeName="Sheet11"/>
  <dimension ref="B2:BL69"/>
  <sheetViews>
    <sheetView showGridLines="0" zoomScale="85" zoomScaleNormal="85" workbookViewId="0">
      <pane ySplit="10" topLeftCell="A31" activePane="bottomLeft" state="frozen"/>
      <selection pane="bottomLeft" activeCell="S22" sqref="S22"/>
    </sheetView>
  </sheetViews>
  <sheetFormatPr defaultColWidth="8.5546875" defaultRowHeight="14.4" x14ac:dyDescent="0.3"/>
  <cols>
    <col min="1" max="1" width="4.5546875" customWidth="1"/>
    <col min="2" max="2" width="9" bestFit="1" customWidth="1"/>
    <col min="3" max="3" width="116.77734375" bestFit="1" customWidth="1"/>
    <col min="4" max="4" width="11.44140625" bestFit="1" customWidth="1"/>
    <col min="5" max="5" width="8.5546875" bestFit="1" customWidth="1"/>
    <col min="6" max="6" width="10.5546875" bestFit="1" customWidth="1"/>
    <col min="7" max="7" width="15.77734375" bestFit="1" customWidth="1"/>
    <col min="8" max="8" width="15.44140625" bestFit="1" customWidth="1"/>
    <col min="10" max="10" width="20.5546875" bestFit="1" customWidth="1"/>
  </cols>
  <sheetData>
    <row r="2" spans="2:64" ht="21" x14ac:dyDescent="0.4">
      <c r="B2" s="276" t="s">
        <v>922</v>
      </c>
      <c r="C2" s="276"/>
      <c r="D2" s="276"/>
      <c r="E2" s="276"/>
      <c r="F2" s="276"/>
      <c r="G2" s="276"/>
      <c r="H2" s="276"/>
      <c r="I2" s="276"/>
      <c r="J2" s="276"/>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row>
    <row r="7" spans="2:64" x14ac:dyDescent="0.3">
      <c r="B7" s="301" t="s">
        <v>923</v>
      </c>
      <c r="C7" s="301"/>
      <c r="D7" s="301"/>
      <c r="E7" s="301"/>
      <c r="F7" s="301"/>
      <c r="G7" s="301"/>
      <c r="H7" s="301"/>
      <c r="I7" s="301"/>
      <c r="J7" s="301"/>
    </row>
    <row r="8" spans="2:64" x14ac:dyDescent="0.3">
      <c r="B8" s="306" t="s">
        <v>924</v>
      </c>
      <c r="C8" s="306"/>
      <c r="D8" s="191"/>
      <c r="E8" s="191"/>
      <c r="F8" s="191"/>
      <c r="G8" s="191"/>
      <c r="H8" s="191"/>
      <c r="I8" s="191"/>
      <c r="J8" s="191"/>
    </row>
    <row r="9" spans="2:64" x14ac:dyDescent="0.3">
      <c r="B9" s="192" t="s">
        <v>925</v>
      </c>
      <c r="C9" s="194" t="s">
        <v>596</v>
      </c>
      <c r="D9" s="37" t="s">
        <v>926</v>
      </c>
      <c r="E9" s="191"/>
      <c r="F9" s="191"/>
      <c r="G9" s="191"/>
      <c r="H9" s="191"/>
      <c r="I9" s="191"/>
      <c r="J9" s="191"/>
    </row>
    <row r="10" spans="2:64" ht="72" x14ac:dyDescent="0.3">
      <c r="B10" s="203" t="s">
        <v>927</v>
      </c>
      <c r="C10" s="193" t="s">
        <v>928</v>
      </c>
    </row>
    <row r="11" spans="2:64" x14ac:dyDescent="0.3">
      <c r="B11" s="2"/>
      <c r="C11" s="2"/>
      <c r="D11" s="2"/>
      <c r="E11" s="2"/>
      <c r="F11" s="2"/>
      <c r="G11" s="2"/>
      <c r="H11" s="2"/>
    </row>
    <row r="12" spans="2:64" x14ac:dyDescent="0.3">
      <c r="B12" s="2"/>
      <c r="C12" s="2"/>
      <c r="D12" s="2"/>
      <c r="E12" s="2"/>
      <c r="F12" s="2"/>
      <c r="G12" s="302" t="s">
        <v>929</v>
      </c>
      <c r="H12" s="303"/>
    </row>
    <row r="13" spans="2:64" ht="28.8" x14ac:dyDescent="0.3">
      <c r="B13" s="2" t="s">
        <v>930</v>
      </c>
      <c r="C13" s="2" t="s">
        <v>931</v>
      </c>
      <c r="D13" s="2" t="s">
        <v>932</v>
      </c>
      <c r="E13" s="2" t="s">
        <v>933</v>
      </c>
      <c r="F13" s="2" t="s">
        <v>934</v>
      </c>
      <c r="G13" s="195" t="s">
        <v>935</v>
      </c>
      <c r="H13" s="196" t="s">
        <v>936</v>
      </c>
      <c r="I13" s="2" t="s">
        <v>937</v>
      </c>
      <c r="J13" s="2" t="s">
        <v>938</v>
      </c>
    </row>
    <row r="14" spans="2:64" x14ac:dyDescent="0.3">
      <c r="B14" s="19" t="s">
        <v>939</v>
      </c>
      <c r="C14" s="2" t="s">
        <v>940</v>
      </c>
      <c r="D14" s="2" t="s">
        <v>6</v>
      </c>
      <c r="E14" s="2" t="s">
        <v>6</v>
      </c>
      <c r="F14" s="2" t="str">
        <f>TEXT(Table220[[#This Row],[End DateTime]]-Table220[[#This Row],[Start DateTime]],"h")</f>
        <v>1</v>
      </c>
      <c r="G14" s="197">
        <v>44827</v>
      </c>
      <c r="H14" s="198">
        <v>44827.041666666664</v>
      </c>
      <c r="I14" s="2" t="s">
        <v>6</v>
      </c>
      <c r="J14" s="2"/>
    </row>
    <row r="15" spans="2:64" x14ac:dyDescent="0.3">
      <c r="B15" s="19" t="s">
        <v>941</v>
      </c>
      <c r="C15" s="2" t="s">
        <v>942</v>
      </c>
      <c r="D15" s="2" t="s">
        <v>6</v>
      </c>
      <c r="E15" s="2" t="s">
        <v>6</v>
      </c>
      <c r="F15" s="2" t="str">
        <f>TEXT(Table220[[#This Row],[End DateTime]]-Table220[[#This Row],[Start DateTime]],"h")</f>
        <v>1</v>
      </c>
      <c r="G15" s="197">
        <v>44827</v>
      </c>
      <c r="H15" s="198">
        <v>44827.041666666664</v>
      </c>
      <c r="I15" s="2" t="s">
        <v>6</v>
      </c>
      <c r="J15" s="2" t="s">
        <v>943</v>
      </c>
    </row>
    <row r="16" spans="2:64" x14ac:dyDescent="0.3">
      <c r="B16" s="19" t="s">
        <v>944</v>
      </c>
      <c r="C16" s="2" t="s">
        <v>945</v>
      </c>
      <c r="D16" s="2" t="s">
        <v>6</v>
      </c>
      <c r="E16" s="2" t="s">
        <v>6</v>
      </c>
      <c r="F16" s="2" t="str">
        <f>TEXT(Table220[[#This Row],[End DateTime]]-Table220[[#This Row],[Start DateTime]],"h")</f>
        <v>1</v>
      </c>
      <c r="G16" s="197">
        <v>44827</v>
      </c>
      <c r="H16" s="198">
        <v>44827.041666666664</v>
      </c>
      <c r="I16" s="2" t="s">
        <v>6</v>
      </c>
      <c r="J16" s="2" t="s">
        <v>946</v>
      </c>
    </row>
    <row r="17" spans="2:10" x14ac:dyDescent="0.3">
      <c r="B17" s="19" t="s">
        <v>947</v>
      </c>
      <c r="C17" s="2" t="s">
        <v>948</v>
      </c>
      <c r="D17" s="2" t="s">
        <v>6</v>
      </c>
      <c r="E17" s="2" t="s">
        <v>6</v>
      </c>
      <c r="F17" s="2" t="str">
        <f>TEXT(Table220[[#This Row],[End DateTime]]-Table220[[#This Row],[Start DateTime]],"h")</f>
        <v>1</v>
      </c>
      <c r="G17" s="197">
        <v>44827</v>
      </c>
      <c r="H17" s="198">
        <v>44827.041666666664</v>
      </c>
      <c r="I17" s="2" t="s">
        <v>6</v>
      </c>
      <c r="J17" s="40" t="s">
        <v>949</v>
      </c>
    </row>
    <row r="18" spans="2:10" x14ac:dyDescent="0.3">
      <c r="B18" s="19" t="s">
        <v>950</v>
      </c>
      <c r="C18" s="2" t="s">
        <v>951</v>
      </c>
      <c r="D18" s="2" t="s">
        <v>6</v>
      </c>
      <c r="E18" s="2" t="s">
        <v>6</v>
      </c>
      <c r="F18" s="2" t="str">
        <f>TEXT(Table220[[#This Row],[End DateTime]]-Table220[[#This Row],[Start DateTime]],"h")</f>
        <v>1</v>
      </c>
      <c r="G18" s="197">
        <v>44827</v>
      </c>
      <c r="H18" s="198">
        <v>44827.041666666664</v>
      </c>
      <c r="I18" s="2" t="s">
        <v>6</v>
      </c>
      <c r="J18" s="2" t="s">
        <v>952</v>
      </c>
    </row>
    <row r="19" spans="2:10" x14ac:dyDescent="0.3">
      <c r="B19" s="19" t="s">
        <v>953</v>
      </c>
      <c r="C19" s="2" t="s">
        <v>954</v>
      </c>
      <c r="D19" s="2" t="s">
        <v>6</v>
      </c>
      <c r="E19" s="2" t="s">
        <v>6</v>
      </c>
      <c r="F19" s="2" t="str">
        <f>TEXT(Table220[[#This Row],[End DateTime]]-Table220[[#This Row],[Start DateTime]],"h")</f>
        <v>1</v>
      </c>
      <c r="G19" s="197">
        <v>44827</v>
      </c>
      <c r="H19" s="198">
        <v>44827.041666666664</v>
      </c>
      <c r="I19" s="2" t="s">
        <v>6</v>
      </c>
      <c r="J19" s="40" t="s">
        <v>955</v>
      </c>
    </row>
    <row r="20" spans="2:10" x14ac:dyDescent="0.3">
      <c r="B20" s="19" t="s">
        <v>956</v>
      </c>
      <c r="C20" s="2" t="s">
        <v>957</v>
      </c>
      <c r="D20" s="2" t="s">
        <v>6</v>
      </c>
      <c r="E20" s="2" t="s">
        <v>6</v>
      </c>
      <c r="F20" s="2" t="str">
        <f>TEXT(Table220[[#This Row],[End DateTime]]-Table220[[#This Row],[Start DateTime]],"h")</f>
        <v>1</v>
      </c>
      <c r="G20" s="197">
        <v>44827</v>
      </c>
      <c r="H20" s="198">
        <v>44827.041666666664</v>
      </c>
      <c r="I20" s="2" t="s">
        <v>6</v>
      </c>
      <c r="J20" s="40" t="s">
        <v>955</v>
      </c>
    </row>
    <row r="21" spans="2:10" x14ac:dyDescent="0.3">
      <c r="B21" s="19" t="s">
        <v>958</v>
      </c>
      <c r="C21" s="2" t="s">
        <v>959</v>
      </c>
      <c r="D21" s="2" t="s">
        <v>6</v>
      </c>
      <c r="E21" s="2" t="s">
        <v>6</v>
      </c>
      <c r="F21" s="2" t="str">
        <f>TEXT(Table220[[#This Row],[End DateTime]]-Table220[[#This Row],[Start DateTime]],"h")</f>
        <v>1</v>
      </c>
      <c r="G21" s="197">
        <v>44827</v>
      </c>
      <c r="H21" s="198">
        <v>44827.041666666664</v>
      </c>
      <c r="I21" s="2" t="s">
        <v>6</v>
      </c>
      <c r="J21" s="40" t="s">
        <v>955</v>
      </c>
    </row>
    <row r="22" spans="2:10" x14ac:dyDescent="0.3">
      <c r="B22" s="19" t="s">
        <v>960</v>
      </c>
      <c r="C22" s="2" t="s">
        <v>961</v>
      </c>
      <c r="D22" s="2" t="s">
        <v>6</v>
      </c>
      <c r="E22" s="2" t="s">
        <v>6</v>
      </c>
      <c r="F22" s="2" t="str">
        <f>TEXT(Table220[[#This Row],[End DateTime]]-Table220[[#This Row],[Start DateTime]],"h")</f>
        <v>1</v>
      </c>
      <c r="G22" s="197">
        <v>44827</v>
      </c>
      <c r="H22" s="198">
        <v>44827.041666666664</v>
      </c>
      <c r="I22" s="2" t="s">
        <v>6</v>
      </c>
      <c r="J22" s="40" t="s">
        <v>962</v>
      </c>
    </row>
    <row r="23" spans="2:10" x14ac:dyDescent="0.3">
      <c r="B23" s="19" t="s">
        <v>963</v>
      </c>
      <c r="C23" s="2" t="s">
        <v>964</v>
      </c>
      <c r="D23" s="2" t="s">
        <v>6</v>
      </c>
      <c r="E23" s="2" t="s">
        <v>6</v>
      </c>
      <c r="F23" s="2" t="str">
        <f>TEXT(Table220[[#This Row],[End DateTime]]-Table220[[#This Row],[Start DateTime]],"h")</f>
        <v>1</v>
      </c>
      <c r="G23" s="197">
        <v>44827</v>
      </c>
      <c r="H23" s="198">
        <v>44827.041666666664</v>
      </c>
      <c r="I23" s="2" t="s">
        <v>6</v>
      </c>
      <c r="J23" s="40" t="s">
        <v>965</v>
      </c>
    </row>
    <row r="24" spans="2:10" x14ac:dyDescent="0.3">
      <c r="B24" s="19" t="s">
        <v>966</v>
      </c>
      <c r="C24" s="2" t="s">
        <v>967</v>
      </c>
      <c r="D24" s="2" t="s">
        <v>6</v>
      </c>
      <c r="E24" s="2" t="s">
        <v>6</v>
      </c>
      <c r="F24" s="2" t="str">
        <f>TEXT(Table220[[#This Row],[End DateTime]]-Table220[[#This Row],[Start DateTime]],"h")</f>
        <v>1</v>
      </c>
      <c r="G24" s="197">
        <v>44827</v>
      </c>
      <c r="H24" s="198">
        <v>44827.041666666664</v>
      </c>
      <c r="I24" s="2" t="s">
        <v>6</v>
      </c>
      <c r="J24" t="s">
        <v>968</v>
      </c>
    </row>
    <row r="25" spans="2:10" x14ac:dyDescent="0.3">
      <c r="B25" s="19" t="s">
        <v>969</v>
      </c>
      <c r="C25" s="2" t="s">
        <v>970</v>
      </c>
      <c r="D25" s="2"/>
      <c r="E25" s="2"/>
      <c r="F25" s="2" t="str">
        <f>TEXT(Table220[[#This Row],[End DateTime]]-Table220[[#This Row],[Start DateTime]],"h")</f>
        <v>0</v>
      </c>
      <c r="G25" s="197"/>
      <c r="H25" s="198"/>
      <c r="I25" s="2"/>
      <c r="J25" s="2"/>
    </row>
    <row r="26" spans="2:10" ht="216" x14ac:dyDescent="0.3">
      <c r="B26" s="19" t="s">
        <v>971</v>
      </c>
      <c r="C26" s="2" t="s">
        <v>972</v>
      </c>
      <c r="D26" s="2" t="s">
        <v>6</v>
      </c>
      <c r="E26" s="2" t="s">
        <v>6</v>
      </c>
      <c r="F26" s="2" t="str">
        <f>TEXT(Table220[[#This Row],[End DateTime]]-Table220[[#This Row],[Start DateTime]],"h")</f>
        <v>1</v>
      </c>
      <c r="G26" s="197">
        <v>44827</v>
      </c>
      <c r="H26" s="198">
        <v>44827.041666666664</v>
      </c>
      <c r="I26" s="2" t="s">
        <v>6</v>
      </c>
      <c r="J26" s="40" t="s">
        <v>973</v>
      </c>
    </row>
    <row r="27" spans="2:10" x14ac:dyDescent="0.3">
      <c r="B27" s="19" t="s">
        <v>974</v>
      </c>
      <c r="C27" s="2" t="s">
        <v>975</v>
      </c>
      <c r="D27" s="2" t="s">
        <v>6</v>
      </c>
      <c r="E27" s="2" t="s">
        <v>6</v>
      </c>
      <c r="F27" s="2" t="str">
        <f>TEXT(Table220[[#This Row],[End DateTime]]-Table220[[#This Row],[Start DateTime]],"h")</f>
        <v>1</v>
      </c>
      <c r="G27" s="197">
        <v>44827</v>
      </c>
      <c r="H27" s="198">
        <v>44827.041666666664</v>
      </c>
      <c r="I27" s="2" t="s">
        <v>6</v>
      </c>
      <c r="J27" s="40" t="s">
        <v>976</v>
      </c>
    </row>
    <row r="28" spans="2:10" x14ac:dyDescent="0.3">
      <c r="B28" s="19" t="s">
        <v>977</v>
      </c>
      <c r="C28" s="2" t="s">
        <v>978</v>
      </c>
      <c r="D28" s="2" t="s">
        <v>6</v>
      </c>
      <c r="E28" s="2" t="s">
        <v>6</v>
      </c>
      <c r="F28" s="2" t="str">
        <f>TEXT(Table220[[#This Row],[End DateTime]]-Table220[[#This Row],[Start DateTime]],"h")</f>
        <v>1</v>
      </c>
      <c r="G28" s="197">
        <v>44827</v>
      </c>
      <c r="H28" s="198">
        <v>44827.041666666664</v>
      </c>
      <c r="I28" s="2" t="s">
        <v>6</v>
      </c>
      <c r="J28" s="40" t="s">
        <v>979</v>
      </c>
    </row>
    <row r="29" spans="2:10" x14ac:dyDescent="0.3">
      <c r="B29" s="19" t="s">
        <v>980</v>
      </c>
      <c r="C29" s="2" t="s">
        <v>981</v>
      </c>
      <c r="D29" s="2" t="s">
        <v>6</v>
      </c>
      <c r="E29" s="2" t="s">
        <v>6</v>
      </c>
      <c r="F29" s="2" t="str">
        <f>TEXT(Table220[[#This Row],[End DateTime]]-Table220[[#This Row],[Start DateTime]],"h")</f>
        <v>1</v>
      </c>
      <c r="G29" s="197">
        <v>44827</v>
      </c>
      <c r="H29" s="198">
        <v>44827.041666666664</v>
      </c>
      <c r="I29" s="2" t="s">
        <v>6</v>
      </c>
      <c r="J29" t="s">
        <v>943</v>
      </c>
    </row>
    <row r="30" spans="2:10" x14ac:dyDescent="0.3">
      <c r="B30" s="19" t="s">
        <v>982</v>
      </c>
      <c r="C30" s="2" t="s">
        <v>983</v>
      </c>
      <c r="D30" s="2" t="s">
        <v>6</v>
      </c>
      <c r="E30" s="2" t="s">
        <v>6</v>
      </c>
      <c r="F30" s="2" t="str">
        <f>TEXT(Table220[[#This Row],[End DateTime]]-Table220[[#This Row],[Start DateTime]],"h")</f>
        <v>1</v>
      </c>
      <c r="G30" s="199">
        <v>44827</v>
      </c>
      <c r="H30" s="200">
        <v>44827.041666666664</v>
      </c>
      <c r="I30" s="2" t="s">
        <v>6</v>
      </c>
      <c r="J30" s="40" t="s">
        <v>979</v>
      </c>
    </row>
    <row r="31" spans="2:10" x14ac:dyDescent="0.3">
      <c r="B31" s="2"/>
      <c r="C31" s="2"/>
      <c r="D31" s="2"/>
      <c r="E31" s="2"/>
      <c r="F31" s="2"/>
      <c r="G31" s="2"/>
      <c r="H31" s="2"/>
      <c r="I31" s="2"/>
      <c r="J31" s="37"/>
    </row>
    <row r="32" spans="2:10" x14ac:dyDescent="0.3">
      <c r="B32" s="2"/>
      <c r="C32" s="2"/>
      <c r="D32" s="2"/>
      <c r="E32" s="2"/>
      <c r="F32" s="2"/>
      <c r="G32" s="304" t="s">
        <v>929</v>
      </c>
      <c r="H32" s="305"/>
    </row>
    <row r="33" spans="2:10" x14ac:dyDescent="0.3">
      <c r="B33" s="2" t="s">
        <v>930</v>
      </c>
      <c r="C33" s="2" t="s">
        <v>984</v>
      </c>
      <c r="D33" s="2" t="s">
        <v>932</v>
      </c>
      <c r="E33" s="2" t="s">
        <v>933</v>
      </c>
      <c r="F33" s="2" t="s">
        <v>985</v>
      </c>
      <c r="G33" s="195" t="s">
        <v>935</v>
      </c>
      <c r="H33" s="196" t="s">
        <v>936</v>
      </c>
      <c r="I33" s="2" t="s">
        <v>937</v>
      </c>
      <c r="J33" s="2" t="s">
        <v>938</v>
      </c>
    </row>
    <row r="34" spans="2:10" x14ac:dyDescent="0.3">
      <c r="B34" s="2" t="s">
        <v>986</v>
      </c>
      <c r="C34" s="2" t="s">
        <v>987</v>
      </c>
      <c r="D34" s="2"/>
      <c r="E34" s="2"/>
      <c r="F34" s="2" t="str">
        <f>TEXT(Table321[[#This Row],[End DateTime]]-Table321[[#This Row],[Start DateTime]],"h")</f>
        <v>0</v>
      </c>
      <c r="G34" s="197"/>
      <c r="H34" s="198"/>
      <c r="I34" s="2"/>
      <c r="J34" s="80"/>
    </row>
    <row r="35" spans="2:10" x14ac:dyDescent="0.3">
      <c r="B35" s="2" t="s">
        <v>988</v>
      </c>
      <c r="C35" s="2" t="s">
        <v>989</v>
      </c>
      <c r="D35" s="2"/>
      <c r="E35" s="2"/>
      <c r="F35" s="2" t="str">
        <f>TEXT(Table321[[#This Row],[End DateTime]]-Table321[[#This Row],[Start DateTime]],"h")</f>
        <v>0</v>
      </c>
      <c r="G35" s="197"/>
      <c r="H35" s="198"/>
      <c r="I35" s="2"/>
      <c r="J35" s="80"/>
    </row>
    <row r="36" spans="2:10" x14ac:dyDescent="0.3">
      <c r="B36" s="2" t="s">
        <v>990</v>
      </c>
      <c r="C36" s="2" t="s">
        <v>991</v>
      </c>
      <c r="D36" s="2"/>
      <c r="E36" s="2"/>
      <c r="F36" s="2" t="str">
        <f>TEXT(Table321[[#This Row],[End DateTime]]-Table321[[#This Row],[Start DateTime]],"h")</f>
        <v>0</v>
      </c>
      <c r="G36" s="197"/>
      <c r="H36" s="198"/>
      <c r="I36" s="2"/>
      <c r="J36" s="80"/>
    </row>
    <row r="37" spans="2:10" ht="28.8" x14ac:dyDescent="0.3">
      <c r="B37" s="2" t="s">
        <v>992</v>
      </c>
      <c r="C37" s="2" t="s">
        <v>993</v>
      </c>
      <c r="D37" s="2" t="s">
        <v>6</v>
      </c>
      <c r="E37" s="2" t="s">
        <v>6</v>
      </c>
      <c r="F37" s="2" t="str">
        <f>TEXT(Table321[[#This Row],[End DateTime]]-Table321[[#This Row],[Start DateTime]],"h")</f>
        <v>1</v>
      </c>
      <c r="G37" s="197">
        <v>44827</v>
      </c>
      <c r="H37" s="198">
        <v>44827.041666666664</v>
      </c>
      <c r="I37" s="2" t="s">
        <v>6</v>
      </c>
      <c r="J37" s="40" t="s">
        <v>994</v>
      </c>
    </row>
    <row r="38" spans="2:10" x14ac:dyDescent="0.3">
      <c r="B38" s="2" t="s">
        <v>995</v>
      </c>
      <c r="C38" s="2" t="s">
        <v>996</v>
      </c>
      <c r="D38" s="2" t="s">
        <v>6</v>
      </c>
      <c r="E38" s="2" t="s">
        <v>6</v>
      </c>
      <c r="F38" s="2" t="str">
        <f>TEXT(Table321[[#This Row],[End DateTime]]-Table321[[#This Row],[Start DateTime]],"h")</f>
        <v>1</v>
      </c>
      <c r="G38" s="197">
        <v>44827</v>
      </c>
      <c r="H38" s="198">
        <v>44827.041666666664</v>
      </c>
      <c r="I38" s="2" t="s">
        <v>6</v>
      </c>
      <c r="J38" s="2"/>
    </row>
    <row r="39" spans="2:10" x14ac:dyDescent="0.3">
      <c r="B39" s="2" t="s">
        <v>997</v>
      </c>
      <c r="C39" s="2" t="s">
        <v>998</v>
      </c>
      <c r="D39" s="2" t="s">
        <v>6</v>
      </c>
      <c r="E39" s="2" t="s">
        <v>6</v>
      </c>
      <c r="F39" s="2" t="str">
        <f>TEXT(Table321[[#This Row],[End DateTime]]-Table321[[#This Row],[Start DateTime]],"h")</f>
        <v>1</v>
      </c>
      <c r="G39" s="197">
        <v>44827</v>
      </c>
      <c r="H39" s="198">
        <v>44827.041666666664</v>
      </c>
      <c r="I39" s="2" t="s">
        <v>6</v>
      </c>
      <c r="J39" s="2"/>
    </row>
    <row r="40" spans="2:10" x14ac:dyDescent="0.3">
      <c r="B40" s="2" t="s">
        <v>999</v>
      </c>
      <c r="C40" s="2" t="s">
        <v>1000</v>
      </c>
      <c r="D40" s="2" t="s">
        <v>6</v>
      </c>
      <c r="E40" s="2" t="s">
        <v>6</v>
      </c>
      <c r="F40" s="2" t="str">
        <f>TEXT(Table321[[#This Row],[End DateTime]]-Table321[[#This Row],[Start DateTime]],"h")</f>
        <v>1</v>
      </c>
      <c r="G40" s="197">
        <v>44827</v>
      </c>
      <c r="H40" s="198">
        <v>44827.041666666664</v>
      </c>
      <c r="I40" s="2" t="s">
        <v>6</v>
      </c>
      <c r="J40" s="2" t="s">
        <v>1001</v>
      </c>
    </row>
    <row r="41" spans="2:10" x14ac:dyDescent="0.3">
      <c r="B41" s="2" t="s">
        <v>1002</v>
      </c>
      <c r="C41" s="2" t="s">
        <v>469</v>
      </c>
      <c r="D41" s="2" t="s">
        <v>6</v>
      </c>
      <c r="E41" s="2" t="s">
        <v>6</v>
      </c>
      <c r="F41" s="2" t="str">
        <f>TEXT(Table321[[#This Row],[End DateTime]]-Table321[[#This Row],[Start DateTime]],"h")</f>
        <v>1</v>
      </c>
      <c r="G41" s="197">
        <v>44827</v>
      </c>
      <c r="H41" s="198">
        <v>44827.041666666664</v>
      </c>
      <c r="I41" s="2" t="s">
        <v>6</v>
      </c>
      <c r="J41" s="40" t="s">
        <v>1003</v>
      </c>
    </row>
    <row r="42" spans="2:10" x14ac:dyDescent="0.3">
      <c r="B42" s="2" t="s">
        <v>1004</v>
      </c>
      <c r="C42" s="2" t="s">
        <v>1005</v>
      </c>
      <c r="D42" s="2" t="s">
        <v>6</v>
      </c>
      <c r="E42" s="2" t="s">
        <v>6</v>
      </c>
      <c r="F42" s="2" t="str">
        <f>TEXT(Table321[[#This Row],[End DateTime]]-Table321[[#This Row],[Start DateTime]],"h")</f>
        <v>1</v>
      </c>
      <c r="G42" s="197">
        <v>44827</v>
      </c>
      <c r="H42" s="198">
        <v>44827.041666666664</v>
      </c>
      <c r="I42" s="2" t="s">
        <v>6</v>
      </c>
      <c r="J42" t="s">
        <v>1006</v>
      </c>
    </row>
    <row r="43" spans="2:10" x14ac:dyDescent="0.3">
      <c r="B43" s="2" t="s">
        <v>1007</v>
      </c>
      <c r="C43" s="2" t="s">
        <v>1008</v>
      </c>
      <c r="D43" s="2" t="s">
        <v>6</v>
      </c>
      <c r="E43" s="2" t="s">
        <v>6</v>
      </c>
      <c r="F43" s="2" t="str">
        <f>TEXT(Table321[[#This Row],[End DateTime]]-Table321[[#This Row],[Start DateTime]],"h")</f>
        <v>1</v>
      </c>
      <c r="G43" s="197">
        <v>44827</v>
      </c>
      <c r="H43" s="198">
        <v>44827.041666666664</v>
      </c>
      <c r="I43" s="2" t="s">
        <v>6</v>
      </c>
      <c r="J43" s="2" t="s">
        <v>1009</v>
      </c>
    </row>
    <row r="44" spans="2:10" x14ac:dyDescent="0.3">
      <c r="B44" s="2" t="s">
        <v>1010</v>
      </c>
      <c r="C44" s="2" t="s">
        <v>1011</v>
      </c>
      <c r="D44" s="2" t="s">
        <v>6</v>
      </c>
      <c r="E44" s="2" t="s">
        <v>6</v>
      </c>
      <c r="F44" s="2" t="str">
        <f>TEXT(Table321[[#This Row],[End DateTime]]-Table321[[#This Row],[Start DateTime]],"h")</f>
        <v>1</v>
      </c>
      <c r="G44" s="197">
        <v>44827</v>
      </c>
      <c r="H44" s="198">
        <v>44827.041666666664</v>
      </c>
      <c r="I44" s="2" t="s">
        <v>6</v>
      </c>
      <c r="J44" s="2"/>
    </row>
    <row r="45" spans="2:10" x14ac:dyDescent="0.3">
      <c r="B45" s="2" t="s">
        <v>1012</v>
      </c>
      <c r="C45" s="2" t="s">
        <v>981</v>
      </c>
      <c r="D45" s="2" t="s">
        <v>6</v>
      </c>
      <c r="E45" s="2" t="s">
        <v>6</v>
      </c>
      <c r="F45" s="2" t="str">
        <f>TEXT(Table321[[#This Row],[End DateTime]]-Table321[[#This Row],[Start DateTime]],"h")</f>
        <v>1</v>
      </c>
      <c r="G45" s="197">
        <v>44827</v>
      </c>
      <c r="H45" s="198">
        <v>44827.041666666664</v>
      </c>
      <c r="I45" s="2" t="s">
        <v>6</v>
      </c>
      <c r="J45" s="2" t="s">
        <v>943</v>
      </c>
    </row>
    <row r="46" spans="2:10" ht="28.8" x14ac:dyDescent="0.3">
      <c r="B46" s="2" t="s">
        <v>1013</v>
      </c>
      <c r="C46" s="2" t="s">
        <v>1014</v>
      </c>
      <c r="D46" s="2" t="s">
        <v>6</v>
      </c>
      <c r="E46" s="2" t="s">
        <v>6</v>
      </c>
      <c r="F46" s="2" t="str">
        <f>TEXT(Table321[[#This Row],[End DateTime]]-Table321[[#This Row],[Start DateTime]],"h")</f>
        <v>1</v>
      </c>
      <c r="G46" s="197">
        <v>44827</v>
      </c>
      <c r="H46" s="198">
        <v>44827.041666666664</v>
      </c>
      <c r="I46" s="2" t="s">
        <v>6</v>
      </c>
      <c r="J46" s="2" t="s">
        <v>1015</v>
      </c>
    </row>
    <row r="47" spans="2:10" x14ac:dyDescent="0.3">
      <c r="B47" s="2" t="s">
        <v>1016</v>
      </c>
      <c r="C47" s="41" t="s">
        <v>1017</v>
      </c>
      <c r="D47" s="41" t="s">
        <v>6</v>
      </c>
      <c r="E47" s="41" t="s">
        <v>6</v>
      </c>
      <c r="F47" s="41" t="str">
        <f>TEXT(Table321[[#This Row],[End DateTime]]-Table321[[#This Row],[Start DateTime]],"h")</f>
        <v>0</v>
      </c>
      <c r="G47" s="201"/>
      <c r="H47" s="202"/>
      <c r="I47" s="41" t="s">
        <v>6</v>
      </c>
      <c r="J47" s="41"/>
    </row>
    <row r="48" spans="2:10" x14ac:dyDescent="0.3">
      <c r="B48" s="2" t="s">
        <v>1018</v>
      </c>
      <c r="C48" s="2" t="s">
        <v>1019</v>
      </c>
      <c r="D48" s="2" t="s">
        <v>6</v>
      </c>
      <c r="E48" s="2" t="s">
        <v>6</v>
      </c>
      <c r="F48" s="2" t="str">
        <f>TEXT(Table321[[#This Row],[End DateTime]]-Table321[[#This Row],[Start DateTime]],"h")</f>
        <v>1</v>
      </c>
      <c r="G48" s="197">
        <v>44827</v>
      </c>
      <c r="H48" s="198">
        <v>44827.041666666664</v>
      </c>
      <c r="I48" s="2" t="s">
        <v>6</v>
      </c>
      <c r="J48" s="2" t="s">
        <v>1020</v>
      </c>
    </row>
    <row r="49" spans="2:10" x14ac:dyDescent="0.3">
      <c r="B49" s="2" t="s">
        <v>1021</v>
      </c>
      <c r="C49" s="2" t="s">
        <v>1022</v>
      </c>
      <c r="D49" s="2" t="s">
        <v>6</v>
      </c>
      <c r="E49" s="2" t="s">
        <v>6</v>
      </c>
      <c r="F49" s="2" t="str">
        <f>TEXT(Table321[[#This Row],[End DateTime]]-Table321[[#This Row],[Start DateTime]],"h")</f>
        <v>1</v>
      </c>
      <c r="G49" s="197">
        <v>44827</v>
      </c>
      <c r="H49" s="198">
        <v>44827.041666666664</v>
      </c>
      <c r="I49" s="2" t="s">
        <v>6</v>
      </c>
      <c r="J49" s="2"/>
    </row>
    <row r="50" spans="2:10" x14ac:dyDescent="0.3">
      <c r="B50" s="2" t="s">
        <v>1023</v>
      </c>
      <c r="C50" s="2" t="s">
        <v>1024</v>
      </c>
      <c r="D50" s="2" t="s">
        <v>6</v>
      </c>
      <c r="E50" s="2" t="s">
        <v>6</v>
      </c>
      <c r="F50" s="2" t="str">
        <f>TEXT(Table321[[#This Row],[End DateTime]]-Table321[[#This Row],[Start DateTime]],"h")</f>
        <v>1</v>
      </c>
      <c r="G50" s="199">
        <v>44827</v>
      </c>
      <c r="H50" s="200">
        <v>44827.041666666664</v>
      </c>
      <c r="I50" s="2" t="s">
        <v>6</v>
      </c>
      <c r="J50" s="40" t="s">
        <v>1025</v>
      </c>
    </row>
    <row r="51" spans="2:10" x14ac:dyDescent="0.3">
      <c r="B51" s="2"/>
      <c r="C51" s="2"/>
      <c r="D51" s="2"/>
      <c r="E51" s="2"/>
      <c r="F51" s="2"/>
      <c r="G51" s="2"/>
      <c r="H51" s="2"/>
      <c r="I51" s="2"/>
      <c r="J51" s="37"/>
    </row>
    <row r="52" spans="2:10" x14ac:dyDescent="0.3">
      <c r="B52" s="2"/>
      <c r="C52" s="2"/>
      <c r="D52" s="2"/>
      <c r="E52" s="2"/>
      <c r="F52" s="2"/>
      <c r="G52" s="304" t="s">
        <v>929</v>
      </c>
      <c r="H52" s="305"/>
    </row>
    <row r="53" spans="2:10" x14ac:dyDescent="0.3">
      <c r="B53" s="2" t="s">
        <v>930</v>
      </c>
      <c r="C53" s="2" t="s">
        <v>1026</v>
      </c>
      <c r="D53" s="2" t="s">
        <v>932</v>
      </c>
      <c r="E53" s="2" t="s">
        <v>933</v>
      </c>
      <c r="F53" s="2" t="s">
        <v>985</v>
      </c>
      <c r="G53" s="195" t="s">
        <v>935</v>
      </c>
      <c r="H53" s="196" t="s">
        <v>936</v>
      </c>
      <c r="I53" s="2" t="s">
        <v>937</v>
      </c>
      <c r="J53" s="2" t="s">
        <v>938</v>
      </c>
    </row>
    <row r="54" spans="2:10" x14ac:dyDescent="0.3">
      <c r="B54" s="2" t="s">
        <v>1027</v>
      </c>
      <c r="C54" s="2" t="s">
        <v>1028</v>
      </c>
      <c r="D54" s="2" t="s">
        <v>6</v>
      </c>
      <c r="E54" s="2" t="s">
        <v>6</v>
      </c>
      <c r="F54" s="2" t="str">
        <f>TEXT(Table422[[#This Row],[End DateTime]]-Table422[[#This Row],[Start DateTime]],"h")</f>
        <v>1</v>
      </c>
      <c r="G54" s="197">
        <v>44827</v>
      </c>
      <c r="H54" s="198">
        <v>44827.041666666664</v>
      </c>
      <c r="I54" s="2" t="s">
        <v>6</v>
      </c>
      <c r="J54" s="2"/>
    </row>
    <row r="55" spans="2:10" x14ac:dyDescent="0.3">
      <c r="B55" s="2" t="s">
        <v>1029</v>
      </c>
      <c r="C55" s="2" t="s">
        <v>1030</v>
      </c>
      <c r="D55" s="2"/>
      <c r="E55" s="2"/>
      <c r="F55" s="2" t="str">
        <f>TEXT(Table422[[#This Row],[End DateTime]]-Table422[[#This Row],[Start DateTime]],"h")</f>
        <v>0</v>
      </c>
      <c r="G55" s="197"/>
      <c r="H55" s="198"/>
      <c r="I55" s="2"/>
      <c r="J55" s="2"/>
    </row>
    <row r="56" spans="2:10" x14ac:dyDescent="0.3">
      <c r="B56" s="2" t="s">
        <v>1031</v>
      </c>
      <c r="C56" s="2" t="s">
        <v>1032</v>
      </c>
      <c r="D56" s="2" t="s">
        <v>6</v>
      </c>
      <c r="E56" s="2" t="s">
        <v>6</v>
      </c>
      <c r="F56" s="2" t="str">
        <f>TEXT(Table422[[#This Row],[End DateTime]]-Table422[[#This Row],[Start DateTime]],"h")</f>
        <v>1</v>
      </c>
      <c r="G56" s="197">
        <v>44827</v>
      </c>
      <c r="H56" s="198">
        <v>44827.041666666664</v>
      </c>
      <c r="I56" s="2" t="s">
        <v>6</v>
      </c>
      <c r="J56" s="2" t="s">
        <v>1033</v>
      </c>
    </row>
    <row r="57" spans="2:10" x14ac:dyDescent="0.3">
      <c r="B57" s="2" t="s">
        <v>1034</v>
      </c>
      <c r="C57" s="2" t="s">
        <v>1035</v>
      </c>
      <c r="D57" s="2" t="s">
        <v>6</v>
      </c>
      <c r="E57" s="2" t="s">
        <v>6</v>
      </c>
      <c r="F57" s="2" t="str">
        <f>TEXT(Table422[[#This Row],[End DateTime]]-Table422[[#This Row],[Start DateTime]],"h")</f>
        <v>1</v>
      </c>
      <c r="G57" s="197">
        <v>44827</v>
      </c>
      <c r="H57" s="198">
        <v>44827.041666666664</v>
      </c>
      <c r="I57" s="2" t="s">
        <v>6</v>
      </c>
      <c r="J57" s="2"/>
    </row>
    <row r="58" spans="2:10" x14ac:dyDescent="0.3">
      <c r="B58" s="2" t="s">
        <v>1036</v>
      </c>
      <c r="C58" s="2" t="s">
        <v>1037</v>
      </c>
      <c r="D58" s="2" t="s">
        <v>6</v>
      </c>
      <c r="E58" s="2" t="s">
        <v>6</v>
      </c>
      <c r="F58" s="2" t="str">
        <f>TEXT(Table422[[#This Row],[End DateTime]]-Table422[[#This Row],[Start DateTime]],"h")</f>
        <v>1</v>
      </c>
      <c r="G58" s="197">
        <v>44827</v>
      </c>
      <c r="H58" s="198">
        <v>44827.041666666664</v>
      </c>
      <c r="I58" s="2" t="s">
        <v>6</v>
      </c>
      <c r="J58" s="2"/>
    </row>
    <row r="59" spans="2:10" x14ac:dyDescent="0.3">
      <c r="B59" s="2" t="s">
        <v>1038</v>
      </c>
      <c r="C59" s="2" t="s">
        <v>1039</v>
      </c>
      <c r="D59" s="2" t="s">
        <v>6</v>
      </c>
      <c r="E59" s="2" t="s">
        <v>6</v>
      </c>
      <c r="F59" s="2" t="str">
        <f>TEXT(Table422[[#This Row],[End DateTime]]-Table422[[#This Row],[Start DateTime]],"h")</f>
        <v>1</v>
      </c>
      <c r="G59" s="197">
        <v>44827</v>
      </c>
      <c r="H59" s="198">
        <v>44827.041666666664</v>
      </c>
      <c r="I59" s="2" t="s">
        <v>6</v>
      </c>
      <c r="J59" s="2"/>
    </row>
    <row r="60" spans="2:10" x14ac:dyDescent="0.3">
      <c r="B60" s="2" t="s">
        <v>1040</v>
      </c>
      <c r="C60" s="2" t="s">
        <v>1041</v>
      </c>
      <c r="D60" s="2" t="s">
        <v>6</v>
      </c>
      <c r="E60" s="2" t="s">
        <v>6</v>
      </c>
      <c r="F60" s="2" t="str">
        <f>TEXT(Table422[[#This Row],[End DateTime]]-Table422[[#This Row],[Start DateTime]],"h")</f>
        <v>1</v>
      </c>
      <c r="G60" s="197">
        <v>44827</v>
      </c>
      <c r="H60" s="198">
        <v>44827.041666666664</v>
      </c>
      <c r="I60" s="2" t="s">
        <v>6</v>
      </c>
      <c r="J60" s="2"/>
    </row>
    <row r="61" spans="2:10" x14ac:dyDescent="0.3">
      <c r="B61" s="2" t="s">
        <v>1042</v>
      </c>
      <c r="C61" s="2" t="s">
        <v>1043</v>
      </c>
      <c r="D61" s="2"/>
      <c r="E61" s="2"/>
      <c r="F61" s="2" t="str">
        <f>TEXT(Table422[[#This Row],[End DateTime]]-Table422[[#This Row],[Start DateTime]],"h")</f>
        <v>0</v>
      </c>
      <c r="G61" s="197"/>
      <c r="H61" s="198"/>
      <c r="I61" s="2"/>
      <c r="J61" s="2"/>
    </row>
    <row r="62" spans="2:10" x14ac:dyDescent="0.3">
      <c r="B62" s="2" t="s">
        <v>1044</v>
      </c>
      <c r="C62" s="2" t="s">
        <v>1045</v>
      </c>
      <c r="D62" s="2" t="s">
        <v>6</v>
      </c>
      <c r="E62" s="2" t="s">
        <v>6</v>
      </c>
      <c r="F62" s="2" t="str">
        <f>TEXT(Table422[[#This Row],[End DateTime]]-Table422[[#This Row],[Start DateTime]],"h")</f>
        <v>1</v>
      </c>
      <c r="G62" s="197">
        <v>44827</v>
      </c>
      <c r="H62" s="198">
        <v>44827.041666666664</v>
      </c>
      <c r="I62" s="2" t="s">
        <v>6</v>
      </c>
      <c r="J62" s="2"/>
    </row>
    <row r="63" spans="2:10" x14ac:dyDescent="0.3">
      <c r="B63" s="2" t="s">
        <v>1046</v>
      </c>
      <c r="C63" s="2" t="s">
        <v>1047</v>
      </c>
      <c r="D63" s="2" t="s">
        <v>6</v>
      </c>
      <c r="E63" s="2" t="s">
        <v>6</v>
      </c>
      <c r="F63" s="2" t="str">
        <f>TEXT(Table422[[#This Row],[End DateTime]]-Table422[[#This Row],[Start DateTime]],"h")</f>
        <v>1</v>
      </c>
      <c r="G63" s="197">
        <v>44827</v>
      </c>
      <c r="H63" s="198">
        <v>44827.041666666664</v>
      </c>
      <c r="I63" s="2" t="s">
        <v>6</v>
      </c>
      <c r="J63" s="2"/>
    </row>
    <row r="64" spans="2:10" x14ac:dyDescent="0.3">
      <c r="B64" s="2" t="s">
        <v>1048</v>
      </c>
      <c r="C64" s="2" t="s">
        <v>1049</v>
      </c>
      <c r="D64" s="2" t="s">
        <v>6</v>
      </c>
      <c r="E64" s="2" t="s">
        <v>6</v>
      </c>
      <c r="F64" s="2" t="str">
        <f>TEXT(Table422[[#This Row],[End DateTime]]-Table422[[#This Row],[Start DateTime]],"h")</f>
        <v>1</v>
      </c>
      <c r="G64" s="197">
        <v>44827</v>
      </c>
      <c r="H64" s="198">
        <v>44827.041666666664</v>
      </c>
      <c r="I64" s="2" t="s">
        <v>6</v>
      </c>
      <c r="J64" s="2"/>
    </row>
    <row r="65" spans="2:10" x14ac:dyDescent="0.3">
      <c r="B65" s="2" t="s">
        <v>1050</v>
      </c>
      <c r="C65" s="2" t="s">
        <v>1051</v>
      </c>
      <c r="D65" s="2" t="s">
        <v>6</v>
      </c>
      <c r="E65" s="2" t="s">
        <v>6</v>
      </c>
      <c r="F65" s="2" t="str">
        <f>TEXT(Table422[[#This Row],[End DateTime]]-Table422[[#This Row],[Start DateTime]],"h")</f>
        <v>1</v>
      </c>
      <c r="G65" s="197">
        <v>44827</v>
      </c>
      <c r="H65" s="198">
        <v>44827.041666666664</v>
      </c>
      <c r="I65" s="2" t="s">
        <v>6</v>
      </c>
      <c r="J65" s="2"/>
    </row>
    <row r="66" spans="2:10" x14ac:dyDescent="0.3">
      <c r="B66" s="2" t="s">
        <v>1052</v>
      </c>
      <c r="C66" s="2" t="s">
        <v>472</v>
      </c>
      <c r="D66" s="2" t="s">
        <v>6</v>
      </c>
      <c r="E66" s="2" t="s">
        <v>6</v>
      </c>
      <c r="F66" s="2" t="str">
        <f>TEXT(Table422[[#This Row],[End DateTime]]-Table422[[#This Row],[Start DateTime]],"h")</f>
        <v>1</v>
      </c>
      <c r="G66" s="197">
        <v>44827</v>
      </c>
      <c r="H66" s="198">
        <v>44827.041666666664</v>
      </c>
      <c r="I66" s="2" t="s">
        <v>6</v>
      </c>
      <c r="J66" s="2"/>
    </row>
    <row r="67" spans="2:10" x14ac:dyDescent="0.3">
      <c r="B67" s="2" t="s">
        <v>1053</v>
      </c>
      <c r="C67" s="2" t="s">
        <v>1054</v>
      </c>
      <c r="D67" s="2"/>
      <c r="E67" s="2"/>
      <c r="F67" s="2" t="str">
        <f>TEXT(Table422[[#This Row],[End DateTime]]-Table422[[#This Row],[Start DateTime]],"h")</f>
        <v>1</v>
      </c>
      <c r="G67" s="197">
        <v>44827</v>
      </c>
      <c r="H67" s="198">
        <v>44827.041666666664</v>
      </c>
      <c r="I67" s="2" t="s">
        <v>6</v>
      </c>
      <c r="J67" s="2"/>
    </row>
    <row r="68" spans="2:10" x14ac:dyDescent="0.3">
      <c r="B68" s="2" t="s">
        <v>1055</v>
      </c>
      <c r="C68" s="2" t="s">
        <v>1056</v>
      </c>
      <c r="D68" s="2" t="s">
        <v>6</v>
      </c>
      <c r="E68" s="2" t="s">
        <v>6</v>
      </c>
      <c r="F68" s="2" t="str">
        <f>TEXT(Table422[[#This Row],[End DateTime]]-Table422[[#This Row],[Start DateTime]],"h")</f>
        <v>1</v>
      </c>
      <c r="G68" s="197">
        <v>44827</v>
      </c>
      <c r="H68" s="198">
        <v>44827.041666666664</v>
      </c>
      <c r="I68" s="2" t="s">
        <v>6</v>
      </c>
      <c r="J68" s="2"/>
    </row>
    <row r="69" spans="2:10" x14ac:dyDescent="0.3">
      <c r="B69" s="2" t="s">
        <v>1057</v>
      </c>
      <c r="C69" s="2" t="s">
        <v>1058</v>
      </c>
      <c r="D69" s="2" t="s">
        <v>6</v>
      </c>
      <c r="E69" s="2" t="s">
        <v>6</v>
      </c>
      <c r="F69" s="2" t="str">
        <f>TEXT(Table422[[#This Row],[End DateTime]]-Table422[[#This Row],[Start DateTime]],"h")</f>
        <v>1</v>
      </c>
      <c r="G69" s="199">
        <v>44827</v>
      </c>
      <c r="H69" s="200">
        <v>44827.041666666664</v>
      </c>
      <c r="I69" s="2" t="s">
        <v>6</v>
      </c>
      <c r="J69" s="2"/>
    </row>
  </sheetData>
  <mergeCells count="6">
    <mergeCell ref="B7:J7"/>
    <mergeCell ref="G12:H12"/>
    <mergeCell ref="G32:H32"/>
    <mergeCell ref="G52:H52"/>
    <mergeCell ref="B2:J2"/>
    <mergeCell ref="B8:C8"/>
  </mergeCells>
  <phoneticPr fontId="4" type="noConversion"/>
  <hyperlinks>
    <hyperlink ref="J17" r:id="rId1" location="windows-machines" display="Procedure" xr:uid="{1872BFCF-C144-4CD6-B44B-AF5B07921CDC}"/>
    <hyperlink ref="J19" r:id="rId2" location="vmware-requirements-agent-based" display="https://learn.microsoft.com/en-us/azure/migrate/migrate-support-matrix-vmware-migration - vmware-requirements-agent-based" xr:uid="{B55720E2-6302-4B53-8D52-5B930E304E92}"/>
    <hyperlink ref="J20" r:id="rId3" location="vm-requirements-agent-based" display="https://learn.microsoft.com/en-us/azure/migrate/migrate-support-matrix-vmware-migration - vm-requirements-agent-based" xr:uid="{B94CE6BD-4182-432F-B647-F105971DAFEE}"/>
    <hyperlink ref="J21" r:id="rId4" location="azure-vm-requirements" xr:uid="{6769E61B-B697-4509-82CC-3FDF4A2DC817}"/>
    <hyperlink ref="J22" r:id="rId5" display="https://learn.microsoft.com/en-us/azure/migrate/tutorial-discover-vmware" xr:uid="{1934DA24-2A7A-4006-8290-6FCA1624538E}"/>
    <hyperlink ref="J23" r:id="rId6" location="review-an-assessment" display="https://learn.microsoft.com/en-us/azure/migrate/tutorial-assess-vmware-azure-vm - review-an-assessment" xr:uid="{CA22C4D0-EAAF-44B9-BAFE-2E4B4049DF0F}"/>
    <hyperlink ref="J26" r:id="rId7" location="replicate-vms" display="https://learn.microsoft.com/en-us/azure/migrate/tutorial-migrate-vmware-agent - replicate-vms" xr:uid="{8BED07F8-CD5F-46D2-8E4D-E9EA3ECE9C75}"/>
    <hyperlink ref="J27" r:id="rId8" location="track-and-monitor" display="https://learn.microsoft.com/en-us/azure/migrate/tutorial-migrate-vmware-agent - track-and-monitor" xr:uid="{D2E43705-C3B0-48ED-85A4-F2F2AF584611}"/>
    <hyperlink ref="J28" r:id="rId9" location="run-a-test-migration" display="https://learn.microsoft.com/en-us/azure/migrate/tutorial-migrate-vmware-agent - run-a-test-migration" xr:uid="{1B9D0CFE-6539-42CB-97D0-292D51D1B788}"/>
    <hyperlink ref="J30" r:id="rId10" location="run-a-test-migration" display="https://learn.microsoft.com/en-us/azure/migrate/tutorial-migrate-vmware-agent - run-a-test-migration" xr:uid="{03BAEB8F-A804-467B-8AC1-77A7D3ABBCBC}"/>
    <hyperlink ref="J37" r:id="rId11" location="migrate-vms" display="https://learn.microsoft.com/en-us/azure/migrate/tutorial-migrate-vmware-agent - migrate-vms" xr:uid="{E7886A87-81CF-418B-A991-E2BEDA91A775}"/>
    <hyperlink ref="J50" r:id="rId12" location="complete-the-migration" display="https://learn.microsoft.com/en-us/azure/migrate/tutorial-migrate-vmware-agent - complete-the-migration" xr:uid="{7F700DDB-DFF6-437D-A427-5F72F1827045}"/>
    <hyperlink ref="J41" r:id="rId13" display="https://learn.microsoft.com/en-us/troubleshoot/azure/virtual-machines/troubleshoot-activation-problems" xr:uid="{D08ADA88-87BE-4963-A066-6CF01C2AF95F}"/>
    <hyperlink ref="D9" r:id="rId14" display="https://learn.microsoft.com/en-us/azure/cloud-adoption-framework/migrate/migration-considerations/migrate/promotion-models" xr:uid="{E600547E-E169-4ABC-BA34-52FB2D5719F3}"/>
  </hyperlinks>
  <pageMargins left="0.7" right="0.7" top="0.75" bottom="0.75" header="0.3" footer="0.3"/>
  <pageSetup paperSize="9" orientation="portrait" horizontalDpi="0" verticalDpi="0" r:id="rId15"/>
  <drawing r:id="rId16"/>
  <tableParts count="3">
    <tablePart r:id="rId17"/>
    <tablePart r:id="rId18"/>
    <tablePart r:id="rId19"/>
  </tableParts>
  <extLst>
    <ext xmlns:x14="http://schemas.microsoft.com/office/spreadsheetml/2009/9/main" uri="{CCE6A557-97BC-4b89-ADB6-D9C93CAAB3DF}">
      <x14:dataValidations xmlns:xm="http://schemas.microsoft.com/office/excel/2006/main" count="1">
        <x14:dataValidation type="list" allowBlank="1" showInputMessage="1" showErrorMessage="1" xr:uid="{158B247E-4A0F-4B01-AA12-6302D49E2B63}">
          <x14:formula1>
            <xm:f>Data!$E$39:$E$41</xm:f>
          </x14:formula1>
          <xm:sqref>C9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905B1-0834-45E9-9F43-6FA61EA75463}">
  <sheetPr codeName="Sheet7"/>
  <dimension ref="A2:J70"/>
  <sheetViews>
    <sheetView showGridLines="0" zoomScale="70" zoomScaleNormal="70" workbookViewId="0">
      <pane ySplit="11" topLeftCell="A12" activePane="bottomLeft" state="frozen"/>
      <selection pane="bottomLeft"/>
    </sheetView>
  </sheetViews>
  <sheetFormatPr defaultRowHeight="14.4" x14ac:dyDescent="0.3"/>
  <cols>
    <col min="2" max="2" width="67.44140625" bestFit="1" customWidth="1"/>
    <col min="3" max="3" width="76.77734375" customWidth="1"/>
    <col min="4" max="4" width="55" bestFit="1" customWidth="1"/>
  </cols>
  <sheetData>
    <row r="2" spans="2:10" ht="21" x14ac:dyDescent="0.4">
      <c r="B2" s="276" t="s">
        <v>1059</v>
      </c>
      <c r="C2" s="276"/>
      <c r="D2" s="276"/>
      <c r="E2" s="44"/>
      <c r="F2" s="44"/>
      <c r="G2" s="44"/>
      <c r="H2" s="44"/>
      <c r="I2" s="44"/>
      <c r="J2" s="44"/>
    </row>
    <row r="9" spans="2:10" x14ac:dyDescent="0.3">
      <c r="B9" s="45" t="s">
        <v>1060</v>
      </c>
    </row>
    <row r="11" spans="2:10" x14ac:dyDescent="0.3">
      <c r="B11" s="2" t="s">
        <v>16</v>
      </c>
      <c r="C11" s="2" t="s">
        <v>1061</v>
      </c>
      <c r="D11" s="2" t="s">
        <v>938</v>
      </c>
    </row>
    <row r="12" spans="2:10" x14ac:dyDescent="0.3">
      <c r="B12" s="52" t="s">
        <v>1062</v>
      </c>
      <c r="C12" s="53" t="s">
        <v>1063</v>
      </c>
      <c r="D12" s="54" t="s">
        <v>1064</v>
      </c>
    </row>
    <row r="13" spans="2:10" x14ac:dyDescent="0.3">
      <c r="B13" s="2" t="s">
        <v>1065</v>
      </c>
      <c r="C13" s="54" t="s">
        <v>1066</v>
      </c>
      <c r="D13" s="54" t="s">
        <v>1064</v>
      </c>
    </row>
    <row r="14" spans="2:10" x14ac:dyDescent="0.3">
      <c r="B14" s="2" t="s">
        <v>1067</v>
      </c>
      <c r="C14" s="54" t="s">
        <v>1068</v>
      </c>
      <c r="D14" s="54" t="s">
        <v>1064</v>
      </c>
    </row>
    <row r="15" spans="2:10" x14ac:dyDescent="0.3">
      <c r="B15" s="2" t="s">
        <v>1069</v>
      </c>
      <c r="C15" s="54" t="s">
        <v>1070</v>
      </c>
      <c r="D15" s="54" t="s">
        <v>1064</v>
      </c>
      <c r="F15" s="37"/>
    </row>
    <row r="16" spans="2:10" x14ac:dyDescent="0.3">
      <c r="B16" s="2" t="s">
        <v>1071</v>
      </c>
      <c r="C16" s="54" t="s">
        <v>1072</v>
      </c>
      <c r="D16" s="54" t="s">
        <v>1064</v>
      </c>
    </row>
    <row r="17" spans="1:4" x14ac:dyDescent="0.3">
      <c r="A17" s="39"/>
      <c r="B17" s="2" t="s">
        <v>1073</v>
      </c>
      <c r="C17" s="54" t="s">
        <v>1074</v>
      </c>
      <c r="D17" s="54" t="s">
        <v>1064</v>
      </c>
    </row>
    <row r="18" spans="1:4" x14ac:dyDescent="0.3">
      <c r="B18" s="2" t="s">
        <v>1075</v>
      </c>
      <c r="C18" s="54" t="s">
        <v>1076</v>
      </c>
      <c r="D18" s="54" t="s">
        <v>1064</v>
      </c>
    </row>
    <row r="19" spans="1:4" x14ac:dyDescent="0.3">
      <c r="B19" s="2" t="s">
        <v>1077</v>
      </c>
      <c r="C19" s="54" t="s">
        <v>1078</v>
      </c>
      <c r="D19" s="54" t="s">
        <v>1064</v>
      </c>
    </row>
    <row r="20" spans="1:4" x14ac:dyDescent="0.3">
      <c r="B20" s="178"/>
      <c r="C20" s="179"/>
      <c r="D20" s="181"/>
    </row>
    <row r="21" spans="1:4" x14ac:dyDescent="0.3">
      <c r="B21" s="2" t="s">
        <v>1079</v>
      </c>
      <c r="C21" s="54" t="s">
        <v>1066</v>
      </c>
      <c r="D21" s="54" t="s">
        <v>1064</v>
      </c>
    </row>
    <row r="22" spans="1:4" x14ac:dyDescent="0.3">
      <c r="B22" s="2" t="s">
        <v>1080</v>
      </c>
      <c r="C22" s="54" t="s">
        <v>1066</v>
      </c>
      <c r="D22" s="54" t="s">
        <v>1064</v>
      </c>
    </row>
    <row r="23" spans="1:4" x14ac:dyDescent="0.3">
      <c r="B23" s="2" t="s">
        <v>1081</v>
      </c>
      <c r="C23" s="54" t="s">
        <v>1082</v>
      </c>
      <c r="D23" s="54" t="s">
        <v>1064</v>
      </c>
    </row>
    <row r="24" spans="1:4" x14ac:dyDescent="0.3">
      <c r="B24" s="2" t="s">
        <v>1083</v>
      </c>
      <c r="C24" s="54" t="s">
        <v>1084</v>
      </c>
      <c r="D24" s="54" t="s">
        <v>1064</v>
      </c>
    </row>
    <row r="25" spans="1:4" x14ac:dyDescent="0.3">
      <c r="B25" s="2" t="s">
        <v>1085</v>
      </c>
      <c r="C25" s="54" t="s">
        <v>1086</v>
      </c>
      <c r="D25" s="54" t="s">
        <v>1064</v>
      </c>
    </row>
    <row r="26" spans="1:4" x14ac:dyDescent="0.3">
      <c r="B26" s="2" t="s">
        <v>1087</v>
      </c>
      <c r="C26" s="54" t="s">
        <v>1086</v>
      </c>
      <c r="D26" s="54" t="s">
        <v>1064</v>
      </c>
    </row>
    <row r="27" spans="1:4" x14ac:dyDescent="0.3">
      <c r="B27" s="2" t="s">
        <v>1088</v>
      </c>
      <c r="C27" s="54" t="s">
        <v>1089</v>
      </c>
      <c r="D27" s="54" t="s">
        <v>1064</v>
      </c>
    </row>
    <row r="28" spans="1:4" x14ac:dyDescent="0.3">
      <c r="B28" s="2" t="s">
        <v>1090</v>
      </c>
      <c r="C28" s="54" t="s">
        <v>1091</v>
      </c>
      <c r="D28" s="54" t="s">
        <v>1064</v>
      </c>
    </row>
    <row r="29" spans="1:4" x14ac:dyDescent="0.3">
      <c r="B29" s="2" t="s">
        <v>1092</v>
      </c>
      <c r="C29" s="54" t="s">
        <v>1086</v>
      </c>
      <c r="D29" s="54" t="s">
        <v>1064</v>
      </c>
    </row>
    <row r="30" spans="1:4" x14ac:dyDescent="0.3">
      <c r="B30" s="2" t="s">
        <v>1093</v>
      </c>
      <c r="C30" s="54" t="s">
        <v>1094</v>
      </c>
      <c r="D30" s="54" t="s">
        <v>1064</v>
      </c>
    </row>
    <row r="31" spans="1:4" x14ac:dyDescent="0.3">
      <c r="B31" s="178"/>
      <c r="C31" s="179"/>
      <c r="D31" s="181"/>
    </row>
    <row r="32" spans="1:4" x14ac:dyDescent="0.3">
      <c r="B32" s="2" t="s">
        <v>1095</v>
      </c>
      <c r="C32" s="54" t="s">
        <v>1096</v>
      </c>
      <c r="D32" s="54" t="s">
        <v>1064</v>
      </c>
    </row>
    <row r="33" spans="1:4" x14ac:dyDescent="0.3">
      <c r="B33" s="2" t="s">
        <v>1097</v>
      </c>
      <c r="C33" s="54" t="s">
        <v>1098</v>
      </c>
      <c r="D33" s="177" t="s">
        <v>1099</v>
      </c>
    </row>
    <row r="34" spans="1:4" x14ac:dyDescent="0.3">
      <c r="B34" s="2" t="s">
        <v>1100</v>
      </c>
      <c r="C34" s="54" t="s">
        <v>1098</v>
      </c>
      <c r="D34" s="94" t="s">
        <v>437</v>
      </c>
    </row>
    <row r="35" spans="1:4" x14ac:dyDescent="0.3">
      <c r="B35" s="2" t="s">
        <v>1101</v>
      </c>
      <c r="C35" s="54" t="s">
        <v>1102</v>
      </c>
      <c r="D35" s="40" t="s">
        <v>460</v>
      </c>
    </row>
    <row r="36" spans="1:4" x14ac:dyDescent="0.3">
      <c r="B36" s="2" t="s">
        <v>1103</v>
      </c>
      <c r="C36" s="54" t="s">
        <v>1104</v>
      </c>
      <c r="D36" s="54" t="s">
        <v>1064</v>
      </c>
    </row>
    <row r="37" spans="1:4" x14ac:dyDescent="0.3">
      <c r="B37" s="2" t="s">
        <v>1105</v>
      </c>
      <c r="C37" s="54" t="s">
        <v>1086</v>
      </c>
      <c r="D37" s="54" t="s">
        <v>1064</v>
      </c>
    </row>
    <row r="38" spans="1:4" x14ac:dyDescent="0.3">
      <c r="B38" s="2" t="s">
        <v>1106</v>
      </c>
      <c r="C38" s="54" t="s">
        <v>1107</v>
      </c>
      <c r="D38" s="54" t="s">
        <v>1064</v>
      </c>
    </row>
    <row r="39" spans="1:4" x14ac:dyDescent="0.3">
      <c r="B39" s="2" t="s">
        <v>1108</v>
      </c>
      <c r="C39" s="54" t="s">
        <v>1066</v>
      </c>
      <c r="D39" s="54" t="s">
        <v>1064</v>
      </c>
    </row>
    <row r="40" spans="1:4" x14ac:dyDescent="0.3">
      <c r="B40" s="2" t="s">
        <v>1109</v>
      </c>
      <c r="C40" s="54" t="s">
        <v>1066</v>
      </c>
      <c r="D40" s="54" t="s">
        <v>1064</v>
      </c>
    </row>
    <row r="41" spans="1:4" ht="28.8" x14ac:dyDescent="0.3">
      <c r="B41" s="2" t="s">
        <v>1110</v>
      </c>
      <c r="C41" s="54" t="s">
        <v>1086</v>
      </c>
      <c r="D41" s="54" t="s">
        <v>1064</v>
      </c>
    </row>
    <row r="42" spans="1:4" x14ac:dyDescent="0.3">
      <c r="B42" s="2" t="s">
        <v>1111</v>
      </c>
      <c r="C42" s="54" t="s">
        <v>1086</v>
      </c>
      <c r="D42" s="54" t="s">
        <v>1064</v>
      </c>
    </row>
    <row r="43" spans="1:4" x14ac:dyDescent="0.3">
      <c r="B43" s="2" t="s">
        <v>1112</v>
      </c>
      <c r="C43" s="54" t="s">
        <v>1086</v>
      </c>
      <c r="D43" s="40" t="s">
        <v>1113</v>
      </c>
    </row>
    <row r="44" spans="1:4" x14ac:dyDescent="0.3">
      <c r="B44" s="2" t="s">
        <v>1114</v>
      </c>
      <c r="C44" s="54" t="s">
        <v>1086</v>
      </c>
      <c r="D44" s="54" t="s">
        <v>1064</v>
      </c>
    </row>
    <row r="45" spans="1:4" x14ac:dyDescent="0.3">
      <c r="A45" s="39"/>
      <c r="B45" s="2" t="s">
        <v>1115</v>
      </c>
      <c r="C45" s="54" t="s">
        <v>1116</v>
      </c>
      <c r="D45" s="40" t="s">
        <v>1117</v>
      </c>
    </row>
    <row r="46" spans="1:4" x14ac:dyDescent="0.3">
      <c r="B46" s="178"/>
      <c r="C46" s="179"/>
      <c r="D46" s="180"/>
    </row>
    <row r="47" spans="1:4" ht="28.8" x14ac:dyDescent="0.3">
      <c r="B47" s="2" t="s">
        <v>1118</v>
      </c>
      <c r="C47" s="54" t="s">
        <v>1086</v>
      </c>
      <c r="D47" s="54" t="s">
        <v>1064</v>
      </c>
    </row>
    <row r="48" spans="1:4" x14ac:dyDescent="0.3">
      <c r="B48" s="2" t="s">
        <v>1119</v>
      </c>
      <c r="C48" s="54" t="s">
        <v>1086</v>
      </c>
      <c r="D48" s="54" t="s">
        <v>1064</v>
      </c>
    </row>
    <row r="49" spans="2:4" x14ac:dyDescent="0.3">
      <c r="B49" s="2" t="s">
        <v>1120</v>
      </c>
      <c r="C49" s="54" t="s">
        <v>1086</v>
      </c>
      <c r="D49" s="54" t="s">
        <v>1064</v>
      </c>
    </row>
    <row r="50" spans="2:4" x14ac:dyDescent="0.3">
      <c r="B50" s="2" t="s">
        <v>1121</v>
      </c>
      <c r="C50" s="54" t="s">
        <v>1086</v>
      </c>
      <c r="D50" s="54" t="s">
        <v>1064</v>
      </c>
    </row>
    <row r="51" spans="2:4" x14ac:dyDescent="0.3">
      <c r="B51" s="2" t="s">
        <v>1122</v>
      </c>
      <c r="C51" s="54" t="s">
        <v>1086</v>
      </c>
      <c r="D51" s="54" t="s">
        <v>1064</v>
      </c>
    </row>
    <row r="52" spans="2:4" x14ac:dyDescent="0.3">
      <c r="B52" s="2" t="s">
        <v>1123</v>
      </c>
      <c r="C52" s="54" t="s">
        <v>1086</v>
      </c>
      <c r="D52" s="54" t="s">
        <v>1064</v>
      </c>
    </row>
    <row r="53" spans="2:4" ht="28.8" x14ac:dyDescent="0.3">
      <c r="B53" s="2" t="s">
        <v>1124</v>
      </c>
      <c r="C53" s="54" t="s">
        <v>1086</v>
      </c>
      <c r="D53" s="54" t="s">
        <v>1064</v>
      </c>
    </row>
    <row r="54" spans="2:4" x14ac:dyDescent="0.3">
      <c r="B54" s="2" t="s">
        <v>1125</v>
      </c>
      <c r="C54" s="54" t="s">
        <v>1086</v>
      </c>
      <c r="D54" s="54" t="s">
        <v>1064</v>
      </c>
    </row>
    <row r="55" spans="2:4" x14ac:dyDescent="0.3">
      <c r="B55" s="2" t="s">
        <v>1126</v>
      </c>
      <c r="C55" s="54" t="s">
        <v>1086</v>
      </c>
      <c r="D55" s="54" t="s">
        <v>1064</v>
      </c>
    </row>
    <row r="56" spans="2:4" ht="28.8" x14ac:dyDescent="0.3">
      <c r="B56" s="2" t="s">
        <v>1127</v>
      </c>
      <c r="C56" s="54" t="s">
        <v>1086</v>
      </c>
      <c r="D56" s="54" t="s">
        <v>1064</v>
      </c>
    </row>
    <row r="57" spans="2:4" x14ac:dyDescent="0.3">
      <c r="B57" s="2" t="s">
        <v>1128</v>
      </c>
      <c r="C57" s="54" t="s">
        <v>1086</v>
      </c>
      <c r="D57" s="54" t="s">
        <v>1064</v>
      </c>
    </row>
    <row r="58" spans="2:4" ht="28.8" x14ac:dyDescent="0.3">
      <c r="B58" s="2" t="s">
        <v>1129</v>
      </c>
      <c r="C58" s="54" t="s">
        <v>1130</v>
      </c>
      <c r="D58" s="54" t="s">
        <v>1064</v>
      </c>
    </row>
    <row r="59" spans="2:4" x14ac:dyDescent="0.3">
      <c r="B59" s="2" t="s">
        <v>1131</v>
      </c>
      <c r="C59" s="54" t="s">
        <v>1130</v>
      </c>
      <c r="D59" s="182" t="s">
        <v>1132</v>
      </c>
    </row>
    <row r="60" spans="2:4" x14ac:dyDescent="0.3">
      <c r="B60" s="2" t="s">
        <v>1133</v>
      </c>
      <c r="C60" s="54" t="s">
        <v>1086</v>
      </c>
      <c r="D60" s="54" t="s">
        <v>1064</v>
      </c>
    </row>
    <row r="61" spans="2:4" x14ac:dyDescent="0.3">
      <c r="B61" s="2" t="s">
        <v>1134</v>
      </c>
      <c r="C61" s="54" t="s">
        <v>1086</v>
      </c>
      <c r="D61" s="54" t="s">
        <v>1064</v>
      </c>
    </row>
    <row r="62" spans="2:4" x14ac:dyDescent="0.3">
      <c r="B62" s="2" t="s">
        <v>1135</v>
      </c>
      <c r="C62" s="54" t="s">
        <v>1086</v>
      </c>
      <c r="D62" s="2" t="s">
        <v>1064</v>
      </c>
    </row>
    <row r="63" spans="2:4" x14ac:dyDescent="0.3">
      <c r="B63" s="2" t="s">
        <v>1136</v>
      </c>
      <c r="C63" s="54" t="s">
        <v>1086</v>
      </c>
      <c r="D63" s="2" t="s">
        <v>1064</v>
      </c>
    </row>
    <row r="64" spans="2:4" x14ac:dyDescent="0.3">
      <c r="B64" s="2" t="s">
        <v>1137</v>
      </c>
      <c r="C64" s="54" t="s">
        <v>1086</v>
      </c>
      <c r="D64" s="2" t="s">
        <v>1064</v>
      </c>
    </row>
    <row r="65" spans="2:4" x14ac:dyDescent="0.3">
      <c r="B65" s="178"/>
      <c r="C65" s="179"/>
      <c r="D65" s="181"/>
    </row>
    <row r="66" spans="2:4" x14ac:dyDescent="0.3">
      <c r="B66" s="2" t="s">
        <v>1138</v>
      </c>
      <c r="C66" s="54" t="s">
        <v>1086</v>
      </c>
      <c r="D66" s="54" t="s">
        <v>1064</v>
      </c>
    </row>
    <row r="67" spans="2:4" x14ac:dyDescent="0.3">
      <c r="B67" s="2" t="s">
        <v>1139</v>
      </c>
      <c r="C67" s="54" t="s">
        <v>1140</v>
      </c>
      <c r="D67" s="54"/>
    </row>
    <row r="68" spans="2:4" x14ac:dyDescent="0.3">
      <c r="B68" s="2" t="s">
        <v>1141</v>
      </c>
      <c r="C68" s="54" t="s">
        <v>1142</v>
      </c>
      <c r="D68" s="2"/>
    </row>
    <row r="69" spans="2:4" x14ac:dyDescent="0.3">
      <c r="B69" s="2" t="s">
        <v>1143</v>
      </c>
      <c r="C69" s="54" t="s">
        <v>1098</v>
      </c>
      <c r="D69" s="2"/>
    </row>
    <row r="70" spans="2:4" x14ac:dyDescent="0.3">
      <c r="B70" s="2" t="s">
        <v>1144</v>
      </c>
      <c r="C70" s="54" t="s">
        <v>1066</v>
      </c>
      <c r="D70" s="2"/>
    </row>
  </sheetData>
  <mergeCells count="1">
    <mergeCell ref="B2:D2"/>
  </mergeCells>
  <hyperlinks>
    <hyperlink ref="D43" r:id="rId1" display="https://learn.microsoft.com/en-us/azure/virtual-machines/windows/hybrid-use-benefit-licensing" xr:uid="{C7BFF620-3032-4618-AB00-B96C31BEA1E1}"/>
    <hyperlink ref="D45" r:id="rId2" display="https://learn.microsoft.com/en-us/azure/cost-management-billing/manage/understand-vm-reservation-charges" xr:uid="{FB55F8C9-CFFA-4E96-8422-B4A47E3D76F7}"/>
    <hyperlink ref="B9" r:id="rId3" display="https://learn.microsoft.com/en-us/azure/cloud-adoption-framework/migrate/migration-considerations/assess/approve" xr:uid="{74CA1FE8-4432-49DE-9F7A-427F94872549}"/>
    <hyperlink ref="D35" r:id="rId4" location="single-step-promotion" display="https://learn.microsoft.com/en-us/azure/cloud-adoption-framework/migrate/migration-considerations/migrate/promotion-models - single-step-promotion" xr:uid="{2381D30F-660E-44EA-B6C8-79A4BA3B3016}"/>
    <hyperlink ref="D34" location="'8. Workload'!A1" display="'8. Workload'!A1" xr:uid="{3CFC184C-5D48-4049-B2F4-9F748E3724E5}"/>
    <hyperlink ref="D33" location="'8. Wave'!A1" display="'8. Wave'!A1" xr:uid="{E319522A-9CEC-4131-A694-70356B66B67E}"/>
  </hyperlinks>
  <pageMargins left="0.7" right="0.7" top="0.75" bottom="0.75" header="0.3" footer="0.3"/>
  <pageSetup paperSize="9" orientation="portrait" horizontalDpi="0" verticalDpi="0" r:id="rId5"/>
  <drawing r:id="rId6"/>
  <tableParts count="1">
    <tablePart r:id="rId7"/>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C2B8-3E5B-4F84-8BB8-BB161E803970}">
  <sheetPr codeName="Sheet12"/>
  <dimension ref="B15:R34"/>
  <sheetViews>
    <sheetView showGridLines="0" zoomScale="70" zoomScaleNormal="70" workbookViewId="0">
      <pane ySplit="15" topLeftCell="A16" activePane="bottomLeft" state="frozen"/>
      <selection pane="bottomLeft" activeCell="D16" sqref="D16"/>
    </sheetView>
  </sheetViews>
  <sheetFormatPr defaultRowHeight="14.4" x14ac:dyDescent="0.3"/>
  <cols>
    <col min="1" max="1" width="3.77734375" bestFit="1" customWidth="1"/>
    <col min="2" max="2" width="7.44140625" bestFit="1" customWidth="1"/>
    <col min="3" max="3" width="27" style="4" bestFit="1" customWidth="1"/>
    <col min="4" max="4" width="44" style="4" bestFit="1" customWidth="1"/>
    <col min="5" max="5" width="8.5546875" style="4" bestFit="1" customWidth="1"/>
    <col min="6" max="6" width="22" bestFit="1" customWidth="1"/>
    <col min="7" max="7" width="11" style="2" bestFit="1" customWidth="1"/>
    <col min="8" max="8" width="23.5546875" bestFit="1" customWidth="1"/>
    <col min="9" max="9" width="10" bestFit="1" customWidth="1"/>
    <col min="10" max="10" width="17" bestFit="1" customWidth="1"/>
    <col min="11" max="11" width="17.5546875" bestFit="1" customWidth="1"/>
    <col min="12" max="12" width="16.21875" bestFit="1" customWidth="1"/>
    <col min="13" max="13" width="19.44140625" bestFit="1" customWidth="1"/>
    <col min="14" max="14" width="54.21875" bestFit="1" customWidth="1"/>
    <col min="15" max="15" width="54.21875" style="2" customWidth="1"/>
    <col min="16" max="16" width="11.44140625" bestFit="1" customWidth="1"/>
    <col min="17" max="17" width="21.21875" bestFit="1" customWidth="1"/>
    <col min="18" max="18" width="18.21875" bestFit="1" customWidth="1"/>
  </cols>
  <sheetData>
    <row r="15" spans="2:18" ht="28.8" x14ac:dyDescent="0.3">
      <c r="B15" s="2" t="s">
        <v>61</v>
      </c>
      <c r="C15" s="2" t="s">
        <v>140</v>
      </c>
      <c r="D15" s="2" t="s">
        <v>1145</v>
      </c>
      <c r="E15" s="2" t="s">
        <v>422</v>
      </c>
      <c r="F15" s="2" t="s">
        <v>1146</v>
      </c>
      <c r="G15" s="2" t="s">
        <v>491</v>
      </c>
      <c r="H15" s="2" t="s">
        <v>1147</v>
      </c>
      <c r="I15" s="2" t="s">
        <v>421</v>
      </c>
      <c r="J15" s="2" t="s">
        <v>547</v>
      </c>
      <c r="K15" s="2" t="s">
        <v>548</v>
      </c>
      <c r="L15" s="2" t="s">
        <v>141</v>
      </c>
      <c r="M15" s="2" t="s">
        <v>551</v>
      </c>
      <c r="N15" s="2" t="s">
        <v>1148</v>
      </c>
      <c r="O15" s="2" t="s">
        <v>1149</v>
      </c>
      <c r="P15" s="2" t="s">
        <v>1150</v>
      </c>
      <c r="Q15" s="2" t="s">
        <v>1151</v>
      </c>
      <c r="R15" s="2" t="s">
        <v>423</v>
      </c>
    </row>
    <row r="16" spans="2:18" ht="28.8" x14ac:dyDescent="0.3">
      <c r="B16" s="2" t="s">
        <v>1152</v>
      </c>
      <c r="C16" s="2" t="s">
        <v>1153</v>
      </c>
      <c r="D16" s="2" t="s">
        <v>1154</v>
      </c>
      <c r="E16" s="19">
        <v>2</v>
      </c>
      <c r="F16" s="46">
        <v>44789</v>
      </c>
      <c r="G16" s="47" t="s">
        <v>177</v>
      </c>
      <c r="H16" s="46">
        <v>44820</v>
      </c>
      <c r="I16" s="19">
        <v>2</v>
      </c>
      <c r="J16" s="2" t="s">
        <v>6</v>
      </c>
      <c r="K16" s="2" t="s">
        <v>6</v>
      </c>
      <c r="L16" s="2" t="s">
        <v>1155</v>
      </c>
      <c r="M16" s="2" t="s">
        <v>574</v>
      </c>
      <c r="N16" s="2" t="s">
        <v>1156</v>
      </c>
      <c r="O16" s="2" t="s">
        <v>1157</v>
      </c>
      <c r="P16" s="2" t="s">
        <v>6</v>
      </c>
      <c r="Q16" s="91">
        <v>44928</v>
      </c>
      <c r="R16" s="2" t="s">
        <v>6</v>
      </c>
    </row>
    <row r="17" spans="2:18" x14ac:dyDescent="0.3">
      <c r="B17" s="2" t="s">
        <v>1158</v>
      </c>
      <c r="C17" s="2" t="s">
        <v>1159</v>
      </c>
      <c r="D17" s="2" t="s">
        <v>1160</v>
      </c>
      <c r="E17" s="19">
        <v>2</v>
      </c>
      <c r="F17" s="46">
        <v>44789</v>
      </c>
      <c r="G17" s="47" t="s">
        <v>177</v>
      </c>
      <c r="H17" s="46">
        <v>44820</v>
      </c>
      <c r="I17" s="19">
        <v>1</v>
      </c>
      <c r="J17" s="2" t="s">
        <v>6</v>
      </c>
      <c r="K17" s="2" t="s">
        <v>6</v>
      </c>
      <c r="L17" s="2" t="s">
        <v>1161</v>
      </c>
      <c r="M17" s="2" t="s">
        <v>574</v>
      </c>
      <c r="N17" s="2" t="s">
        <v>1162</v>
      </c>
      <c r="O17" s="2" t="s">
        <v>1163</v>
      </c>
      <c r="P17" s="2" t="s">
        <v>6</v>
      </c>
      <c r="Q17" s="91">
        <v>44928</v>
      </c>
      <c r="R17" s="2" t="s">
        <v>6</v>
      </c>
    </row>
    <row r="18" spans="2:18" ht="28.8" x14ac:dyDescent="0.3">
      <c r="B18" s="2" t="s">
        <v>1164</v>
      </c>
      <c r="C18" s="2" t="s">
        <v>1165</v>
      </c>
      <c r="D18" s="2" t="s">
        <v>1166</v>
      </c>
      <c r="E18" s="19">
        <v>0</v>
      </c>
      <c r="F18" s="46">
        <v>44789</v>
      </c>
      <c r="G18" s="47" t="s">
        <v>73</v>
      </c>
      <c r="H18" s="46" t="s">
        <v>6</v>
      </c>
      <c r="I18" s="19">
        <v>0</v>
      </c>
      <c r="J18" s="2" t="s">
        <v>6</v>
      </c>
      <c r="K18" s="2" t="s">
        <v>6</v>
      </c>
      <c r="L18" s="2" t="s">
        <v>1161</v>
      </c>
      <c r="M18" s="2" t="s">
        <v>431</v>
      </c>
      <c r="N18" s="2" t="s">
        <v>1167</v>
      </c>
      <c r="O18" s="2" t="s">
        <v>1168</v>
      </c>
      <c r="P18" s="2" t="s">
        <v>6</v>
      </c>
      <c r="Q18" s="91">
        <v>44928</v>
      </c>
      <c r="R18" s="2" t="s">
        <v>6</v>
      </c>
    </row>
    <row r="19" spans="2:18" x14ac:dyDescent="0.3">
      <c r="B19" s="2" t="s">
        <v>1169</v>
      </c>
      <c r="C19" s="2" t="s">
        <v>567</v>
      </c>
      <c r="D19" s="2" t="s">
        <v>1170</v>
      </c>
      <c r="E19" s="19">
        <v>0</v>
      </c>
      <c r="F19" s="46">
        <v>44789</v>
      </c>
      <c r="G19" s="47" t="s">
        <v>73</v>
      </c>
      <c r="H19" s="46" t="s">
        <v>6</v>
      </c>
      <c r="I19" s="19">
        <v>2</v>
      </c>
      <c r="J19" s="2" t="s">
        <v>6</v>
      </c>
      <c r="K19" s="2" t="s">
        <v>6</v>
      </c>
      <c r="L19" s="2" t="s">
        <v>1161</v>
      </c>
      <c r="M19" s="2" t="s">
        <v>431</v>
      </c>
      <c r="N19" s="2" t="s">
        <v>1171</v>
      </c>
      <c r="O19" s="2" t="s">
        <v>1172</v>
      </c>
      <c r="P19" s="2" t="s">
        <v>6</v>
      </c>
      <c r="Q19" s="91">
        <v>44928</v>
      </c>
      <c r="R19" s="2" t="s">
        <v>6</v>
      </c>
    </row>
    <row r="20" spans="2:18" ht="28.8" x14ac:dyDescent="0.3">
      <c r="B20" s="2" t="s">
        <v>1173</v>
      </c>
      <c r="C20" s="2" t="s">
        <v>1174</v>
      </c>
      <c r="D20" s="2" t="s">
        <v>1175</v>
      </c>
      <c r="E20" s="19">
        <v>1</v>
      </c>
      <c r="F20" s="46">
        <v>44789</v>
      </c>
      <c r="G20" s="47" t="s">
        <v>73</v>
      </c>
      <c r="H20" s="46">
        <v>44820</v>
      </c>
      <c r="I20" s="19">
        <v>1</v>
      </c>
      <c r="J20" s="2" t="s">
        <v>6</v>
      </c>
      <c r="K20" s="2" t="s">
        <v>6</v>
      </c>
      <c r="L20" s="2" t="s">
        <v>1161</v>
      </c>
      <c r="M20" s="2" t="s">
        <v>431</v>
      </c>
      <c r="N20" s="2" t="s">
        <v>1176</v>
      </c>
      <c r="O20" s="2" t="s">
        <v>1177</v>
      </c>
      <c r="P20" s="2" t="s">
        <v>6</v>
      </c>
      <c r="Q20" s="91">
        <v>44928</v>
      </c>
      <c r="R20" s="2" t="s">
        <v>6</v>
      </c>
    </row>
    <row r="21" spans="2:18" ht="43.2" x14ac:dyDescent="0.3">
      <c r="B21" s="2" t="s">
        <v>1178</v>
      </c>
      <c r="C21" s="2" t="s">
        <v>1179</v>
      </c>
      <c r="D21" s="2" t="s">
        <v>1180</v>
      </c>
      <c r="E21" s="19">
        <v>0</v>
      </c>
      <c r="F21" s="46">
        <v>44789</v>
      </c>
      <c r="G21" s="47" t="s">
        <v>73</v>
      </c>
      <c r="H21" s="46" t="s">
        <v>6</v>
      </c>
      <c r="I21" s="19">
        <v>0</v>
      </c>
      <c r="J21" s="2" t="s">
        <v>6</v>
      </c>
      <c r="K21" s="2" t="s">
        <v>6</v>
      </c>
      <c r="L21" s="2" t="s">
        <v>1161</v>
      </c>
      <c r="M21" s="2" t="s">
        <v>427</v>
      </c>
      <c r="N21" s="2" t="s">
        <v>1181</v>
      </c>
      <c r="O21" s="2" t="s">
        <v>1182</v>
      </c>
      <c r="P21" s="2" t="s">
        <v>6</v>
      </c>
      <c r="Q21" s="91">
        <v>44928</v>
      </c>
      <c r="R21" s="2" t="s">
        <v>6</v>
      </c>
    </row>
    <row r="22" spans="2:18" x14ac:dyDescent="0.3">
      <c r="B22" s="2" t="s">
        <v>1183</v>
      </c>
      <c r="C22" s="2" t="s">
        <v>1184</v>
      </c>
      <c r="D22" s="2" t="s">
        <v>1185</v>
      </c>
      <c r="E22" s="19">
        <v>2</v>
      </c>
      <c r="F22" s="46">
        <v>44789</v>
      </c>
      <c r="G22" s="47" t="s">
        <v>73</v>
      </c>
      <c r="H22" s="46">
        <v>44820</v>
      </c>
      <c r="I22" s="19">
        <v>2</v>
      </c>
      <c r="J22" s="2" t="s">
        <v>6</v>
      </c>
      <c r="K22" s="2" t="s">
        <v>6</v>
      </c>
      <c r="L22" s="2" t="s">
        <v>1161</v>
      </c>
      <c r="M22" s="2" t="s">
        <v>427</v>
      </c>
      <c r="N22" s="2" t="s">
        <v>1186</v>
      </c>
      <c r="O22" s="2" t="s">
        <v>1187</v>
      </c>
      <c r="P22" s="2" t="s">
        <v>6</v>
      </c>
      <c r="Q22" s="91">
        <v>44928</v>
      </c>
      <c r="R22" s="2" t="s">
        <v>6</v>
      </c>
    </row>
    <row r="23" spans="2:18" ht="43.2" x14ac:dyDescent="0.3">
      <c r="B23" s="2" t="s">
        <v>1188</v>
      </c>
      <c r="C23" s="2" t="s">
        <v>1189</v>
      </c>
      <c r="D23" s="2" t="s">
        <v>1190</v>
      </c>
      <c r="E23" s="19">
        <v>0</v>
      </c>
      <c r="F23" s="46">
        <v>44789</v>
      </c>
      <c r="G23" s="47" t="s">
        <v>73</v>
      </c>
      <c r="H23" s="46" t="s">
        <v>6</v>
      </c>
      <c r="I23" s="19">
        <v>1</v>
      </c>
      <c r="J23" s="2" t="s">
        <v>6</v>
      </c>
      <c r="K23" s="2" t="s">
        <v>6</v>
      </c>
      <c r="L23" s="2" t="s">
        <v>1161</v>
      </c>
      <c r="M23" s="2" t="s">
        <v>433</v>
      </c>
      <c r="N23" s="2" t="s">
        <v>1191</v>
      </c>
      <c r="O23" s="2" t="s">
        <v>1192</v>
      </c>
      <c r="P23" s="2" t="s">
        <v>6</v>
      </c>
      <c r="Q23" s="91">
        <v>44928</v>
      </c>
      <c r="R23" s="2" t="s">
        <v>6</v>
      </c>
    </row>
    <row r="24" spans="2:18" ht="28.8" x14ac:dyDescent="0.3">
      <c r="B24" s="2" t="s">
        <v>1193</v>
      </c>
      <c r="C24" s="2" t="s">
        <v>1194</v>
      </c>
      <c r="D24" s="2" t="s">
        <v>1195</v>
      </c>
      <c r="E24" s="19">
        <v>0</v>
      </c>
      <c r="F24" s="46">
        <v>44789</v>
      </c>
      <c r="G24" s="47" t="s">
        <v>73</v>
      </c>
      <c r="H24" s="46" t="s">
        <v>6</v>
      </c>
      <c r="I24" s="19">
        <v>2</v>
      </c>
      <c r="J24" s="2" t="s">
        <v>6</v>
      </c>
      <c r="K24" s="2" t="s">
        <v>6</v>
      </c>
      <c r="L24" s="2" t="s">
        <v>1161</v>
      </c>
      <c r="M24" s="2" t="s">
        <v>433</v>
      </c>
      <c r="N24" s="2" t="s">
        <v>1196</v>
      </c>
      <c r="O24" s="2" t="s">
        <v>1197</v>
      </c>
      <c r="P24" s="2" t="s">
        <v>6</v>
      </c>
      <c r="Q24" s="91">
        <v>44928</v>
      </c>
      <c r="R24" s="2" t="s">
        <v>6</v>
      </c>
    </row>
    <row r="25" spans="2:18" ht="28.8" x14ac:dyDescent="0.3">
      <c r="B25" s="2" t="s">
        <v>1198</v>
      </c>
      <c r="C25" s="2" t="s">
        <v>291</v>
      </c>
      <c r="D25" s="2" t="s">
        <v>1199</v>
      </c>
      <c r="E25" s="19">
        <v>0</v>
      </c>
      <c r="F25" s="46">
        <v>44789</v>
      </c>
      <c r="G25" s="47" t="s">
        <v>73</v>
      </c>
      <c r="H25" s="46" t="s">
        <v>6</v>
      </c>
      <c r="I25" s="19">
        <v>2</v>
      </c>
      <c r="J25" s="2" t="s">
        <v>6</v>
      </c>
      <c r="K25" s="2" t="s">
        <v>6</v>
      </c>
      <c r="L25" s="2" t="s">
        <v>1161</v>
      </c>
      <c r="M25" s="2" t="s">
        <v>433</v>
      </c>
      <c r="N25" s="2" t="s">
        <v>1196</v>
      </c>
      <c r="O25" s="2" t="s">
        <v>1197</v>
      </c>
      <c r="P25" s="2" t="s">
        <v>6</v>
      </c>
      <c r="Q25" s="91">
        <v>44928</v>
      </c>
      <c r="R25" s="2" t="s">
        <v>6</v>
      </c>
    </row>
    <row r="26" spans="2:18" ht="57.6" x14ac:dyDescent="0.3">
      <c r="B26" s="2" t="s">
        <v>1200</v>
      </c>
      <c r="C26" s="2" t="s">
        <v>625</v>
      </c>
      <c r="D26" s="2" t="s">
        <v>1201</v>
      </c>
      <c r="E26" s="19">
        <v>2</v>
      </c>
      <c r="F26" s="46">
        <v>44789</v>
      </c>
      <c r="G26" s="47" t="s">
        <v>177</v>
      </c>
      <c r="H26" s="183" t="s">
        <v>6</v>
      </c>
      <c r="I26" s="19">
        <v>0</v>
      </c>
      <c r="J26" s="2" t="s">
        <v>6</v>
      </c>
      <c r="K26" s="2" t="s">
        <v>6</v>
      </c>
      <c r="L26" s="2" t="s">
        <v>1161</v>
      </c>
      <c r="M26" s="2" t="s">
        <v>431</v>
      </c>
      <c r="N26" s="2" t="s">
        <v>1202</v>
      </c>
      <c r="O26" s="2" t="s">
        <v>1203</v>
      </c>
      <c r="P26" s="2" t="s">
        <v>6</v>
      </c>
      <c r="Q26" s="91">
        <v>44928</v>
      </c>
      <c r="R26" s="2" t="s">
        <v>6</v>
      </c>
    </row>
    <row r="27" spans="2:18" ht="28.8" x14ac:dyDescent="0.3">
      <c r="B27" s="2" t="s">
        <v>1204</v>
      </c>
      <c r="C27" s="2" t="s">
        <v>1205</v>
      </c>
      <c r="D27" s="2" t="s">
        <v>1206</v>
      </c>
      <c r="E27" s="19">
        <v>1</v>
      </c>
      <c r="F27" s="183">
        <v>44789</v>
      </c>
      <c r="G27" s="184" t="s">
        <v>177</v>
      </c>
      <c r="H27" s="183">
        <v>44820</v>
      </c>
      <c r="I27" s="19">
        <v>1</v>
      </c>
      <c r="J27" s="2" t="s">
        <v>6</v>
      </c>
      <c r="K27" s="2" t="s">
        <v>6</v>
      </c>
      <c r="L27" s="2" t="s">
        <v>1161</v>
      </c>
      <c r="M27" s="2" t="s">
        <v>433</v>
      </c>
      <c r="N27" s="2" t="s">
        <v>1207</v>
      </c>
      <c r="O27" s="2" t="s">
        <v>1208</v>
      </c>
      <c r="P27" s="2" t="s">
        <v>6</v>
      </c>
      <c r="Q27" s="91">
        <v>44928</v>
      </c>
      <c r="R27" s="2" t="s">
        <v>6</v>
      </c>
    </row>
    <row r="28" spans="2:18" ht="72" x14ac:dyDescent="0.3">
      <c r="B28" s="2" t="s">
        <v>1209</v>
      </c>
      <c r="C28" s="2" t="s">
        <v>1210</v>
      </c>
      <c r="D28" s="2" t="s">
        <v>1211</v>
      </c>
      <c r="E28" s="19">
        <v>1</v>
      </c>
      <c r="F28" s="183">
        <v>44789</v>
      </c>
      <c r="G28" s="184" t="s">
        <v>177</v>
      </c>
      <c r="H28" s="183">
        <v>44820</v>
      </c>
      <c r="I28" s="19">
        <v>2</v>
      </c>
      <c r="J28" s="2" t="s">
        <v>6</v>
      </c>
      <c r="K28" s="2" t="s">
        <v>6</v>
      </c>
      <c r="L28" s="2" t="s">
        <v>1161</v>
      </c>
      <c r="M28" s="2" t="s">
        <v>433</v>
      </c>
      <c r="N28" s="2" t="s">
        <v>1212</v>
      </c>
      <c r="O28" s="2" t="s">
        <v>1213</v>
      </c>
      <c r="P28" s="2" t="s">
        <v>6</v>
      </c>
      <c r="Q28" s="91">
        <v>44928</v>
      </c>
      <c r="R28" s="2" t="s">
        <v>6</v>
      </c>
    </row>
    <row r="29" spans="2:18" ht="28.8" x14ac:dyDescent="0.3">
      <c r="B29" s="2" t="s">
        <v>1214</v>
      </c>
      <c r="C29" s="2" t="s">
        <v>291</v>
      </c>
      <c r="D29" s="2" t="s">
        <v>1215</v>
      </c>
      <c r="E29" s="19">
        <v>0</v>
      </c>
      <c r="F29" s="183">
        <v>44789</v>
      </c>
      <c r="G29" s="184" t="s">
        <v>1216</v>
      </c>
      <c r="H29" s="183" t="s">
        <v>6</v>
      </c>
      <c r="I29" s="19">
        <v>2</v>
      </c>
      <c r="J29" s="2" t="s">
        <v>6</v>
      </c>
      <c r="K29" s="2" t="s">
        <v>6</v>
      </c>
      <c r="L29" s="2" t="s">
        <v>1155</v>
      </c>
      <c r="M29" s="2" t="s">
        <v>431</v>
      </c>
      <c r="N29" s="2" t="s">
        <v>1217</v>
      </c>
      <c r="O29" s="2" t="s">
        <v>1218</v>
      </c>
      <c r="P29" s="2" t="s">
        <v>6</v>
      </c>
      <c r="Q29" s="91">
        <v>44928</v>
      </c>
      <c r="R29" s="2" t="s">
        <v>6</v>
      </c>
    </row>
    <row r="30" spans="2:18" ht="43.2" x14ac:dyDescent="0.3">
      <c r="B30" s="2" t="s">
        <v>1219</v>
      </c>
      <c r="C30" s="2" t="s">
        <v>291</v>
      </c>
      <c r="D30" s="2" t="s">
        <v>1220</v>
      </c>
      <c r="E30" s="19">
        <v>0</v>
      </c>
      <c r="F30" s="183">
        <v>44789</v>
      </c>
      <c r="G30" s="184" t="s">
        <v>1216</v>
      </c>
      <c r="H30" s="183" t="s">
        <v>6</v>
      </c>
      <c r="I30" s="19">
        <v>2</v>
      </c>
      <c r="J30" s="2" t="s">
        <v>6</v>
      </c>
      <c r="K30" s="2" t="s">
        <v>6</v>
      </c>
      <c r="L30" s="2" t="s">
        <v>1155</v>
      </c>
      <c r="M30" s="2" t="s">
        <v>427</v>
      </c>
      <c r="N30" s="2" t="s">
        <v>1217</v>
      </c>
      <c r="O30" s="2" t="s">
        <v>1221</v>
      </c>
      <c r="P30" s="2" t="s">
        <v>6</v>
      </c>
      <c r="Q30" s="91">
        <v>44928</v>
      </c>
      <c r="R30" s="2" t="s">
        <v>6</v>
      </c>
    </row>
    <row r="31" spans="2:18" ht="28.8" x14ac:dyDescent="0.3">
      <c r="B31" s="2" t="s">
        <v>1222</v>
      </c>
      <c r="C31" s="2" t="s">
        <v>291</v>
      </c>
      <c r="D31" s="2" t="s">
        <v>1223</v>
      </c>
      <c r="E31" s="19">
        <v>0</v>
      </c>
      <c r="F31" s="183">
        <v>44789</v>
      </c>
      <c r="G31" s="184" t="s">
        <v>1216</v>
      </c>
      <c r="H31" s="183" t="s">
        <v>6</v>
      </c>
      <c r="I31" s="19">
        <v>2</v>
      </c>
      <c r="J31" s="2" t="s">
        <v>6</v>
      </c>
      <c r="K31" s="2" t="s">
        <v>6</v>
      </c>
      <c r="L31" s="2" t="s">
        <v>1155</v>
      </c>
      <c r="M31" s="2" t="s">
        <v>431</v>
      </c>
      <c r="N31" s="2" t="s">
        <v>1217</v>
      </c>
      <c r="O31" s="2" t="s">
        <v>1224</v>
      </c>
      <c r="P31" s="2" t="s">
        <v>6</v>
      </c>
      <c r="Q31" s="91">
        <v>44928</v>
      </c>
      <c r="R31" s="2" t="s">
        <v>6</v>
      </c>
    </row>
    <row r="32" spans="2:18" ht="28.8" x14ac:dyDescent="0.3">
      <c r="B32" s="2" t="s">
        <v>1225</v>
      </c>
      <c r="C32" s="2" t="s">
        <v>291</v>
      </c>
      <c r="D32" s="2" t="s">
        <v>1226</v>
      </c>
      <c r="E32" s="19">
        <v>0</v>
      </c>
      <c r="F32" s="183">
        <v>44789</v>
      </c>
      <c r="G32" s="184" t="s">
        <v>73</v>
      </c>
      <c r="H32" s="183" t="s">
        <v>6</v>
      </c>
      <c r="I32" s="19">
        <v>2</v>
      </c>
      <c r="J32" s="2" t="s">
        <v>6</v>
      </c>
      <c r="K32" s="2" t="s">
        <v>6</v>
      </c>
      <c r="L32" s="2" t="s">
        <v>1155</v>
      </c>
      <c r="M32" s="2" t="s">
        <v>431</v>
      </c>
      <c r="N32" s="2" t="s">
        <v>1217</v>
      </c>
      <c r="O32" s="2" t="s">
        <v>1227</v>
      </c>
      <c r="P32" s="2" t="s">
        <v>6</v>
      </c>
      <c r="Q32" s="91">
        <v>44928</v>
      </c>
      <c r="R32" s="2" t="s">
        <v>6</v>
      </c>
    </row>
    <row r="33" spans="2:18" ht="28.8" x14ac:dyDescent="0.3">
      <c r="B33" s="2" t="s">
        <v>1228</v>
      </c>
      <c r="C33" s="2" t="s">
        <v>291</v>
      </c>
      <c r="D33" s="2" t="s">
        <v>1229</v>
      </c>
      <c r="E33" s="19">
        <v>0</v>
      </c>
      <c r="F33" s="183">
        <v>44789</v>
      </c>
      <c r="G33" s="184" t="s">
        <v>73</v>
      </c>
      <c r="H33" s="183" t="s">
        <v>6</v>
      </c>
      <c r="I33" s="19">
        <v>2</v>
      </c>
      <c r="J33" s="2" t="s">
        <v>6</v>
      </c>
      <c r="K33" s="2" t="s">
        <v>6</v>
      </c>
      <c r="L33" s="2" t="s">
        <v>1155</v>
      </c>
      <c r="M33" s="2" t="s">
        <v>431</v>
      </c>
      <c r="N33" s="2" t="s">
        <v>1217</v>
      </c>
      <c r="O33" s="2" t="s">
        <v>1230</v>
      </c>
      <c r="P33" s="2" t="s">
        <v>6</v>
      </c>
      <c r="Q33" s="91">
        <v>44928</v>
      </c>
      <c r="R33" s="2" t="s">
        <v>6</v>
      </c>
    </row>
    <row r="34" spans="2:18" ht="57.6" x14ac:dyDescent="0.3">
      <c r="B34" s="2" t="s">
        <v>1231</v>
      </c>
      <c r="C34" s="2" t="s">
        <v>1210</v>
      </c>
      <c r="D34" s="2" t="s">
        <v>1232</v>
      </c>
      <c r="E34" s="19">
        <v>1</v>
      </c>
      <c r="F34" s="46">
        <v>44841</v>
      </c>
      <c r="G34" s="184" t="s">
        <v>177</v>
      </c>
      <c r="H34" s="46">
        <v>44841</v>
      </c>
      <c r="I34" s="19">
        <v>0</v>
      </c>
      <c r="J34" s="2" t="s">
        <v>6</v>
      </c>
      <c r="K34" s="2" t="s">
        <v>6</v>
      </c>
      <c r="L34" s="2" t="s">
        <v>1155</v>
      </c>
      <c r="M34" s="2" t="s">
        <v>574</v>
      </c>
      <c r="N34" s="2" t="s">
        <v>6</v>
      </c>
      <c r="O34" s="2" t="s">
        <v>1233</v>
      </c>
      <c r="P34" s="2" t="s">
        <v>6</v>
      </c>
      <c r="Q34" s="91">
        <v>44928</v>
      </c>
      <c r="R34" s="143" t="s">
        <v>439</v>
      </c>
    </row>
  </sheetData>
  <phoneticPr fontId="4" type="noConversion"/>
  <conditionalFormatting sqref="E16:E34">
    <cfRule type="iconSet" priority="30">
      <iconSet iconSet="3Symbols" showValue="0">
        <cfvo type="percent" val="0"/>
        <cfvo type="num" val="1"/>
        <cfvo type="num" val="2"/>
      </iconSet>
    </cfRule>
  </conditionalFormatting>
  <conditionalFormatting sqref="I16:I34">
    <cfRule type="iconSet" priority="31">
      <iconSet iconSet="3Flags" showValue="0" reverse="1">
        <cfvo type="percent" val="0"/>
        <cfvo type="num" val="1"/>
        <cfvo type="num" val="2"/>
      </iconSet>
    </cfRule>
  </conditionalFormatting>
  <hyperlinks>
    <hyperlink ref="R34" r:id="rId1" location="can-i-use-the-same-azure-migrate-project-to-migrate-to-multiple-regions" display="https://learn.microsoft.com/en-us/azure/migrate/common-questions-server-migration - can-i-use-the-same-azure-migrate-project-to-migrate-to-multiple-regions" xr:uid="{FD5FEEDE-8041-40C9-895D-4A8B9563118B}"/>
  </hyperlinks>
  <pageMargins left="0.7" right="0.7" top="0.75" bottom="0.75" header="0.3" footer="0.3"/>
  <pageSetup paperSize="9" orientation="portrait" horizontalDpi="0" verticalDpi="0"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45" operator="equal" id="{14DF9C87-5BAC-4847-BF46-A89CD2FF5150}">
            <xm:f>Data!$H$40</xm:f>
            <x14:dxf>
              <font>
                <color theme="0"/>
              </font>
              <fill>
                <patternFill>
                  <bgColor rgb="FFF25022"/>
                </patternFill>
              </fill>
            </x14:dxf>
          </x14:cfRule>
          <x14:cfRule type="cellIs" priority="246" operator="equal" id="{748E3A86-200A-4A58-AE72-CAF9F29FF34F}">
            <xm:f>Data!$H$41</xm:f>
            <x14:dxf>
              <font>
                <color auto="1"/>
              </font>
              <fill>
                <patternFill>
                  <fgColor auto="1"/>
                  <bgColor rgb="FFFFB900"/>
                </patternFill>
              </fill>
            </x14:dxf>
          </x14:cfRule>
          <x14:cfRule type="cellIs" priority="247" operator="equal" id="{87681C29-A2B8-49EE-A924-BCCDAA38D947}">
            <xm:f>Data!$H$42</xm:f>
            <x14:dxf>
              <font>
                <color auto="1"/>
              </font>
              <fill>
                <patternFill>
                  <bgColor rgb="FF00A4EF"/>
                </patternFill>
              </fill>
            </x14:dxf>
          </x14:cfRule>
          <x14:cfRule type="cellIs" priority="248" operator="equal" id="{013C9F90-381D-45C4-8771-318092B1DBD1}">
            <xm:f>Data!$H$43</xm:f>
            <x14:dxf>
              <font>
                <color auto="1"/>
              </font>
              <fill>
                <patternFill>
                  <bgColor rgb="FF7FBA00"/>
                </patternFill>
              </fill>
            </x14:dxf>
          </x14:cfRule>
          <xm:sqref>M16:M34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898F948E-8EC1-42B3-B0AC-9A74A676A485}">
          <x14:formula1>
            <xm:f>Data!$K$15:$K$17</xm:f>
          </x14:formula1>
          <xm:sqref>G16:G34</xm:sqref>
        </x14:dataValidation>
        <x14:dataValidation type="list" allowBlank="1" showInputMessage="1" showErrorMessage="1" xr:uid="{E25FB619-0DFF-4987-99EA-0E1C10BC082A}">
          <x14:formula1>
            <xm:f>Data!$H$40:$H$43</xm:f>
          </x14:formula1>
          <xm:sqref>M16:M1048576</xm:sqref>
        </x14:dataValidation>
        <x14:dataValidation type="list" allowBlank="1" showInputMessage="1" showErrorMessage="1" xr:uid="{8F0C6AC0-2604-4561-8727-37CAB15DA70B}">
          <x14:formula1>
            <xm:f>Data!$E$34:$E$36</xm:f>
          </x14:formula1>
          <xm:sqref>I35:I1048576</xm:sqref>
        </x14:dataValidation>
      </x14:dataValidations>
    </ext>
    <ext xmlns:x15="http://schemas.microsoft.com/office/spreadsheetml/2010/11/main" uri="{3A4CF648-6AED-40f4-86FF-DC5316D8AED3}">
      <x14:slicerList xmlns:x14="http://schemas.microsoft.com/office/spreadsheetml/2009/9/main">
        <x14:slicer r:id="rId5"/>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B0467-C30C-4AD2-A571-08FDF1263685}">
  <dimension ref="A1:Q55"/>
  <sheetViews>
    <sheetView showGridLines="0" workbookViewId="0">
      <selection activeCell="K33" sqref="K33"/>
    </sheetView>
  </sheetViews>
  <sheetFormatPr defaultColWidth="8.77734375" defaultRowHeight="14.4" x14ac:dyDescent="0.3"/>
  <cols>
    <col min="1" max="1" width="20.77734375" style="205" customWidth="1"/>
    <col min="2" max="2" width="26.44140625" style="205" customWidth="1"/>
    <col min="3" max="3" width="12.5546875" style="205" customWidth="1"/>
    <col min="4" max="4" width="1.21875" style="205" customWidth="1"/>
    <col min="5" max="5" width="29.21875" style="205" customWidth="1"/>
    <col min="6" max="6" width="18.21875" style="205" customWidth="1"/>
    <col min="7" max="7" width="18.77734375" style="205" customWidth="1"/>
    <col min="8" max="8" width="17.21875" style="205" customWidth="1"/>
    <col min="9" max="9" width="8.77734375" style="205"/>
    <col min="10" max="10" width="10.5546875" style="205" customWidth="1"/>
    <col min="11" max="11" width="8.77734375" style="205"/>
    <col min="12" max="12" width="12.21875" style="205" customWidth="1"/>
    <col min="13" max="13" width="8.77734375" style="205"/>
    <col min="14" max="14" width="11.21875" style="205" customWidth="1"/>
    <col min="15" max="15" width="8.77734375" style="205"/>
    <col min="16" max="16" width="12.77734375" style="205" customWidth="1"/>
    <col min="17" max="16384" width="8.77734375" style="205"/>
  </cols>
  <sheetData>
    <row r="1" spans="1:17" ht="33.6" x14ac:dyDescent="0.3">
      <c r="A1" s="286" t="s">
        <v>475</v>
      </c>
      <c r="B1" s="286"/>
      <c r="C1" s="286"/>
      <c r="D1" s="286"/>
      <c r="E1" s="286"/>
      <c r="F1" s="286"/>
      <c r="G1" s="286"/>
      <c r="H1" s="286"/>
      <c r="I1" s="286"/>
      <c r="J1" s="286"/>
      <c r="K1" s="286"/>
      <c r="L1" s="286"/>
      <c r="M1" s="286"/>
      <c r="N1" s="286"/>
      <c r="O1" s="286"/>
    </row>
    <row r="2" spans="1:17" ht="21" x14ac:dyDescent="0.3">
      <c r="A2" s="97" t="s">
        <v>476</v>
      </c>
      <c r="B2" s="30" t="s">
        <v>477</v>
      </c>
      <c r="C2" s="30"/>
      <c r="D2" s="259"/>
      <c r="E2" s="259"/>
      <c r="G2" s="269" t="s">
        <v>479</v>
      </c>
      <c r="H2" s="268" t="s">
        <v>480</v>
      </c>
      <c r="I2" s="267"/>
      <c r="K2" s="267"/>
      <c r="M2" s="267"/>
      <c r="O2" s="267"/>
      <c r="Q2" s="267"/>
    </row>
    <row r="3" spans="1:17" ht="18" x14ac:dyDescent="0.3">
      <c r="A3" s="266" t="s">
        <v>271</v>
      </c>
      <c r="B3" s="262"/>
      <c r="C3" s="259"/>
      <c r="D3" s="259"/>
      <c r="E3" s="259"/>
      <c r="G3" s="259"/>
      <c r="H3" s="265" t="s">
        <v>481</v>
      </c>
      <c r="I3" s="264"/>
      <c r="J3" s="206"/>
      <c r="K3" s="206"/>
      <c r="L3" s="206"/>
      <c r="M3" s="258"/>
      <c r="N3" s="206"/>
    </row>
    <row r="4" spans="1:17" ht="18" x14ac:dyDescent="0.3">
      <c r="A4" s="101" t="s">
        <v>487</v>
      </c>
      <c r="B4" s="262">
        <v>44912</v>
      </c>
      <c r="C4" s="28"/>
      <c r="D4" s="27"/>
      <c r="E4" s="27"/>
      <c r="G4" s="27"/>
      <c r="H4" s="263" t="s">
        <v>482</v>
      </c>
      <c r="I4" s="103"/>
      <c r="J4" s="206"/>
      <c r="K4" s="206"/>
      <c r="L4" s="206"/>
      <c r="M4" s="258"/>
      <c r="N4" s="206"/>
    </row>
    <row r="5" spans="1:17" ht="18" x14ac:dyDescent="0.3">
      <c r="A5" s="101" t="s">
        <v>1344</v>
      </c>
      <c r="B5" s="262">
        <v>45016</v>
      </c>
      <c r="C5" s="261"/>
      <c r="D5" s="259"/>
      <c r="E5" s="259"/>
      <c r="G5" s="259"/>
      <c r="H5" s="260" t="s">
        <v>483</v>
      </c>
      <c r="I5" s="259"/>
      <c r="J5" s="206"/>
      <c r="K5" s="206"/>
      <c r="L5" s="206"/>
      <c r="M5" s="258"/>
      <c r="N5" s="206"/>
    </row>
    <row r="6" spans="1:17" ht="18" x14ac:dyDescent="0.3">
      <c r="H6" s="257" t="s">
        <v>484</v>
      </c>
    </row>
    <row r="7" spans="1:17" ht="24" thickBot="1" x14ac:dyDescent="0.5">
      <c r="A7" s="322" t="s">
        <v>1343</v>
      </c>
      <c r="B7" s="322"/>
      <c r="C7" s="322"/>
      <c r="H7" s="256" t="s">
        <v>485</v>
      </c>
    </row>
    <row r="8" spans="1:17" ht="15.6" x14ac:dyDescent="0.3">
      <c r="A8" s="329" t="s">
        <v>1342</v>
      </c>
      <c r="B8" s="331" t="s">
        <v>1341</v>
      </c>
      <c r="C8" s="331"/>
      <c r="D8" s="255"/>
      <c r="E8" s="331" t="s">
        <v>1340</v>
      </c>
      <c r="F8" s="332"/>
    </row>
    <row r="9" spans="1:17" x14ac:dyDescent="0.3">
      <c r="A9" s="330"/>
      <c r="B9" s="254" t="s">
        <v>1339</v>
      </c>
      <c r="C9" s="254" t="s">
        <v>1338</v>
      </c>
      <c r="D9" s="253"/>
      <c r="E9" s="253" t="s">
        <v>1339</v>
      </c>
      <c r="F9" s="252" t="s">
        <v>1338</v>
      </c>
    </row>
    <row r="10" spans="1:17" ht="24" thickBot="1" x14ac:dyDescent="0.5">
      <c r="A10" s="251" t="s">
        <v>1337</v>
      </c>
      <c r="B10" s="250"/>
      <c r="C10" s="250"/>
      <c r="D10" s="211"/>
      <c r="E10" s="211"/>
      <c r="F10" s="210"/>
    </row>
    <row r="11" spans="1:17" ht="15" thickBot="1" x14ac:dyDescent="0.35">
      <c r="A11" s="307"/>
      <c r="B11" s="307"/>
      <c r="C11" s="307"/>
      <c r="D11" s="307"/>
      <c r="E11" s="307"/>
      <c r="F11" s="307"/>
      <c r="G11" s="307"/>
    </row>
    <row r="12" spans="1:17" ht="18.600000000000001" thickBot="1" x14ac:dyDescent="0.4">
      <c r="A12" s="249" t="s">
        <v>1336</v>
      </c>
      <c r="B12" s="323">
        <v>44972</v>
      </c>
      <c r="C12" s="324"/>
      <c r="D12" s="213"/>
      <c r="E12" s="248" t="s">
        <v>1335</v>
      </c>
      <c r="F12" s="238"/>
      <c r="G12" s="213"/>
    </row>
    <row r="13" spans="1:17" ht="15" thickBot="1" x14ac:dyDescent="0.35">
      <c r="A13" s="247"/>
      <c r="B13" s="246"/>
      <c r="C13" s="245"/>
      <c r="D13" s="213"/>
      <c r="E13" s="213"/>
      <c r="F13" s="213"/>
      <c r="G13" s="213"/>
    </row>
    <row r="14" spans="1:17" ht="36.6" thickBot="1" x14ac:dyDescent="0.35">
      <c r="A14" s="325" t="s">
        <v>1334</v>
      </c>
      <c r="B14" s="326"/>
      <c r="C14" s="327"/>
      <c r="D14" s="317"/>
      <c r="E14" s="244" t="s">
        <v>1333</v>
      </c>
      <c r="F14" s="243" t="s">
        <v>1332</v>
      </c>
      <c r="G14" s="242" t="s">
        <v>1331</v>
      </c>
      <c r="H14" s="241" t="s">
        <v>1330</v>
      </c>
    </row>
    <row r="15" spans="1:17" ht="3.6" customHeight="1" thickBot="1" x14ac:dyDescent="0.35">
      <c r="A15" s="311"/>
      <c r="B15" s="312"/>
      <c r="C15" s="313"/>
      <c r="D15" s="317"/>
      <c r="E15" s="240"/>
      <c r="F15" s="239"/>
      <c r="G15" s="238"/>
      <c r="H15" s="238"/>
    </row>
    <row r="16" spans="1:17" x14ac:dyDescent="0.3">
      <c r="A16" s="311"/>
      <c r="B16" s="312"/>
      <c r="C16" s="313"/>
      <c r="D16" s="317"/>
      <c r="E16" s="237" t="s">
        <v>1329</v>
      </c>
      <c r="F16" s="236">
        <v>44916</v>
      </c>
      <c r="G16" s="235">
        <v>44916</v>
      </c>
      <c r="H16" s="235"/>
    </row>
    <row r="17" spans="1:8" x14ac:dyDescent="0.3">
      <c r="A17" s="311"/>
      <c r="B17" s="312"/>
      <c r="C17" s="313"/>
      <c r="D17" s="317"/>
      <c r="E17" s="234" t="s">
        <v>1328</v>
      </c>
      <c r="F17" s="233">
        <v>44937</v>
      </c>
      <c r="G17" s="232">
        <v>44949</v>
      </c>
      <c r="H17" s="232"/>
    </row>
    <row r="18" spans="1:8" x14ac:dyDescent="0.3">
      <c r="A18" s="311"/>
      <c r="B18" s="312"/>
      <c r="C18" s="313"/>
      <c r="D18" s="317"/>
      <c r="E18" s="231" t="s">
        <v>1327</v>
      </c>
      <c r="F18" s="228"/>
      <c r="G18" s="230"/>
      <c r="H18" s="230"/>
    </row>
    <row r="19" spans="1:8" x14ac:dyDescent="0.3">
      <c r="A19" s="311"/>
      <c r="B19" s="312"/>
      <c r="C19" s="313"/>
      <c r="D19" s="317"/>
      <c r="E19" s="328" t="s">
        <v>1326</v>
      </c>
      <c r="F19" s="228"/>
      <c r="G19" s="227"/>
      <c r="H19" s="227"/>
    </row>
    <row r="20" spans="1:8" x14ac:dyDescent="0.3">
      <c r="A20" s="311"/>
      <c r="B20" s="312"/>
      <c r="C20" s="313"/>
      <c r="D20" s="317"/>
      <c r="E20" s="311"/>
      <c r="F20" s="228"/>
      <c r="G20" s="227"/>
      <c r="H20" s="227"/>
    </row>
    <row r="21" spans="1:8" x14ac:dyDescent="0.3">
      <c r="A21" s="311"/>
      <c r="B21" s="312"/>
      <c r="C21" s="313"/>
      <c r="D21" s="317"/>
      <c r="E21" s="311"/>
      <c r="F21" s="228"/>
      <c r="G21" s="227"/>
      <c r="H21" s="227"/>
    </row>
    <row r="22" spans="1:8" x14ac:dyDescent="0.3">
      <c r="A22" s="311"/>
      <c r="B22" s="312"/>
      <c r="C22" s="313"/>
      <c r="D22" s="317"/>
      <c r="E22" s="311"/>
      <c r="F22" s="228"/>
      <c r="G22" s="227"/>
      <c r="H22" s="227"/>
    </row>
    <row r="23" spans="1:8" ht="15" thickBot="1" x14ac:dyDescent="0.35">
      <c r="A23" s="314"/>
      <c r="B23" s="315"/>
      <c r="C23" s="316"/>
      <c r="D23" s="317"/>
      <c r="E23" s="311"/>
      <c r="F23" s="228"/>
      <c r="G23" s="227"/>
      <c r="H23" s="227"/>
    </row>
    <row r="24" spans="1:8" ht="5.55" customHeight="1" thickBot="1" x14ac:dyDescent="0.35">
      <c r="A24" s="213"/>
      <c r="B24" s="229"/>
      <c r="C24" s="229"/>
      <c r="D24" s="318"/>
      <c r="E24" s="214"/>
      <c r="F24" s="228"/>
      <c r="G24" s="227"/>
      <c r="H24" s="227"/>
    </row>
    <row r="25" spans="1:8" x14ac:dyDescent="0.3">
      <c r="A25" s="308" t="s">
        <v>1325</v>
      </c>
      <c r="B25" s="309"/>
      <c r="C25" s="310"/>
      <c r="D25" s="318"/>
      <c r="E25" s="328" t="s">
        <v>1324</v>
      </c>
      <c r="F25" s="228"/>
      <c r="G25" s="227"/>
      <c r="H25" s="227"/>
    </row>
    <row r="26" spans="1:8" x14ac:dyDescent="0.3">
      <c r="A26" s="328"/>
      <c r="B26" s="312"/>
      <c r="C26" s="313"/>
      <c r="D26" s="318"/>
      <c r="E26" s="311"/>
      <c r="F26" s="228"/>
      <c r="G26" s="227"/>
      <c r="H26" s="227"/>
    </row>
    <row r="27" spans="1:8" x14ac:dyDescent="0.3">
      <c r="A27" s="328"/>
      <c r="B27" s="312"/>
      <c r="C27" s="313"/>
      <c r="D27" s="318"/>
      <c r="E27" s="311"/>
      <c r="F27" s="228"/>
      <c r="G27" s="227"/>
      <c r="H27" s="227"/>
    </row>
    <row r="28" spans="1:8" x14ac:dyDescent="0.3">
      <c r="A28" s="311"/>
      <c r="B28" s="312"/>
      <c r="C28" s="313"/>
      <c r="D28" s="318"/>
      <c r="E28" s="311"/>
      <c r="F28" s="228"/>
      <c r="G28" s="227"/>
      <c r="H28" s="227"/>
    </row>
    <row r="29" spans="1:8" x14ac:dyDescent="0.3">
      <c r="A29" s="311"/>
      <c r="B29" s="312"/>
      <c r="C29" s="313"/>
      <c r="D29" s="318"/>
      <c r="E29" s="311"/>
      <c r="F29" s="228"/>
      <c r="G29" s="227"/>
      <c r="H29" s="227"/>
    </row>
    <row r="30" spans="1:8" ht="15" thickBot="1" x14ac:dyDescent="0.35">
      <c r="A30" s="311"/>
      <c r="B30" s="312"/>
      <c r="C30" s="313"/>
      <c r="D30" s="318"/>
      <c r="E30" s="226" t="s">
        <v>1323</v>
      </c>
      <c r="F30" s="225"/>
      <c r="G30" s="224"/>
      <c r="H30" s="224"/>
    </row>
    <row r="31" spans="1:8" ht="5.55" customHeight="1" thickBot="1" x14ac:dyDescent="0.35">
      <c r="A31" s="311"/>
      <c r="B31" s="312"/>
      <c r="C31" s="313"/>
      <c r="D31" s="213"/>
      <c r="E31" s="213"/>
      <c r="F31" s="213"/>
      <c r="G31" s="213"/>
      <c r="H31" s="213"/>
    </row>
    <row r="32" spans="1:8" ht="18" x14ac:dyDescent="0.3">
      <c r="A32" s="311"/>
      <c r="B32" s="312"/>
      <c r="C32" s="313"/>
      <c r="D32" s="213"/>
      <c r="E32" s="319" t="s">
        <v>1322</v>
      </c>
      <c r="F32" s="320"/>
      <c r="G32" s="320"/>
      <c r="H32" s="321"/>
    </row>
    <row r="33" spans="1:8" ht="29.4" thickBot="1" x14ac:dyDescent="0.35">
      <c r="A33" s="311"/>
      <c r="B33" s="312"/>
      <c r="C33" s="313"/>
      <c r="D33" s="213"/>
      <c r="E33" s="223" t="s">
        <v>1321</v>
      </c>
      <c r="F33" s="222" t="s">
        <v>1</v>
      </c>
      <c r="G33" s="222" t="s">
        <v>1148</v>
      </c>
      <c r="H33" s="221" t="s">
        <v>933</v>
      </c>
    </row>
    <row r="34" spans="1:8" ht="15" thickBot="1" x14ac:dyDescent="0.35">
      <c r="A34" s="314"/>
      <c r="B34" s="315"/>
      <c r="C34" s="316"/>
      <c r="D34" s="213"/>
      <c r="E34" s="220"/>
      <c r="F34" s="219"/>
      <c r="G34" s="219"/>
      <c r="H34" s="218"/>
    </row>
    <row r="35" spans="1:8" ht="15" thickBot="1" x14ac:dyDescent="0.35">
      <c r="A35" s="213"/>
      <c r="B35" s="213"/>
      <c r="C35" s="213"/>
      <c r="D35" s="213"/>
      <c r="E35" s="217"/>
      <c r="F35" s="216"/>
      <c r="G35" s="216"/>
      <c r="H35" s="215"/>
    </row>
    <row r="36" spans="1:8" x14ac:dyDescent="0.3">
      <c r="A36" s="308" t="s">
        <v>1320</v>
      </c>
      <c r="B36" s="309"/>
      <c r="C36" s="310"/>
      <c r="D36" s="213"/>
      <c r="E36" s="217"/>
      <c r="F36" s="216"/>
      <c r="G36" s="216"/>
      <c r="H36" s="215"/>
    </row>
    <row r="37" spans="1:8" x14ac:dyDescent="0.3">
      <c r="A37" s="311"/>
      <c r="B37" s="312"/>
      <c r="C37" s="313"/>
      <c r="D37" s="213"/>
      <c r="E37" s="217"/>
      <c r="F37" s="216"/>
      <c r="G37" s="216"/>
      <c r="H37" s="215"/>
    </row>
    <row r="38" spans="1:8" x14ac:dyDescent="0.3">
      <c r="A38" s="311"/>
      <c r="B38" s="312"/>
      <c r="C38" s="313"/>
      <c r="D38" s="213"/>
      <c r="E38" s="217"/>
      <c r="F38" s="216"/>
      <c r="G38" s="216"/>
      <c r="H38" s="215"/>
    </row>
    <row r="39" spans="1:8" x14ac:dyDescent="0.3">
      <c r="A39" s="311"/>
      <c r="B39" s="312"/>
      <c r="C39" s="313"/>
      <c r="D39" s="213"/>
      <c r="E39" s="217"/>
      <c r="F39" s="216"/>
      <c r="G39" s="216"/>
      <c r="H39" s="215"/>
    </row>
    <row r="40" spans="1:8" x14ac:dyDescent="0.3">
      <c r="A40" s="311"/>
      <c r="B40" s="312"/>
      <c r="C40" s="313"/>
      <c r="D40" s="213"/>
      <c r="E40" s="217"/>
      <c r="F40" s="216"/>
      <c r="G40" s="216"/>
      <c r="H40" s="215"/>
    </row>
    <row r="41" spans="1:8" x14ac:dyDescent="0.3">
      <c r="A41" s="311"/>
      <c r="B41" s="312"/>
      <c r="C41" s="313"/>
      <c r="D41" s="213"/>
      <c r="E41" s="217"/>
      <c r="F41" s="216"/>
      <c r="G41" s="216"/>
      <c r="H41" s="215"/>
    </row>
    <row r="42" spans="1:8" x14ac:dyDescent="0.3">
      <c r="A42" s="311"/>
      <c r="B42" s="312"/>
      <c r="C42" s="313"/>
      <c r="D42" s="213"/>
      <c r="E42" s="217"/>
      <c r="F42" s="216"/>
      <c r="G42" s="216"/>
      <c r="H42" s="215"/>
    </row>
    <row r="43" spans="1:8" ht="15" thickBot="1" x14ac:dyDescent="0.35">
      <c r="A43" s="311"/>
      <c r="B43" s="312"/>
      <c r="C43" s="313"/>
      <c r="D43" s="213"/>
      <c r="E43" s="212"/>
      <c r="F43" s="211"/>
      <c r="G43" s="211"/>
      <c r="H43" s="210"/>
    </row>
    <row r="44" spans="1:8" ht="4.5" customHeight="1" thickBot="1" x14ac:dyDescent="0.35">
      <c r="A44" s="314"/>
      <c r="B44" s="315"/>
      <c r="C44" s="316"/>
    </row>
    <row r="51" spans="1:15" ht="28.8" x14ac:dyDescent="0.3">
      <c r="A51" s="35"/>
      <c r="B51" s="209"/>
      <c r="C51" s="209"/>
      <c r="D51" s="207"/>
      <c r="E51" s="207"/>
      <c r="F51" s="207"/>
      <c r="G51" s="207"/>
      <c r="H51" s="207"/>
      <c r="I51" s="207"/>
      <c r="J51" s="207"/>
      <c r="K51" s="207"/>
      <c r="L51" s="207"/>
      <c r="M51" s="208"/>
      <c r="N51" s="207"/>
      <c r="O51" s="207"/>
    </row>
    <row r="52" spans="1:15" x14ac:dyDescent="0.3">
      <c r="O52" s="206"/>
    </row>
    <row r="53" spans="1:15" x14ac:dyDescent="0.3">
      <c r="O53" s="206"/>
    </row>
    <row r="54" spans="1:15" x14ac:dyDescent="0.3">
      <c r="O54" s="206"/>
    </row>
    <row r="55" spans="1:15" x14ac:dyDescent="0.3">
      <c r="O55" s="206"/>
    </row>
  </sheetData>
  <mergeCells count="14">
    <mergeCell ref="A1:O1"/>
    <mergeCell ref="A11:G11"/>
    <mergeCell ref="A36:C44"/>
    <mergeCell ref="D14:D30"/>
    <mergeCell ref="E32:H32"/>
    <mergeCell ref="A7:C7"/>
    <mergeCell ref="B12:C12"/>
    <mergeCell ref="A14:C23"/>
    <mergeCell ref="E19:E23"/>
    <mergeCell ref="A25:C34"/>
    <mergeCell ref="E25:E29"/>
    <mergeCell ref="A8:A9"/>
    <mergeCell ref="B8:C8"/>
    <mergeCell ref="E8:F8"/>
  </mergeCells>
  <dataValidations count="1">
    <dataValidation type="whole" operator="greaterThanOrEqual" allowBlank="1" showInputMessage="1" promptTitle="Scrolling Increment" prompt="Changing this number will scroll the Gantt Chart view." sqref="B5:C5" xr:uid="{33E09C98-89E2-421D-A6A6-80160232D934}">
      <formula1>0</formula1>
    </dataValidation>
  </dataValidations>
  <pageMargins left="0.7" right="0.7" top="0.75" bottom="0.75" header="0.3" footer="0.3"/>
  <pageSetup paperSize="9" orientation="portrait" horizontalDpi="360" verticalDpi="36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E9020-AFAB-487C-AC0F-84622507B399}">
  <sheetPr codeName="Sheet8">
    <tabColor theme="1"/>
  </sheetPr>
  <dimension ref="A1:L69"/>
  <sheetViews>
    <sheetView showGridLines="0" topLeftCell="A14" zoomScaleNormal="100" workbookViewId="0">
      <selection activeCell="H39" sqref="H39:H43"/>
    </sheetView>
  </sheetViews>
  <sheetFormatPr defaultColWidth="8.5546875" defaultRowHeight="14.4" x14ac:dyDescent="0.3"/>
  <cols>
    <col min="1" max="1" width="5.5546875" style="2" customWidth="1"/>
    <col min="2" max="2" width="35.77734375" style="2" bestFit="1" customWidth="1"/>
    <col min="3" max="3" width="50.44140625" style="2" bestFit="1" customWidth="1"/>
    <col min="4" max="4" width="5.5546875" style="2" customWidth="1"/>
    <col min="5" max="5" width="28.5546875" style="2" bestFit="1" customWidth="1"/>
    <col min="6" max="6" width="54.21875" style="2" bestFit="1" customWidth="1"/>
    <col min="7" max="7" width="5.5546875" style="2" customWidth="1"/>
    <col min="8" max="8" width="18.5546875" style="2" customWidth="1"/>
    <col min="9" max="9" width="40.44140625" style="2" bestFit="1" customWidth="1"/>
    <col min="10" max="10" width="5.5546875" style="2" customWidth="1"/>
    <col min="11" max="11" width="22.44140625" style="2" customWidth="1"/>
    <col min="12" max="12" width="75.77734375" style="2" customWidth="1"/>
    <col min="13" max="13" width="8.5546875" style="2"/>
    <col min="14" max="14" width="13.44140625" style="2" bestFit="1" customWidth="1"/>
    <col min="15" max="15" width="8.5546875" style="2"/>
    <col min="16" max="16" width="9.5546875" style="2" customWidth="1"/>
    <col min="17" max="17" width="8.5546875" style="2"/>
    <col min="18" max="18" width="17.44140625" style="2" customWidth="1"/>
    <col min="19" max="19" width="36.44140625" style="2" bestFit="1" customWidth="1"/>
    <col min="20" max="16384" width="8.5546875" style="2"/>
  </cols>
  <sheetData>
    <row r="1" spans="1:12" x14ac:dyDescent="0.3">
      <c r="A1" s="3"/>
      <c r="B1" s="3" t="s">
        <v>67</v>
      </c>
      <c r="C1" s="3" t="s">
        <v>1</v>
      </c>
      <c r="E1" s="3" t="s">
        <v>1234</v>
      </c>
      <c r="F1" s="3" t="s">
        <v>1</v>
      </c>
      <c r="H1" s="3" t="s">
        <v>422</v>
      </c>
      <c r="I1" s="3" t="s">
        <v>1</v>
      </c>
      <c r="K1" s="2" t="s">
        <v>1235</v>
      </c>
      <c r="L1" s="2" t="s">
        <v>1</v>
      </c>
    </row>
    <row r="2" spans="1:12" ht="100.8" x14ac:dyDescent="0.3">
      <c r="B2" s="2" t="s">
        <v>1236</v>
      </c>
      <c r="E2" s="2" t="s">
        <v>426</v>
      </c>
      <c r="F2" s="2" t="s">
        <v>1237</v>
      </c>
      <c r="H2" s="48" t="s">
        <v>1238</v>
      </c>
      <c r="I2" s="2" t="s">
        <v>1239</v>
      </c>
      <c r="K2" s="2" t="s">
        <v>607</v>
      </c>
      <c r="L2" s="2" t="s">
        <v>1240</v>
      </c>
    </row>
    <row r="3" spans="1:12" ht="72" x14ac:dyDescent="0.3">
      <c r="B3" s="2" t="s">
        <v>1241</v>
      </c>
      <c r="E3" s="2" t="s">
        <v>1242</v>
      </c>
      <c r="F3" s="2" t="s">
        <v>1243</v>
      </c>
      <c r="H3" s="51" t="s">
        <v>720</v>
      </c>
      <c r="I3" s="2" t="s">
        <v>1244</v>
      </c>
      <c r="K3" s="2" t="s">
        <v>610</v>
      </c>
      <c r="L3" s="2" t="s">
        <v>1245</v>
      </c>
    </row>
    <row r="4" spans="1:12" ht="86.4" x14ac:dyDescent="0.3">
      <c r="B4" s="2" t="s">
        <v>1246</v>
      </c>
      <c r="E4" s="2" t="s">
        <v>388</v>
      </c>
      <c r="F4" s="2" t="s">
        <v>1247</v>
      </c>
      <c r="H4" s="48" t="s">
        <v>757</v>
      </c>
      <c r="I4" s="2" t="s">
        <v>1248</v>
      </c>
      <c r="K4" s="2" t="s">
        <v>602</v>
      </c>
      <c r="L4" s="2" t="s">
        <v>1249</v>
      </c>
    </row>
    <row r="5" spans="1:12" ht="28.8" x14ac:dyDescent="0.3">
      <c r="B5" s="2" t="s">
        <v>79</v>
      </c>
      <c r="E5" s="2" t="s">
        <v>1250</v>
      </c>
      <c r="F5" s="2" t="s">
        <v>1251</v>
      </c>
      <c r="H5" s="50" t="s">
        <v>428</v>
      </c>
      <c r="I5" s="2" t="s">
        <v>1252</v>
      </c>
      <c r="K5" s="2" t="s">
        <v>577</v>
      </c>
      <c r="L5" s="2" t="s">
        <v>1253</v>
      </c>
    </row>
    <row r="6" spans="1:12" ht="57.6" x14ac:dyDescent="0.3">
      <c r="B6" s="2" t="s">
        <v>1254</v>
      </c>
      <c r="E6" s="2" t="s">
        <v>392</v>
      </c>
      <c r="F6" s="2" t="s">
        <v>1255</v>
      </c>
      <c r="H6" s="41" t="s">
        <v>1256</v>
      </c>
      <c r="I6" s="2" t="s">
        <v>1257</v>
      </c>
      <c r="K6" s="2" t="s">
        <v>1258</v>
      </c>
      <c r="L6" s="2" t="s">
        <v>1259</v>
      </c>
    </row>
    <row r="7" spans="1:12" x14ac:dyDescent="0.3">
      <c r="B7" s="2" t="s">
        <v>466</v>
      </c>
      <c r="E7" s="2" t="s">
        <v>380</v>
      </c>
      <c r="F7" s="2" t="s">
        <v>1260</v>
      </c>
      <c r="K7" s="2" t="s">
        <v>617</v>
      </c>
      <c r="L7" s="2" t="s">
        <v>1261</v>
      </c>
    </row>
    <row r="8" spans="1:12" ht="28.8" x14ac:dyDescent="0.3">
      <c r="B8" s="2" t="s">
        <v>425</v>
      </c>
      <c r="E8" s="2" t="s">
        <v>430</v>
      </c>
      <c r="F8" s="2" t="s">
        <v>1262</v>
      </c>
      <c r="H8" s="3" t="s">
        <v>1263</v>
      </c>
    </row>
    <row r="9" spans="1:12" x14ac:dyDescent="0.3">
      <c r="B9" s="2" t="s">
        <v>1264</v>
      </c>
      <c r="E9" s="2" t="s">
        <v>720</v>
      </c>
      <c r="F9" s="2" t="s">
        <v>1265</v>
      </c>
      <c r="H9" s="2" t="s">
        <v>764</v>
      </c>
      <c r="K9" s="2" t="s">
        <v>713</v>
      </c>
    </row>
    <row r="10" spans="1:12" ht="28.8" x14ac:dyDescent="0.3">
      <c r="B10" s="2" t="s">
        <v>167</v>
      </c>
      <c r="E10" s="2" t="s">
        <v>443</v>
      </c>
      <c r="F10" s="2" t="s">
        <v>1266</v>
      </c>
      <c r="H10" s="2" t="s">
        <v>843</v>
      </c>
      <c r="K10" s="2" t="s">
        <v>765</v>
      </c>
    </row>
    <row r="11" spans="1:12" ht="43.2" x14ac:dyDescent="0.3">
      <c r="B11" s="2" t="s">
        <v>97</v>
      </c>
      <c r="E11" s="2" t="s">
        <v>401</v>
      </c>
      <c r="F11" s="2" t="s">
        <v>1267</v>
      </c>
      <c r="H11" s="2" t="s">
        <v>812</v>
      </c>
      <c r="K11" s="2" t="s">
        <v>784</v>
      </c>
    </row>
    <row r="12" spans="1:12" ht="43.2" x14ac:dyDescent="0.3">
      <c r="B12" s="2" t="s">
        <v>1268</v>
      </c>
      <c r="E12" s="2" t="s">
        <v>376</v>
      </c>
      <c r="F12" s="2" t="s">
        <v>1269</v>
      </c>
      <c r="H12" s="2" t="s">
        <v>920</v>
      </c>
      <c r="K12" s="2" t="s">
        <v>814</v>
      </c>
    </row>
    <row r="13" spans="1:12" ht="28.8" x14ac:dyDescent="0.3">
      <c r="B13" s="2" t="s">
        <v>1270</v>
      </c>
      <c r="E13" s="2" t="s">
        <v>432</v>
      </c>
      <c r="F13" s="2" t="s">
        <v>1271</v>
      </c>
    </row>
    <row r="14" spans="1:12" ht="28.8" x14ac:dyDescent="0.3">
      <c r="B14" s="2" t="s">
        <v>537</v>
      </c>
      <c r="E14" s="2" t="s">
        <v>440</v>
      </c>
      <c r="F14" s="2" t="s">
        <v>1272</v>
      </c>
      <c r="K14" s="3" t="s">
        <v>491</v>
      </c>
    </row>
    <row r="15" spans="1:12" x14ac:dyDescent="0.3">
      <c r="B15" s="2" t="s">
        <v>1273</v>
      </c>
      <c r="D15" s="19"/>
      <c r="H15" s="2" t="s">
        <v>552</v>
      </c>
      <c r="K15" s="47" t="s">
        <v>73</v>
      </c>
    </row>
    <row r="16" spans="1:12" x14ac:dyDescent="0.3">
      <c r="B16" s="2" t="s">
        <v>128</v>
      </c>
      <c r="D16" s="19"/>
      <c r="H16" s="2" t="s">
        <v>594</v>
      </c>
      <c r="K16" s="47" t="s">
        <v>1216</v>
      </c>
    </row>
    <row r="17" spans="2:12" x14ac:dyDescent="0.3">
      <c r="B17" s="2" t="s">
        <v>468</v>
      </c>
      <c r="D17" s="19"/>
      <c r="H17" s="2" t="s">
        <v>600</v>
      </c>
      <c r="K17" s="47" t="s">
        <v>177</v>
      </c>
    </row>
    <row r="18" spans="2:12" x14ac:dyDescent="0.3">
      <c r="B18" s="2" t="s">
        <v>470</v>
      </c>
      <c r="D18" s="19"/>
      <c r="E18" s="2" t="s">
        <v>1274</v>
      </c>
      <c r="H18" s="2" t="s">
        <v>615</v>
      </c>
    </row>
    <row r="19" spans="2:12" x14ac:dyDescent="0.3">
      <c r="B19" s="2" t="s">
        <v>429</v>
      </c>
      <c r="D19" s="19"/>
      <c r="E19" s="2" t="s">
        <v>424</v>
      </c>
      <c r="H19" s="2" t="s">
        <v>587</v>
      </c>
      <c r="K19" s="2" t="s">
        <v>885</v>
      </c>
    </row>
    <row r="20" spans="2:12" ht="28.8" x14ac:dyDescent="0.3">
      <c r="B20" s="2" t="s">
        <v>452</v>
      </c>
      <c r="D20" s="19"/>
      <c r="E20" s="2" t="s">
        <v>451</v>
      </c>
      <c r="H20" s="2" t="s">
        <v>575</v>
      </c>
      <c r="K20" s="2" t="s">
        <v>909</v>
      </c>
    </row>
    <row r="21" spans="2:12" x14ac:dyDescent="0.3">
      <c r="B21" s="2" t="s">
        <v>462</v>
      </c>
      <c r="D21" s="19"/>
      <c r="E21" s="2" t="s">
        <v>453</v>
      </c>
      <c r="K21" s="2" t="s">
        <v>442</v>
      </c>
    </row>
    <row r="22" spans="2:12" ht="28.8" x14ac:dyDescent="0.3">
      <c r="B22" s="2" t="s">
        <v>32</v>
      </c>
      <c r="D22" s="19"/>
      <c r="E22" s="2" t="s">
        <v>454</v>
      </c>
      <c r="K22" s="2" t="s">
        <v>919</v>
      </c>
    </row>
    <row r="23" spans="2:12" ht="28.8" x14ac:dyDescent="0.3">
      <c r="B23" s="2" t="s">
        <v>463</v>
      </c>
      <c r="D23" s="19"/>
      <c r="E23" s="2" t="s">
        <v>457</v>
      </c>
      <c r="H23" s="78" t="s">
        <v>1275</v>
      </c>
      <c r="K23" s="2" t="s">
        <v>921</v>
      </c>
    </row>
    <row r="24" spans="2:12" x14ac:dyDescent="0.3">
      <c r="B24" s="2" t="s">
        <v>549</v>
      </c>
      <c r="D24" s="19"/>
      <c r="E24" s="2" t="s">
        <v>461</v>
      </c>
      <c r="H24" s="79" t="s">
        <v>1276</v>
      </c>
    </row>
    <row r="25" spans="2:12" x14ac:dyDescent="0.3">
      <c r="B25" s="2" t="s">
        <v>455</v>
      </c>
      <c r="D25" s="19"/>
      <c r="E25" s="2" t="s">
        <v>465</v>
      </c>
      <c r="H25" s="172" t="s">
        <v>1277</v>
      </c>
      <c r="K25" s="2" t="s">
        <v>650</v>
      </c>
      <c r="L25" s="2" t="s">
        <v>1</v>
      </c>
    </row>
    <row r="26" spans="2:12" x14ac:dyDescent="0.3">
      <c r="B26" s="2" t="s">
        <v>1278</v>
      </c>
      <c r="D26" s="19"/>
      <c r="H26" s="173" t="s">
        <v>1279</v>
      </c>
      <c r="K26" s="133" t="s">
        <v>727</v>
      </c>
      <c r="L26" s="2" t="s">
        <v>1280</v>
      </c>
    </row>
    <row r="27" spans="2:12" x14ac:dyDescent="0.3">
      <c r="B27" s="2" t="s">
        <v>401</v>
      </c>
      <c r="D27" s="19"/>
      <c r="H27" s="174" t="s">
        <v>1281</v>
      </c>
      <c r="K27" s="133" t="s">
        <v>772</v>
      </c>
      <c r="L27" s="2" t="s">
        <v>1282</v>
      </c>
    </row>
    <row r="28" spans="2:12" x14ac:dyDescent="0.3">
      <c r="B28" s="2" t="s">
        <v>1283</v>
      </c>
      <c r="D28" s="19"/>
      <c r="H28" s="204" t="s">
        <v>1284</v>
      </c>
      <c r="K28" s="133" t="s">
        <v>792</v>
      </c>
      <c r="L28" s="2" t="s">
        <v>1285</v>
      </c>
    </row>
    <row r="29" spans="2:12" x14ac:dyDescent="0.3">
      <c r="B29" s="2" t="s">
        <v>141</v>
      </c>
      <c r="D29" s="19"/>
      <c r="E29" s="2" t="s">
        <v>1286</v>
      </c>
      <c r="K29" s="134" t="s">
        <v>818</v>
      </c>
      <c r="L29" s="2" t="s">
        <v>1287</v>
      </c>
    </row>
    <row r="30" spans="2:12" ht="28.8" x14ac:dyDescent="0.3">
      <c r="B30" s="2" t="s">
        <v>434</v>
      </c>
      <c r="C30" s="37" t="s">
        <v>406</v>
      </c>
      <c r="D30" s="19"/>
      <c r="E30" s="2" t="s">
        <v>573</v>
      </c>
      <c r="H30" s="2" t="s">
        <v>707</v>
      </c>
      <c r="K30" s="135" t="s">
        <v>834</v>
      </c>
      <c r="L30" s="2" t="s">
        <v>1288</v>
      </c>
    </row>
    <row r="31" spans="2:12" ht="28.8" x14ac:dyDescent="0.3">
      <c r="B31" s="2" t="s">
        <v>435</v>
      </c>
      <c r="C31" s="88" t="s">
        <v>407</v>
      </c>
      <c r="D31" s="19"/>
      <c r="E31" s="2" t="s">
        <v>586</v>
      </c>
      <c r="H31" s="2" t="s">
        <v>762</v>
      </c>
    </row>
    <row r="32" spans="2:12" ht="57.6" x14ac:dyDescent="0.3">
      <c r="B32" s="2" t="s">
        <v>436</v>
      </c>
      <c r="C32" s="88" t="s">
        <v>408</v>
      </c>
      <c r="D32" s="19"/>
      <c r="H32" s="2" t="s">
        <v>828</v>
      </c>
      <c r="K32" s="2" t="s">
        <v>544</v>
      </c>
    </row>
    <row r="33" spans="2:11" x14ac:dyDescent="0.3">
      <c r="B33" s="2" t="s">
        <v>464</v>
      </c>
      <c r="D33" s="19"/>
      <c r="E33" s="3" t="s">
        <v>421</v>
      </c>
      <c r="K33" s="2" t="s">
        <v>570</v>
      </c>
    </row>
    <row r="34" spans="2:11" x14ac:dyDescent="0.3">
      <c r="B34" s="2" t="s">
        <v>471</v>
      </c>
      <c r="D34" s="19"/>
      <c r="E34" s="36" t="s">
        <v>431</v>
      </c>
      <c r="H34" s="2" t="s">
        <v>1289</v>
      </c>
      <c r="K34" s="2" t="s">
        <v>584</v>
      </c>
    </row>
    <row r="35" spans="2:11" x14ac:dyDescent="0.3">
      <c r="B35" s="2" t="s">
        <v>1290</v>
      </c>
      <c r="D35" s="19"/>
      <c r="E35" s="171" t="s">
        <v>427</v>
      </c>
      <c r="H35" s="2" t="s">
        <v>747</v>
      </c>
    </row>
    <row r="36" spans="2:11" x14ac:dyDescent="0.3">
      <c r="B36" s="2" t="s">
        <v>27</v>
      </c>
      <c r="D36" s="19"/>
      <c r="E36" s="170" t="s">
        <v>433</v>
      </c>
      <c r="H36" s="2" t="s">
        <v>803</v>
      </c>
      <c r="K36" s="2" t="s">
        <v>649</v>
      </c>
    </row>
    <row r="37" spans="2:11" ht="28.8" x14ac:dyDescent="0.3">
      <c r="B37" s="2" t="s">
        <v>1291</v>
      </c>
      <c r="D37" s="19"/>
      <c r="H37" s="2" t="s">
        <v>823</v>
      </c>
      <c r="K37" s="2" t="s">
        <v>724</v>
      </c>
    </row>
    <row r="38" spans="2:11" x14ac:dyDescent="0.3">
      <c r="B38" s="2" t="s">
        <v>438</v>
      </c>
      <c r="D38" s="19"/>
      <c r="E38" s="2" t="s">
        <v>1292</v>
      </c>
      <c r="F38" s="2" t="s">
        <v>1</v>
      </c>
      <c r="K38" s="2" t="s">
        <v>790</v>
      </c>
    </row>
    <row r="39" spans="2:11" ht="57.6" x14ac:dyDescent="0.3">
      <c r="B39" s="2" t="s">
        <v>441</v>
      </c>
      <c r="C39" s="2" t="s">
        <v>1293</v>
      </c>
      <c r="D39" s="19"/>
      <c r="E39" s="2" t="s">
        <v>579</v>
      </c>
      <c r="F39" s="80" t="s">
        <v>1294</v>
      </c>
      <c r="H39" s="2" t="s">
        <v>97</v>
      </c>
      <c r="K39" s="2" t="s">
        <v>770</v>
      </c>
    </row>
    <row r="40" spans="2:11" ht="28.8" x14ac:dyDescent="0.3">
      <c r="B40" s="2" t="s">
        <v>444</v>
      </c>
      <c r="D40" s="19"/>
      <c r="E40" s="2" t="s">
        <v>589</v>
      </c>
      <c r="F40" s="80" t="s">
        <v>1295</v>
      </c>
      <c r="H40" s="38" t="s">
        <v>574</v>
      </c>
      <c r="K40" s="2" t="s">
        <v>1296</v>
      </c>
    </row>
    <row r="41" spans="2:11" x14ac:dyDescent="0.3">
      <c r="B41" s="2" t="s">
        <v>445</v>
      </c>
      <c r="D41" s="19"/>
      <c r="E41" s="2" t="s">
        <v>596</v>
      </c>
      <c r="F41" s="80" t="s">
        <v>1297</v>
      </c>
      <c r="H41" s="170" t="s">
        <v>431</v>
      </c>
      <c r="K41" s="2" t="s">
        <v>1298</v>
      </c>
    </row>
    <row r="42" spans="2:11" ht="28.8" x14ac:dyDescent="0.3">
      <c r="B42" s="2" t="s">
        <v>446</v>
      </c>
      <c r="D42" s="19"/>
      <c r="H42" s="171" t="s">
        <v>427</v>
      </c>
    </row>
    <row r="43" spans="2:11" x14ac:dyDescent="0.3">
      <c r="B43" s="2" t="s">
        <v>1299</v>
      </c>
      <c r="D43" s="19"/>
      <c r="E43" s="2" t="s">
        <v>1300</v>
      </c>
      <c r="H43" s="170" t="s">
        <v>433</v>
      </c>
      <c r="K43" s="2" t="s">
        <v>1301</v>
      </c>
    </row>
    <row r="44" spans="2:11" x14ac:dyDescent="0.3">
      <c r="B44" s="2" t="s">
        <v>1302</v>
      </c>
      <c r="D44" s="19"/>
      <c r="E44" s="2" t="s">
        <v>570</v>
      </c>
      <c r="K44" s="41" t="s">
        <v>789</v>
      </c>
    </row>
    <row r="45" spans="2:11" x14ac:dyDescent="0.3">
      <c r="B45" s="2" t="s">
        <v>447</v>
      </c>
      <c r="D45" s="19"/>
      <c r="E45" s="2" t="s">
        <v>584</v>
      </c>
      <c r="K45" s="133" t="s">
        <v>723</v>
      </c>
    </row>
    <row r="46" spans="2:11" x14ac:dyDescent="0.3">
      <c r="B46" s="2" t="s">
        <v>448</v>
      </c>
      <c r="D46" s="19"/>
    </row>
    <row r="47" spans="2:11" x14ac:dyDescent="0.3">
      <c r="B47" s="2" t="s">
        <v>449</v>
      </c>
      <c r="D47" s="19"/>
      <c r="E47" s="2" t="s">
        <v>542</v>
      </c>
      <c r="F47" s="2" t="s">
        <v>1</v>
      </c>
    </row>
    <row r="48" spans="2:11" ht="28.8" x14ac:dyDescent="0.3">
      <c r="B48" s="2" t="s">
        <v>450</v>
      </c>
      <c r="D48" s="19"/>
      <c r="E48" s="2" t="s">
        <v>568</v>
      </c>
      <c r="F48" s="2" t="s">
        <v>1303</v>
      </c>
      <c r="H48" s="57" t="s">
        <v>1304</v>
      </c>
    </row>
    <row r="49" spans="2:8" ht="28.8" x14ac:dyDescent="0.3">
      <c r="B49" s="2" t="s">
        <v>136</v>
      </c>
      <c r="D49" s="19"/>
      <c r="E49" s="2" t="s">
        <v>582</v>
      </c>
      <c r="F49" s="2" t="s">
        <v>1305</v>
      </c>
      <c r="H49" s="176" t="s">
        <v>915</v>
      </c>
    </row>
    <row r="50" spans="2:8" x14ac:dyDescent="0.3">
      <c r="B50" s="2" t="s">
        <v>258</v>
      </c>
      <c r="D50" s="19"/>
      <c r="E50" s="2" t="s">
        <v>591</v>
      </c>
      <c r="H50" s="133" t="s">
        <v>918</v>
      </c>
    </row>
    <row r="51" spans="2:8" ht="28.8" x14ac:dyDescent="0.3">
      <c r="B51" s="2" t="s">
        <v>1306</v>
      </c>
      <c r="D51" s="19"/>
      <c r="E51" s="2" t="s">
        <v>598</v>
      </c>
      <c r="F51" s="2" t="s">
        <v>1307</v>
      </c>
    </row>
    <row r="52" spans="2:8" x14ac:dyDescent="0.3">
      <c r="B52" s="2" t="s">
        <v>1308</v>
      </c>
      <c r="D52" s="19"/>
    </row>
    <row r="53" spans="2:8" x14ac:dyDescent="0.3">
      <c r="B53" s="2" t="s">
        <v>747</v>
      </c>
      <c r="D53" s="19"/>
      <c r="E53" s="2" t="s">
        <v>639</v>
      </c>
      <c r="F53" s="2" t="s">
        <v>1</v>
      </c>
    </row>
    <row r="54" spans="2:8" x14ac:dyDescent="0.3">
      <c r="B54" s="2" t="s">
        <v>76</v>
      </c>
      <c r="E54" s="134" t="s">
        <v>431</v>
      </c>
      <c r="F54" s="2" t="s">
        <v>1309</v>
      </c>
    </row>
    <row r="55" spans="2:8" x14ac:dyDescent="0.3">
      <c r="B55" s="2" t="s">
        <v>149</v>
      </c>
      <c r="E55" s="132" t="s">
        <v>427</v>
      </c>
      <c r="F55" s="2" t="s">
        <v>1310</v>
      </c>
    </row>
    <row r="56" spans="2:8" ht="28.8" x14ac:dyDescent="0.3">
      <c r="B56" s="2" t="s">
        <v>459</v>
      </c>
      <c r="E56" s="133" t="s">
        <v>433</v>
      </c>
      <c r="F56" s="2" t="s">
        <v>1311</v>
      </c>
    </row>
    <row r="57" spans="2:8" x14ac:dyDescent="0.3">
      <c r="B57" s="2" t="s">
        <v>82</v>
      </c>
    </row>
    <row r="58" spans="2:8" x14ac:dyDescent="0.3">
      <c r="B58" s="2" t="s">
        <v>456</v>
      </c>
      <c r="C58" s="37"/>
      <c r="E58" s="2" t="s">
        <v>541</v>
      </c>
      <c r="F58" s="2" t="s">
        <v>1312</v>
      </c>
    </row>
    <row r="59" spans="2:8" x14ac:dyDescent="0.3">
      <c r="E59" s="93">
        <v>0.99990000000000001</v>
      </c>
      <c r="F59" s="2" t="s">
        <v>1313</v>
      </c>
    </row>
    <row r="60" spans="2:8" x14ac:dyDescent="0.3">
      <c r="E60" s="93">
        <v>0.99950000000000006</v>
      </c>
      <c r="F60" s="2" t="s">
        <v>1314</v>
      </c>
    </row>
    <row r="61" spans="2:8" x14ac:dyDescent="0.3">
      <c r="E61" s="93">
        <v>0.999</v>
      </c>
      <c r="F61" s="2" t="s">
        <v>1315</v>
      </c>
    </row>
    <row r="62" spans="2:8" x14ac:dyDescent="0.3">
      <c r="E62" s="93">
        <v>0.995</v>
      </c>
      <c r="F62" s="2" t="s">
        <v>1316</v>
      </c>
    </row>
    <row r="63" spans="2:8" x14ac:dyDescent="0.3">
      <c r="E63" s="119">
        <v>0.95</v>
      </c>
      <c r="F63" s="2" t="s">
        <v>1317</v>
      </c>
    </row>
    <row r="65" spans="5:5" x14ac:dyDescent="0.3">
      <c r="E65" s="2" t="s">
        <v>1318</v>
      </c>
    </row>
    <row r="66" spans="5:5" x14ac:dyDescent="0.3">
      <c r="E66" s="2" t="s">
        <v>1319</v>
      </c>
    </row>
    <row r="67" spans="5:5" x14ac:dyDescent="0.3">
      <c r="E67" s="2" t="s">
        <v>766</v>
      </c>
    </row>
    <row r="68" spans="5:5" x14ac:dyDescent="0.3">
      <c r="E68" s="2" t="s">
        <v>831</v>
      </c>
    </row>
    <row r="69" spans="5:5" x14ac:dyDescent="0.3">
      <c r="E69" s="2" t="s">
        <v>874</v>
      </c>
    </row>
  </sheetData>
  <conditionalFormatting sqref="E34:E36">
    <cfRule type="cellIs" dxfId="6" priority="1" operator="equal">
      <formula>$E$34</formula>
    </cfRule>
    <cfRule type="cellIs" dxfId="5" priority="2" operator="equal">
      <formula>$E$35</formula>
    </cfRule>
    <cfRule type="cellIs" dxfId="4" priority="4" operator="equal">
      <formula>$E$36</formula>
    </cfRule>
  </conditionalFormatting>
  <conditionalFormatting sqref="H40:H43">
    <cfRule type="cellIs" dxfId="3" priority="5" operator="equal">
      <formula>$H$40</formula>
    </cfRule>
    <cfRule type="cellIs" dxfId="2" priority="6" operator="equal">
      <formula>$H$41</formula>
    </cfRule>
    <cfRule type="cellIs" dxfId="1" priority="7" operator="equal">
      <formula>$H$42</formula>
    </cfRule>
    <cfRule type="cellIs" dxfId="0" priority="8" operator="equal">
      <formula>$H$43</formula>
    </cfRule>
  </conditionalFormatting>
  <hyperlinks>
    <hyperlink ref="F39" r:id="rId1" location="single-step-promotion" xr:uid="{B08AE60C-B3F1-4F42-A4A4-93F7E1991993}"/>
    <hyperlink ref="F40" r:id="rId2" location="staged" xr:uid="{C3F46B9B-DD0D-4BE1-9731-8907CA58FB61}"/>
    <hyperlink ref="F41" r:id="rId3" location="flight" xr:uid="{3ADE251A-45A5-4F1C-86DB-738794E43BC3}"/>
    <hyperlink ref="C32" r:id="rId4" display="https://learn.microsoft.com/en-us/azure/cloud-adoption-framework/migrate/azure-best-practices/contoso-migration-rehost-vm-sql-ag" xr:uid="{EA7AC084-E0E0-4E80-9F46-2D87DC21723E}"/>
    <hyperlink ref="C31" r:id="rId5" display="https://learn.microsoft.com/en-us/azure/cloud-adoption-framework/migrate/azure-best-practices/contoso-migration-rehost-vm-sql-managed-instance" xr:uid="{7E28198C-8BED-465F-812A-633C4119FAE0}"/>
    <hyperlink ref="C30" r:id="rId6" display="https://learn.microsoft.com/en-us/azure/cloud-adoption-framework/migrate/azure-best-practices/contoso-migration-sql-server-db-to-azure" xr:uid="{CA784C7A-8E83-4A24-A38B-16F6FF01D503}"/>
  </hyperlinks>
  <pageMargins left="0.7" right="0.7" top="0.75" bottom="0.75" header="0.3" footer="0.3"/>
  <pageSetup paperSize="9" orientation="portrait" horizontalDpi="0" verticalDpi="0" r:id="rId7"/>
  <tableParts count="26">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22</vt:i4>
      </vt:variant>
      <vt:variant>
        <vt:lpstr>Named Ranges</vt:lpstr>
      </vt:variant>
      <vt:variant>
        <vt:i4>3</vt:i4>
      </vt:variant>
    </vt:vector>
  </HeadingPairs>
  <TitlesOfParts>
    <vt:vector size="25" baseType="lpstr">
      <vt:lpstr>Start</vt:lpstr>
      <vt:lpstr>Programs and Funding</vt:lpstr>
      <vt:lpstr>1. Phases</vt:lpstr>
      <vt:lpstr>2. Questions</vt:lpstr>
      <vt:lpstr>3. Roles</vt:lpstr>
      <vt:lpstr>4. Team</vt:lpstr>
      <vt:lpstr>5. Training</vt:lpstr>
      <vt:lpstr>6. Tooling | Migrate appliance</vt:lpstr>
      <vt:lpstr>6. Tooling | ASR Provider+MARS</vt:lpstr>
      <vt:lpstr>6. Tooling | Repl. appliance</vt:lpstr>
      <vt:lpstr>6. Tooling | SME-ADS-DMS</vt:lpstr>
      <vt:lpstr>6. Tooling | Decision trees</vt:lpstr>
      <vt:lpstr>7. Checklist</vt:lpstr>
      <vt:lpstr>8. Example Project Plan</vt:lpstr>
      <vt:lpstr>8. Digital Estate</vt:lpstr>
      <vt:lpstr>8. Workload</vt:lpstr>
      <vt:lpstr>8. Wave</vt:lpstr>
      <vt:lpstr>8. Runbook</vt:lpstr>
      <vt:lpstr>8. Change</vt:lpstr>
      <vt:lpstr>8. Risk Register</vt:lpstr>
      <vt:lpstr>8. Project Weekly Status Rpt</vt:lpstr>
      <vt:lpstr>Data</vt:lpstr>
      <vt:lpstr>'8. Example Project Plan'!Print_Titles</vt:lpstr>
      <vt:lpstr>'8. Example Project Plan'!Project_Start</vt:lpstr>
      <vt:lpstr>'8. Example Project Plan'!Scrolling_Increment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2023-05-26T03:16:26Z</dcterms:created>
  <dcterms:modified xsi:type="dcterms:W3CDTF">2023-05-26T03:17:27Z</dcterms:modified>
  <cp:category/>
  <cp:contentStatus/>
</cp:coreProperties>
</file>