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icazhang/Desktop/nu/senior year/stat390/covid project/Results/erica/"/>
    </mc:Choice>
  </mc:AlternateContent>
  <xr:revisionPtr revIDLastSave="0" documentId="13_ncr:1_{5F9FF135-70BC-014F-A78E-AB257E4354CA}" xr6:coauthVersionLast="47" xr6:coauthVersionMax="47" xr10:uidLastSave="{00000000-0000-0000-0000-000000000000}"/>
  <bookViews>
    <workbookView xWindow="4960" yWindow="2440" windowWidth="27440" windowHeight="16760" xr2:uid="{E2862D8B-86F9-3342-92CC-7056D5A74A5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1" l="1"/>
  <c r="AA8" i="1"/>
  <c r="O27" i="1"/>
  <c r="Z3" i="1"/>
  <c r="Z4" i="1"/>
  <c r="Z5" i="1"/>
  <c r="Z6" i="1"/>
  <c r="AD6" i="1"/>
  <c r="AD5" i="1"/>
  <c r="AD3" i="1"/>
  <c r="AD4" i="1"/>
  <c r="AD8" i="1" s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3" i="1"/>
  <c r="W3" i="1"/>
  <c r="W4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K29" i="1"/>
  <c r="L29" i="1"/>
  <c r="M29" i="1"/>
  <c r="N29" i="1"/>
  <c r="O29" i="1"/>
  <c r="P29" i="1"/>
  <c r="Q29" i="1"/>
  <c r="R29" i="1"/>
  <c r="S29" i="1"/>
  <c r="T29" i="1"/>
  <c r="U29" i="1"/>
  <c r="C29" i="1"/>
  <c r="D29" i="1"/>
  <c r="E29" i="1"/>
  <c r="F29" i="1"/>
  <c r="G29" i="1"/>
  <c r="H29" i="1"/>
  <c r="I29" i="1"/>
  <c r="J29" i="1"/>
  <c r="B29" i="1"/>
  <c r="F27" i="1"/>
  <c r="G27" i="1"/>
  <c r="H27" i="1"/>
  <c r="I27" i="1"/>
  <c r="J27" i="1"/>
  <c r="K27" i="1"/>
  <c r="L27" i="1"/>
  <c r="M27" i="1"/>
  <c r="N27" i="1"/>
  <c r="P27" i="1"/>
  <c r="Q27" i="1"/>
  <c r="R27" i="1"/>
  <c r="S27" i="1"/>
  <c r="T27" i="1"/>
  <c r="U27" i="1"/>
  <c r="C27" i="1"/>
  <c r="D27" i="1"/>
  <c r="E27" i="1"/>
  <c r="B27" i="1"/>
  <c r="Z9" i="1" l="1"/>
</calcChain>
</file>

<file path=xl/sharedStrings.xml><?xml version="1.0" encoding="utf-8"?>
<sst xmlns="http://schemas.openxmlformats.org/spreadsheetml/2006/main" count="160" uniqueCount="53">
  <si>
    <t>ARIMA</t>
  </si>
  <si>
    <t>country</t>
  </si>
  <si>
    <t>rmse_pred_train</t>
  </si>
  <si>
    <t>rmse_pred_test</t>
  </si>
  <si>
    <t>Argentina</t>
  </si>
  <si>
    <t>Australia</t>
  </si>
  <si>
    <t>Canada</t>
  </si>
  <si>
    <t>Colombia</t>
  </si>
  <si>
    <t>Ecuador</t>
  </si>
  <si>
    <t>Ethiopia</t>
  </si>
  <si>
    <t>France</t>
  </si>
  <si>
    <t>Germany</t>
  </si>
  <si>
    <t>India</t>
  </si>
  <si>
    <t>Italy</t>
  </si>
  <si>
    <t>Japan</t>
  </si>
  <si>
    <t>Mexico</t>
  </si>
  <si>
    <t>Morocco</t>
  </si>
  <si>
    <t>Pakistan</t>
  </si>
  <si>
    <t>Philippines</t>
  </si>
  <si>
    <t>Russia</t>
  </si>
  <si>
    <t>Saudi Arabia</t>
  </si>
  <si>
    <t>South Africa</t>
  </si>
  <si>
    <t>South Korea</t>
  </si>
  <si>
    <t>Sri Lanka</t>
  </si>
  <si>
    <t>Turkey</t>
  </si>
  <si>
    <t>United Kingdom</t>
  </si>
  <si>
    <t>United States</t>
  </si>
  <si>
    <t>Auto ARIMA</t>
  </si>
  <si>
    <t>Auto ARIMA Log</t>
  </si>
  <si>
    <t>Prophet Univariate</t>
  </si>
  <si>
    <t>XGBoost</t>
  </si>
  <si>
    <t>XGBoost Log</t>
  </si>
  <si>
    <t>rmse_train_pred</t>
  </si>
  <si>
    <t>rmse_test_pred</t>
  </si>
  <si>
    <t>LSTM</t>
  </si>
  <si>
    <t>Prophet Multivariate</t>
  </si>
  <si>
    <t>Prophet Uni Log</t>
  </si>
  <si>
    <t>Prophet Multi Log</t>
  </si>
  <si>
    <t>US</t>
  </si>
  <si>
    <t>Worst-performing</t>
  </si>
  <si>
    <t>Best-performing</t>
  </si>
  <si>
    <t xml:space="preserve">Worse test RMSE </t>
  </si>
  <si>
    <t>Best test RMSE</t>
  </si>
  <si>
    <t>Prophet Multi</t>
  </si>
  <si>
    <t>Multi Log</t>
  </si>
  <si>
    <t>Multi</t>
  </si>
  <si>
    <t>Uni Log</t>
  </si>
  <si>
    <t>Count</t>
  </si>
  <si>
    <t>Model</t>
  </si>
  <si>
    <t>#</t>
  </si>
  <si>
    <t>Prophet Uni</t>
  </si>
  <si>
    <t>Total</t>
  </si>
  <si>
    <t xml:space="preserve">Ecuador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</si>
</sst>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3AE92-7173-4C4B-B81D-70853928F844}">
  <dimension ref="A1:AD30"/>
  <sheetViews>
    <sheetView tabSelected="1" topLeftCell="U1" zoomScale="110" workbookViewId="0">
      <selection activeCell="V12" sqref="V12"/>
    </sheetView>
  </sheetViews>
  <sheetFormatPr baseColWidth="10" defaultRowHeight="16" x14ac:dyDescent="0.2"/>
  <cols>
    <col min="1" max="1" width="19.5" customWidth="1"/>
    <col min="2" max="2" width="16" customWidth="1"/>
    <col min="3" max="3" width="18.6640625" customWidth="1"/>
    <col min="4" max="4" width="15.1640625" customWidth="1"/>
    <col min="5" max="5" width="14.33203125" customWidth="1"/>
    <col min="6" max="6" width="16" customWidth="1"/>
    <col min="7" max="10" width="15.6640625" customWidth="1"/>
    <col min="11" max="12" width="21.1640625" customWidth="1"/>
    <col min="13" max="13" width="15.6640625" customWidth="1"/>
    <col min="14" max="14" width="17.6640625" customWidth="1"/>
    <col min="15" max="15" width="20.1640625" customWidth="1"/>
    <col min="16" max="16" width="16" customWidth="1"/>
    <col min="17" max="17" width="13.83203125" customWidth="1"/>
    <col min="18" max="18" width="14.33203125" customWidth="1"/>
    <col min="19" max="19" width="17.83203125" customWidth="1"/>
    <col min="20" max="20" width="17.1640625" customWidth="1"/>
    <col min="21" max="21" width="20.1640625" customWidth="1"/>
    <col min="23" max="23" width="18.83203125" customWidth="1"/>
    <col min="24" max="26" width="18.33203125" customWidth="1"/>
    <col min="27" max="27" width="19.5" customWidth="1"/>
    <col min="28" max="28" width="26.5" customWidth="1"/>
    <col min="29" max="29" width="13.5" customWidth="1"/>
  </cols>
  <sheetData>
    <row r="1" spans="1:30" x14ac:dyDescent="0.2">
      <c r="A1" s="1"/>
      <c r="B1" s="2" t="s">
        <v>0</v>
      </c>
      <c r="C1" s="1"/>
      <c r="D1" s="2" t="s">
        <v>27</v>
      </c>
      <c r="E1" s="1"/>
      <c r="F1" s="2" t="s">
        <v>28</v>
      </c>
      <c r="G1" s="1"/>
      <c r="H1" s="2" t="s">
        <v>29</v>
      </c>
      <c r="I1" s="1"/>
      <c r="J1" s="2" t="s">
        <v>36</v>
      </c>
      <c r="K1" s="1"/>
      <c r="L1" s="2" t="s">
        <v>35</v>
      </c>
      <c r="M1" s="1"/>
      <c r="N1" s="2" t="s">
        <v>37</v>
      </c>
      <c r="O1" s="1"/>
      <c r="P1" s="2" t="s">
        <v>30</v>
      </c>
      <c r="Q1" s="1"/>
      <c r="R1" s="2" t="s">
        <v>31</v>
      </c>
      <c r="S1" s="1"/>
      <c r="T1" s="2" t="s">
        <v>34</v>
      </c>
    </row>
    <row r="2" spans="1:30" x14ac:dyDescent="0.2">
      <c r="A2" s="1" t="s">
        <v>1</v>
      </c>
      <c r="B2" s="3" t="s">
        <v>2</v>
      </c>
      <c r="C2" s="4" t="s">
        <v>3</v>
      </c>
      <c r="D2" s="3" t="s">
        <v>2</v>
      </c>
      <c r="E2" s="4" t="s">
        <v>3</v>
      </c>
      <c r="F2" s="3" t="s">
        <v>2</v>
      </c>
      <c r="G2" s="4" t="s">
        <v>3</v>
      </c>
      <c r="H2" s="3" t="s">
        <v>2</v>
      </c>
      <c r="I2" s="4" t="s">
        <v>3</v>
      </c>
      <c r="J2" s="3" t="s">
        <v>2</v>
      </c>
      <c r="K2" s="4" t="s">
        <v>3</v>
      </c>
      <c r="L2" s="3" t="s">
        <v>2</v>
      </c>
      <c r="M2" s="4" t="s">
        <v>3</v>
      </c>
      <c r="N2" s="3" t="s">
        <v>2</v>
      </c>
      <c r="O2" s="4" t="s">
        <v>3</v>
      </c>
      <c r="P2" s="3" t="s">
        <v>2</v>
      </c>
      <c r="Q2" s="4" t="s">
        <v>3</v>
      </c>
      <c r="R2" s="3" t="s">
        <v>32</v>
      </c>
      <c r="S2" s="4" t="s">
        <v>33</v>
      </c>
      <c r="T2" s="3" t="s">
        <v>32</v>
      </c>
      <c r="U2" s="4" t="s">
        <v>33</v>
      </c>
      <c r="W2" s="5" t="s">
        <v>41</v>
      </c>
      <c r="X2" s="5" t="s">
        <v>48</v>
      </c>
      <c r="Y2" s="5" t="s">
        <v>47</v>
      </c>
      <c r="Z2" s="5" t="s">
        <v>49</v>
      </c>
      <c r="AA2" s="6" t="s">
        <v>42</v>
      </c>
      <c r="AB2" s="6" t="s">
        <v>48</v>
      </c>
      <c r="AC2" s="6" t="s">
        <v>47</v>
      </c>
      <c r="AD2" s="6" t="s">
        <v>49</v>
      </c>
    </row>
    <row r="3" spans="1:30" x14ac:dyDescent="0.2">
      <c r="A3" s="1" t="s">
        <v>4</v>
      </c>
      <c r="B3" s="3">
        <v>3278.0839015664301</v>
      </c>
      <c r="C3" s="4">
        <v>20349.640563016099</v>
      </c>
      <c r="D3" s="3">
        <v>3299.9818842650202</v>
      </c>
      <c r="E3" s="4">
        <v>20304.971854293501</v>
      </c>
      <c r="F3" s="3">
        <v>4492.0521399999998</v>
      </c>
      <c r="G3" s="4">
        <v>9579.7551500000009</v>
      </c>
      <c r="H3" s="3">
        <v>12464.591660787701</v>
      </c>
      <c r="I3" s="4">
        <v>2801.0400603105199</v>
      </c>
      <c r="J3" s="7">
        <v>11640.048795017299</v>
      </c>
      <c r="K3" s="8">
        <v>1442.3672403350799</v>
      </c>
      <c r="L3" s="3">
        <v>3471.5992200000001</v>
      </c>
      <c r="M3" s="4">
        <v>5875.1641200000004</v>
      </c>
      <c r="N3" s="7">
        <v>4375.6387165432398</v>
      </c>
      <c r="O3" s="8">
        <v>294.12608791075598</v>
      </c>
      <c r="P3" s="3">
        <v>5775.1296700000003</v>
      </c>
      <c r="Q3" s="4">
        <v>5581.4590200000002</v>
      </c>
      <c r="R3" s="3">
        <v>29.1933042</v>
      </c>
      <c r="S3" s="4">
        <v>516.09308699999997</v>
      </c>
      <c r="T3" s="3">
        <v>7266.6848750548697</v>
      </c>
      <c r="U3" s="4">
        <v>2167.11621508898</v>
      </c>
      <c r="W3" s="1">
        <f>MAX(U3,S3,Q3,O3,M3,K3,I3,G3,C3,E3)</f>
        <v>20349.640563016099</v>
      </c>
      <c r="X3" s="1" t="s">
        <v>0</v>
      </c>
      <c r="Y3" s="1" t="s">
        <v>27</v>
      </c>
      <c r="Z3" s="1">
        <f>COUNTIF(X3:X25, "Auto ARIMA")</f>
        <v>9</v>
      </c>
      <c r="AA3" s="1">
        <f>MIN(U3,S3,Q3,O3,M3,K3,I3,G3,C3,E3)</f>
        <v>294.12608791075598</v>
      </c>
      <c r="AB3" s="1" t="s">
        <v>37</v>
      </c>
      <c r="AC3" s="1" t="s">
        <v>31</v>
      </c>
      <c r="AD3" s="1">
        <f>COUNTIF(AB3:AB25, "XGBoost Log")</f>
        <v>10</v>
      </c>
    </row>
    <row r="4" spans="1:30" x14ac:dyDescent="0.2">
      <c r="A4" s="1" t="s">
        <v>5</v>
      </c>
      <c r="B4" s="3">
        <v>2528.5369999999998</v>
      </c>
      <c r="C4" s="4">
        <v>23330.13</v>
      </c>
      <c r="D4" s="3">
        <v>2732.92823310224</v>
      </c>
      <c r="E4" s="4">
        <v>40550.652768651104</v>
      </c>
      <c r="F4" s="3">
        <v>13852.215399999999</v>
      </c>
      <c r="G4" s="4">
        <v>1216459.68</v>
      </c>
      <c r="H4" s="3">
        <v>12202.2372718428</v>
      </c>
      <c r="I4" s="4">
        <v>2921.3528283936298</v>
      </c>
      <c r="J4" s="7">
        <v>18713.8670229938</v>
      </c>
      <c r="K4" s="8">
        <v>3189.5772809863702</v>
      </c>
      <c r="L4" s="3">
        <v>2784.20046</v>
      </c>
      <c r="M4" s="4">
        <v>8430.9814200000001</v>
      </c>
      <c r="N4" s="7">
        <v>9554.5310559264308</v>
      </c>
      <c r="O4" s="8">
        <v>2483.5254193068599</v>
      </c>
      <c r="P4" s="3">
        <v>4562.1715000000004</v>
      </c>
      <c r="Q4" s="4">
        <v>3606.0802699999999</v>
      </c>
      <c r="R4" s="3">
        <v>76.344770699999998</v>
      </c>
      <c r="S4" s="4">
        <v>1967.33493</v>
      </c>
      <c r="T4" s="3">
        <v>6232.7622334014204</v>
      </c>
      <c r="U4" s="4">
        <v>18488.474031895599</v>
      </c>
      <c r="W4" s="1">
        <f t="shared" ref="W4:X25" si="0">MAX(U4,S4,Q4,O4,M4,K4,I4,G4,C4,E4)</f>
        <v>1216459.68</v>
      </c>
      <c r="X4" s="1" t="s">
        <v>28</v>
      </c>
      <c r="Y4" s="1" t="s">
        <v>50</v>
      </c>
      <c r="Z4" s="1">
        <f>COUNTIF(X3:X25, "Prophet Uni")</f>
        <v>7</v>
      </c>
      <c r="AA4" s="1">
        <f t="shared" ref="AA4:AA25" si="1">MIN(U4,S4,Q4,O4,M4,K4,I4,G4,C4,E4)</f>
        <v>1967.33493</v>
      </c>
      <c r="AB4" s="1" t="s">
        <v>31</v>
      </c>
      <c r="AC4" s="1" t="s">
        <v>44</v>
      </c>
      <c r="AD4" s="1">
        <f>COUNTIF(AB3:AB25, "Prophet Multi Log")</f>
        <v>9</v>
      </c>
    </row>
    <row r="5" spans="1:30" x14ac:dyDescent="0.2">
      <c r="A5" s="1" t="s">
        <v>6</v>
      </c>
      <c r="B5" s="3">
        <v>1188.261</v>
      </c>
      <c r="C5" s="4">
        <v>8333.3619999999992</v>
      </c>
      <c r="D5" s="3">
        <v>1196.59192413253</v>
      </c>
      <c r="E5" s="4">
        <v>9153.20601199876</v>
      </c>
      <c r="F5" s="3">
        <v>1583.4488699999999</v>
      </c>
      <c r="G5" s="4">
        <v>745.15902600000004</v>
      </c>
      <c r="H5" s="3">
        <v>10541.815135122701</v>
      </c>
      <c r="I5" s="4">
        <v>5604.5787339619401</v>
      </c>
      <c r="J5" s="7">
        <v>4241.2283195803002</v>
      </c>
      <c r="K5" s="8">
        <v>589.08874187946799</v>
      </c>
      <c r="L5" s="3">
        <v>2319.9784599999998</v>
      </c>
      <c r="M5" s="4">
        <v>3970.6836199999998</v>
      </c>
      <c r="N5" s="7">
        <v>1610.20095395972</v>
      </c>
      <c r="O5" s="8">
        <v>766.19208462482095</v>
      </c>
      <c r="P5" s="3">
        <v>2907.01595</v>
      </c>
      <c r="Q5" s="4">
        <v>5871.4746699999996</v>
      </c>
      <c r="R5" s="3">
        <v>18.6245619</v>
      </c>
      <c r="S5" s="4">
        <v>466.04101000000003</v>
      </c>
      <c r="T5" s="3">
        <v>1380.49147858935</v>
      </c>
      <c r="U5" s="4">
        <v>2660.8668560767901</v>
      </c>
      <c r="W5" s="1">
        <f>MAX(U5,S5,Q5,O5,M5,K5,I5,G5,C5,E5)</f>
        <v>9153.20601199876</v>
      </c>
      <c r="X5" s="1" t="s">
        <v>27</v>
      </c>
      <c r="Y5" s="1" t="s">
        <v>28</v>
      </c>
      <c r="Z5" s="1">
        <f>COUNTIF(X3:X25, "Auto ARIMA Log")</f>
        <v>5</v>
      </c>
      <c r="AA5" s="1">
        <f t="shared" si="1"/>
        <v>466.04101000000003</v>
      </c>
      <c r="AB5" s="1" t="s">
        <v>31</v>
      </c>
      <c r="AC5" s="1" t="s">
        <v>45</v>
      </c>
      <c r="AD5" s="1">
        <f>COUNTIF(AB3:AB25, "Prophet Multi")</f>
        <v>2</v>
      </c>
    </row>
    <row r="6" spans="1:30" x14ac:dyDescent="0.2">
      <c r="A6" s="1" t="s">
        <v>7</v>
      </c>
      <c r="B6" s="3">
        <v>1317.8269362687599</v>
      </c>
      <c r="C6" s="4">
        <v>5927.6211964118302</v>
      </c>
      <c r="D6" s="3">
        <v>1464.71991995394</v>
      </c>
      <c r="E6" s="4">
        <v>6510.1626915891802</v>
      </c>
      <c r="F6" s="3">
        <v>2229.23432</v>
      </c>
      <c r="G6" s="4">
        <v>3397.3787699999998</v>
      </c>
      <c r="H6" s="3">
        <v>14454.2741083323</v>
      </c>
      <c r="I6" s="4">
        <v>4008.5972421268598</v>
      </c>
      <c r="J6" s="7">
        <v>7061.8302411969598</v>
      </c>
      <c r="K6" s="8">
        <v>665.018891557502</v>
      </c>
      <c r="L6" s="3">
        <v>2312.91615</v>
      </c>
      <c r="M6" s="4">
        <v>3282.3881900000001</v>
      </c>
      <c r="N6" s="7">
        <v>1320.69935608115</v>
      </c>
      <c r="O6" s="8">
        <v>79.1475836389682</v>
      </c>
      <c r="P6" s="3">
        <v>3114.97795</v>
      </c>
      <c r="Q6" s="4">
        <v>1868.4343899999999</v>
      </c>
      <c r="R6" s="3">
        <v>26.793173400000001</v>
      </c>
      <c r="S6" s="4">
        <v>137.71007700000001</v>
      </c>
      <c r="T6" s="3">
        <v>3031.0126036996999</v>
      </c>
      <c r="U6" s="4">
        <v>907.28258091132398</v>
      </c>
      <c r="W6" s="1">
        <f t="shared" si="0"/>
        <v>6510.1626915891802</v>
      </c>
      <c r="X6" s="1" t="s">
        <v>27</v>
      </c>
      <c r="Y6" s="1" t="s">
        <v>0</v>
      </c>
      <c r="Z6" s="1">
        <f>COUNTIF(X3:X25, "ARIMA")</f>
        <v>2</v>
      </c>
      <c r="AA6" s="1">
        <f t="shared" si="1"/>
        <v>79.1475836389682</v>
      </c>
      <c r="AB6" s="1" t="s">
        <v>37</v>
      </c>
      <c r="AC6" s="1" t="s">
        <v>46</v>
      </c>
      <c r="AD6" s="1">
        <f>COUNTIF(AB3:AB25, "Prophet Uni Log")</f>
        <v>2</v>
      </c>
    </row>
    <row r="7" spans="1:30" x14ac:dyDescent="0.2">
      <c r="A7" s="1" t="s">
        <v>8</v>
      </c>
      <c r="B7" s="3">
        <v>420.33848742919002</v>
      </c>
      <c r="C7" s="4">
        <v>1735.7710358172501</v>
      </c>
      <c r="D7" s="3">
        <v>412.98514091287001</v>
      </c>
      <c r="E7" s="4">
        <v>1830.93611083973</v>
      </c>
      <c r="F7" s="3">
        <v>409.40238299999999</v>
      </c>
      <c r="G7" s="4">
        <v>1471.0404100000001</v>
      </c>
      <c r="H7" s="3">
        <v>13571.8881238222</v>
      </c>
      <c r="I7" s="4">
        <v>8103.50362497273</v>
      </c>
      <c r="J7" s="7">
        <v>559.17760748773799</v>
      </c>
      <c r="K7" s="8">
        <v>121.862805571924</v>
      </c>
      <c r="L7" s="3">
        <v>1914.4812899999999</v>
      </c>
      <c r="M7" s="4">
        <v>3355.1388499999998</v>
      </c>
      <c r="N7" s="7">
        <v>538.19131182588796</v>
      </c>
      <c r="O7" s="8">
        <v>25.776792098995401</v>
      </c>
      <c r="P7" s="3">
        <v>1487.7415100000001</v>
      </c>
      <c r="Q7" s="4">
        <v>2382.6972000000001</v>
      </c>
      <c r="R7" s="3">
        <v>3.6925737000000001</v>
      </c>
      <c r="S7" s="4">
        <v>118.22154500000001</v>
      </c>
      <c r="T7" s="3">
        <v>289.18325229222597</v>
      </c>
      <c r="U7" s="4">
        <v>458.02545078237603</v>
      </c>
      <c r="W7" s="1">
        <f t="shared" si="0"/>
        <v>8103.50362497273</v>
      </c>
      <c r="X7" s="1" t="s">
        <v>50</v>
      </c>
      <c r="AA7" s="1">
        <f t="shared" si="1"/>
        <v>25.776792098995401</v>
      </c>
      <c r="AB7" s="1" t="s">
        <v>37</v>
      </c>
      <c r="AC7" s="1"/>
      <c r="AD7" s="1"/>
    </row>
    <row r="8" spans="1:30" x14ac:dyDescent="0.2">
      <c r="A8" s="1" t="s">
        <v>9</v>
      </c>
      <c r="B8" s="3">
        <v>216.47374339115399</v>
      </c>
      <c r="C8" s="4">
        <v>420.37084882317998</v>
      </c>
      <c r="D8" s="3">
        <v>222.45855923505599</v>
      </c>
      <c r="E8" s="4">
        <v>422.72308295446101</v>
      </c>
      <c r="F8" s="3">
        <v>487.67357500000003</v>
      </c>
      <c r="G8" s="4">
        <v>111.96141299999999</v>
      </c>
      <c r="H8" s="3">
        <v>14316.809884669399</v>
      </c>
      <c r="I8" s="4">
        <v>8531.3630243987209</v>
      </c>
      <c r="J8" s="7">
        <v>636.07062562039596</v>
      </c>
      <c r="K8" s="8">
        <v>51.008770950348001</v>
      </c>
      <c r="L8" s="3">
        <v>2497.1831299999999</v>
      </c>
      <c r="M8" s="4">
        <v>3151.66903</v>
      </c>
      <c r="N8" s="7">
        <v>301.29557502951002</v>
      </c>
      <c r="O8" s="8">
        <v>16.153573992116598</v>
      </c>
      <c r="P8" s="3">
        <v>1213.60589</v>
      </c>
      <c r="Q8" s="4">
        <v>1089.39598</v>
      </c>
      <c r="R8" s="3">
        <v>2.6556133700000002</v>
      </c>
      <c r="S8" s="4">
        <v>15.477264699999999</v>
      </c>
      <c r="T8" s="3">
        <v>386.60469551877202</v>
      </c>
      <c r="U8" s="4">
        <v>110.408650945324</v>
      </c>
      <c r="W8" s="1">
        <f t="shared" si="0"/>
        <v>8531.3630243987209</v>
      </c>
      <c r="X8" s="1" t="s">
        <v>50</v>
      </c>
      <c r="Y8" s="1"/>
      <c r="Z8" s="1"/>
      <c r="AA8" s="1">
        <f>MIN(U8,S8,Q8,O8,M8,K8,I8,G8,C8,E8)</f>
        <v>15.477264699999999</v>
      </c>
      <c r="AB8" s="1" t="s">
        <v>31</v>
      </c>
      <c r="AC8" s="1" t="s">
        <v>51</v>
      </c>
      <c r="AD8" s="1">
        <f>SUM(AD3:AD6)</f>
        <v>23</v>
      </c>
    </row>
    <row r="9" spans="1:30" x14ac:dyDescent="0.2">
      <c r="A9" s="1" t="s">
        <v>10</v>
      </c>
      <c r="B9" s="3">
        <v>7106.3453936576898</v>
      </c>
      <c r="C9" s="4">
        <v>100609.582184823</v>
      </c>
      <c r="D9" s="3">
        <v>7591.8575405915099</v>
      </c>
      <c r="E9" s="4">
        <v>105812.60557744899</v>
      </c>
      <c r="F9" s="3">
        <v>19728.2732</v>
      </c>
      <c r="G9" s="4">
        <v>86407.629400000005</v>
      </c>
      <c r="H9" s="3">
        <v>44989.072825001698</v>
      </c>
      <c r="I9" s="4">
        <v>23624.084929764598</v>
      </c>
      <c r="J9" s="7">
        <v>49385.0435693318</v>
      </c>
      <c r="K9" s="8">
        <v>2913.0822126217199</v>
      </c>
      <c r="L9" s="3">
        <v>6954.26494</v>
      </c>
      <c r="M9" s="4">
        <v>12427.6157</v>
      </c>
      <c r="N9" s="7">
        <v>15326.5315496602</v>
      </c>
      <c r="O9" s="8">
        <v>8283.2059134551491</v>
      </c>
      <c r="P9" s="3">
        <v>7810.0243399999999</v>
      </c>
      <c r="Q9" s="4">
        <v>5688.5586199999998</v>
      </c>
      <c r="R9" s="3">
        <v>204.83009000000001</v>
      </c>
      <c r="S9" s="4">
        <v>7339.0314099999996</v>
      </c>
      <c r="T9" s="3">
        <v>23951.383449172401</v>
      </c>
      <c r="U9" s="4">
        <v>81362.4782293319</v>
      </c>
      <c r="W9" s="1">
        <f t="shared" si="0"/>
        <v>105812.60557744899</v>
      </c>
      <c r="X9" s="1" t="s">
        <v>27</v>
      </c>
      <c r="Y9" s="1" t="s">
        <v>51</v>
      </c>
      <c r="Z9" s="1">
        <f>SUM(Z3:Z6)</f>
        <v>23</v>
      </c>
      <c r="AA9" s="1">
        <f t="shared" si="1"/>
        <v>2913.0822126217199</v>
      </c>
      <c r="AB9" s="1" t="s">
        <v>36</v>
      </c>
      <c r="AC9" s="1"/>
      <c r="AD9" s="1"/>
    </row>
    <row r="10" spans="1:30" x14ac:dyDescent="0.2">
      <c r="A10" s="1" t="s">
        <v>11</v>
      </c>
      <c r="B10" s="3">
        <v>4950.4336845360003</v>
      </c>
      <c r="C10" s="4">
        <v>106785.00867853699</v>
      </c>
      <c r="D10" s="3">
        <v>5348.5414911609696</v>
      </c>
      <c r="E10" s="4">
        <v>112549.638364485</v>
      </c>
      <c r="F10" s="3">
        <v>6757.8465399999995</v>
      </c>
      <c r="G10" s="4">
        <v>238106.829</v>
      </c>
      <c r="H10" s="3">
        <v>39940.478466604603</v>
      </c>
      <c r="I10" s="4">
        <v>22357.415049662301</v>
      </c>
      <c r="J10" s="7">
        <v>45641.364775294001</v>
      </c>
      <c r="K10" s="8">
        <v>5240.7442018894499</v>
      </c>
      <c r="L10" s="3">
        <v>5504.9610899999998</v>
      </c>
      <c r="M10" s="4">
        <v>10846.865299999999</v>
      </c>
      <c r="N10" s="7">
        <v>13374.257255698099</v>
      </c>
      <c r="O10" s="8">
        <v>10045.006854881</v>
      </c>
      <c r="P10" s="3">
        <v>5236.04835</v>
      </c>
      <c r="Q10" s="4">
        <v>9474.3732500000006</v>
      </c>
      <c r="R10" s="3">
        <v>189.102475</v>
      </c>
      <c r="S10" s="4">
        <v>5207.8503000000001</v>
      </c>
      <c r="T10" s="3">
        <v>21662.151525924601</v>
      </c>
      <c r="U10" s="4">
        <v>46064.135387351896</v>
      </c>
      <c r="W10" s="1">
        <f t="shared" si="0"/>
        <v>238106.829</v>
      </c>
      <c r="X10" s="1" t="s">
        <v>28</v>
      </c>
      <c r="Y10" s="1"/>
      <c r="Z10" s="1"/>
      <c r="AA10" s="1">
        <f t="shared" si="1"/>
        <v>5207.8503000000001</v>
      </c>
      <c r="AB10" s="1" t="s">
        <v>31</v>
      </c>
      <c r="AC10" s="1"/>
      <c r="AD10" s="1"/>
    </row>
    <row r="11" spans="1:30" x14ac:dyDescent="0.2">
      <c r="A11" s="1" t="s">
        <v>12</v>
      </c>
      <c r="B11" s="3">
        <v>10817.4596037049</v>
      </c>
      <c r="C11" s="4">
        <v>55937.411005615402</v>
      </c>
      <c r="D11" s="3">
        <v>11574.856665536799</v>
      </c>
      <c r="E11" s="4">
        <v>56082.233177791401</v>
      </c>
      <c r="F11" s="3">
        <v>29166.4555</v>
      </c>
      <c r="G11" s="4">
        <v>2755.49908</v>
      </c>
      <c r="H11" s="3">
        <v>72255.423752076298</v>
      </c>
      <c r="I11" s="4">
        <v>31758.762204000501</v>
      </c>
      <c r="J11" s="7">
        <v>68769.600364518396</v>
      </c>
      <c r="K11" s="8">
        <v>3892.6245613566398</v>
      </c>
      <c r="L11" s="3">
        <v>7777.3760899999997</v>
      </c>
      <c r="M11" s="4">
        <v>3368.3599399999998</v>
      </c>
      <c r="N11" s="7">
        <v>17366.289475946101</v>
      </c>
      <c r="O11" s="8">
        <v>698.32054889958101</v>
      </c>
      <c r="P11" s="3">
        <v>9289.4516299999996</v>
      </c>
      <c r="Q11" s="4">
        <v>10453.2932</v>
      </c>
      <c r="R11" s="3">
        <v>167.25546499999999</v>
      </c>
      <c r="S11" s="4">
        <v>1578.9832699999999</v>
      </c>
      <c r="T11" s="3">
        <v>26956.508684969798</v>
      </c>
      <c r="U11" s="4">
        <v>4105.6679121691204</v>
      </c>
      <c r="W11" s="1">
        <f t="shared" si="0"/>
        <v>56082.233177791401</v>
      </c>
      <c r="X11" s="1" t="s">
        <v>27</v>
      </c>
      <c r="AA11" s="1">
        <f t="shared" si="1"/>
        <v>698.32054889958101</v>
      </c>
      <c r="AB11" s="1" t="s">
        <v>37</v>
      </c>
      <c r="AC11" s="1"/>
      <c r="AD11" s="1"/>
    </row>
    <row r="12" spans="1:30" x14ac:dyDescent="0.2">
      <c r="A12" s="1" t="s">
        <v>13</v>
      </c>
      <c r="B12" s="3">
        <v>5189.1002779557302</v>
      </c>
      <c r="C12" s="4">
        <v>65321.067289156497</v>
      </c>
      <c r="D12" s="3">
        <v>5313.1638923332403</v>
      </c>
      <c r="E12" s="4">
        <v>69728.170316821706</v>
      </c>
      <c r="F12" s="3">
        <v>7615.9468699999998</v>
      </c>
      <c r="G12" s="4">
        <v>105646.774</v>
      </c>
      <c r="H12" s="3">
        <v>23020.005767470699</v>
      </c>
      <c r="I12" s="4">
        <v>12024.590610729399</v>
      </c>
      <c r="J12" s="7">
        <v>22890.872054252199</v>
      </c>
      <c r="K12" s="8">
        <v>2813.9635638904801</v>
      </c>
      <c r="L12" s="3">
        <v>3320.6957400000001</v>
      </c>
      <c r="M12" s="4">
        <v>5789.0395699999999</v>
      </c>
      <c r="N12" s="7">
        <v>8008.5196364593203</v>
      </c>
      <c r="O12" s="8">
        <v>2962.7121481930799</v>
      </c>
      <c r="P12" s="3">
        <v>10911.7238</v>
      </c>
      <c r="Q12" s="4">
        <v>9269.7503500000003</v>
      </c>
      <c r="R12" s="3">
        <v>89.190950799999996</v>
      </c>
      <c r="S12" s="4">
        <v>2597.6985199999999</v>
      </c>
      <c r="T12" s="3">
        <v>12378.8097472768</v>
      </c>
      <c r="U12" s="4">
        <v>9531.3621211812806</v>
      </c>
      <c r="W12" s="1">
        <f t="shared" si="0"/>
        <v>105646.774</v>
      </c>
      <c r="X12" s="1" t="s">
        <v>28</v>
      </c>
      <c r="Y12" s="1"/>
      <c r="Z12" s="1"/>
      <c r="AA12" s="1">
        <f t="shared" si="1"/>
        <v>2597.6985199999999</v>
      </c>
      <c r="AB12" s="1" t="s">
        <v>31</v>
      </c>
      <c r="AC12" s="1"/>
      <c r="AD12" s="1"/>
    </row>
    <row r="13" spans="1:30" x14ac:dyDescent="0.2">
      <c r="A13" s="1" t="s">
        <v>14</v>
      </c>
      <c r="B13" s="3">
        <v>10168.782922569</v>
      </c>
      <c r="C13" s="4">
        <v>119337.54731334699</v>
      </c>
      <c r="D13" s="3">
        <v>10344.433570805</v>
      </c>
      <c r="E13" s="4">
        <v>91707.569388055897</v>
      </c>
      <c r="F13" s="3">
        <v>26454.3442</v>
      </c>
      <c r="G13" s="4">
        <v>383666.22100000002</v>
      </c>
      <c r="H13" s="3">
        <v>54302.909325819797</v>
      </c>
      <c r="I13" s="4">
        <v>45615.441736389097</v>
      </c>
      <c r="J13" s="7">
        <v>45391.200597725503</v>
      </c>
      <c r="K13" s="8">
        <v>38688.288493658998</v>
      </c>
      <c r="L13" s="3">
        <v>6573.6968399999996</v>
      </c>
      <c r="M13" s="4">
        <v>7107.3751499999998</v>
      </c>
      <c r="N13" s="7">
        <v>19799.596627865001</v>
      </c>
      <c r="O13" s="8">
        <v>15031.7553117681</v>
      </c>
      <c r="P13" s="3">
        <v>15347.733399999999</v>
      </c>
      <c r="Q13" s="4">
        <v>26827.446</v>
      </c>
      <c r="R13" s="3">
        <v>128.146986</v>
      </c>
      <c r="S13" s="4">
        <v>26710.379300000001</v>
      </c>
      <c r="T13" s="3">
        <v>21125.695264415699</v>
      </c>
      <c r="U13" s="4">
        <v>117455.000954054</v>
      </c>
      <c r="W13" s="1">
        <f t="shared" si="0"/>
        <v>383666.22100000002</v>
      </c>
      <c r="X13" s="1" t="s">
        <v>28</v>
      </c>
      <c r="AA13" s="1">
        <f t="shared" si="1"/>
        <v>7107.3751499999998</v>
      </c>
      <c r="AB13" s="1" t="s">
        <v>43</v>
      </c>
      <c r="AC13" s="1"/>
      <c r="AD13" s="1"/>
    </row>
    <row r="14" spans="1:30" x14ac:dyDescent="0.2">
      <c r="A14" s="1" t="s">
        <v>15</v>
      </c>
      <c r="B14" s="3">
        <v>1701.8528244289</v>
      </c>
      <c r="C14" s="4">
        <v>13266.484747042099</v>
      </c>
      <c r="D14" s="3">
        <v>1722.1239782729899</v>
      </c>
      <c r="E14" s="4">
        <v>13307.422983161199</v>
      </c>
      <c r="F14" s="3">
        <v>2883.4722099999999</v>
      </c>
      <c r="G14" s="4">
        <v>5958.4009699999997</v>
      </c>
      <c r="H14" s="3">
        <v>12163.4060416266</v>
      </c>
      <c r="I14" s="4">
        <v>3887.0676344955</v>
      </c>
      <c r="J14" s="7">
        <v>5306.9123091236697</v>
      </c>
      <c r="K14" s="8">
        <v>991.32410048829195</v>
      </c>
      <c r="L14" s="3">
        <v>2898.5926100000001</v>
      </c>
      <c r="M14" s="4">
        <v>3151.11042</v>
      </c>
      <c r="N14" s="7">
        <v>2372.2247577135199</v>
      </c>
      <c r="O14" s="8">
        <v>380.82131813057202</v>
      </c>
      <c r="P14" s="3">
        <v>3784.4539100000002</v>
      </c>
      <c r="Q14" s="4">
        <v>2552.3601199999998</v>
      </c>
      <c r="R14" s="3">
        <v>30.5339001</v>
      </c>
      <c r="S14" s="4">
        <v>616.59944700000005</v>
      </c>
      <c r="T14" s="3">
        <v>2363.10982879429</v>
      </c>
      <c r="U14" s="4">
        <v>1811.7327369582699</v>
      </c>
      <c r="W14" s="1">
        <f t="shared" si="0"/>
        <v>13307.422983161199</v>
      </c>
      <c r="X14" s="1" t="s">
        <v>27</v>
      </c>
      <c r="Y14" s="1"/>
      <c r="Z14" s="1"/>
      <c r="AA14" s="1">
        <f t="shared" si="1"/>
        <v>380.82131813057202</v>
      </c>
      <c r="AB14" s="1" t="s">
        <v>37</v>
      </c>
      <c r="AC14" s="1"/>
      <c r="AD14" s="1"/>
    </row>
    <row r="15" spans="1:30" x14ac:dyDescent="0.2">
      <c r="A15" s="1" t="s">
        <v>16</v>
      </c>
      <c r="B15" s="3">
        <v>355.09550000000002</v>
      </c>
      <c r="C15" s="4">
        <v>1449.7380000000001</v>
      </c>
      <c r="D15" s="3">
        <v>371.28661499503801</v>
      </c>
      <c r="E15" s="4">
        <v>1445.79378220222</v>
      </c>
      <c r="F15" s="3">
        <v>1058.5434299999999</v>
      </c>
      <c r="G15" s="4">
        <v>185.04389800000001</v>
      </c>
      <c r="H15" s="3">
        <v>14016.643804556101</v>
      </c>
      <c r="I15" s="4">
        <v>7874.2320804050696</v>
      </c>
      <c r="J15" s="7">
        <v>1655.6940825592801</v>
      </c>
      <c r="K15" s="8">
        <v>119.242188732706</v>
      </c>
      <c r="L15" s="3">
        <v>2476.7549600000002</v>
      </c>
      <c r="M15" s="4">
        <v>3490.2289099999998</v>
      </c>
      <c r="N15" s="7">
        <v>634.72289807613697</v>
      </c>
      <c r="O15" s="8">
        <v>17.060707557476899</v>
      </c>
      <c r="P15" s="3">
        <v>1488.75749</v>
      </c>
      <c r="Q15" s="4">
        <v>1663.0622800000001</v>
      </c>
      <c r="R15" s="3">
        <v>6.3028934000000003</v>
      </c>
      <c r="S15" s="4">
        <v>14.118047900000001</v>
      </c>
      <c r="T15" s="3">
        <v>546.88577842354698</v>
      </c>
      <c r="U15" s="4">
        <v>366.38901873560201</v>
      </c>
      <c r="W15" s="1">
        <f t="shared" si="0"/>
        <v>7874.2320804050696</v>
      </c>
      <c r="X15" s="1" t="s">
        <v>50</v>
      </c>
      <c r="Y15" s="1"/>
      <c r="Z15" s="1"/>
      <c r="AA15" s="1">
        <f t="shared" si="1"/>
        <v>14.118047900000001</v>
      </c>
      <c r="AB15" s="1" t="s">
        <v>31</v>
      </c>
      <c r="AC15" s="1"/>
      <c r="AD15" s="1"/>
    </row>
    <row r="16" spans="1:30" x14ac:dyDescent="0.2">
      <c r="A16" s="1" t="s">
        <v>17</v>
      </c>
      <c r="B16" s="3">
        <v>411.68407896320298</v>
      </c>
      <c r="C16" s="4">
        <v>916.72421648761303</v>
      </c>
      <c r="D16" s="3">
        <v>435.54843622458998</v>
      </c>
      <c r="E16" s="4">
        <v>1014.78145399254</v>
      </c>
      <c r="F16" s="3">
        <v>1234.2238</v>
      </c>
      <c r="G16" s="4">
        <v>37.333731899999997</v>
      </c>
      <c r="H16" s="3">
        <v>14057.8671069019</v>
      </c>
      <c r="I16" s="4">
        <v>7612.1505066555101</v>
      </c>
      <c r="J16" s="7">
        <v>1509.10612757688</v>
      </c>
      <c r="K16" s="8">
        <v>187.63939164019101</v>
      </c>
      <c r="L16" s="3">
        <v>2105.7239</v>
      </c>
      <c r="M16" s="4">
        <v>3723.1724800000002</v>
      </c>
      <c r="N16" s="7">
        <v>674.40915684266997</v>
      </c>
      <c r="O16" s="8">
        <v>44.240756483924798</v>
      </c>
      <c r="P16" s="3">
        <v>1453.3621900000001</v>
      </c>
      <c r="Q16" s="4">
        <v>1324.2711099999999</v>
      </c>
      <c r="R16" s="3">
        <v>6.8695432399999996</v>
      </c>
      <c r="S16" s="4">
        <v>23.942196800000001</v>
      </c>
      <c r="T16" s="3">
        <v>421.26258676791599</v>
      </c>
      <c r="U16" s="4">
        <v>278.63562738322503</v>
      </c>
      <c r="W16" s="1">
        <f t="shared" si="0"/>
        <v>7612.1505066555101</v>
      </c>
      <c r="X16" s="1" t="s">
        <v>50</v>
      </c>
      <c r="Y16" s="1"/>
      <c r="Z16" s="1"/>
      <c r="AA16" s="1">
        <f t="shared" si="1"/>
        <v>23.942196800000001</v>
      </c>
      <c r="AB16" s="1" t="s">
        <v>31</v>
      </c>
      <c r="AC16" s="1"/>
      <c r="AD16" s="1"/>
    </row>
    <row r="17" spans="1:30" x14ac:dyDescent="0.2">
      <c r="A17" s="1" t="s">
        <v>18</v>
      </c>
      <c r="B17" s="3">
        <v>1519.059</v>
      </c>
      <c r="C17" s="4">
        <v>4625.4880000000003</v>
      </c>
      <c r="D17" s="3">
        <v>1540.2723241189599</v>
      </c>
      <c r="E17" s="4">
        <v>6451.5776411699499</v>
      </c>
      <c r="F17" s="3">
        <v>3558.61555</v>
      </c>
      <c r="G17" s="4">
        <v>733.96329400000002</v>
      </c>
      <c r="H17" s="3">
        <v>13363.1526114395</v>
      </c>
      <c r="I17" s="4">
        <v>5822.4018200573501</v>
      </c>
      <c r="J17" s="7">
        <v>4651.5870021993696</v>
      </c>
      <c r="K17" s="8">
        <v>359.60588706213599</v>
      </c>
      <c r="L17" s="3">
        <v>2723.0319</v>
      </c>
      <c r="M17" s="4">
        <v>3837.9747299999999</v>
      </c>
      <c r="N17" s="7">
        <v>3725.01508956718</v>
      </c>
      <c r="O17" s="8">
        <v>693.11890255844105</v>
      </c>
      <c r="P17" s="3">
        <v>2798.1460499999998</v>
      </c>
      <c r="Q17" s="4">
        <v>2319.2073300000002</v>
      </c>
      <c r="R17" s="3">
        <v>18.9334229</v>
      </c>
      <c r="S17" s="4">
        <v>386.11161299999998</v>
      </c>
      <c r="T17" s="3">
        <v>2410.1296311206002</v>
      </c>
      <c r="U17" s="4">
        <v>497.436652178266</v>
      </c>
      <c r="W17" s="1">
        <f t="shared" si="0"/>
        <v>6451.5776411699499</v>
      </c>
      <c r="X17" s="1" t="s">
        <v>27</v>
      </c>
      <c r="Y17" s="1"/>
      <c r="Z17" s="1"/>
      <c r="AA17" s="1">
        <f t="shared" si="1"/>
        <v>359.60588706213599</v>
      </c>
      <c r="AB17" s="1" t="s">
        <v>36</v>
      </c>
      <c r="AC17" s="1"/>
      <c r="AD17" s="1"/>
    </row>
    <row r="18" spans="1:30" x14ac:dyDescent="0.2">
      <c r="A18" s="1" t="s">
        <v>19</v>
      </c>
      <c r="B18" s="3">
        <v>3858.2551642547701</v>
      </c>
      <c r="C18" s="4">
        <v>42075.161183191303</v>
      </c>
      <c r="D18" s="3">
        <v>4164.5217206092702</v>
      </c>
      <c r="E18" s="4">
        <v>40312.149008361099</v>
      </c>
      <c r="F18" s="3">
        <v>5390.5568199999998</v>
      </c>
      <c r="G18" s="4">
        <v>19585.7984</v>
      </c>
      <c r="H18" s="3">
        <v>22748.012908551402</v>
      </c>
      <c r="I18" s="4">
        <v>7444.1177501190004</v>
      </c>
      <c r="J18" s="7">
        <v>22710.669437433098</v>
      </c>
      <c r="K18" s="8">
        <v>4213.5943597675496</v>
      </c>
      <c r="L18" s="3">
        <v>2734.3275800000001</v>
      </c>
      <c r="M18" s="4">
        <v>2976.9324700000002</v>
      </c>
      <c r="N18" s="7">
        <v>6233.5618948253896</v>
      </c>
      <c r="O18" s="8">
        <v>1404.51314515833</v>
      </c>
      <c r="P18" s="3">
        <v>5826.2499500000004</v>
      </c>
      <c r="Q18" s="4">
        <v>4424.9927200000002</v>
      </c>
      <c r="R18" s="3">
        <v>92.866923900000003</v>
      </c>
      <c r="S18" s="4">
        <v>3494.7327500000001</v>
      </c>
      <c r="T18" s="3">
        <v>7152.0906528145697</v>
      </c>
      <c r="U18" s="4">
        <v>2713.9489511700699</v>
      </c>
      <c r="W18" s="1">
        <f t="shared" si="0"/>
        <v>42075.161183191303</v>
      </c>
      <c r="X18" s="1" t="s">
        <v>0</v>
      </c>
      <c r="Y18" s="1"/>
      <c r="Z18" s="1"/>
      <c r="AA18" s="1">
        <f t="shared" si="1"/>
        <v>1404.51314515833</v>
      </c>
      <c r="AB18" s="1" t="s">
        <v>37</v>
      </c>
      <c r="AC18" s="1"/>
      <c r="AD18" s="1"/>
    </row>
    <row r="19" spans="1:30" x14ac:dyDescent="0.2">
      <c r="A19" s="1" t="s">
        <v>20</v>
      </c>
      <c r="B19" s="3">
        <v>214.22021173494801</v>
      </c>
      <c r="C19" s="4">
        <v>867.21722281716904</v>
      </c>
      <c r="D19" s="3">
        <v>225.96074591586299</v>
      </c>
      <c r="E19" s="4">
        <v>810.02233180680298</v>
      </c>
      <c r="F19" s="3">
        <v>325.88903699999997</v>
      </c>
      <c r="G19" s="4">
        <v>181.75428700000001</v>
      </c>
      <c r="H19" s="3">
        <v>14113.5093489146</v>
      </c>
      <c r="I19" s="4">
        <v>8265.3423230077806</v>
      </c>
      <c r="J19" s="7">
        <v>931.44925959738396</v>
      </c>
      <c r="K19" s="8">
        <v>113.530576897034</v>
      </c>
      <c r="L19" s="3">
        <v>2276.3389400000001</v>
      </c>
      <c r="M19" s="4">
        <v>3457.88328</v>
      </c>
      <c r="N19" s="7">
        <v>451.34435807944197</v>
      </c>
      <c r="O19" s="8">
        <v>40.257027483270399</v>
      </c>
      <c r="P19" s="3">
        <v>1152.98495</v>
      </c>
      <c r="Q19" s="4">
        <v>1910.3438599999999</v>
      </c>
      <c r="R19" s="3">
        <v>3.8557271399999999</v>
      </c>
      <c r="S19" s="4">
        <v>83.879524700000005</v>
      </c>
      <c r="T19" s="3">
        <v>349.84601084667298</v>
      </c>
      <c r="U19" s="4">
        <v>104.795196978912</v>
      </c>
      <c r="W19" s="1">
        <f t="shared" si="0"/>
        <v>8265.3423230077806</v>
      </c>
      <c r="X19" s="1" t="s">
        <v>50</v>
      </c>
      <c r="Y19" s="1"/>
      <c r="Z19" s="1"/>
      <c r="AA19" s="1">
        <f t="shared" si="1"/>
        <v>40.257027483270399</v>
      </c>
      <c r="AB19" s="1" t="s">
        <v>37</v>
      </c>
      <c r="AC19" s="1"/>
      <c r="AD19" s="1"/>
    </row>
    <row r="20" spans="1:30" x14ac:dyDescent="0.2">
      <c r="A20" s="1" t="s">
        <v>21</v>
      </c>
      <c r="B20" s="3">
        <v>1179.2090000000001</v>
      </c>
      <c r="C20" s="4">
        <v>3241.0569999999998</v>
      </c>
      <c r="D20" s="3">
        <v>1167.0255505477401</v>
      </c>
      <c r="E20" s="4">
        <v>3632.1292527755299</v>
      </c>
      <c r="F20" s="3">
        <v>2589.0144300000002</v>
      </c>
      <c r="G20" s="4">
        <v>137.19432900000001</v>
      </c>
      <c r="H20" s="3">
        <v>15051.8858290673</v>
      </c>
      <c r="I20" s="4">
        <v>5594.9950189888896</v>
      </c>
      <c r="J20" s="7">
        <v>5277.36735552354</v>
      </c>
      <c r="K20" s="8">
        <v>381.26155955361702</v>
      </c>
      <c r="L20" s="3">
        <v>2314.0991399999998</v>
      </c>
      <c r="M20" s="4">
        <v>3152.3773700000002</v>
      </c>
      <c r="N20" s="7">
        <v>1687.8776813662801</v>
      </c>
      <c r="O20" s="8">
        <v>62.072489182427702</v>
      </c>
      <c r="P20" s="3">
        <v>3073.14192</v>
      </c>
      <c r="Q20" s="4">
        <v>1482.2116000000001</v>
      </c>
      <c r="R20" s="3">
        <v>19.612137600000001</v>
      </c>
      <c r="S20" s="4">
        <v>127.49387</v>
      </c>
      <c r="T20" s="3">
        <v>1820.7893408448101</v>
      </c>
      <c r="U20" s="4">
        <v>314.62587122245202</v>
      </c>
      <c r="W20" s="1">
        <f t="shared" si="0"/>
        <v>5594.9950189888896</v>
      </c>
      <c r="X20" s="1" t="s">
        <v>50</v>
      </c>
      <c r="Y20" s="1"/>
      <c r="Z20" s="1"/>
      <c r="AA20" s="1">
        <f t="shared" si="1"/>
        <v>62.072489182427702</v>
      </c>
      <c r="AB20" s="1" t="s">
        <v>37</v>
      </c>
      <c r="AC20" s="1"/>
      <c r="AD20" s="1"/>
    </row>
    <row r="21" spans="1:30" x14ac:dyDescent="0.2">
      <c r="A21" s="1" t="s">
        <v>22</v>
      </c>
      <c r="B21" s="3">
        <v>14232.627388866</v>
      </c>
      <c r="C21" s="4">
        <v>102039.37741612</v>
      </c>
      <c r="D21" s="3">
        <v>13138.329451345</v>
      </c>
      <c r="E21" s="4">
        <v>103559.198789085</v>
      </c>
      <c r="F21" s="3">
        <v>16681.949700000001</v>
      </c>
      <c r="G21" s="4">
        <v>1176261.95</v>
      </c>
      <c r="H21" s="3">
        <v>55625.152149007103</v>
      </c>
      <c r="I21" s="4">
        <v>13895.0347863262</v>
      </c>
      <c r="J21" s="7">
        <v>65207.1795219958</v>
      </c>
      <c r="K21" s="8">
        <v>21742.695777712401</v>
      </c>
      <c r="L21" s="3">
        <v>3855.1309500000002</v>
      </c>
      <c r="M21" s="4">
        <v>10332.536700000001</v>
      </c>
      <c r="N21" s="7">
        <v>10445.635847887699</v>
      </c>
      <c r="O21" s="8">
        <v>24466.323475619</v>
      </c>
      <c r="P21" s="3">
        <v>11863.430399999999</v>
      </c>
      <c r="Q21" s="4">
        <v>23799.841899999999</v>
      </c>
      <c r="R21" s="3">
        <v>152.752464</v>
      </c>
      <c r="S21" s="4">
        <v>18588.5219</v>
      </c>
      <c r="T21" s="3">
        <v>13800.3287333229</v>
      </c>
      <c r="U21" s="4">
        <v>47006.940284738899</v>
      </c>
      <c r="W21" s="1">
        <f t="shared" si="0"/>
        <v>1176261.95</v>
      </c>
      <c r="X21" s="1" t="s">
        <v>28</v>
      </c>
      <c r="Y21" s="1"/>
      <c r="Z21" s="1"/>
      <c r="AA21" s="1">
        <f t="shared" si="1"/>
        <v>10332.536700000001</v>
      </c>
      <c r="AB21" s="1" t="s">
        <v>43</v>
      </c>
      <c r="AC21" s="1"/>
      <c r="AD21" s="1"/>
    </row>
    <row r="22" spans="1:30" x14ac:dyDescent="0.2">
      <c r="A22" s="1" t="s">
        <v>23</v>
      </c>
      <c r="B22" s="3">
        <v>224.86349511847399</v>
      </c>
      <c r="C22" s="4">
        <v>631.26172036841797</v>
      </c>
      <c r="D22" s="3">
        <v>236.51438690342101</v>
      </c>
      <c r="E22" s="4">
        <v>881.58039401835697</v>
      </c>
      <c r="F22" s="3">
        <v>479.99685599999998</v>
      </c>
      <c r="G22" s="4">
        <v>11.485736599999999</v>
      </c>
      <c r="H22" s="3">
        <v>14395.6825779541</v>
      </c>
      <c r="I22" s="4">
        <v>8373.2626751136704</v>
      </c>
      <c r="J22" s="7">
        <v>1010.9152728550901</v>
      </c>
      <c r="K22" s="8">
        <v>46.873042041165299</v>
      </c>
      <c r="L22" s="3">
        <v>2098.8578000000002</v>
      </c>
      <c r="M22" s="4">
        <v>3395.0609399999998</v>
      </c>
      <c r="N22" s="7">
        <v>270.95629025490399</v>
      </c>
      <c r="O22" s="8">
        <v>4.87007291642312</v>
      </c>
      <c r="P22" s="3">
        <v>1106.7934600000001</v>
      </c>
      <c r="Q22" s="4">
        <v>1429.80737</v>
      </c>
      <c r="R22" s="3">
        <v>3.5676371499999999</v>
      </c>
      <c r="S22" s="4">
        <v>1.6989599</v>
      </c>
      <c r="T22" s="3">
        <v>610.72323682512797</v>
      </c>
      <c r="U22" s="4">
        <v>268.30432441426001</v>
      </c>
      <c r="W22" s="1">
        <f t="shared" si="0"/>
        <v>8373.2626751136704</v>
      </c>
      <c r="X22" s="1" t="s">
        <v>50</v>
      </c>
      <c r="Y22" s="1"/>
      <c r="Z22" s="1"/>
      <c r="AA22" s="1">
        <f t="shared" si="1"/>
        <v>1.6989599</v>
      </c>
      <c r="AB22" s="1" t="s">
        <v>31</v>
      </c>
      <c r="AC22" s="1"/>
      <c r="AD22" s="1"/>
    </row>
    <row r="23" spans="1:30" x14ac:dyDescent="0.2">
      <c r="A23" s="1" t="s">
        <v>24</v>
      </c>
      <c r="B23" s="3">
        <v>4280.2234606502398</v>
      </c>
      <c r="C23" s="4">
        <v>22903.064948412499</v>
      </c>
      <c r="D23" s="3">
        <v>4431.0667159130298</v>
      </c>
      <c r="E23" s="4">
        <v>34296.900971414703</v>
      </c>
      <c r="F23" s="3">
        <v>6135.4798199999996</v>
      </c>
      <c r="G23" s="4">
        <v>5.9224845100000003</v>
      </c>
      <c r="H23" s="3">
        <v>13784.880586596901</v>
      </c>
      <c r="I23" s="4">
        <v>7948.3355368190796</v>
      </c>
      <c r="J23" s="7">
        <v>15681.449168176099</v>
      </c>
      <c r="K23" s="8">
        <v>1861.09492594876</v>
      </c>
      <c r="L23" s="3">
        <v>2590.8672700000002</v>
      </c>
      <c r="M23" s="4">
        <v>6238.08932</v>
      </c>
      <c r="N23" s="7">
        <v>4156.1877357527201</v>
      </c>
      <c r="O23" s="8">
        <v>9.1462157159931099</v>
      </c>
      <c r="P23" s="3">
        <v>5344.0601299999998</v>
      </c>
      <c r="Q23" s="4">
        <v>3106.9543399999998</v>
      </c>
      <c r="R23" s="3">
        <v>67.653855399999998</v>
      </c>
      <c r="S23" s="4">
        <v>5.2492787400000003</v>
      </c>
      <c r="T23" s="3">
        <v>5843.5671232426103</v>
      </c>
      <c r="U23" s="4">
        <v>11362.324971947601</v>
      </c>
      <c r="W23" s="1">
        <f t="shared" si="0"/>
        <v>34296.900971414703</v>
      </c>
      <c r="X23" s="1" t="s">
        <v>27</v>
      </c>
      <c r="Y23" s="1"/>
      <c r="Z23" s="1"/>
      <c r="AA23" s="1">
        <f t="shared" si="1"/>
        <v>5.2492787400000003</v>
      </c>
      <c r="AB23" s="1" t="s">
        <v>31</v>
      </c>
      <c r="AC23" s="1"/>
      <c r="AD23" s="1"/>
    </row>
    <row r="24" spans="1:30" x14ac:dyDescent="0.2">
      <c r="A24" s="1" t="s">
        <v>25</v>
      </c>
      <c r="B24" s="3">
        <v>8711.1623044381304</v>
      </c>
      <c r="C24" s="4">
        <v>21613.010595588599</v>
      </c>
      <c r="D24" s="3">
        <v>9395.4695757271602</v>
      </c>
      <c r="E24" s="4">
        <v>45587.042474062997</v>
      </c>
      <c r="F24" s="3">
        <v>10666.0947</v>
      </c>
      <c r="G24" s="4">
        <v>2712.1698000000001</v>
      </c>
      <c r="H24" s="3">
        <v>25466.5288203542</v>
      </c>
      <c r="I24" s="4">
        <v>12226.7246542883</v>
      </c>
      <c r="J24" s="7">
        <v>24285.700617437298</v>
      </c>
      <c r="K24" s="8">
        <v>1958.9500414245799</v>
      </c>
      <c r="L24" s="3">
        <v>3676.3652900000002</v>
      </c>
      <c r="M24" s="4">
        <v>5714.5949000000001</v>
      </c>
      <c r="N24" s="7">
        <v>7895.4419769427204</v>
      </c>
      <c r="O24" s="8">
        <v>2177.2254176787701</v>
      </c>
      <c r="P24" s="3">
        <v>9667.6241000000009</v>
      </c>
      <c r="Q24" s="4">
        <v>3630.79873</v>
      </c>
      <c r="R24" s="3">
        <v>85.942562899999999</v>
      </c>
      <c r="S24" s="4">
        <v>869.44341399999996</v>
      </c>
      <c r="T24" s="3">
        <v>15740.8837449085</v>
      </c>
      <c r="U24" s="4">
        <v>19842.656778347002</v>
      </c>
      <c r="W24" s="1">
        <f t="shared" si="0"/>
        <v>45587.042474062997</v>
      </c>
      <c r="X24" s="1" t="s">
        <v>27</v>
      </c>
      <c r="Y24" s="1"/>
      <c r="Z24" s="1"/>
      <c r="AA24" s="1">
        <f t="shared" si="1"/>
        <v>869.44341399999996</v>
      </c>
      <c r="AB24" s="1" t="s">
        <v>31</v>
      </c>
      <c r="AC24" s="1"/>
      <c r="AD24" s="1"/>
    </row>
    <row r="25" spans="1:30" x14ac:dyDescent="0.2">
      <c r="A25" s="1" t="s">
        <v>26</v>
      </c>
      <c r="B25" s="3">
        <v>20443.7910969441</v>
      </c>
      <c r="C25" s="4">
        <v>162069.44150707399</v>
      </c>
      <c r="D25" s="3">
        <v>20405.299142887299</v>
      </c>
      <c r="E25" s="4">
        <v>168237.709270069</v>
      </c>
      <c r="F25" s="3">
        <v>34655.826099999998</v>
      </c>
      <c r="G25" s="4">
        <v>48350.040500000003</v>
      </c>
      <c r="H25" s="3">
        <v>121999.67109152699</v>
      </c>
      <c r="I25" s="4">
        <v>70536.669390139796</v>
      </c>
      <c r="J25" s="7">
        <v>71972.075690319194</v>
      </c>
      <c r="K25" s="8">
        <v>17533.522668323501</v>
      </c>
      <c r="L25" s="3">
        <v>20937.823199999999</v>
      </c>
      <c r="M25" s="4">
        <v>7947.5723399999997</v>
      </c>
      <c r="N25" s="7">
        <v>131393.14026186499</v>
      </c>
      <c r="O25" s="8">
        <v>6746.4428313470698</v>
      </c>
      <c r="P25" s="3">
        <v>18499.036899999999</v>
      </c>
      <c r="Q25" s="4">
        <v>11252.202300000001</v>
      </c>
      <c r="R25" s="3">
        <v>315.00982800000003</v>
      </c>
      <c r="S25" s="4">
        <v>9086.7562899999994</v>
      </c>
      <c r="T25" s="3">
        <v>31940.050391225199</v>
      </c>
      <c r="U25" s="4">
        <v>126508.87357172499</v>
      </c>
      <c r="W25" s="1">
        <f t="shared" si="0"/>
        <v>168237.709270069</v>
      </c>
      <c r="X25" s="1" t="s">
        <v>27</v>
      </c>
      <c r="Y25" s="1"/>
      <c r="Z25" s="1"/>
      <c r="AA25" s="1">
        <f t="shared" si="1"/>
        <v>6746.4428313470698</v>
      </c>
      <c r="AB25" s="1" t="s">
        <v>37</v>
      </c>
      <c r="AC25" s="1"/>
      <c r="AD25" s="1"/>
    </row>
    <row r="27" spans="1:30" x14ac:dyDescent="0.2">
      <c r="A27" s="1" t="s">
        <v>39</v>
      </c>
      <c r="B27" s="1">
        <f>MAX(B3:B25)</f>
        <v>20443.7910969441</v>
      </c>
      <c r="C27" s="1">
        <f t="shared" ref="C27:U27" si="2">MAX(C3:C25)</f>
        <v>162069.44150707399</v>
      </c>
      <c r="D27" s="1">
        <f t="shared" si="2"/>
        <v>20405.299142887299</v>
      </c>
      <c r="E27" s="1">
        <f t="shared" si="2"/>
        <v>168237.709270069</v>
      </c>
      <c r="F27" s="1">
        <f t="shared" si="2"/>
        <v>34655.826099999998</v>
      </c>
      <c r="G27" s="1">
        <f t="shared" si="2"/>
        <v>1216459.68</v>
      </c>
      <c r="H27" s="1">
        <f t="shared" si="2"/>
        <v>121999.67109152699</v>
      </c>
      <c r="I27" s="1">
        <f t="shared" si="2"/>
        <v>70536.669390139796</v>
      </c>
      <c r="J27" s="1">
        <f t="shared" si="2"/>
        <v>71972.075690319194</v>
      </c>
      <c r="K27" s="1">
        <f t="shared" si="2"/>
        <v>38688.288493658998</v>
      </c>
      <c r="L27" s="1">
        <f t="shared" si="2"/>
        <v>20937.823199999999</v>
      </c>
      <c r="M27" s="1">
        <f t="shared" si="2"/>
        <v>12427.6157</v>
      </c>
      <c r="N27" s="1">
        <f t="shared" si="2"/>
        <v>131393.14026186499</v>
      </c>
      <c r="O27" s="1">
        <f>MAX(O3:O25)</f>
        <v>24466.323475619</v>
      </c>
      <c r="P27" s="1">
        <f t="shared" si="2"/>
        <v>18499.036899999999</v>
      </c>
      <c r="Q27" s="1">
        <f t="shared" si="2"/>
        <v>26827.446</v>
      </c>
      <c r="R27" s="1">
        <f t="shared" si="2"/>
        <v>315.00982800000003</v>
      </c>
      <c r="S27" s="1">
        <f t="shared" si="2"/>
        <v>26710.379300000001</v>
      </c>
      <c r="T27" s="1">
        <f t="shared" si="2"/>
        <v>31940.050391225199</v>
      </c>
      <c r="U27" s="1">
        <f t="shared" si="2"/>
        <v>126508.87357172499</v>
      </c>
    </row>
    <row r="28" spans="1:30" x14ac:dyDescent="0.2">
      <c r="A28" s="1"/>
      <c r="B28" s="1" t="s">
        <v>38</v>
      </c>
      <c r="C28" s="1" t="s">
        <v>38</v>
      </c>
      <c r="D28" s="1" t="s">
        <v>38</v>
      </c>
      <c r="E28" s="1" t="s">
        <v>38</v>
      </c>
      <c r="F28" s="1" t="s">
        <v>38</v>
      </c>
      <c r="G28" s="1" t="s">
        <v>5</v>
      </c>
      <c r="H28" s="1" t="s">
        <v>38</v>
      </c>
      <c r="I28" s="1" t="s">
        <v>38</v>
      </c>
      <c r="J28" s="1" t="s">
        <v>38</v>
      </c>
      <c r="K28" s="1" t="s">
        <v>14</v>
      </c>
      <c r="L28" s="1" t="s">
        <v>38</v>
      </c>
      <c r="M28" s="1" t="s">
        <v>10</v>
      </c>
      <c r="N28" s="1" t="s">
        <v>38</v>
      </c>
      <c r="O28" s="1" t="s">
        <v>22</v>
      </c>
      <c r="P28" s="1" t="s">
        <v>38</v>
      </c>
      <c r="Q28" s="1" t="s">
        <v>14</v>
      </c>
      <c r="R28" s="1" t="s">
        <v>38</v>
      </c>
      <c r="S28" s="1" t="s">
        <v>14</v>
      </c>
      <c r="T28" s="1" t="s">
        <v>38</v>
      </c>
      <c r="U28" s="1" t="s">
        <v>38</v>
      </c>
    </row>
    <row r="29" spans="1:30" x14ac:dyDescent="0.2">
      <c r="A29" s="1" t="s">
        <v>40</v>
      </c>
      <c r="B29" s="1">
        <f>MIN(B3:B25)</f>
        <v>214.22021173494801</v>
      </c>
      <c r="C29" s="1">
        <f t="shared" ref="C29:U29" si="3">MIN(C3:C25)</f>
        <v>420.37084882317998</v>
      </c>
      <c r="D29" s="1">
        <f t="shared" si="3"/>
        <v>222.45855923505599</v>
      </c>
      <c r="E29" s="1">
        <f t="shared" si="3"/>
        <v>422.72308295446101</v>
      </c>
      <c r="F29" s="1">
        <f t="shared" si="3"/>
        <v>325.88903699999997</v>
      </c>
      <c r="G29" s="1">
        <f t="shared" si="3"/>
        <v>5.9224845100000003</v>
      </c>
      <c r="H29" s="1">
        <f t="shared" si="3"/>
        <v>10541.815135122701</v>
      </c>
      <c r="I29" s="1">
        <f t="shared" si="3"/>
        <v>2801.0400603105199</v>
      </c>
      <c r="J29" s="1">
        <f t="shared" si="3"/>
        <v>559.17760748773799</v>
      </c>
      <c r="K29" s="1">
        <f t="shared" si="3"/>
        <v>46.873042041165299</v>
      </c>
      <c r="L29" s="1">
        <f t="shared" si="3"/>
        <v>1914.4812899999999</v>
      </c>
      <c r="M29" s="1">
        <f t="shared" si="3"/>
        <v>2976.9324700000002</v>
      </c>
      <c r="N29" s="1">
        <f t="shared" si="3"/>
        <v>270.95629025490399</v>
      </c>
      <c r="O29" s="1">
        <f t="shared" si="3"/>
        <v>4.87007291642312</v>
      </c>
      <c r="P29" s="1">
        <f t="shared" si="3"/>
        <v>1106.7934600000001</v>
      </c>
      <c r="Q29" s="1">
        <f t="shared" si="3"/>
        <v>1089.39598</v>
      </c>
      <c r="R29" s="1">
        <f t="shared" si="3"/>
        <v>2.6556133700000002</v>
      </c>
      <c r="S29" s="1">
        <f t="shared" si="3"/>
        <v>1.6989599</v>
      </c>
      <c r="T29" s="1">
        <f t="shared" si="3"/>
        <v>289.18325229222597</v>
      </c>
      <c r="U29" s="1">
        <f t="shared" si="3"/>
        <v>104.795196978912</v>
      </c>
    </row>
    <row r="30" spans="1:30" x14ac:dyDescent="0.2">
      <c r="A30" s="1"/>
      <c r="B30" s="1" t="s">
        <v>20</v>
      </c>
      <c r="C30" s="1" t="s">
        <v>9</v>
      </c>
      <c r="D30" s="1" t="s">
        <v>9</v>
      </c>
      <c r="E30" s="1" t="s">
        <v>9</v>
      </c>
      <c r="F30" s="1" t="s">
        <v>20</v>
      </c>
      <c r="G30" s="1" t="s">
        <v>24</v>
      </c>
      <c r="H30" s="1" t="s">
        <v>6</v>
      </c>
      <c r="I30" s="1" t="s">
        <v>4</v>
      </c>
      <c r="J30" s="1" t="s">
        <v>8</v>
      </c>
      <c r="K30" s="1" t="s">
        <v>23</v>
      </c>
      <c r="L30" s="1" t="s">
        <v>8</v>
      </c>
      <c r="M30" s="1" t="s">
        <v>19</v>
      </c>
      <c r="N30" s="1" t="s">
        <v>23</v>
      </c>
      <c r="O30" s="1" t="s">
        <v>23</v>
      </c>
      <c r="P30" s="1" t="s">
        <v>23</v>
      </c>
      <c r="Q30" s="1" t="s">
        <v>9</v>
      </c>
      <c r="R30" s="1" t="s">
        <v>9</v>
      </c>
      <c r="S30" s="1" t="s">
        <v>23</v>
      </c>
      <c r="T30" s="1" t="s">
        <v>52</v>
      </c>
      <c r="U30" s="1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MINJIA</dc:creator>
  <cp:lastModifiedBy>ZHANG MINJIA</cp:lastModifiedBy>
  <dcterms:created xsi:type="dcterms:W3CDTF">2023-11-24T02:46:47Z</dcterms:created>
  <dcterms:modified xsi:type="dcterms:W3CDTF">2023-11-30T18:21:04Z</dcterms:modified>
</cp:coreProperties>
</file>