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defaultThemeVersion="124226"/>
  <mc:AlternateContent xmlns:mc="http://schemas.openxmlformats.org/markup-compatibility/2006">
    <mc:Choice Requires="x15">
      <x15ac:absPath xmlns:x15ac="http://schemas.microsoft.com/office/spreadsheetml/2010/11/ac" url="/Users/khammar/Documents/GitHub/Leidos-Map-Assessment/HTDP/surveyed_points/"/>
    </mc:Choice>
  </mc:AlternateContent>
  <xr:revisionPtr revIDLastSave="0" documentId="13_ncr:1_{CBC3E2AF-4DA5-1048-9644-B6B1A2F8C08E}" xr6:coauthVersionLast="47" xr6:coauthVersionMax="47" xr10:uidLastSave="{00000000-0000-0000-0000-000000000000}"/>
  <bookViews>
    <workbookView xWindow="0" yWindow="760" windowWidth="34560" windowHeight="19840" activeTab="4" xr2:uid="{00000000-000D-0000-FFFF-FFFF00000000}"/>
  </bookViews>
  <sheets>
    <sheet name="Original Data Sheets" sheetId="1" r:id="rId1"/>
    <sheet name="Organized Data Formulas" sheetId="2" r:id="rId2"/>
    <sheet name="Organized Data Values" sheetId="3" r:id="rId3"/>
    <sheet name="LLH DD + check" sheetId="4" r:id="rId4"/>
    <sheet name="LLH DMS" sheetId="8" r:id="rId5"/>
    <sheet name="Batch Converted LLH DD" sheetId="9" r:id="rId6"/>
  </sheets>
  <definedNames>
    <definedName name="_xlnm._FilterDatabase" localSheetId="3" hidden="1">'LLH DD + check'!#REF!</definedName>
    <definedName name="_xlnm._FilterDatabase" localSheetId="4" hidden="1">'LLH DMS'!$A$4:$X$4</definedName>
    <definedName name="_xlnm._FilterDatabase" localSheetId="2" hidden="1">'Organized Data Values'!$A$1:$AJ$52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5" i="4" l="1"/>
  <c r="Z46" i="4"/>
  <c r="Z47" i="4"/>
  <c r="Z48" i="4"/>
  <c r="Z49" i="4"/>
  <c r="Z50" i="4"/>
  <c r="Z51" i="4"/>
  <c r="Z52" i="4"/>
  <c r="Z53" i="4"/>
  <c r="AA53" i="4" s="1"/>
  <c r="Z4" i="4"/>
  <c r="Z5" i="4"/>
  <c r="Z6" i="4"/>
  <c r="AA6" i="4" s="1"/>
  <c r="Z7" i="4"/>
  <c r="Z8" i="4"/>
  <c r="Z9" i="4"/>
  <c r="Z10" i="4"/>
  <c r="AA10" i="4" s="1"/>
  <c r="Z11" i="4"/>
  <c r="AA11" i="4" s="1"/>
  <c r="Z12" i="4"/>
  <c r="Z13" i="4"/>
  <c r="Z14" i="4"/>
  <c r="Z15" i="4"/>
  <c r="Z16" i="4"/>
  <c r="Z17" i="4"/>
  <c r="Z18" i="4"/>
  <c r="Z19" i="4"/>
  <c r="Z20" i="4"/>
  <c r="Z21" i="4"/>
  <c r="AA21" i="4" s="1"/>
  <c r="Z22" i="4"/>
  <c r="Z23" i="4"/>
  <c r="Z24" i="4"/>
  <c r="Z25" i="4"/>
  <c r="Z29" i="4"/>
  <c r="Z30" i="4"/>
  <c r="AA30" i="4" s="1"/>
  <c r="Z31" i="4"/>
  <c r="AA31" i="4" s="1"/>
  <c r="Z32" i="4"/>
  <c r="AA32" i="4" s="1"/>
  <c r="Z33" i="4"/>
  <c r="Z34" i="4"/>
  <c r="Z35" i="4"/>
  <c r="Z36" i="4"/>
  <c r="Z37" i="4"/>
  <c r="Z38" i="4"/>
  <c r="Z39" i="4"/>
  <c r="Z40" i="4"/>
  <c r="AA40" i="4" s="1"/>
  <c r="Z41" i="4"/>
  <c r="AA41" i="4" s="1"/>
  <c r="Z42" i="4"/>
  <c r="AA42" i="4" s="1"/>
  <c r="Z43" i="4"/>
  <c r="Z44" i="4"/>
  <c r="Z45" i="4"/>
  <c r="Z3" i="4"/>
  <c r="O4" i="4"/>
  <c r="W38" i="4"/>
  <c r="X38" i="4"/>
  <c r="Y38" i="4"/>
  <c r="W39" i="4"/>
  <c r="X39" i="4"/>
  <c r="Y39" i="4"/>
  <c r="W40" i="4"/>
  <c r="X40" i="4"/>
  <c r="Y40" i="4"/>
  <c r="W41" i="4"/>
  <c r="X41" i="4"/>
  <c r="Y41" i="4"/>
  <c r="W42" i="4"/>
  <c r="X42" i="4"/>
  <c r="Y42" i="4"/>
  <c r="W43" i="4"/>
  <c r="X43" i="4"/>
  <c r="Y43" i="4"/>
  <c r="W44" i="4"/>
  <c r="X44" i="4"/>
  <c r="Y44" i="4"/>
  <c r="W45" i="4"/>
  <c r="X45" i="4"/>
  <c r="Y45" i="4"/>
  <c r="W46" i="4"/>
  <c r="X46" i="4"/>
  <c r="Y46" i="4"/>
  <c r="W47" i="4"/>
  <c r="X47" i="4"/>
  <c r="Y47" i="4"/>
  <c r="W48" i="4"/>
  <c r="X48" i="4"/>
  <c r="Y48" i="4"/>
  <c r="W49" i="4"/>
  <c r="X49" i="4"/>
  <c r="Y49" i="4"/>
  <c r="W50" i="4"/>
  <c r="X50" i="4"/>
  <c r="Y50" i="4"/>
  <c r="W51" i="4"/>
  <c r="X51" i="4"/>
  <c r="Y51" i="4"/>
  <c r="W52" i="4"/>
  <c r="X52" i="4"/>
  <c r="Y52" i="4"/>
  <c r="W53" i="4"/>
  <c r="X53" i="4"/>
  <c r="Y53" i="4"/>
  <c r="W4" i="4"/>
  <c r="X4" i="4"/>
  <c r="Y4" i="4"/>
  <c r="W5" i="4"/>
  <c r="X5" i="4"/>
  <c r="Y5" i="4"/>
  <c r="W6" i="4"/>
  <c r="X6" i="4"/>
  <c r="Y6" i="4"/>
  <c r="W7" i="4"/>
  <c r="X7" i="4"/>
  <c r="Y7" i="4"/>
  <c r="W8" i="4"/>
  <c r="X8" i="4"/>
  <c r="Y8" i="4"/>
  <c r="W9" i="4"/>
  <c r="X9" i="4"/>
  <c r="Y9" i="4"/>
  <c r="W10" i="4"/>
  <c r="X10" i="4"/>
  <c r="Y10" i="4"/>
  <c r="W11" i="4"/>
  <c r="X11" i="4"/>
  <c r="Y11" i="4"/>
  <c r="W12" i="4"/>
  <c r="X12" i="4"/>
  <c r="Y12" i="4"/>
  <c r="W13" i="4"/>
  <c r="X13" i="4"/>
  <c r="Y13" i="4"/>
  <c r="W14" i="4"/>
  <c r="X14" i="4"/>
  <c r="Y14" i="4"/>
  <c r="W15" i="4"/>
  <c r="X15" i="4"/>
  <c r="W16" i="4"/>
  <c r="X16" i="4"/>
  <c r="Y16" i="4"/>
  <c r="W17" i="4"/>
  <c r="X17" i="4"/>
  <c r="Y17" i="4"/>
  <c r="W18" i="4"/>
  <c r="X18" i="4"/>
  <c r="Y18" i="4"/>
  <c r="W19" i="4"/>
  <c r="X19" i="4"/>
  <c r="Y19" i="4"/>
  <c r="W20" i="4"/>
  <c r="X20" i="4"/>
  <c r="Y20" i="4"/>
  <c r="W21" i="4"/>
  <c r="X21" i="4"/>
  <c r="Y21" i="4"/>
  <c r="W22" i="4"/>
  <c r="X22" i="4"/>
  <c r="Y22" i="4"/>
  <c r="W23" i="4"/>
  <c r="X23" i="4"/>
  <c r="Y23" i="4"/>
  <c r="W24" i="4"/>
  <c r="X24" i="4"/>
  <c r="Y24" i="4"/>
  <c r="W25" i="4"/>
  <c r="X25" i="4"/>
  <c r="Y25" i="4"/>
  <c r="W26" i="4"/>
  <c r="X26" i="4"/>
  <c r="Y26" i="4"/>
  <c r="Z26" i="4" s="1"/>
  <c r="AA26" i="4" s="1"/>
  <c r="W27" i="4"/>
  <c r="X27" i="4"/>
  <c r="Y27" i="4"/>
  <c r="Z27" i="4" s="1"/>
  <c r="AA27" i="4" s="1"/>
  <c r="W28" i="4"/>
  <c r="X28" i="4"/>
  <c r="Y28" i="4"/>
  <c r="Z28" i="4" s="1"/>
  <c r="AA28" i="4" s="1"/>
  <c r="W29" i="4"/>
  <c r="X29" i="4"/>
  <c r="Y29" i="4"/>
  <c r="W30" i="4"/>
  <c r="X30" i="4"/>
  <c r="Y30" i="4"/>
  <c r="W31" i="4"/>
  <c r="X31" i="4"/>
  <c r="Y31" i="4"/>
  <c r="W32" i="4"/>
  <c r="X32" i="4"/>
  <c r="Y32" i="4"/>
  <c r="W33" i="4"/>
  <c r="X33" i="4"/>
  <c r="Y33" i="4"/>
  <c r="W34" i="4"/>
  <c r="X34" i="4"/>
  <c r="Y34" i="4"/>
  <c r="W35" i="4"/>
  <c r="X35" i="4"/>
  <c r="Y35" i="4"/>
  <c r="W36" i="4"/>
  <c r="X36" i="4"/>
  <c r="Y36" i="4"/>
  <c r="W37" i="4"/>
  <c r="X37" i="4"/>
  <c r="Y37" i="4"/>
  <c r="X3" i="4"/>
  <c r="Y3" i="4"/>
  <c r="W3" i="4"/>
  <c r="R32" i="4"/>
  <c r="S32" i="4"/>
  <c r="T32" i="4"/>
  <c r="U32" i="4"/>
  <c r="V32" i="4"/>
  <c r="R33" i="4"/>
  <c r="S33" i="4"/>
  <c r="T33" i="4"/>
  <c r="U33" i="4"/>
  <c r="V33" i="4"/>
  <c r="AA33" i="4"/>
  <c r="R34" i="4"/>
  <c r="S34" i="4"/>
  <c r="T34" i="4"/>
  <c r="U34" i="4"/>
  <c r="V34" i="4"/>
  <c r="AA34" i="4"/>
  <c r="R35" i="4"/>
  <c r="S35" i="4"/>
  <c r="T35" i="4"/>
  <c r="U35" i="4"/>
  <c r="V35" i="4"/>
  <c r="AA35" i="4"/>
  <c r="R36" i="4"/>
  <c r="S36" i="4"/>
  <c r="T36" i="4"/>
  <c r="U36" i="4"/>
  <c r="V36" i="4"/>
  <c r="AA36" i="4"/>
  <c r="R37" i="4"/>
  <c r="S37" i="4"/>
  <c r="T37" i="4"/>
  <c r="U37" i="4"/>
  <c r="V37" i="4"/>
  <c r="AA37" i="4"/>
  <c r="R38" i="4"/>
  <c r="S38" i="4"/>
  <c r="T38" i="4"/>
  <c r="U38" i="4"/>
  <c r="V38" i="4"/>
  <c r="AA38" i="4"/>
  <c r="R39" i="4"/>
  <c r="S39" i="4"/>
  <c r="T39" i="4"/>
  <c r="U39" i="4"/>
  <c r="V39" i="4"/>
  <c r="AA39" i="4"/>
  <c r="R40" i="4"/>
  <c r="S40" i="4"/>
  <c r="T40" i="4"/>
  <c r="U40" i="4"/>
  <c r="V40" i="4"/>
  <c r="R41" i="4"/>
  <c r="S41" i="4"/>
  <c r="T41" i="4"/>
  <c r="U41" i="4"/>
  <c r="V41" i="4"/>
  <c r="R42" i="4"/>
  <c r="S42" i="4"/>
  <c r="T42" i="4"/>
  <c r="U42" i="4"/>
  <c r="V42" i="4"/>
  <c r="R43" i="4"/>
  <c r="S43" i="4"/>
  <c r="T43" i="4"/>
  <c r="U43" i="4"/>
  <c r="V43" i="4"/>
  <c r="AA43" i="4"/>
  <c r="R44" i="4"/>
  <c r="S44" i="4"/>
  <c r="T44" i="4"/>
  <c r="U44" i="4"/>
  <c r="V44" i="4"/>
  <c r="AA44" i="4"/>
  <c r="R45" i="4"/>
  <c r="S45" i="4"/>
  <c r="T45" i="4"/>
  <c r="U45" i="4"/>
  <c r="V45" i="4"/>
  <c r="AA45" i="4"/>
  <c r="R46" i="4"/>
  <c r="S46" i="4"/>
  <c r="T46" i="4"/>
  <c r="U46" i="4"/>
  <c r="V46" i="4"/>
  <c r="AA46" i="4"/>
  <c r="R47" i="4"/>
  <c r="S47" i="4"/>
  <c r="T47" i="4"/>
  <c r="U47" i="4"/>
  <c r="V47" i="4"/>
  <c r="AA47" i="4"/>
  <c r="R48" i="4"/>
  <c r="S48" i="4"/>
  <c r="T48" i="4"/>
  <c r="U48" i="4"/>
  <c r="V48" i="4"/>
  <c r="AA48" i="4"/>
  <c r="R49" i="4"/>
  <c r="S49" i="4"/>
  <c r="T49" i="4"/>
  <c r="U49" i="4"/>
  <c r="V49" i="4"/>
  <c r="AA49" i="4"/>
  <c r="R50" i="4"/>
  <c r="S50" i="4"/>
  <c r="T50" i="4"/>
  <c r="U50" i="4"/>
  <c r="V50" i="4"/>
  <c r="AA50" i="4"/>
  <c r="R51" i="4"/>
  <c r="S51" i="4"/>
  <c r="T51" i="4"/>
  <c r="U51" i="4"/>
  <c r="V51" i="4"/>
  <c r="AA51" i="4"/>
  <c r="R52" i="4"/>
  <c r="S52" i="4"/>
  <c r="T52" i="4"/>
  <c r="U52" i="4"/>
  <c r="V52" i="4"/>
  <c r="AA52" i="4"/>
  <c r="R53" i="4"/>
  <c r="S53" i="4"/>
  <c r="T53" i="4"/>
  <c r="U53" i="4"/>
  <c r="V53" i="4"/>
  <c r="AA4" i="4"/>
  <c r="AA5" i="4"/>
  <c r="AA7" i="4"/>
  <c r="AA8" i="4"/>
  <c r="AA9" i="4"/>
  <c r="AA12" i="4"/>
  <c r="AA13" i="4"/>
  <c r="AA14" i="4"/>
  <c r="AA15" i="4"/>
  <c r="AA16" i="4"/>
  <c r="AA17" i="4"/>
  <c r="AA18" i="4"/>
  <c r="AA19" i="4"/>
  <c r="AA20" i="4"/>
  <c r="AA22" i="4"/>
  <c r="AA23" i="4"/>
  <c r="AA24" i="4"/>
  <c r="AA25" i="4"/>
  <c r="AA29" i="4"/>
  <c r="AA3" i="4"/>
  <c r="R4" i="4"/>
  <c r="S4" i="4"/>
  <c r="T4" i="4"/>
  <c r="U4" i="4"/>
  <c r="V4" i="4"/>
  <c r="R5" i="4"/>
  <c r="S5" i="4"/>
  <c r="T5" i="4"/>
  <c r="U5" i="4"/>
  <c r="V5" i="4"/>
  <c r="R6" i="4"/>
  <c r="S6" i="4"/>
  <c r="T6" i="4"/>
  <c r="U6" i="4"/>
  <c r="V6" i="4"/>
  <c r="R7" i="4"/>
  <c r="S7" i="4"/>
  <c r="T7" i="4"/>
  <c r="U7" i="4"/>
  <c r="V7" i="4"/>
  <c r="R8" i="4"/>
  <c r="S8" i="4"/>
  <c r="T8" i="4"/>
  <c r="U8" i="4"/>
  <c r="V8" i="4"/>
  <c r="R9" i="4"/>
  <c r="S9" i="4"/>
  <c r="T9" i="4"/>
  <c r="U9" i="4"/>
  <c r="V9" i="4"/>
  <c r="R10" i="4"/>
  <c r="S10" i="4"/>
  <c r="T10" i="4"/>
  <c r="U10" i="4"/>
  <c r="V10" i="4"/>
  <c r="R11" i="4"/>
  <c r="S11" i="4"/>
  <c r="T11" i="4"/>
  <c r="U11" i="4"/>
  <c r="V11" i="4"/>
  <c r="R12" i="4"/>
  <c r="S12" i="4"/>
  <c r="T12" i="4"/>
  <c r="U12" i="4"/>
  <c r="V12" i="4"/>
  <c r="R13" i="4"/>
  <c r="S13" i="4"/>
  <c r="T13" i="4"/>
  <c r="U13" i="4"/>
  <c r="V13" i="4"/>
  <c r="R14" i="4"/>
  <c r="S14" i="4"/>
  <c r="T14" i="4"/>
  <c r="U14" i="4"/>
  <c r="V14" i="4"/>
  <c r="R15" i="4"/>
  <c r="S15" i="4"/>
  <c r="T15" i="4"/>
  <c r="U15" i="4"/>
  <c r="V15" i="4"/>
  <c r="R16" i="4"/>
  <c r="S16" i="4"/>
  <c r="T16" i="4"/>
  <c r="U16" i="4"/>
  <c r="V16" i="4"/>
  <c r="R17" i="4"/>
  <c r="S17" i="4"/>
  <c r="T17" i="4"/>
  <c r="U17" i="4"/>
  <c r="V17" i="4"/>
  <c r="R18" i="4"/>
  <c r="S18" i="4"/>
  <c r="T18" i="4"/>
  <c r="U18" i="4"/>
  <c r="V18" i="4"/>
  <c r="R19" i="4"/>
  <c r="S19" i="4"/>
  <c r="T19" i="4"/>
  <c r="U19" i="4"/>
  <c r="V19" i="4"/>
  <c r="R20" i="4"/>
  <c r="S20" i="4"/>
  <c r="T20" i="4"/>
  <c r="U20" i="4"/>
  <c r="V20" i="4"/>
  <c r="R21" i="4"/>
  <c r="S21" i="4"/>
  <c r="T21" i="4"/>
  <c r="U21" i="4"/>
  <c r="V21" i="4"/>
  <c r="R22" i="4"/>
  <c r="S22" i="4"/>
  <c r="T22" i="4"/>
  <c r="U22" i="4"/>
  <c r="V22" i="4"/>
  <c r="R23" i="4"/>
  <c r="S23" i="4"/>
  <c r="T23" i="4"/>
  <c r="U23" i="4"/>
  <c r="V23" i="4"/>
  <c r="R24" i="4"/>
  <c r="S24" i="4"/>
  <c r="T24" i="4"/>
  <c r="U24" i="4"/>
  <c r="V24" i="4"/>
  <c r="R25" i="4"/>
  <c r="S25" i="4"/>
  <c r="T25" i="4"/>
  <c r="U25" i="4"/>
  <c r="V25" i="4"/>
  <c r="R26" i="4"/>
  <c r="S26" i="4"/>
  <c r="T26" i="4"/>
  <c r="U26" i="4"/>
  <c r="V26" i="4"/>
  <c r="R27" i="4"/>
  <c r="S27" i="4"/>
  <c r="T27" i="4"/>
  <c r="U27" i="4"/>
  <c r="V27" i="4"/>
  <c r="R28" i="4"/>
  <c r="S28" i="4"/>
  <c r="T28" i="4"/>
  <c r="U28" i="4"/>
  <c r="V28" i="4"/>
  <c r="R29" i="4"/>
  <c r="S29" i="4"/>
  <c r="T29" i="4"/>
  <c r="U29" i="4"/>
  <c r="V29" i="4"/>
  <c r="R30" i="4"/>
  <c r="S30" i="4"/>
  <c r="T30" i="4"/>
  <c r="U30" i="4"/>
  <c r="V30" i="4"/>
  <c r="R31" i="4"/>
  <c r="S31" i="4"/>
  <c r="T31" i="4"/>
  <c r="U31" i="4"/>
  <c r="V31" i="4"/>
  <c r="S3" i="4"/>
  <c r="R3" i="4"/>
  <c r="AH3" i="3"/>
  <c r="AH4" i="3"/>
  <c r="AH5" i="3"/>
  <c r="AH6" i="3"/>
  <c r="AH7" i="3"/>
  <c r="AH8" i="3"/>
  <c r="AH9" i="3"/>
  <c r="AH10" i="3"/>
  <c r="AH11" i="3"/>
  <c r="AH12" i="3"/>
  <c r="AH13" i="3"/>
  <c r="AH14" i="3"/>
  <c r="AH15" i="3"/>
  <c r="AH16" i="3"/>
  <c r="AH17" i="3"/>
  <c r="AH18" i="3"/>
  <c r="AH19" i="3"/>
  <c r="AH20" i="3"/>
  <c r="AH21" i="3"/>
  <c r="AH22" i="3"/>
  <c r="AH23" i="3"/>
  <c r="AH24" i="3"/>
  <c r="AH25" i="3"/>
  <c r="AH26" i="3"/>
  <c r="AH27" i="3"/>
  <c r="AH28" i="3"/>
  <c r="AH29" i="3"/>
  <c r="AH30" i="3"/>
  <c r="AH31" i="3"/>
  <c r="AH32" i="3"/>
  <c r="AH33" i="3"/>
  <c r="AH34" i="3"/>
  <c r="AH35" i="3"/>
  <c r="AH36" i="3"/>
  <c r="AH37" i="3"/>
  <c r="AH38" i="3"/>
  <c r="AH39" i="3"/>
  <c r="AH40" i="3"/>
  <c r="AH41" i="3"/>
  <c r="AH42" i="3"/>
  <c r="AH43" i="3"/>
  <c r="AH44" i="3"/>
  <c r="AH45" i="3"/>
  <c r="AH46" i="3"/>
  <c r="AH47" i="3"/>
  <c r="AH48" i="3"/>
  <c r="AH49" i="3"/>
  <c r="AH50" i="3"/>
  <c r="AH51" i="3"/>
  <c r="AH52" i="3"/>
  <c r="AH2" i="3"/>
  <c r="U3" i="4"/>
  <c r="V3" i="4"/>
  <c r="T3" i="4"/>
  <c r="G42" i="4"/>
  <c r="H42" i="4"/>
  <c r="I42" i="4"/>
  <c r="J42" i="4"/>
  <c r="K42" i="4"/>
  <c r="L42" i="4"/>
  <c r="M42" i="4"/>
  <c r="N42" i="4"/>
  <c r="O42" i="4"/>
  <c r="P42" i="4" s="1"/>
  <c r="G43" i="4"/>
  <c r="H43" i="4"/>
  <c r="I43" i="4"/>
  <c r="J43" i="4"/>
  <c r="K43" i="4"/>
  <c r="L43" i="4"/>
  <c r="M43" i="4"/>
  <c r="N43" i="4"/>
  <c r="O43" i="4"/>
  <c r="P43" i="4" s="1"/>
  <c r="G44" i="4"/>
  <c r="H44" i="4"/>
  <c r="I44" i="4"/>
  <c r="J44" i="4"/>
  <c r="K44" i="4"/>
  <c r="L44" i="4"/>
  <c r="M44" i="4"/>
  <c r="N44" i="4"/>
  <c r="O44" i="4"/>
  <c r="P44" i="4" s="1"/>
  <c r="G45" i="4"/>
  <c r="H45" i="4"/>
  <c r="I45" i="4"/>
  <c r="J45" i="4"/>
  <c r="K45" i="4"/>
  <c r="L45" i="4"/>
  <c r="M45" i="4"/>
  <c r="N45" i="4"/>
  <c r="O45" i="4"/>
  <c r="P45" i="4" s="1"/>
  <c r="G46" i="4"/>
  <c r="H46" i="4"/>
  <c r="I46" i="4"/>
  <c r="J46" i="4"/>
  <c r="K46" i="4"/>
  <c r="L46" i="4"/>
  <c r="M46" i="4"/>
  <c r="N46" i="4"/>
  <c r="O46" i="4"/>
  <c r="P46" i="4" s="1"/>
  <c r="G47" i="4"/>
  <c r="H47" i="4"/>
  <c r="I47" i="4"/>
  <c r="J47" i="4"/>
  <c r="K47" i="4"/>
  <c r="L47" i="4"/>
  <c r="O47" i="4" s="1"/>
  <c r="P47" i="4" s="1"/>
  <c r="M47" i="4"/>
  <c r="N47" i="4"/>
  <c r="G48" i="4"/>
  <c r="H48" i="4"/>
  <c r="I48" i="4"/>
  <c r="J48" i="4"/>
  <c r="K48" i="4"/>
  <c r="L48" i="4"/>
  <c r="O48" i="4" s="1"/>
  <c r="P48" i="4" s="1"/>
  <c r="M48" i="4"/>
  <c r="N48" i="4"/>
  <c r="G49" i="4"/>
  <c r="H49" i="4"/>
  <c r="I49" i="4"/>
  <c r="J49" i="4"/>
  <c r="K49" i="4"/>
  <c r="L49" i="4"/>
  <c r="O49" i="4" s="1"/>
  <c r="P49" i="4" s="1"/>
  <c r="M49" i="4"/>
  <c r="N49" i="4"/>
  <c r="G50" i="4"/>
  <c r="H50" i="4"/>
  <c r="I50" i="4"/>
  <c r="J50" i="4"/>
  <c r="K50" i="4"/>
  <c r="L50" i="4"/>
  <c r="O50" i="4" s="1"/>
  <c r="P50" i="4" s="1"/>
  <c r="M50" i="4"/>
  <c r="N50" i="4"/>
  <c r="G51" i="4"/>
  <c r="H51" i="4"/>
  <c r="I51" i="4"/>
  <c r="J51" i="4"/>
  <c r="K51" i="4"/>
  <c r="L51" i="4"/>
  <c r="O51" i="4" s="1"/>
  <c r="P51" i="4" s="1"/>
  <c r="M51" i="4"/>
  <c r="N51" i="4"/>
  <c r="G52" i="4"/>
  <c r="H52" i="4"/>
  <c r="I52" i="4"/>
  <c r="J52" i="4"/>
  <c r="K52" i="4"/>
  <c r="L52" i="4"/>
  <c r="O52" i="4" s="1"/>
  <c r="P52" i="4" s="1"/>
  <c r="M52" i="4"/>
  <c r="N52" i="4"/>
  <c r="G53" i="4"/>
  <c r="H53" i="4"/>
  <c r="I53" i="4"/>
  <c r="J53" i="4"/>
  <c r="K53" i="4"/>
  <c r="L53" i="4"/>
  <c r="O53" i="4" s="1"/>
  <c r="P53" i="4" s="1"/>
  <c r="M53" i="4"/>
  <c r="N53" i="4"/>
  <c r="G27" i="4"/>
  <c r="H27" i="4"/>
  <c r="I27" i="4"/>
  <c r="J27" i="4"/>
  <c r="K27" i="4"/>
  <c r="L27" i="4"/>
  <c r="O27" i="4" s="1"/>
  <c r="P27" i="4" s="1"/>
  <c r="M27" i="4"/>
  <c r="N27" i="4"/>
  <c r="G28" i="4"/>
  <c r="H28" i="4"/>
  <c r="I28" i="4"/>
  <c r="J28" i="4"/>
  <c r="K28" i="4"/>
  <c r="L28" i="4"/>
  <c r="O28" i="4" s="1"/>
  <c r="P28" i="4" s="1"/>
  <c r="M28" i="4"/>
  <c r="N28" i="4"/>
  <c r="G29" i="4"/>
  <c r="H29" i="4"/>
  <c r="I29" i="4"/>
  <c r="J29" i="4"/>
  <c r="K29" i="4"/>
  <c r="L29" i="4"/>
  <c r="O29" i="4" s="1"/>
  <c r="P29" i="4" s="1"/>
  <c r="M29" i="4"/>
  <c r="N29" i="4"/>
  <c r="G30" i="4"/>
  <c r="H30" i="4"/>
  <c r="I30" i="4"/>
  <c r="J30" i="4"/>
  <c r="K30" i="4"/>
  <c r="L30" i="4"/>
  <c r="O30" i="4" s="1"/>
  <c r="P30" i="4" s="1"/>
  <c r="M30" i="4"/>
  <c r="N30" i="4"/>
  <c r="G31" i="4"/>
  <c r="H31" i="4"/>
  <c r="I31" i="4"/>
  <c r="J31" i="4"/>
  <c r="K31" i="4"/>
  <c r="L31" i="4"/>
  <c r="O31" i="4" s="1"/>
  <c r="P31" i="4" s="1"/>
  <c r="M31" i="4"/>
  <c r="N31" i="4"/>
  <c r="G32" i="4"/>
  <c r="H32" i="4"/>
  <c r="I32" i="4"/>
  <c r="J32" i="4"/>
  <c r="K32" i="4"/>
  <c r="L32" i="4"/>
  <c r="O32" i="4" s="1"/>
  <c r="P32" i="4" s="1"/>
  <c r="M32" i="4"/>
  <c r="N32" i="4"/>
  <c r="G33" i="4"/>
  <c r="H33" i="4"/>
  <c r="I33" i="4"/>
  <c r="J33" i="4"/>
  <c r="K33" i="4"/>
  <c r="L33" i="4"/>
  <c r="O33" i="4" s="1"/>
  <c r="P33" i="4" s="1"/>
  <c r="M33" i="4"/>
  <c r="N33" i="4"/>
  <c r="G34" i="4"/>
  <c r="H34" i="4"/>
  <c r="I34" i="4"/>
  <c r="J34" i="4"/>
  <c r="K34" i="4"/>
  <c r="L34" i="4"/>
  <c r="O34" i="4" s="1"/>
  <c r="P34" i="4" s="1"/>
  <c r="M34" i="4"/>
  <c r="N34" i="4"/>
  <c r="G35" i="4"/>
  <c r="H35" i="4"/>
  <c r="I35" i="4"/>
  <c r="J35" i="4"/>
  <c r="K35" i="4"/>
  <c r="L35" i="4"/>
  <c r="O35" i="4" s="1"/>
  <c r="P35" i="4" s="1"/>
  <c r="M35" i="4"/>
  <c r="N35" i="4"/>
  <c r="G36" i="4"/>
  <c r="H36" i="4"/>
  <c r="I36" i="4"/>
  <c r="J36" i="4"/>
  <c r="K36" i="4"/>
  <c r="L36" i="4"/>
  <c r="O36" i="4" s="1"/>
  <c r="P36" i="4" s="1"/>
  <c r="M36" i="4"/>
  <c r="N36" i="4"/>
  <c r="G37" i="4"/>
  <c r="H37" i="4"/>
  <c r="I37" i="4"/>
  <c r="J37" i="4"/>
  <c r="K37" i="4"/>
  <c r="L37" i="4"/>
  <c r="O37" i="4" s="1"/>
  <c r="P37" i="4" s="1"/>
  <c r="M37" i="4"/>
  <c r="N37" i="4"/>
  <c r="G38" i="4"/>
  <c r="H38" i="4"/>
  <c r="I38" i="4"/>
  <c r="J38" i="4"/>
  <c r="K38" i="4"/>
  <c r="L38" i="4"/>
  <c r="O38" i="4" s="1"/>
  <c r="P38" i="4" s="1"/>
  <c r="M38" i="4"/>
  <c r="N38" i="4"/>
  <c r="G39" i="4"/>
  <c r="H39" i="4"/>
  <c r="I39" i="4"/>
  <c r="J39" i="4"/>
  <c r="K39" i="4"/>
  <c r="L39" i="4"/>
  <c r="O39" i="4" s="1"/>
  <c r="P39" i="4" s="1"/>
  <c r="M39" i="4"/>
  <c r="N39" i="4"/>
  <c r="G40" i="4"/>
  <c r="H40" i="4"/>
  <c r="I40" i="4"/>
  <c r="J40" i="4"/>
  <c r="K40" i="4"/>
  <c r="L40" i="4"/>
  <c r="O40" i="4" s="1"/>
  <c r="P40" i="4" s="1"/>
  <c r="M40" i="4"/>
  <c r="N40" i="4"/>
  <c r="G41" i="4"/>
  <c r="H41" i="4"/>
  <c r="I41" i="4"/>
  <c r="J41" i="4"/>
  <c r="K41" i="4"/>
  <c r="L41" i="4"/>
  <c r="O41" i="4" s="1"/>
  <c r="P41" i="4" s="1"/>
  <c r="M41" i="4"/>
  <c r="N41" i="4"/>
  <c r="P17" i="4"/>
  <c r="P18" i="4"/>
  <c r="P19" i="4"/>
  <c r="P20" i="4"/>
  <c r="P21" i="4"/>
  <c r="P22" i="4"/>
  <c r="P23" i="4"/>
  <c r="P24" i="4"/>
  <c r="P25" i="4"/>
  <c r="P26" i="4"/>
  <c r="P16" i="4"/>
  <c r="G16" i="4"/>
  <c r="H16" i="4"/>
  <c r="I16" i="4"/>
  <c r="J16" i="4"/>
  <c r="K16" i="4"/>
  <c r="G17" i="4"/>
  <c r="H17" i="4"/>
  <c r="I17" i="4"/>
  <c r="J17" i="4"/>
  <c r="K17" i="4"/>
  <c r="G18" i="4"/>
  <c r="H18" i="4"/>
  <c r="I18" i="4"/>
  <c r="J18" i="4"/>
  <c r="K18" i="4"/>
  <c r="G19" i="4"/>
  <c r="H19" i="4"/>
  <c r="I19" i="4"/>
  <c r="J19" i="4"/>
  <c r="K19" i="4"/>
  <c r="G20" i="4"/>
  <c r="H20" i="4"/>
  <c r="I20" i="4"/>
  <c r="J20" i="4"/>
  <c r="K20" i="4"/>
  <c r="G21" i="4"/>
  <c r="H21" i="4"/>
  <c r="I21" i="4"/>
  <c r="J21" i="4"/>
  <c r="K21" i="4"/>
  <c r="G22" i="4"/>
  <c r="H22" i="4"/>
  <c r="I22" i="4"/>
  <c r="J22" i="4"/>
  <c r="K22" i="4"/>
  <c r="G23" i="4"/>
  <c r="H23" i="4"/>
  <c r="I23" i="4"/>
  <c r="J23" i="4"/>
  <c r="K23" i="4"/>
  <c r="G24" i="4"/>
  <c r="H24" i="4"/>
  <c r="I24" i="4"/>
  <c r="J24" i="4"/>
  <c r="K24" i="4"/>
  <c r="G25" i="4"/>
  <c r="H25" i="4"/>
  <c r="I25" i="4"/>
  <c r="J25" i="4"/>
  <c r="K25" i="4"/>
  <c r="G26" i="4"/>
  <c r="H26" i="4"/>
  <c r="I26" i="4"/>
  <c r="J26" i="4"/>
  <c r="K26" i="4"/>
  <c r="P15" i="4"/>
  <c r="P4" i="4"/>
  <c r="P5" i="4"/>
  <c r="P6" i="4"/>
  <c r="P7" i="4"/>
  <c r="P8" i="4"/>
  <c r="P9" i="4"/>
  <c r="P10" i="4"/>
  <c r="P11" i="4"/>
  <c r="P12" i="4"/>
  <c r="P13" i="4"/>
  <c r="P14" i="4"/>
  <c r="G4" i="4"/>
  <c r="G5" i="4"/>
  <c r="G6" i="4"/>
  <c r="G7" i="4"/>
  <c r="G8" i="4"/>
  <c r="G9" i="4"/>
  <c r="G10" i="4"/>
  <c r="G11" i="4"/>
  <c r="G12" i="4"/>
  <c r="G13" i="4"/>
  <c r="G14" i="4"/>
  <c r="G15" i="4"/>
  <c r="P3" i="4"/>
  <c r="G3" i="4"/>
  <c r="O11" i="4"/>
  <c r="O21" i="4"/>
  <c r="O22" i="4"/>
  <c r="O23" i="4"/>
  <c r="N4" i="4"/>
  <c r="L4" i="4"/>
  <c r="M4" i="4"/>
  <c r="L5" i="4"/>
  <c r="O5" i="4" s="1"/>
  <c r="M5" i="4"/>
  <c r="N5" i="4"/>
  <c r="L6" i="4"/>
  <c r="O6" i="4" s="1"/>
  <c r="M6" i="4"/>
  <c r="N6" i="4"/>
  <c r="L7" i="4"/>
  <c r="O7" i="4" s="1"/>
  <c r="M7" i="4"/>
  <c r="N7" i="4"/>
  <c r="L8" i="4"/>
  <c r="O8" i="4" s="1"/>
  <c r="M8" i="4"/>
  <c r="N8" i="4"/>
  <c r="L9" i="4"/>
  <c r="O9" i="4" s="1"/>
  <c r="M9" i="4"/>
  <c r="N9" i="4"/>
  <c r="L10" i="4"/>
  <c r="O10" i="4" s="1"/>
  <c r="M10" i="4"/>
  <c r="N10" i="4"/>
  <c r="L11" i="4"/>
  <c r="M11" i="4"/>
  <c r="N11" i="4"/>
  <c r="L12" i="4"/>
  <c r="O12" i="4" s="1"/>
  <c r="M12" i="4"/>
  <c r="N12" i="4"/>
  <c r="L13" i="4"/>
  <c r="O13" i="4" s="1"/>
  <c r="M13" i="4"/>
  <c r="N13" i="4"/>
  <c r="L14" i="4"/>
  <c r="O14" i="4" s="1"/>
  <c r="M14" i="4"/>
  <c r="N14" i="4"/>
  <c r="L15" i="4"/>
  <c r="O15" i="4" s="1"/>
  <c r="M15" i="4"/>
  <c r="N15" i="4"/>
  <c r="L16" i="4"/>
  <c r="O16" i="4" s="1"/>
  <c r="M16" i="4"/>
  <c r="N16" i="4"/>
  <c r="L17" i="4"/>
  <c r="O17" i="4" s="1"/>
  <c r="M17" i="4"/>
  <c r="N17" i="4"/>
  <c r="L18" i="4"/>
  <c r="O18" i="4" s="1"/>
  <c r="M18" i="4"/>
  <c r="N18" i="4"/>
  <c r="L19" i="4"/>
  <c r="M19" i="4"/>
  <c r="O19" i="4" s="1"/>
  <c r="N19" i="4"/>
  <c r="L20" i="4"/>
  <c r="O20" i="4" s="1"/>
  <c r="M20" i="4"/>
  <c r="N20" i="4"/>
  <c r="L21" i="4"/>
  <c r="M21" i="4"/>
  <c r="N21" i="4"/>
  <c r="L22" i="4"/>
  <c r="M22" i="4"/>
  <c r="N22" i="4"/>
  <c r="L23" i="4"/>
  <c r="M23" i="4"/>
  <c r="N23" i="4"/>
  <c r="L24" i="4"/>
  <c r="O24" i="4" s="1"/>
  <c r="M24" i="4"/>
  <c r="N24" i="4"/>
  <c r="L25" i="4"/>
  <c r="O25" i="4" s="1"/>
  <c r="M25" i="4"/>
  <c r="N25" i="4"/>
  <c r="L26" i="4"/>
  <c r="O26" i="4" s="1"/>
  <c r="M26" i="4"/>
  <c r="N26" i="4"/>
  <c r="N5" i="8"/>
  <c r="N3" i="4"/>
  <c r="M3" i="4"/>
  <c r="L3" i="4"/>
  <c r="O3" i="4" s="1"/>
  <c r="H3" i="4"/>
  <c r="I3" i="4"/>
  <c r="J3" i="4"/>
  <c r="K3" i="4"/>
  <c r="H4" i="4"/>
  <c r="I4" i="4"/>
  <c r="J4" i="4"/>
  <c r="K4" i="4"/>
  <c r="H5" i="4"/>
  <c r="I5" i="4"/>
  <c r="J5" i="4"/>
  <c r="K5" i="4"/>
  <c r="H6" i="4"/>
  <c r="I6" i="4"/>
  <c r="J6" i="4"/>
  <c r="K6" i="4"/>
  <c r="H7" i="4"/>
  <c r="I7" i="4"/>
  <c r="J7" i="4"/>
  <c r="K7" i="4"/>
  <c r="H8" i="4"/>
  <c r="I8" i="4"/>
  <c r="J8" i="4"/>
  <c r="K8" i="4"/>
  <c r="H9" i="4"/>
  <c r="I9" i="4"/>
  <c r="J9" i="4"/>
  <c r="K9" i="4"/>
  <c r="H10" i="4"/>
  <c r="I10" i="4"/>
  <c r="J10" i="4"/>
  <c r="K10" i="4"/>
  <c r="H11" i="4"/>
  <c r="I11" i="4"/>
  <c r="J11" i="4"/>
  <c r="K11" i="4"/>
  <c r="H12" i="4"/>
  <c r="I12" i="4"/>
  <c r="J12" i="4"/>
  <c r="K12" i="4"/>
  <c r="H13" i="4"/>
  <c r="I13" i="4"/>
  <c r="J13" i="4"/>
  <c r="K13" i="4"/>
  <c r="H14" i="4"/>
  <c r="I14" i="4"/>
  <c r="J14" i="4"/>
  <c r="K14" i="4"/>
  <c r="H15" i="4"/>
  <c r="I15" i="4"/>
  <c r="J15" i="4"/>
  <c r="K15" i="4"/>
  <c r="T50" i="8" l="1"/>
  <c r="U50" i="8" s="1"/>
  <c r="V50" i="8" s="1"/>
  <c r="T51" i="8"/>
  <c r="U51" i="8" s="1"/>
  <c r="V51" i="8" s="1"/>
  <c r="T52" i="8"/>
  <c r="U52" i="8" s="1"/>
  <c r="V52" i="8" s="1"/>
  <c r="T53" i="8"/>
  <c r="U53" i="8" s="1"/>
  <c r="V53" i="8" s="1"/>
  <c r="T54" i="8"/>
  <c r="U54" i="8" s="1"/>
  <c r="V54" i="8" s="1"/>
  <c r="T55" i="8"/>
  <c r="U55" i="8" s="1"/>
  <c r="V55" i="8" s="1"/>
  <c r="N50" i="8"/>
  <c r="O50" i="8" s="1"/>
  <c r="P50" i="8" s="1"/>
  <c r="N51" i="8"/>
  <c r="O51" i="8" s="1"/>
  <c r="P51" i="8" s="1"/>
  <c r="N52" i="8"/>
  <c r="O52" i="8" s="1"/>
  <c r="P52" i="8" s="1"/>
  <c r="N53" i="8"/>
  <c r="O53" i="8" s="1"/>
  <c r="P53" i="8" s="1"/>
  <c r="N54" i="8"/>
  <c r="O54" i="8" s="1"/>
  <c r="P54" i="8" s="1"/>
  <c r="N55" i="8"/>
  <c r="O55" i="8" s="1"/>
  <c r="P55" i="8" s="1"/>
  <c r="X50" i="8"/>
  <c r="X51" i="8"/>
  <c r="X52" i="8"/>
  <c r="X53" i="8"/>
  <c r="X54" i="8"/>
  <c r="X55" i="8"/>
  <c r="T44" i="8"/>
  <c r="U44" i="8" s="1"/>
  <c r="V44" i="8" s="1"/>
  <c r="T45" i="8"/>
  <c r="U45" i="8" s="1"/>
  <c r="V45" i="8" s="1"/>
  <c r="T46" i="8"/>
  <c r="U46" i="8" s="1"/>
  <c r="V46" i="8" s="1"/>
  <c r="T47" i="8"/>
  <c r="U47" i="8" s="1"/>
  <c r="V47" i="8" s="1"/>
  <c r="T48" i="8"/>
  <c r="U48" i="8" s="1"/>
  <c r="V48" i="8" s="1"/>
  <c r="T49" i="8"/>
  <c r="U49" i="8" s="1"/>
  <c r="V49" i="8" s="1"/>
  <c r="N44" i="8"/>
  <c r="O44" i="8" s="1"/>
  <c r="P44" i="8" s="1"/>
  <c r="N45" i="8"/>
  <c r="O45" i="8" s="1"/>
  <c r="P45" i="8" s="1"/>
  <c r="N46" i="8"/>
  <c r="O46" i="8" s="1"/>
  <c r="P46" i="8" s="1"/>
  <c r="N47" i="8"/>
  <c r="O47" i="8" s="1"/>
  <c r="P47" i="8" s="1"/>
  <c r="N48" i="8"/>
  <c r="O48" i="8" s="1"/>
  <c r="P48" i="8" s="1"/>
  <c r="N49" i="8"/>
  <c r="O49" i="8" s="1"/>
  <c r="P49" i="8" s="1"/>
  <c r="X44" i="8"/>
  <c r="X45" i="8"/>
  <c r="X46" i="8"/>
  <c r="X47" i="8"/>
  <c r="X48" i="8"/>
  <c r="X49" i="8"/>
  <c r="N38" i="8"/>
  <c r="O38" i="8" s="1"/>
  <c r="P38" i="8" s="1"/>
  <c r="N39" i="8"/>
  <c r="O39" i="8" s="1"/>
  <c r="P39" i="8" s="1"/>
  <c r="N40" i="8"/>
  <c r="O40" i="8" s="1"/>
  <c r="P40" i="8" s="1"/>
  <c r="N41" i="8"/>
  <c r="O41" i="8" s="1"/>
  <c r="P41" i="8" s="1"/>
  <c r="N43" i="8"/>
  <c r="O43" i="8" s="1"/>
  <c r="P43" i="8" s="1"/>
  <c r="X38" i="8"/>
  <c r="X39" i="8"/>
  <c r="X40" i="8"/>
  <c r="X41" i="8"/>
  <c r="X43" i="8"/>
  <c r="T43" i="8"/>
  <c r="U43" i="8" s="1"/>
  <c r="V43" i="8" s="1"/>
  <c r="T38" i="8"/>
  <c r="U38" i="8" s="1"/>
  <c r="V38" i="8" s="1"/>
  <c r="T39" i="8"/>
  <c r="U39" i="8" s="1"/>
  <c r="V39" i="8" s="1"/>
  <c r="T40" i="8"/>
  <c r="U40" i="8" s="1"/>
  <c r="V40" i="8" s="1"/>
  <c r="T41" i="8"/>
  <c r="U41" i="8" s="1"/>
  <c r="V41" i="8" s="1"/>
  <c r="T35" i="8"/>
  <c r="U35" i="8" s="1"/>
  <c r="V35" i="8" s="1"/>
  <c r="T36" i="8"/>
  <c r="U36" i="8" s="1"/>
  <c r="V36" i="8" s="1"/>
  <c r="T37" i="8"/>
  <c r="U37" i="8" s="1"/>
  <c r="V37" i="8" s="1"/>
  <c r="T42" i="8"/>
  <c r="U42" i="8" s="1"/>
  <c r="V42" i="8" s="1"/>
  <c r="N35" i="8"/>
  <c r="O35" i="8" s="1"/>
  <c r="P35" i="8" s="1"/>
  <c r="N36" i="8"/>
  <c r="O36" i="8" s="1"/>
  <c r="P36" i="8" s="1"/>
  <c r="N37" i="8"/>
  <c r="O37" i="8" s="1"/>
  <c r="P37" i="8" s="1"/>
  <c r="N42" i="8"/>
  <c r="O42" i="8" s="1"/>
  <c r="P42" i="8" s="1"/>
  <c r="X36" i="8"/>
  <c r="X37" i="8"/>
  <c r="X42" i="8"/>
  <c r="X35" i="8"/>
  <c r="T34" i="8"/>
  <c r="U34" i="8" s="1"/>
  <c r="V34" i="8" s="1"/>
  <c r="N34" i="8"/>
  <c r="O34" i="8" s="1"/>
  <c r="P34" i="8" s="1"/>
  <c r="X34" i="8"/>
  <c r="N33" i="8"/>
  <c r="O33" i="8" s="1"/>
  <c r="P33" i="8" s="1"/>
  <c r="T33" i="8"/>
  <c r="U33" i="8" s="1"/>
  <c r="V33" i="8" s="1"/>
  <c r="X33" i="8"/>
  <c r="X29" i="8"/>
  <c r="X30" i="8"/>
  <c r="X31" i="8"/>
  <c r="X32" i="8"/>
  <c r="T29" i="8"/>
  <c r="U29" i="8" s="1"/>
  <c r="V29" i="8" s="1"/>
  <c r="T30" i="8"/>
  <c r="U30" i="8" s="1"/>
  <c r="V30" i="8" s="1"/>
  <c r="T31" i="8"/>
  <c r="U31" i="8" s="1"/>
  <c r="V31" i="8" s="1"/>
  <c r="T32" i="8"/>
  <c r="U32" i="8" s="1"/>
  <c r="V32" i="8" s="1"/>
  <c r="N29" i="8"/>
  <c r="O29" i="8" s="1"/>
  <c r="P29" i="8" s="1"/>
  <c r="N30" i="8"/>
  <c r="O30" i="8" s="1"/>
  <c r="P30" i="8" s="1"/>
  <c r="N31" i="8"/>
  <c r="O31" i="8" s="1"/>
  <c r="P31" i="8" s="1"/>
  <c r="N32" i="8"/>
  <c r="O32" i="8" s="1"/>
  <c r="P32" i="8" s="1"/>
  <c r="T26" i="8"/>
  <c r="U26" i="8" s="1"/>
  <c r="V26" i="8" s="1"/>
  <c r="T27" i="8"/>
  <c r="U27" i="8" s="1"/>
  <c r="V27" i="8" s="1"/>
  <c r="T28" i="8"/>
  <c r="U28" i="8" s="1"/>
  <c r="V28" i="8" s="1"/>
  <c r="N26" i="8"/>
  <c r="O26" i="8" s="1"/>
  <c r="P26" i="8" s="1"/>
  <c r="N27" i="8"/>
  <c r="O27" i="8" s="1"/>
  <c r="P27" i="8" s="1"/>
  <c r="N28" i="8"/>
  <c r="O28" i="8" s="1"/>
  <c r="P28" i="8" s="1"/>
  <c r="X26" i="8"/>
  <c r="X27" i="8"/>
  <c r="X28" i="8"/>
  <c r="X11" i="8"/>
  <c r="X12" i="8"/>
  <c r="X13" i="8"/>
  <c r="X16" i="8"/>
  <c r="T11" i="8"/>
  <c r="U11" i="8" s="1"/>
  <c r="V11" i="8" s="1"/>
  <c r="T12" i="8"/>
  <c r="U12" i="8" s="1"/>
  <c r="V12" i="8" s="1"/>
  <c r="T13" i="8"/>
  <c r="U13" i="8" s="1"/>
  <c r="V13" i="8" s="1"/>
  <c r="T16" i="8"/>
  <c r="U16" i="8" s="1"/>
  <c r="V16" i="8" s="1"/>
  <c r="N11" i="8"/>
  <c r="O11" i="8" s="1"/>
  <c r="P11" i="8" s="1"/>
  <c r="N12" i="8"/>
  <c r="O12" i="8" s="1"/>
  <c r="P12" i="8" s="1"/>
  <c r="N13" i="8"/>
  <c r="O13" i="8" s="1"/>
  <c r="P13" i="8" s="1"/>
  <c r="N16" i="8"/>
  <c r="O16" i="8" s="1"/>
  <c r="P16" i="8" s="1"/>
  <c r="T10" i="8"/>
  <c r="U10" i="8" s="1"/>
  <c r="V10" i="8" s="1"/>
  <c r="N10" i="8"/>
  <c r="O10" i="8" s="1"/>
  <c r="P10" i="8" s="1"/>
  <c r="X10" i="8"/>
  <c r="T25" i="8"/>
  <c r="U25" i="8" s="1"/>
  <c r="V25" i="8" s="1"/>
  <c r="N25" i="8"/>
  <c r="O25" i="8" s="1"/>
  <c r="P25" i="8" s="1"/>
  <c r="X25" i="8"/>
  <c r="T24" i="8"/>
  <c r="U24" i="8" s="1"/>
  <c r="V24" i="8" s="1"/>
  <c r="N24" i="8"/>
  <c r="O24" i="8" s="1"/>
  <c r="P24" i="8" s="1"/>
  <c r="X24" i="8"/>
  <c r="X23" i="8"/>
  <c r="T23" i="8"/>
  <c r="U23" i="8" s="1"/>
  <c r="V23" i="8" s="1"/>
  <c r="N23" i="8"/>
  <c r="O23" i="8" s="1"/>
  <c r="P23" i="8" s="1"/>
  <c r="X22" i="8"/>
  <c r="T22" i="8"/>
  <c r="U22" i="8" s="1"/>
  <c r="V22" i="8" s="1"/>
  <c r="N22" i="8"/>
  <c r="O22" i="8" s="1"/>
  <c r="P22" i="8" s="1"/>
  <c r="X21" i="8"/>
  <c r="T21" i="8"/>
  <c r="U21" i="8" s="1"/>
  <c r="V21" i="8" s="1"/>
  <c r="N21" i="8"/>
  <c r="O21" i="8" s="1"/>
  <c r="P21" i="8" s="1"/>
  <c r="X20" i="8"/>
  <c r="T20" i="8"/>
  <c r="U20" i="8" s="1"/>
  <c r="V20" i="8" s="1"/>
  <c r="N20" i="8"/>
  <c r="O20" i="8" s="1"/>
  <c r="P20" i="8" s="1"/>
  <c r="X6" i="8"/>
  <c r="T6" i="8"/>
  <c r="U6" i="8" s="1"/>
  <c r="V6" i="8" s="1"/>
  <c r="N6" i="8"/>
  <c r="O6" i="8" s="1"/>
  <c r="P6" i="8" s="1"/>
  <c r="X9" i="8"/>
  <c r="T9" i="8"/>
  <c r="U9" i="8" s="1"/>
  <c r="V9" i="8" s="1"/>
  <c r="N9" i="8"/>
  <c r="O9" i="8" s="1"/>
  <c r="P9" i="8" s="1"/>
  <c r="X8" i="8"/>
  <c r="T8" i="8"/>
  <c r="U8" i="8" s="1"/>
  <c r="V8" i="8" s="1"/>
  <c r="N8" i="8"/>
  <c r="O8" i="8" s="1"/>
  <c r="P8" i="8" s="1"/>
  <c r="X7" i="8"/>
  <c r="T7" i="8"/>
  <c r="U7" i="8" s="1"/>
  <c r="V7" i="8" s="1"/>
  <c r="N7" i="8"/>
  <c r="O7" i="8" s="1"/>
  <c r="P7" i="8" s="1"/>
  <c r="X19" i="8"/>
  <c r="T19" i="8"/>
  <c r="U19" i="8" s="1"/>
  <c r="V19" i="8" s="1"/>
  <c r="N19" i="8"/>
  <c r="O19" i="8" s="1"/>
  <c r="P19" i="8" s="1"/>
  <c r="T18" i="8"/>
  <c r="U18" i="8" s="1"/>
  <c r="V18" i="8" s="1"/>
  <c r="N18" i="8"/>
  <c r="O18" i="8" s="1"/>
  <c r="P18" i="8" s="1"/>
  <c r="X18" i="8"/>
  <c r="X17" i="8"/>
  <c r="T17" i="8"/>
  <c r="U17" i="8" s="1"/>
  <c r="V17" i="8" s="1"/>
  <c r="N17" i="8"/>
  <c r="O17" i="8" s="1"/>
  <c r="P17" i="8" s="1"/>
  <c r="X15" i="8"/>
  <c r="T15" i="8"/>
  <c r="U15" i="8" s="1"/>
  <c r="V15" i="8" s="1"/>
  <c r="N15" i="8"/>
  <c r="O15" i="8" s="1"/>
  <c r="P15" i="8" s="1"/>
  <c r="X14" i="8"/>
  <c r="T14" i="8"/>
  <c r="U14" i="8" s="1"/>
  <c r="V14" i="8" s="1"/>
  <c r="N14" i="8"/>
  <c r="O14" i="8" s="1"/>
  <c r="P14" i="8" s="1"/>
  <c r="X5" i="8"/>
  <c r="T5" i="8"/>
  <c r="U5" i="8" s="1"/>
  <c r="V5" i="8" s="1"/>
  <c r="O5" i="8"/>
  <c r="P5" i="8" s="1"/>
  <c r="AJ42" i="3"/>
  <c r="AJ43" i="3"/>
  <c r="AJ44" i="3"/>
  <c r="AJ45" i="3"/>
  <c r="AJ46" i="3"/>
  <c r="AJ47" i="3"/>
  <c r="AJ48" i="3"/>
  <c r="AJ49" i="3"/>
  <c r="AJ50" i="3"/>
  <c r="AJ51" i="3"/>
  <c r="AJ52" i="3"/>
  <c r="AJ39" i="3"/>
  <c r="AJ35" i="3"/>
  <c r="AJ36" i="3"/>
  <c r="AJ37" i="3"/>
  <c r="AJ38" i="3"/>
  <c r="AJ40" i="3"/>
  <c r="AJ41" i="3"/>
  <c r="AJ20" i="3"/>
  <c r="AJ21" i="3"/>
  <c r="AJ22" i="3"/>
  <c r="AJ23" i="3"/>
  <c r="AJ24" i="3"/>
  <c r="AJ25" i="3"/>
  <c r="AJ26" i="3"/>
  <c r="AJ27" i="3"/>
  <c r="AJ28" i="3"/>
  <c r="AJ29" i="3"/>
  <c r="AJ30" i="3"/>
  <c r="AJ31" i="3"/>
  <c r="AJ32" i="3"/>
  <c r="AJ33" i="3"/>
  <c r="AJ34" i="3"/>
  <c r="AJ3" i="3"/>
  <c r="AJ4" i="3"/>
  <c r="AJ5" i="3"/>
  <c r="AJ6" i="3"/>
  <c r="AJ7" i="3"/>
  <c r="AJ8" i="3"/>
  <c r="AJ9" i="3"/>
  <c r="AJ10" i="3"/>
  <c r="AJ11" i="3"/>
  <c r="AJ12" i="3"/>
  <c r="AJ13" i="3"/>
  <c r="AJ14" i="3"/>
  <c r="AJ15" i="3"/>
  <c r="AJ16" i="3"/>
  <c r="AJ17" i="3"/>
  <c r="AJ18" i="3"/>
  <c r="AJ19" i="3"/>
  <c r="AJ2" i="3"/>
  <c r="V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9" i="3"/>
  <c r="V35" i="3"/>
  <c r="V36" i="3"/>
  <c r="V37" i="3"/>
  <c r="V38" i="3"/>
  <c r="V40" i="3"/>
  <c r="V41" i="3"/>
  <c r="V42" i="3"/>
  <c r="V43" i="3"/>
  <c r="V44" i="3"/>
  <c r="V45" i="3"/>
  <c r="V46" i="3"/>
  <c r="V47" i="3"/>
  <c r="V48" i="3"/>
  <c r="V49" i="3"/>
  <c r="V50" i="3"/>
  <c r="V51" i="3"/>
  <c r="V52" i="3"/>
  <c r="U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9" i="3"/>
  <c r="U35" i="3"/>
  <c r="U36" i="3"/>
  <c r="U37" i="3"/>
  <c r="U38" i="3"/>
  <c r="U40" i="3"/>
  <c r="U41" i="3"/>
  <c r="U42" i="3"/>
  <c r="U43" i="3"/>
  <c r="U44" i="3"/>
  <c r="U45" i="3"/>
  <c r="U46" i="3"/>
  <c r="U47" i="3"/>
  <c r="U48" i="3"/>
  <c r="U49" i="3"/>
  <c r="U50" i="3"/>
  <c r="U51" i="3"/>
  <c r="U52" i="3"/>
  <c r="T51" i="3"/>
  <c r="T52" i="3"/>
  <c r="T42" i="3"/>
  <c r="T43" i="3"/>
  <c r="T44" i="3"/>
  <c r="T45" i="3"/>
  <c r="T46" i="3"/>
  <c r="T47" i="3"/>
  <c r="T48" i="3"/>
  <c r="T49" i="3"/>
  <c r="T50" i="3"/>
  <c r="T34" i="3"/>
  <c r="T39" i="3"/>
  <c r="T35" i="3"/>
  <c r="T36" i="3"/>
  <c r="T37" i="3"/>
  <c r="T38" i="3"/>
  <c r="T40" i="3"/>
  <c r="T41" i="3"/>
  <c r="T21" i="3"/>
  <c r="T22" i="3"/>
  <c r="T23" i="3"/>
  <c r="T24" i="3"/>
  <c r="T25" i="3"/>
  <c r="T26" i="3"/>
  <c r="T27" i="3"/>
  <c r="T28" i="3"/>
  <c r="T29" i="3"/>
  <c r="T30" i="3"/>
  <c r="T31" i="3"/>
  <c r="T32" i="3"/>
  <c r="T33" i="3"/>
  <c r="T15" i="3"/>
  <c r="T16" i="3"/>
  <c r="T17" i="3"/>
  <c r="T18" i="3"/>
  <c r="T19" i="3"/>
  <c r="T20" i="3"/>
  <c r="T3" i="3"/>
  <c r="T4" i="3"/>
  <c r="T5" i="3"/>
  <c r="T6" i="3"/>
  <c r="T7" i="3"/>
  <c r="T8" i="3"/>
  <c r="T9" i="3"/>
  <c r="T10" i="3"/>
  <c r="T11" i="3"/>
  <c r="T12" i="3"/>
  <c r="T13" i="3"/>
  <c r="T14" i="3"/>
  <c r="T2" i="3"/>
  <c r="AB45" i="3"/>
  <c r="AB46" i="3"/>
  <c r="AB47" i="3"/>
  <c r="AB48" i="3"/>
  <c r="AB49" i="3"/>
  <c r="AB50" i="3"/>
  <c r="AB51" i="3"/>
  <c r="AB52" i="3"/>
  <c r="AB35" i="3"/>
  <c r="AB36" i="3"/>
  <c r="AB37" i="3"/>
  <c r="AB38" i="3"/>
  <c r="AB40" i="3"/>
  <c r="AB41" i="3"/>
  <c r="AB42" i="3"/>
  <c r="AB43" i="3"/>
  <c r="AB44" i="3"/>
  <c r="AB28" i="3"/>
  <c r="AB29" i="3"/>
  <c r="AB30" i="3"/>
  <c r="AB31" i="3"/>
  <c r="AB32" i="3"/>
  <c r="AB33" i="3"/>
  <c r="AB34" i="3"/>
  <c r="AB39" i="3"/>
  <c r="AB16" i="3"/>
  <c r="AB17" i="3"/>
  <c r="AB18" i="3"/>
  <c r="AB19" i="3"/>
  <c r="AB20" i="3"/>
  <c r="AB21" i="3"/>
  <c r="AB22" i="3"/>
  <c r="AB23" i="3"/>
  <c r="AB24" i="3"/>
  <c r="AB25" i="3"/>
  <c r="AB26" i="3"/>
  <c r="AB27" i="3"/>
  <c r="AB4" i="3"/>
  <c r="AB5" i="3"/>
  <c r="AB6" i="3"/>
  <c r="AB7" i="3"/>
  <c r="AB8" i="3"/>
  <c r="AB9" i="3"/>
  <c r="AB10" i="3"/>
  <c r="AB11" i="3"/>
  <c r="AB12" i="3"/>
  <c r="AB13" i="3"/>
  <c r="AB14" i="3"/>
  <c r="AB15" i="3"/>
  <c r="AB3" i="3"/>
  <c r="AB2" i="3"/>
  <c r="AM63" i="2"/>
  <c r="AM57" i="2"/>
  <c r="AM53" i="2"/>
  <c r="AM47" i="2"/>
  <c r="AM43" i="2"/>
  <c r="AM37" i="2"/>
  <c r="AM33" i="2"/>
  <c r="AM27" i="2"/>
  <c r="AM23" i="2"/>
  <c r="AM17" i="2"/>
  <c r="AM15" i="2"/>
  <c r="AM13" i="2"/>
  <c r="AM7" i="2"/>
  <c r="AM5" i="2"/>
  <c r="AM2" i="2"/>
  <c r="AL8" i="2"/>
  <c r="AL10" i="2"/>
  <c r="AL18" i="2"/>
  <c r="AL20" i="2"/>
  <c r="AL28" i="2"/>
  <c r="AL30" i="2"/>
  <c r="AL38" i="2"/>
  <c r="AL40" i="2"/>
  <c r="AL48" i="2"/>
  <c r="AL50" i="2"/>
  <c r="AL58" i="2"/>
  <c r="AL60" i="2"/>
  <c r="AK59" i="2"/>
  <c r="AK57" i="2"/>
  <c r="AK49" i="2"/>
  <c r="AK47" i="2"/>
  <c r="AK39" i="2"/>
  <c r="AK37" i="2"/>
  <c r="AK29" i="2"/>
  <c r="AK27" i="2"/>
  <c r="AK18" i="2"/>
  <c r="AK16" i="2"/>
  <c r="AK14" i="2"/>
  <c r="AK8" i="2"/>
  <c r="AK6" i="2"/>
  <c r="AK4" i="2"/>
  <c r="AD7"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4" i="2"/>
  <c r="T3" i="2"/>
  <c r="T2" i="2"/>
  <c r="R2" i="2"/>
  <c r="R3" i="2"/>
  <c r="AM3" i="2" s="1"/>
  <c r="R4" i="2"/>
  <c r="AM4" i="2" s="1"/>
  <c r="R5" i="2"/>
  <c r="R6" i="2"/>
  <c r="AM6" i="2" s="1"/>
  <c r="R7" i="2"/>
  <c r="R8" i="2"/>
  <c r="AM8" i="2" s="1"/>
  <c r="R9" i="2"/>
  <c r="AM11" i="2" s="1"/>
  <c r="R10" i="2"/>
  <c r="AM10" i="2" s="1"/>
  <c r="R11" i="2"/>
  <c r="R12" i="2"/>
  <c r="AM12" i="2" s="1"/>
  <c r="R13" i="2"/>
  <c r="R14" i="2"/>
  <c r="AM14" i="2" s="1"/>
  <c r="R15" i="2"/>
  <c r="R16" i="2"/>
  <c r="AM16" i="2" s="1"/>
  <c r="R17" i="2"/>
  <c r="R18" i="2"/>
  <c r="AM18" i="2" s="1"/>
  <c r="R19" i="2"/>
  <c r="R20" i="2"/>
  <c r="AM20" i="2" s="1"/>
  <c r="R21" i="2"/>
  <c r="AM21" i="2" s="1"/>
  <c r="R22" i="2"/>
  <c r="AM22" i="2" s="1"/>
  <c r="R23" i="2"/>
  <c r="R24" i="2"/>
  <c r="AM24" i="2" s="1"/>
  <c r="R25" i="2"/>
  <c r="AM25" i="2" s="1"/>
  <c r="R26" i="2"/>
  <c r="AM26" i="2" s="1"/>
  <c r="R27" i="2"/>
  <c r="R28" i="2"/>
  <c r="AM28" i="2" s="1"/>
  <c r="R29" i="2"/>
  <c r="AM29" i="2" s="1"/>
  <c r="R30" i="2"/>
  <c r="AM30" i="2" s="1"/>
  <c r="R31" i="2"/>
  <c r="AM31" i="2" s="1"/>
  <c r="R32" i="2"/>
  <c r="AM32" i="2" s="1"/>
  <c r="R33" i="2"/>
  <c r="R34" i="2"/>
  <c r="AM34" i="2" s="1"/>
  <c r="R35" i="2"/>
  <c r="AM35" i="2" s="1"/>
  <c r="R36" i="2"/>
  <c r="AM36" i="2" s="1"/>
  <c r="R37" i="2"/>
  <c r="R38" i="2"/>
  <c r="AM38" i="2" s="1"/>
  <c r="R39" i="2"/>
  <c r="AM39" i="2" s="1"/>
  <c r="R40" i="2"/>
  <c r="AM40" i="2" s="1"/>
  <c r="R41" i="2"/>
  <c r="AM41" i="2" s="1"/>
  <c r="R42" i="2"/>
  <c r="AM42" i="2" s="1"/>
  <c r="R43" i="2"/>
  <c r="R44" i="2"/>
  <c r="AM44" i="2" s="1"/>
  <c r="R45" i="2"/>
  <c r="AM45" i="2" s="1"/>
  <c r="R46" i="2"/>
  <c r="AM46" i="2" s="1"/>
  <c r="R47" i="2"/>
  <c r="R48" i="2"/>
  <c r="AM48" i="2" s="1"/>
  <c r="R49" i="2"/>
  <c r="AM49" i="2" s="1"/>
  <c r="R50" i="2"/>
  <c r="AM50" i="2" s="1"/>
  <c r="R51" i="2"/>
  <c r="AM51" i="2" s="1"/>
  <c r="R52" i="2"/>
  <c r="AM52" i="2" s="1"/>
  <c r="R53" i="2"/>
  <c r="R54" i="2"/>
  <c r="AM54" i="2" s="1"/>
  <c r="R55" i="2"/>
  <c r="AM55" i="2" s="1"/>
  <c r="R56" i="2"/>
  <c r="AM56" i="2" s="1"/>
  <c r="R57" i="2"/>
  <c r="R58" i="2"/>
  <c r="AM58" i="2" s="1"/>
  <c r="R59" i="2"/>
  <c r="AM59" i="2" s="1"/>
  <c r="R60" i="2"/>
  <c r="AM60" i="2" s="1"/>
  <c r="R61" i="2"/>
  <c r="AM61" i="2" s="1"/>
  <c r="R62" i="2"/>
  <c r="AM62" i="2" s="1"/>
  <c r="R63" i="2"/>
  <c r="Q2" i="2"/>
  <c r="AL2" i="2" s="1"/>
  <c r="Q3" i="2"/>
  <c r="AL3" i="2" s="1"/>
  <c r="Q4" i="2"/>
  <c r="AL4" i="2" s="1"/>
  <c r="Q5" i="2"/>
  <c r="AL5" i="2" s="1"/>
  <c r="Q6" i="2"/>
  <c r="AL6" i="2" s="1"/>
  <c r="Q7" i="2"/>
  <c r="AL7" i="2" s="1"/>
  <c r="Q8" i="2"/>
  <c r="Q9" i="2"/>
  <c r="AL9" i="2" s="1"/>
  <c r="Q10" i="2"/>
  <c r="Q11" i="2"/>
  <c r="Q12" i="2"/>
  <c r="AL12" i="2" s="1"/>
  <c r="Q13" i="2"/>
  <c r="AL13" i="2" s="1"/>
  <c r="Q14" i="2"/>
  <c r="AL14" i="2" s="1"/>
  <c r="Q15" i="2"/>
  <c r="AL15" i="2" s="1"/>
  <c r="Q16" i="2"/>
  <c r="AL16" i="2" s="1"/>
  <c r="Q17" i="2"/>
  <c r="AL17" i="2" s="1"/>
  <c r="Q18" i="2"/>
  <c r="Q19" i="2"/>
  <c r="Q20" i="2"/>
  <c r="AL11" i="2" s="1"/>
  <c r="Q21" i="2"/>
  <c r="AL21" i="2" s="1"/>
  <c r="Q22" i="2"/>
  <c r="AL22" i="2" s="1"/>
  <c r="Q23" i="2"/>
  <c r="AL23" i="2" s="1"/>
  <c r="Q24" i="2"/>
  <c r="AL24" i="2" s="1"/>
  <c r="Q25" i="2"/>
  <c r="AL25" i="2" s="1"/>
  <c r="Q26" i="2"/>
  <c r="AL26" i="2" s="1"/>
  <c r="Q27" i="2"/>
  <c r="AL27" i="2" s="1"/>
  <c r="Q28" i="2"/>
  <c r="Q29" i="2"/>
  <c r="AL29" i="2" s="1"/>
  <c r="Q30" i="2"/>
  <c r="Q31" i="2"/>
  <c r="AL31" i="2" s="1"/>
  <c r="Q32" i="2"/>
  <c r="AL32" i="2" s="1"/>
  <c r="Q33" i="2"/>
  <c r="AL33" i="2" s="1"/>
  <c r="Q34" i="2"/>
  <c r="AL34" i="2" s="1"/>
  <c r="Q35" i="2"/>
  <c r="AL35" i="2" s="1"/>
  <c r="Q36" i="2"/>
  <c r="AL36" i="2" s="1"/>
  <c r="Q37" i="2"/>
  <c r="AL37" i="2" s="1"/>
  <c r="Q38" i="2"/>
  <c r="Q39" i="2"/>
  <c r="AL39" i="2" s="1"/>
  <c r="Q40" i="2"/>
  <c r="Q41" i="2"/>
  <c r="AL41" i="2" s="1"/>
  <c r="Q42" i="2"/>
  <c r="AL42" i="2" s="1"/>
  <c r="Q43" i="2"/>
  <c r="AL43" i="2" s="1"/>
  <c r="Q44" i="2"/>
  <c r="AL44" i="2" s="1"/>
  <c r="Q45" i="2"/>
  <c r="AL45" i="2" s="1"/>
  <c r="Q46" i="2"/>
  <c r="AL46" i="2" s="1"/>
  <c r="Q47" i="2"/>
  <c r="AL47" i="2" s="1"/>
  <c r="Q48" i="2"/>
  <c r="Q49" i="2"/>
  <c r="AL49" i="2" s="1"/>
  <c r="Q50" i="2"/>
  <c r="Q51" i="2"/>
  <c r="AL51" i="2" s="1"/>
  <c r="Q52" i="2"/>
  <c r="AL52" i="2" s="1"/>
  <c r="Q53" i="2"/>
  <c r="AL53" i="2" s="1"/>
  <c r="Q54" i="2"/>
  <c r="AL54" i="2" s="1"/>
  <c r="Q55" i="2"/>
  <c r="AL55" i="2" s="1"/>
  <c r="Q56" i="2"/>
  <c r="AL56" i="2" s="1"/>
  <c r="Q57" i="2"/>
  <c r="AL57" i="2" s="1"/>
  <c r="Q58" i="2"/>
  <c r="Q59" i="2"/>
  <c r="AL59" i="2" s="1"/>
  <c r="Q60" i="2"/>
  <c r="Q61" i="2"/>
  <c r="AL61" i="2" s="1"/>
  <c r="Q62" i="2"/>
  <c r="AL62" i="2" s="1"/>
  <c r="Q63" i="2"/>
  <c r="AL63" i="2" s="1"/>
  <c r="P63" i="2"/>
  <c r="AK63" i="2" s="1"/>
  <c r="P62" i="2"/>
  <c r="AK62" i="2" s="1"/>
  <c r="P61" i="2"/>
  <c r="AK61" i="2" s="1"/>
  <c r="P60" i="2"/>
  <c r="AK60" i="2" s="1"/>
  <c r="P59" i="2"/>
  <c r="P58" i="2"/>
  <c r="AK58" i="2" s="1"/>
  <c r="P57" i="2"/>
  <c r="P56" i="2"/>
  <c r="AK56" i="2" s="1"/>
  <c r="P55" i="2"/>
  <c r="AK55" i="2" s="1"/>
  <c r="P54" i="2"/>
  <c r="AK54" i="2" s="1"/>
  <c r="P53" i="2"/>
  <c r="AK53" i="2" s="1"/>
  <c r="P52" i="2"/>
  <c r="AK52" i="2" s="1"/>
  <c r="P51" i="2"/>
  <c r="AK51" i="2" s="1"/>
  <c r="P50" i="2"/>
  <c r="AK50" i="2" s="1"/>
  <c r="P49" i="2"/>
  <c r="P48" i="2"/>
  <c r="AK48" i="2" s="1"/>
  <c r="P47" i="2"/>
  <c r="P46" i="2"/>
  <c r="AK46" i="2" s="1"/>
  <c r="P45" i="2"/>
  <c r="AK45" i="2" s="1"/>
  <c r="P44" i="2"/>
  <c r="AK44" i="2" s="1"/>
  <c r="P43" i="2"/>
  <c r="AK43" i="2" s="1"/>
  <c r="P42" i="2"/>
  <c r="AK42" i="2" s="1"/>
  <c r="P41" i="2"/>
  <c r="AK41" i="2" s="1"/>
  <c r="P40" i="2"/>
  <c r="AK40" i="2" s="1"/>
  <c r="P39" i="2"/>
  <c r="P38" i="2"/>
  <c r="AK38" i="2" s="1"/>
  <c r="P37" i="2"/>
  <c r="P36" i="2"/>
  <c r="AK36" i="2" s="1"/>
  <c r="P35" i="2"/>
  <c r="AK35" i="2" s="1"/>
  <c r="P34" i="2"/>
  <c r="AK34" i="2" s="1"/>
  <c r="P33" i="2"/>
  <c r="AK33" i="2" s="1"/>
  <c r="P32" i="2"/>
  <c r="AK32" i="2" s="1"/>
  <c r="P31" i="2"/>
  <c r="AK31" i="2" s="1"/>
  <c r="P30" i="2"/>
  <c r="AK30" i="2" s="1"/>
  <c r="P29" i="2"/>
  <c r="P28" i="2"/>
  <c r="AK28" i="2" s="1"/>
  <c r="P27" i="2"/>
  <c r="P26" i="2"/>
  <c r="AK26" i="2" s="1"/>
  <c r="P25" i="2"/>
  <c r="AK25" i="2" s="1"/>
  <c r="P24" i="2"/>
  <c r="AK24" i="2" s="1"/>
  <c r="P23" i="2"/>
  <c r="AK23" i="2" s="1"/>
  <c r="P22" i="2"/>
  <c r="AK22" i="2" s="1"/>
  <c r="P21" i="2"/>
  <c r="AK21" i="2" s="1"/>
  <c r="P20" i="2"/>
  <c r="AK11" i="2" s="1"/>
  <c r="P19" i="2"/>
  <c r="P18" i="2"/>
  <c r="P17" i="2"/>
  <c r="AK17" i="2" s="1"/>
  <c r="P16" i="2"/>
  <c r="P15" i="2"/>
  <c r="AK15" i="2" s="1"/>
  <c r="P14" i="2"/>
  <c r="P13" i="2"/>
  <c r="AK13" i="2" s="1"/>
  <c r="P12" i="2"/>
  <c r="AK12" i="2" s="1"/>
  <c r="P11" i="2"/>
  <c r="P10" i="2"/>
  <c r="AK10" i="2" s="1"/>
  <c r="P9" i="2"/>
  <c r="AK9" i="2" s="1"/>
  <c r="P8" i="2"/>
  <c r="P7" i="2"/>
  <c r="AK7" i="2" s="1"/>
  <c r="P6" i="2"/>
  <c r="P5" i="2"/>
  <c r="AK5" i="2" s="1"/>
  <c r="P4" i="2"/>
  <c r="P3" i="2"/>
  <c r="AK3" i="2" s="1"/>
  <c r="P2" i="2"/>
  <c r="AK2" i="2" s="1"/>
  <c r="O2" i="2"/>
  <c r="AJ2" i="2" s="1"/>
  <c r="O3" i="2"/>
  <c r="AJ3" i="2" s="1"/>
  <c r="O4" i="2"/>
  <c r="AJ4" i="2" s="1"/>
  <c r="O5" i="2"/>
  <c r="AJ5" i="2" s="1"/>
  <c r="O6" i="2"/>
  <c r="AJ6" i="2" s="1"/>
  <c r="O7" i="2"/>
  <c r="O8" i="2"/>
  <c r="AJ8" i="2" s="1"/>
  <c r="O9" i="2"/>
  <c r="AJ9" i="2" s="1"/>
  <c r="O10" i="2"/>
  <c r="AJ10" i="2" s="1"/>
  <c r="O11" i="2"/>
  <c r="AJ11" i="2" s="1"/>
  <c r="O12" i="2"/>
  <c r="AJ12" i="2" s="1"/>
  <c r="O13" i="2"/>
  <c r="AJ13" i="2" s="1"/>
  <c r="O14" i="2"/>
  <c r="AJ14" i="2" s="1"/>
  <c r="O15" i="2"/>
  <c r="AJ15" i="2" s="1"/>
  <c r="O16" i="2"/>
  <c r="AJ16" i="2" s="1"/>
  <c r="O17" i="2"/>
  <c r="AJ17" i="2" s="1"/>
  <c r="O18" i="2"/>
  <c r="AJ18" i="2" s="1"/>
  <c r="O19" i="2"/>
  <c r="O20" i="2"/>
  <c r="AJ20" i="2" s="1"/>
  <c r="O21" i="2"/>
  <c r="AJ21" i="2" s="1"/>
  <c r="O22" i="2"/>
  <c r="AJ22" i="2" s="1"/>
  <c r="O23" i="2"/>
  <c r="AJ23" i="2" s="1"/>
  <c r="O24" i="2"/>
  <c r="AJ24" i="2" s="1"/>
  <c r="O25" i="2"/>
  <c r="AJ25" i="2" s="1"/>
  <c r="O26" i="2"/>
  <c r="AJ26" i="2" s="1"/>
  <c r="O27" i="2"/>
  <c r="AJ27" i="2" s="1"/>
  <c r="O28" i="2"/>
  <c r="AJ28" i="2" s="1"/>
  <c r="O29" i="2"/>
  <c r="AJ29" i="2" s="1"/>
  <c r="O30" i="2"/>
  <c r="AJ30" i="2" s="1"/>
  <c r="O31" i="2"/>
  <c r="AJ31" i="2" s="1"/>
  <c r="O32" i="2"/>
  <c r="AJ32" i="2" s="1"/>
  <c r="O33" i="2"/>
  <c r="AJ33" i="2" s="1"/>
  <c r="O34" i="2"/>
  <c r="AJ34" i="2" s="1"/>
  <c r="O35" i="2"/>
  <c r="AJ35" i="2" s="1"/>
  <c r="O36" i="2"/>
  <c r="AJ36" i="2" s="1"/>
  <c r="O37" i="2"/>
  <c r="AJ37" i="2" s="1"/>
  <c r="O38" i="2"/>
  <c r="AJ38" i="2" s="1"/>
  <c r="O39" i="2"/>
  <c r="AJ39" i="2" s="1"/>
  <c r="O40" i="2"/>
  <c r="AJ40" i="2" s="1"/>
  <c r="O41" i="2"/>
  <c r="AJ41" i="2" s="1"/>
  <c r="O42" i="2"/>
  <c r="AJ42" i="2" s="1"/>
  <c r="O43" i="2"/>
  <c r="AJ43" i="2" s="1"/>
  <c r="O44" i="2"/>
  <c r="AJ44" i="2" s="1"/>
  <c r="O45" i="2"/>
  <c r="AJ45" i="2" s="1"/>
  <c r="O46" i="2"/>
  <c r="AJ46" i="2" s="1"/>
  <c r="O47" i="2"/>
  <c r="AJ47" i="2" s="1"/>
  <c r="O48" i="2"/>
  <c r="AJ48" i="2" s="1"/>
  <c r="O49" i="2"/>
  <c r="AJ49" i="2" s="1"/>
  <c r="O50" i="2"/>
  <c r="AJ50" i="2" s="1"/>
  <c r="O51" i="2"/>
  <c r="AJ51" i="2" s="1"/>
  <c r="O52" i="2"/>
  <c r="AJ52" i="2" s="1"/>
  <c r="O53" i="2"/>
  <c r="AJ53" i="2" s="1"/>
  <c r="O54" i="2"/>
  <c r="AJ54" i="2" s="1"/>
  <c r="O55" i="2"/>
  <c r="AJ55" i="2" s="1"/>
  <c r="O56" i="2"/>
  <c r="AJ56" i="2" s="1"/>
  <c r="O57" i="2"/>
  <c r="AJ57" i="2" s="1"/>
  <c r="O58" i="2"/>
  <c r="AJ58" i="2" s="1"/>
  <c r="O59" i="2"/>
  <c r="AJ59" i="2" s="1"/>
  <c r="O60" i="2"/>
  <c r="AJ60" i="2" s="1"/>
  <c r="O61" i="2"/>
  <c r="AJ61" i="2" s="1"/>
  <c r="O62" i="2"/>
  <c r="AJ62" i="2" s="1"/>
  <c r="O63" i="2"/>
  <c r="AJ63" i="2" s="1"/>
  <c r="N2" i="2"/>
  <c r="AI2" i="2" s="1"/>
  <c r="N3" i="2"/>
  <c r="AI3" i="2" s="1"/>
  <c r="N4" i="2"/>
  <c r="AI4" i="2" s="1"/>
  <c r="N5" i="2"/>
  <c r="AI5" i="2" s="1"/>
  <c r="N6" i="2"/>
  <c r="AI6" i="2" s="1"/>
  <c r="N7" i="2"/>
  <c r="AI7" i="2" s="1"/>
  <c r="N8" i="2"/>
  <c r="AI8" i="2" s="1"/>
  <c r="N9" i="2"/>
  <c r="AI9" i="2" s="1"/>
  <c r="N10" i="2"/>
  <c r="AI10" i="2" s="1"/>
  <c r="N11" i="2"/>
  <c r="AI11" i="2" s="1"/>
  <c r="N12" i="2"/>
  <c r="AI12" i="2" s="1"/>
  <c r="N13" i="2"/>
  <c r="AI13" i="2" s="1"/>
  <c r="N14" i="2"/>
  <c r="AI14" i="2" s="1"/>
  <c r="N15" i="2"/>
  <c r="AI15" i="2" s="1"/>
  <c r="N16" i="2"/>
  <c r="AI16" i="2" s="1"/>
  <c r="N17" i="2"/>
  <c r="AI17" i="2" s="1"/>
  <c r="N18" i="2"/>
  <c r="AI18" i="2" s="1"/>
  <c r="N19" i="2"/>
  <c r="N20" i="2"/>
  <c r="AI20" i="2" s="1"/>
  <c r="N21" i="2"/>
  <c r="AI21" i="2" s="1"/>
  <c r="N22" i="2"/>
  <c r="AI22" i="2" s="1"/>
  <c r="N23" i="2"/>
  <c r="AI23" i="2" s="1"/>
  <c r="N24" i="2"/>
  <c r="AI24" i="2" s="1"/>
  <c r="N25" i="2"/>
  <c r="AI25" i="2" s="1"/>
  <c r="N26" i="2"/>
  <c r="AI26" i="2" s="1"/>
  <c r="N27" i="2"/>
  <c r="AI27" i="2" s="1"/>
  <c r="N28" i="2"/>
  <c r="AI28" i="2" s="1"/>
  <c r="N29" i="2"/>
  <c r="AI29" i="2" s="1"/>
  <c r="N30" i="2"/>
  <c r="AI30" i="2" s="1"/>
  <c r="N31" i="2"/>
  <c r="AI31" i="2" s="1"/>
  <c r="N32" i="2"/>
  <c r="AI32" i="2" s="1"/>
  <c r="N33" i="2"/>
  <c r="AI33" i="2" s="1"/>
  <c r="N34" i="2"/>
  <c r="AI34" i="2" s="1"/>
  <c r="N35" i="2"/>
  <c r="AI35" i="2" s="1"/>
  <c r="N36" i="2"/>
  <c r="AI36" i="2" s="1"/>
  <c r="N37" i="2"/>
  <c r="AI37" i="2" s="1"/>
  <c r="N38" i="2"/>
  <c r="AI38" i="2" s="1"/>
  <c r="N39" i="2"/>
  <c r="AI39" i="2" s="1"/>
  <c r="N40" i="2"/>
  <c r="AI40" i="2" s="1"/>
  <c r="N41" i="2"/>
  <c r="AI41" i="2" s="1"/>
  <c r="N42" i="2"/>
  <c r="AI42" i="2" s="1"/>
  <c r="N43" i="2"/>
  <c r="AI43" i="2" s="1"/>
  <c r="N44" i="2"/>
  <c r="AI44" i="2" s="1"/>
  <c r="N45" i="2"/>
  <c r="AI45" i="2" s="1"/>
  <c r="N46" i="2"/>
  <c r="AI46" i="2" s="1"/>
  <c r="N47" i="2"/>
  <c r="AI47" i="2" s="1"/>
  <c r="N48" i="2"/>
  <c r="AI48" i="2" s="1"/>
  <c r="N49" i="2"/>
  <c r="AI49" i="2" s="1"/>
  <c r="N50" i="2"/>
  <c r="AI50" i="2" s="1"/>
  <c r="N51" i="2"/>
  <c r="AI51" i="2" s="1"/>
  <c r="N52" i="2"/>
  <c r="AI52" i="2" s="1"/>
  <c r="N53" i="2"/>
  <c r="AI53" i="2" s="1"/>
  <c r="N54" i="2"/>
  <c r="AI54" i="2" s="1"/>
  <c r="N55" i="2"/>
  <c r="AI55" i="2" s="1"/>
  <c r="N56" i="2"/>
  <c r="AI56" i="2" s="1"/>
  <c r="N57" i="2"/>
  <c r="AI57" i="2" s="1"/>
  <c r="N58" i="2"/>
  <c r="AI58" i="2" s="1"/>
  <c r="N59" i="2"/>
  <c r="AI59" i="2" s="1"/>
  <c r="N60" i="2"/>
  <c r="AI60" i="2" s="1"/>
  <c r="N61" i="2"/>
  <c r="AI61" i="2" s="1"/>
  <c r="N62" i="2"/>
  <c r="AI62" i="2" s="1"/>
  <c r="N63" i="2"/>
  <c r="AI63" i="2" s="1"/>
  <c r="M63" i="2"/>
  <c r="AH63" i="2" s="1"/>
  <c r="M62" i="2"/>
  <c r="AH62" i="2" s="1"/>
  <c r="M61" i="2"/>
  <c r="AH61" i="2" s="1"/>
  <c r="M60" i="2"/>
  <c r="AH60" i="2" s="1"/>
  <c r="M59" i="2"/>
  <c r="AH59" i="2" s="1"/>
  <c r="M58" i="2"/>
  <c r="AH58" i="2" s="1"/>
  <c r="M57" i="2"/>
  <c r="AH57" i="2" s="1"/>
  <c r="M56" i="2"/>
  <c r="AH56" i="2" s="1"/>
  <c r="M55" i="2"/>
  <c r="AH55" i="2" s="1"/>
  <c r="M54" i="2"/>
  <c r="AH54" i="2" s="1"/>
  <c r="M53" i="2"/>
  <c r="AH53" i="2" s="1"/>
  <c r="M52" i="2"/>
  <c r="AH52" i="2" s="1"/>
  <c r="M51" i="2"/>
  <c r="AH51" i="2" s="1"/>
  <c r="M50" i="2"/>
  <c r="AH50" i="2" s="1"/>
  <c r="M49" i="2"/>
  <c r="AH49" i="2" s="1"/>
  <c r="M48" i="2"/>
  <c r="AH48" i="2" s="1"/>
  <c r="M47" i="2"/>
  <c r="AH47" i="2" s="1"/>
  <c r="M46" i="2"/>
  <c r="AH46" i="2" s="1"/>
  <c r="M45" i="2"/>
  <c r="AH45" i="2" s="1"/>
  <c r="M44" i="2"/>
  <c r="AH44" i="2" s="1"/>
  <c r="M43" i="2"/>
  <c r="AH43" i="2" s="1"/>
  <c r="M42" i="2"/>
  <c r="AH42" i="2" s="1"/>
  <c r="M41" i="2"/>
  <c r="AH41" i="2" s="1"/>
  <c r="M40" i="2"/>
  <c r="AH40" i="2" s="1"/>
  <c r="M39" i="2"/>
  <c r="AH39" i="2" s="1"/>
  <c r="M38" i="2"/>
  <c r="AH38" i="2" s="1"/>
  <c r="M37" i="2"/>
  <c r="AH37" i="2" s="1"/>
  <c r="M36" i="2"/>
  <c r="AH36" i="2" s="1"/>
  <c r="M35" i="2"/>
  <c r="AH35" i="2" s="1"/>
  <c r="M34" i="2"/>
  <c r="AH34" i="2" s="1"/>
  <c r="M33" i="2"/>
  <c r="AH33" i="2" s="1"/>
  <c r="M32" i="2"/>
  <c r="AH32" i="2" s="1"/>
  <c r="M31" i="2"/>
  <c r="AH31" i="2" s="1"/>
  <c r="M30" i="2"/>
  <c r="AH30" i="2" s="1"/>
  <c r="M29" i="2"/>
  <c r="AH29" i="2" s="1"/>
  <c r="M28" i="2"/>
  <c r="AH28" i="2" s="1"/>
  <c r="M27" i="2"/>
  <c r="AH27" i="2" s="1"/>
  <c r="M26" i="2"/>
  <c r="AH26" i="2" s="1"/>
  <c r="M25" i="2"/>
  <c r="AH25" i="2" s="1"/>
  <c r="M24" i="2"/>
  <c r="AH24" i="2" s="1"/>
  <c r="M23" i="2"/>
  <c r="AH23" i="2" s="1"/>
  <c r="M22" i="2"/>
  <c r="AH22" i="2" s="1"/>
  <c r="M21" i="2"/>
  <c r="AH21" i="2" s="1"/>
  <c r="M20" i="2"/>
  <c r="AH20" i="2" s="1"/>
  <c r="M19" i="2"/>
  <c r="M18" i="2"/>
  <c r="AH18" i="2" s="1"/>
  <c r="M17" i="2"/>
  <c r="AH17" i="2" s="1"/>
  <c r="M16" i="2"/>
  <c r="AH16" i="2" s="1"/>
  <c r="M15" i="2"/>
  <c r="AH15" i="2" s="1"/>
  <c r="M14" i="2"/>
  <c r="AH14" i="2" s="1"/>
  <c r="M13" i="2"/>
  <c r="AH13" i="2" s="1"/>
  <c r="M12" i="2"/>
  <c r="AH12" i="2" s="1"/>
  <c r="M11" i="2"/>
  <c r="AH19" i="2" s="1"/>
  <c r="M10" i="2"/>
  <c r="AH10" i="2" s="1"/>
  <c r="M9" i="2"/>
  <c r="AH9" i="2" s="1"/>
  <c r="M8" i="2"/>
  <c r="AH8" i="2" s="1"/>
  <c r="M7" i="2"/>
  <c r="AH7" i="2" s="1"/>
  <c r="M6" i="2"/>
  <c r="AH6" i="2" s="1"/>
  <c r="M5" i="2"/>
  <c r="AH5" i="2" s="1"/>
  <c r="M4" i="2"/>
  <c r="AH4" i="2" s="1"/>
  <c r="M3" i="2"/>
  <c r="AH3" i="2" s="1"/>
  <c r="M2" i="2"/>
  <c r="AH2" i="2" s="1"/>
  <c r="L2" i="2"/>
  <c r="AG2" i="2" s="1"/>
  <c r="L3" i="2"/>
  <c r="AG3" i="2" s="1"/>
  <c r="L4" i="2"/>
  <c r="AG4" i="2" s="1"/>
  <c r="L5" i="2"/>
  <c r="AG5" i="2" s="1"/>
  <c r="L6" i="2"/>
  <c r="AG6" i="2" s="1"/>
  <c r="L7" i="2"/>
  <c r="AG7" i="2" s="1"/>
  <c r="L8" i="2"/>
  <c r="AG8" i="2" s="1"/>
  <c r="L9" i="2"/>
  <c r="AG9" i="2" s="1"/>
  <c r="L10" i="2"/>
  <c r="AG10" i="2" s="1"/>
  <c r="L11" i="2"/>
  <c r="AG11" i="2" s="1"/>
  <c r="L12" i="2"/>
  <c r="AG12" i="2" s="1"/>
  <c r="L13" i="2"/>
  <c r="AG13" i="2" s="1"/>
  <c r="L14" i="2"/>
  <c r="AG14" i="2" s="1"/>
  <c r="L15" i="2"/>
  <c r="AG15" i="2" s="1"/>
  <c r="L16" i="2"/>
  <c r="AG16" i="2" s="1"/>
  <c r="L17" i="2"/>
  <c r="AG17" i="2" s="1"/>
  <c r="L18" i="2"/>
  <c r="AG18" i="2" s="1"/>
  <c r="L19" i="2"/>
  <c r="L20" i="2"/>
  <c r="AG20" i="2" s="1"/>
  <c r="L21" i="2"/>
  <c r="AG21" i="2" s="1"/>
  <c r="L22" i="2"/>
  <c r="AG22" i="2" s="1"/>
  <c r="L23" i="2"/>
  <c r="AG23" i="2" s="1"/>
  <c r="L24" i="2"/>
  <c r="AG24" i="2" s="1"/>
  <c r="L25" i="2"/>
  <c r="AG25" i="2" s="1"/>
  <c r="L26" i="2"/>
  <c r="AG26" i="2" s="1"/>
  <c r="L27" i="2"/>
  <c r="AG27" i="2" s="1"/>
  <c r="L28" i="2"/>
  <c r="AG28" i="2" s="1"/>
  <c r="L29" i="2"/>
  <c r="AG29" i="2" s="1"/>
  <c r="L30" i="2"/>
  <c r="AG30" i="2" s="1"/>
  <c r="L31" i="2"/>
  <c r="AG31" i="2" s="1"/>
  <c r="L32" i="2"/>
  <c r="AG32" i="2" s="1"/>
  <c r="L33" i="2"/>
  <c r="AG33" i="2" s="1"/>
  <c r="L34" i="2"/>
  <c r="AG34" i="2" s="1"/>
  <c r="L35" i="2"/>
  <c r="AG35" i="2" s="1"/>
  <c r="L36" i="2"/>
  <c r="AG36" i="2" s="1"/>
  <c r="L37" i="2"/>
  <c r="AG37" i="2" s="1"/>
  <c r="L38" i="2"/>
  <c r="AG38" i="2" s="1"/>
  <c r="L39" i="2"/>
  <c r="AG39" i="2" s="1"/>
  <c r="L40" i="2"/>
  <c r="AG40" i="2" s="1"/>
  <c r="L41" i="2"/>
  <c r="AG41" i="2" s="1"/>
  <c r="L42" i="2"/>
  <c r="AG42" i="2" s="1"/>
  <c r="L43" i="2"/>
  <c r="AG43" i="2" s="1"/>
  <c r="L44" i="2"/>
  <c r="AG44" i="2" s="1"/>
  <c r="L45" i="2"/>
  <c r="AG45" i="2" s="1"/>
  <c r="L46" i="2"/>
  <c r="AG46" i="2" s="1"/>
  <c r="L47" i="2"/>
  <c r="AG47" i="2" s="1"/>
  <c r="L48" i="2"/>
  <c r="AG48" i="2" s="1"/>
  <c r="L49" i="2"/>
  <c r="AG49" i="2" s="1"/>
  <c r="L50" i="2"/>
  <c r="AG19" i="2" s="1"/>
  <c r="L51" i="2"/>
  <c r="AG51" i="2" s="1"/>
  <c r="L52" i="2"/>
  <c r="AG52" i="2" s="1"/>
  <c r="L53" i="2"/>
  <c r="AG53" i="2" s="1"/>
  <c r="L54" i="2"/>
  <c r="AG54" i="2" s="1"/>
  <c r="L55" i="2"/>
  <c r="AG55" i="2" s="1"/>
  <c r="L56" i="2"/>
  <c r="AG56" i="2" s="1"/>
  <c r="L57" i="2"/>
  <c r="AG57" i="2" s="1"/>
  <c r="L58" i="2"/>
  <c r="AG58" i="2" s="1"/>
  <c r="L59" i="2"/>
  <c r="AG59" i="2" s="1"/>
  <c r="L60" i="2"/>
  <c r="AG60" i="2" s="1"/>
  <c r="L61" i="2"/>
  <c r="AG61" i="2" s="1"/>
  <c r="L62" i="2"/>
  <c r="AG62" i="2" s="1"/>
  <c r="L63" i="2"/>
  <c r="AG63" i="2" s="1"/>
  <c r="J2" i="2"/>
  <c r="AE2" i="2" s="1"/>
  <c r="K2" i="2"/>
  <c r="AF2" i="2" s="1"/>
  <c r="J3" i="2"/>
  <c r="AE3" i="2" s="1"/>
  <c r="K3" i="2"/>
  <c r="AF3" i="2" s="1"/>
  <c r="J4" i="2"/>
  <c r="AE4" i="2" s="1"/>
  <c r="K4" i="2"/>
  <c r="AF4" i="2" s="1"/>
  <c r="J5" i="2"/>
  <c r="AE5" i="2" s="1"/>
  <c r="K5" i="2"/>
  <c r="AF5" i="2" s="1"/>
  <c r="J6" i="2"/>
  <c r="AE6" i="2" s="1"/>
  <c r="K6" i="2"/>
  <c r="AF6" i="2" s="1"/>
  <c r="J7" i="2"/>
  <c r="AE7" i="2" s="1"/>
  <c r="K7" i="2"/>
  <c r="AF7" i="2" s="1"/>
  <c r="J8" i="2"/>
  <c r="AE8" i="2" s="1"/>
  <c r="K8" i="2"/>
  <c r="AF8" i="2" s="1"/>
  <c r="J9" i="2"/>
  <c r="AE9" i="2" s="1"/>
  <c r="K9" i="2"/>
  <c r="AF9" i="2" s="1"/>
  <c r="J10" i="2"/>
  <c r="AE10" i="2" s="1"/>
  <c r="K10" i="2"/>
  <c r="AF10" i="2" s="1"/>
  <c r="J11" i="2"/>
  <c r="AE11" i="2" s="1"/>
  <c r="K11" i="2"/>
  <c r="AF11" i="2" s="1"/>
  <c r="J12" i="2"/>
  <c r="AE12" i="2" s="1"/>
  <c r="K12" i="2"/>
  <c r="AF12" i="2" s="1"/>
  <c r="J13" i="2"/>
  <c r="AE13" i="2" s="1"/>
  <c r="K13" i="2"/>
  <c r="AF13" i="2" s="1"/>
  <c r="J14" i="2"/>
  <c r="AE14" i="2" s="1"/>
  <c r="K14" i="2"/>
  <c r="AF14" i="2" s="1"/>
  <c r="J15" i="2"/>
  <c r="AE15" i="2" s="1"/>
  <c r="K15" i="2"/>
  <c r="AF15" i="2" s="1"/>
  <c r="J16" i="2"/>
  <c r="AE16" i="2" s="1"/>
  <c r="K16" i="2"/>
  <c r="AF16" i="2" s="1"/>
  <c r="J17" i="2"/>
  <c r="AE17" i="2" s="1"/>
  <c r="K17" i="2"/>
  <c r="AF17" i="2" s="1"/>
  <c r="J18" i="2"/>
  <c r="AE18" i="2" s="1"/>
  <c r="K18" i="2"/>
  <c r="AF18" i="2" s="1"/>
  <c r="J19" i="2"/>
  <c r="AE19" i="2" s="1"/>
  <c r="K19" i="2"/>
  <c r="AF19" i="2" s="1"/>
  <c r="J20" i="2"/>
  <c r="AE20" i="2" s="1"/>
  <c r="K20" i="2"/>
  <c r="AF20" i="2" s="1"/>
  <c r="J21" i="2"/>
  <c r="AE21" i="2" s="1"/>
  <c r="K21" i="2"/>
  <c r="AF21" i="2" s="1"/>
  <c r="J22" i="2"/>
  <c r="AE22" i="2" s="1"/>
  <c r="K22" i="2"/>
  <c r="AF22" i="2" s="1"/>
  <c r="J23" i="2"/>
  <c r="AE23" i="2" s="1"/>
  <c r="K23" i="2"/>
  <c r="AF23" i="2" s="1"/>
  <c r="J24" i="2"/>
  <c r="AE24" i="2" s="1"/>
  <c r="K24" i="2"/>
  <c r="AF24" i="2" s="1"/>
  <c r="J25" i="2"/>
  <c r="AE25" i="2" s="1"/>
  <c r="K25" i="2"/>
  <c r="AF25" i="2" s="1"/>
  <c r="J26" i="2"/>
  <c r="AE26" i="2" s="1"/>
  <c r="K26" i="2"/>
  <c r="AF26" i="2" s="1"/>
  <c r="J27" i="2"/>
  <c r="AE27" i="2" s="1"/>
  <c r="K27" i="2"/>
  <c r="AF27" i="2" s="1"/>
  <c r="J28" i="2"/>
  <c r="AE28" i="2" s="1"/>
  <c r="K28" i="2"/>
  <c r="AF28" i="2" s="1"/>
  <c r="J29" i="2"/>
  <c r="AE29" i="2" s="1"/>
  <c r="K29" i="2"/>
  <c r="AF29" i="2" s="1"/>
  <c r="J30" i="2"/>
  <c r="AE30" i="2" s="1"/>
  <c r="K30" i="2"/>
  <c r="AF30" i="2" s="1"/>
  <c r="J31" i="2"/>
  <c r="AE31" i="2" s="1"/>
  <c r="K31" i="2"/>
  <c r="AF31" i="2" s="1"/>
  <c r="J32" i="2"/>
  <c r="AE32" i="2" s="1"/>
  <c r="K32" i="2"/>
  <c r="AF32" i="2" s="1"/>
  <c r="J33" i="2"/>
  <c r="AE33" i="2" s="1"/>
  <c r="K33" i="2"/>
  <c r="AF33" i="2" s="1"/>
  <c r="J34" i="2"/>
  <c r="AE34" i="2" s="1"/>
  <c r="K34" i="2"/>
  <c r="AF34" i="2" s="1"/>
  <c r="J35" i="2"/>
  <c r="AE35" i="2" s="1"/>
  <c r="K35" i="2"/>
  <c r="AF35" i="2" s="1"/>
  <c r="J36" i="2"/>
  <c r="AE36" i="2" s="1"/>
  <c r="K36" i="2"/>
  <c r="AF36" i="2" s="1"/>
  <c r="J37" i="2"/>
  <c r="AE37" i="2" s="1"/>
  <c r="K37" i="2"/>
  <c r="AF37" i="2" s="1"/>
  <c r="J38" i="2"/>
  <c r="AE38" i="2" s="1"/>
  <c r="K38" i="2"/>
  <c r="AF38" i="2" s="1"/>
  <c r="J39" i="2"/>
  <c r="AE39" i="2" s="1"/>
  <c r="K39" i="2"/>
  <c r="AF39" i="2" s="1"/>
  <c r="J40" i="2"/>
  <c r="AE40" i="2" s="1"/>
  <c r="K40" i="2"/>
  <c r="AF40" i="2" s="1"/>
  <c r="J41" i="2"/>
  <c r="AE41" i="2" s="1"/>
  <c r="K41" i="2"/>
  <c r="AF41" i="2" s="1"/>
  <c r="J42" i="2"/>
  <c r="AE42" i="2" s="1"/>
  <c r="K42" i="2"/>
  <c r="AF42" i="2" s="1"/>
  <c r="J43" i="2"/>
  <c r="AE43" i="2" s="1"/>
  <c r="K43" i="2"/>
  <c r="AF43" i="2" s="1"/>
  <c r="J44" i="2"/>
  <c r="AE44" i="2" s="1"/>
  <c r="K44" i="2"/>
  <c r="AF44" i="2" s="1"/>
  <c r="J45" i="2"/>
  <c r="AE45" i="2" s="1"/>
  <c r="K45" i="2"/>
  <c r="AF45" i="2" s="1"/>
  <c r="J46" i="2"/>
  <c r="AE46" i="2" s="1"/>
  <c r="K46" i="2"/>
  <c r="AF46" i="2" s="1"/>
  <c r="J47" i="2"/>
  <c r="AE47" i="2" s="1"/>
  <c r="K47" i="2"/>
  <c r="AF47" i="2" s="1"/>
  <c r="J48" i="2"/>
  <c r="AE48" i="2" s="1"/>
  <c r="K48" i="2"/>
  <c r="AF48" i="2" s="1"/>
  <c r="J49" i="2"/>
  <c r="AE49" i="2" s="1"/>
  <c r="K49" i="2"/>
  <c r="AF49" i="2" s="1"/>
  <c r="J50" i="2"/>
  <c r="AE50" i="2" s="1"/>
  <c r="K50" i="2"/>
  <c r="AF50" i="2" s="1"/>
  <c r="J51" i="2"/>
  <c r="AE51" i="2" s="1"/>
  <c r="K51" i="2"/>
  <c r="AF51" i="2" s="1"/>
  <c r="J52" i="2"/>
  <c r="AE52" i="2" s="1"/>
  <c r="K52" i="2"/>
  <c r="AF52" i="2" s="1"/>
  <c r="J53" i="2"/>
  <c r="AE53" i="2" s="1"/>
  <c r="K53" i="2"/>
  <c r="AF53" i="2" s="1"/>
  <c r="J54" i="2"/>
  <c r="AE54" i="2" s="1"/>
  <c r="K54" i="2"/>
  <c r="AF54" i="2" s="1"/>
  <c r="J55" i="2"/>
  <c r="AE55" i="2" s="1"/>
  <c r="K55" i="2"/>
  <c r="AF55" i="2" s="1"/>
  <c r="J56" i="2"/>
  <c r="AE56" i="2" s="1"/>
  <c r="K56" i="2"/>
  <c r="AF56" i="2" s="1"/>
  <c r="J57" i="2"/>
  <c r="AE57" i="2" s="1"/>
  <c r="K57" i="2"/>
  <c r="AF57" i="2" s="1"/>
  <c r="J58" i="2"/>
  <c r="AE58" i="2" s="1"/>
  <c r="K58" i="2"/>
  <c r="AF58" i="2" s="1"/>
  <c r="J59" i="2"/>
  <c r="AE59" i="2" s="1"/>
  <c r="K59" i="2"/>
  <c r="AF59" i="2" s="1"/>
  <c r="J60" i="2"/>
  <c r="AE60" i="2" s="1"/>
  <c r="K60" i="2"/>
  <c r="AF60" i="2" s="1"/>
  <c r="J61" i="2"/>
  <c r="AE61" i="2" s="1"/>
  <c r="K61" i="2"/>
  <c r="AF61" i="2" s="1"/>
  <c r="J62" i="2"/>
  <c r="AE62" i="2" s="1"/>
  <c r="K62" i="2"/>
  <c r="AF62" i="2" s="1"/>
  <c r="J63" i="2"/>
  <c r="AE63" i="2" s="1"/>
  <c r="K63" i="2"/>
  <c r="AF63" i="2" s="1"/>
  <c r="I63" i="2"/>
  <c r="AD63" i="2" s="1"/>
  <c r="I62" i="2"/>
  <c r="AD62" i="2" s="1"/>
  <c r="I61" i="2"/>
  <c r="AD61" i="2" s="1"/>
  <c r="I60" i="2"/>
  <c r="AD60" i="2" s="1"/>
  <c r="I59" i="2"/>
  <c r="AD59" i="2" s="1"/>
  <c r="I58" i="2"/>
  <c r="AD58" i="2" s="1"/>
  <c r="I57" i="2"/>
  <c r="AD57" i="2" s="1"/>
  <c r="I56" i="2"/>
  <c r="AD56" i="2" s="1"/>
  <c r="I55" i="2"/>
  <c r="AD55" i="2" s="1"/>
  <c r="I54" i="2"/>
  <c r="AD54" i="2" s="1"/>
  <c r="I53" i="2"/>
  <c r="AD53" i="2" s="1"/>
  <c r="I52" i="2"/>
  <c r="AD52" i="2" s="1"/>
  <c r="I51" i="2"/>
  <c r="AD51" i="2" s="1"/>
  <c r="I50" i="2"/>
  <c r="AD50" i="2" s="1"/>
  <c r="I49" i="2"/>
  <c r="AD49" i="2" s="1"/>
  <c r="I48" i="2"/>
  <c r="AD48" i="2" s="1"/>
  <c r="I47" i="2"/>
  <c r="AD47" i="2" s="1"/>
  <c r="I46" i="2"/>
  <c r="AD46" i="2" s="1"/>
  <c r="I45" i="2"/>
  <c r="AD45" i="2" s="1"/>
  <c r="I44" i="2"/>
  <c r="AD44" i="2" s="1"/>
  <c r="I43" i="2"/>
  <c r="AD43" i="2" s="1"/>
  <c r="I42" i="2"/>
  <c r="AD42" i="2" s="1"/>
  <c r="I41" i="2"/>
  <c r="AD41" i="2" s="1"/>
  <c r="I40" i="2"/>
  <c r="AD40" i="2" s="1"/>
  <c r="I39" i="2"/>
  <c r="AD39" i="2" s="1"/>
  <c r="I38" i="2"/>
  <c r="AD38" i="2" s="1"/>
  <c r="I37" i="2"/>
  <c r="AD37" i="2" s="1"/>
  <c r="I36" i="2"/>
  <c r="AD36" i="2" s="1"/>
  <c r="I35" i="2"/>
  <c r="AD35" i="2" s="1"/>
  <c r="I34" i="2"/>
  <c r="AD34" i="2" s="1"/>
  <c r="I33" i="2"/>
  <c r="AD33" i="2" s="1"/>
  <c r="I32" i="2"/>
  <c r="AD32" i="2" s="1"/>
  <c r="I31" i="2"/>
  <c r="AD31" i="2" s="1"/>
  <c r="I30" i="2"/>
  <c r="AD30" i="2" s="1"/>
  <c r="I29" i="2"/>
  <c r="AD29" i="2" s="1"/>
  <c r="I28" i="2"/>
  <c r="AD28" i="2" s="1"/>
  <c r="I27" i="2"/>
  <c r="AD27" i="2" s="1"/>
  <c r="I26" i="2"/>
  <c r="AD26" i="2" s="1"/>
  <c r="I25" i="2"/>
  <c r="AD25" i="2" s="1"/>
  <c r="I24" i="2"/>
  <c r="AD24" i="2" s="1"/>
  <c r="I23" i="2"/>
  <c r="AD23" i="2" s="1"/>
  <c r="I22" i="2"/>
  <c r="AD22" i="2" s="1"/>
  <c r="I21" i="2"/>
  <c r="AD21" i="2" s="1"/>
  <c r="I20" i="2"/>
  <c r="AD20" i="2" s="1"/>
  <c r="I19" i="2"/>
  <c r="AD19" i="2" s="1"/>
  <c r="I18" i="2"/>
  <c r="AD18" i="2" s="1"/>
  <c r="I17" i="2"/>
  <c r="AD17" i="2" s="1"/>
  <c r="I16" i="2"/>
  <c r="AD16" i="2" s="1"/>
  <c r="I15" i="2"/>
  <c r="AD15" i="2" s="1"/>
  <c r="I14" i="2"/>
  <c r="AD14" i="2" s="1"/>
  <c r="I13" i="2"/>
  <c r="AD13" i="2" s="1"/>
  <c r="I12" i="2"/>
  <c r="AD12" i="2" s="1"/>
  <c r="I11" i="2"/>
  <c r="AD11" i="2" s="1"/>
  <c r="I10" i="2"/>
  <c r="AD10" i="2" s="1"/>
  <c r="I9" i="2"/>
  <c r="AD9" i="2" s="1"/>
  <c r="I8" i="2"/>
  <c r="AD8" i="2" s="1"/>
  <c r="I7" i="2"/>
  <c r="I6" i="2"/>
  <c r="AD6" i="2" s="1"/>
  <c r="I5" i="2"/>
  <c r="AD5" i="2" s="1"/>
  <c r="I4" i="2"/>
  <c r="AD4" i="2" s="1"/>
  <c r="I3" i="2"/>
  <c r="AD3" i="2" s="1"/>
  <c r="I2" i="2"/>
  <c r="AD2" i="2" s="1"/>
  <c r="H2" i="2"/>
  <c r="AC2" i="2" s="1"/>
  <c r="H3" i="2"/>
  <c r="AC3" i="2" s="1"/>
  <c r="H4" i="2"/>
  <c r="AC4" i="2" s="1"/>
  <c r="H5" i="2"/>
  <c r="AC5" i="2" s="1"/>
  <c r="H6" i="2"/>
  <c r="AC6" i="2" s="1"/>
  <c r="H7" i="2"/>
  <c r="AC7" i="2" s="1"/>
  <c r="H8" i="2"/>
  <c r="AC8" i="2" s="1"/>
  <c r="H9" i="2"/>
  <c r="AC9" i="2" s="1"/>
  <c r="H10" i="2"/>
  <c r="AC10" i="2" s="1"/>
  <c r="H11" i="2"/>
  <c r="AC11" i="2" s="1"/>
  <c r="H12" i="2"/>
  <c r="AC12" i="2" s="1"/>
  <c r="H13" i="2"/>
  <c r="AC13" i="2" s="1"/>
  <c r="H14" i="2"/>
  <c r="AC14" i="2" s="1"/>
  <c r="H15" i="2"/>
  <c r="AC15" i="2" s="1"/>
  <c r="H16" i="2"/>
  <c r="AC16" i="2" s="1"/>
  <c r="H17" i="2"/>
  <c r="AC17" i="2" s="1"/>
  <c r="H18" i="2"/>
  <c r="AC18" i="2" s="1"/>
  <c r="H19" i="2"/>
  <c r="AC19" i="2" s="1"/>
  <c r="H20" i="2"/>
  <c r="AC20" i="2" s="1"/>
  <c r="H21" i="2"/>
  <c r="AC21" i="2" s="1"/>
  <c r="H22" i="2"/>
  <c r="AC22" i="2" s="1"/>
  <c r="H23" i="2"/>
  <c r="AC23" i="2" s="1"/>
  <c r="H24" i="2"/>
  <c r="AC24" i="2" s="1"/>
  <c r="H25" i="2"/>
  <c r="AC25" i="2" s="1"/>
  <c r="H26" i="2"/>
  <c r="AC26" i="2" s="1"/>
  <c r="H27" i="2"/>
  <c r="AC27" i="2" s="1"/>
  <c r="H28" i="2"/>
  <c r="AC28" i="2" s="1"/>
  <c r="H29" i="2"/>
  <c r="AC29" i="2" s="1"/>
  <c r="H30" i="2"/>
  <c r="AC30" i="2" s="1"/>
  <c r="H31" i="2"/>
  <c r="AC31" i="2" s="1"/>
  <c r="H32" i="2"/>
  <c r="AC32" i="2" s="1"/>
  <c r="H33" i="2"/>
  <c r="AC33" i="2" s="1"/>
  <c r="H34" i="2"/>
  <c r="AC34" i="2" s="1"/>
  <c r="H35" i="2"/>
  <c r="AC35" i="2" s="1"/>
  <c r="H36" i="2"/>
  <c r="AC36" i="2" s="1"/>
  <c r="H37" i="2"/>
  <c r="AC37" i="2" s="1"/>
  <c r="H38" i="2"/>
  <c r="AC38" i="2" s="1"/>
  <c r="H39" i="2"/>
  <c r="AC39" i="2" s="1"/>
  <c r="H40" i="2"/>
  <c r="AC40" i="2" s="1"/>
  <c r="H41" i="2"/>
  <c r="AC41" i="2" s="1"/>
  <c r="H42" i="2"/>
  <c r="AC42" i="2" s="1"/>
  <c r="H43" i="2"/>
  <c r="AC43" i="2" s="1"/>
  <c r="H44" i="2"/>
  <c r="AC44" i="2" s="1"/>
  <c r="H45" i="2"/>
  <c r="AC45" i="2" s="1"/>
  <c r="H46" i="2"/>
  <c r="AC46" i="2" s="1"/>
  <c r="H47" i="2"/>
  <c r="AC47" i="2" s="1"/>
  <c r="H48" i="2"/>
  <c r="AC48" i="2" s="1"/>
  <c r="H49" i="2"/>
  <c r="AC49" i="2" s="1"/>
  <c r="H50" i="2"/>
  <c r="AC50" i="2" s="1"/>
  <c r="H51" i="2"/>
  <c r="AC51" i="2" s="1"/>
  <c r="H52" i="2"/>
  <c r="AC52" i="2" s="1"/>
  <c r="H53" i="2"/>
  <c r="AC53" i="2" s="1"/>
  <c r="H54" i="2"/>
  <c r="AC54" i="2" s="1"/>
  <c r="H55" i="2"/>
  <c r="AC55" i="2" s="1"/>
  <c r="H56" i="2"/>
  <c r="AC56" i="2" s="1"/>
  <c r="H57" i="2"/>
  <c r="AC57" i="2" s="1"/>
  <c r="H58" i="2"/>
  <c r="AC58" i="2" s="1"/>
  <c r="H59" i="2"/>
  <c r="AC59" i="2" s="1"/>
  <c r="H60" i="2"/>
  <c r="AC60" i="2" s="1"/>
  <c r="H61" i="2"/>
  <c r="AC61" i="2" s="1"/>
  <c r="H62" i="2"/>
  <c r="AC62" i="2" s="1"/>
  <c r="H63" i="2"/>
  <c r="AC63" i="2" s="1"/>
  <c r="G2" i="2"/>
  <c r="AB2" i="2" s="1"/>
  <c r="G3" i="2"/>
  <c r="AB3" i="2" s="1"/>
  <c r="G4" i="2"/>
  <c r="AB4" i="2" s="1"/>
  <c r="G5" i="2"/>
  <c r="AB5" i="2" s="1"/>
  <c r="G6" i="2"/>
  <c r="AB6" i="2" s="1"/>
  <c r="G7" i="2"/>
  <c r="AB7" i="2" s="1"/>
  <c r="G8" i="2"/>
  <c r="AB8" i="2" s="1"/>
  <c r="G9" i="2"/>
  <c r="AB9" i="2" s="1"/>
  <c r="G10" i="2"/>
  <c r="AB10" i="2" s="1"/>
  <c r="G11" i="2"/>
  <c r="AB11" i="2" s="1"/>
  <c r="G12" i="2"/>
  <c r="AB12" i="2" s="1"/>
  <c r="G13" i="2"/>
  <c r="AB13" i="2" s="1"/>
  <c r="G14" i="2"/>
  <c r="AB14" i="2" s="1"/>
  <c r="G15" i="2"/>
  <c r="AB15" i="2" s="1"/>
  <c r="G16" i="2"/>
  <c r="AB16" i="2" s="1"/>
  <c r="G17" i="2"/>
  <c r="AB17" i="2" s="1"/>
  <c r="G18" i="2"/>
  <c r="AB18" i="2" s="1"/>
  <c r="G19" i="2"/>
  <c r="AB19" i="2" s="1"/>
  <c r="G20" i="2"/>
  <c r="AB20" i="2" s="1"/>
  <c r="G21" i="2"/>
  <c r="AB21" i="2" s="1"/>
  <c r="G22" i="2"/>
  <c r="AB22" i="2" s="1"/>
  <c r="G23" i="2"/>
  <c r="AB23" i="2" s="1"/>
  <c r="G24" i="2"/>
  <c r="AB24" i="2" s="1"/>
  <c r="G25" i="2"/>
  <c r="AB25" i="2" s="1"/>
  <c r="G26" i="2"/>
  <c r="AB26" i="2" s="1"/>
  <c r="G27" i="2"/>
  <c r="AB27" i="2" s="1"/>
  <c r="G28" i="2"/>
  <c r="AB28" i="2" s="1"/>
  <c r="G29" i="2"/>
  <c r="AB29" i="2" s="1"/>
  <c r="G30" i="2"/>
  <c r="AB30" i="2" s="1"/>
  <c r="G31" i="2"/>
  <c r="AB31" i="2" s="1"/>
  <c r="G32" i="2"/>
  <c r="AB32" i="2" s="1"/>
  <c r="G33" i="2"/>
  <c r="AB33" i="2" s="1"/>
  <c r="G34" i="2"/>
  <c r="AB34" i="2" s="1"/>
  <c r="G35" i="2"/>
  <c r="AB35" i="2" s="1"/>
  <c r="G36" i="2"/>
  <c r="AB36" i="2" s="1"/>
  <c r="G37" i="2"/>
  <c r="AB37" i="2" s="1"/>
  <c r="G38" i="2"/>
  <c r="AB38" i="2" s="1"/>
  <c r="G39" i="2"/>
  <c r="AB39" i="2" s="1"/>
  <c r="G40" i="2"/>
  <c r="AB40" i="2" s="1"/>
  <c r="G41" i="2"/>
  <c r="AB41" i="2" s="1"/>
  <c r="G42" i="2"/>
  <c r="AB42" i="2" s="1"/>
  <c r="G43" i="2"/>
  <c r="AB43" i="2" s="1"/>
  <c r="G44" i="2"/>
  <c r="AB44" i="2" s="1"/>
  <c r="G45" i="2"/>
  <c r="AB45" i="2" s="1"/>
  <c r="G46" i="2"/>
  <c r="AB46" i="2" s="1"/>
  <c r="G47" i="2"/>
  <c r="AB47" i="2" s="1"/>
  <c r="G48" i="2"/>
  <c r="AB48" i="2" s="1"/>
  <c r="G49" i="2"/>
  <c r="AB49" i="2" s="1"/>
  <c r="G50" i="2"/>
  <c r="AB50" i="2" s="1"/>
  <c r="G51" i="2"/>
  <c r="AB51" i="2" s="1"/>
  <c r="G52" i="2"/>
  <c r="AB52" i="2" s="1"/>
  <c r="G53" i="2"/>
  <c r="AB53" i="2" s="1"/>
  <c r="G54" i="2"/>
  <c r="AB54" i="2" s="1"/>
  <c r="G55" i="2"/>
  <c r="AB55" i="2" s="1"/>
  <c r="G56" i="2"/>
  <c r="AB56" i="2" s="1"/>
  <c r="G57" i="2"/>
  <c r="AB57" i="2" s="1"/>
  <c r="G58" i="2"/>
  <c r="AB58" i="2" s="1"/>
  <c r="G59" i="2"/>
  <c r="AB59" i="2" s="1"/>
  <c r="G60" i="2"/>
  <c r="AB60" i="2" s="1"/>
  <c r="G61" i="2"/>
  <c r="AB61" i="2" s="1"/>
  <c r="G62" i="2"/>
  <c r="AB62" i="2" s="1"/>
  <c r="G63" i="2"/>
  <c r="AB63" i="2" s="1"/>
  <c r="F2" i="2"/>
  <c r="AA2" i="2" s="1"/>
  <c r="F3" i="2"/>
  <c r="AA3" i="2" s="1"/>
  <c r="F4" i="2"/>
  <c r="AA4" i="2" s="1"/>
  <c r="F5" i="2"/>
  <c r="AA5" i="2" s="1"/>
  <c r="F6" i="2"/>
  <c r="AA6" i="2" s="1"/>
  <c r="F7" i="2"/>
  <c r="AA7" i="2" s="1"/>
  <c r="F8" i="2"/>
  <c r="AA8" i="2" s="1"/>
  <c r="F9" i="2"/>
  <c r="AA9" i="2" s="1"/>
  <c r="F10" i="2"/>
  <c r="AA10" i="2" s="1"/>
  <c r="F11" i="2"/>
  <c r="AA11" i="2" s="1"/>
  <c r="F12" i="2"/>
  <c r="AA12" i="2" s="1"/>
  <c r="F13" i="2"/>
  <c r="AA13" i="2" s="1"/>
  <c r="F14" i="2"/>
  <c r="AA14" i="2" s="1"/>
  <c r="F15" i="2"/>
  <c r="AA15" i="2" s="1"/>
  <c r="F16" i="2"/>
  <c r="AA16" i="2" s="1"/>
  <c r="F17" i="2"/>
  <c r="AA17" i="2" s="1"/>
  <c r="F18" i="2"/>
  <c r="AA18" i="2" s="1"/>
  <c r="F19" i="2"/>
  <c r="AA19" i="2" s="1"/>
  <c r="F20" i="2"/>
  <c r="AA20" i="2" s="1"/>
  <c r="F21" i="2"/>
  <c r="AA21" i="2" s="1"/>
  <c r="F22" i="2"/>
  <c r="AA22" i="2" s="1"/>
  <c r="F23" i="2"/>
  <c r="AA23" i="2" s="1"/>
  <c r="F24" i="2"/>
  <c r="AA24" i="2" s="1"/>
  <c r="F25" i="2"/>
  <c r="AA25" i="2" s="1"/>
  <c r="F26" i="2"/>
  <c r="AA26" i="2" s="1"/>
  <c r="F27" i="2"/>
  <c r="AA27" i="2" s="1"/>
  <c r="F28" i="2"/>
  <c r="AA28" i="2" s="1"/>
  <c r="F29" i="2"/>
  <c r="AA29" i="2" s="1"/>
  <c r="F30" i="2"/>
  <c r="AA30" i="2" s="1"/>
  <c r="F31" i="2"/>
  <c r="AA31" i="2" s="1"/>
  <c r="F32" i="2"/>
  <c r="AA32" i="2" s="1"/>
  <c r="F33" i="2"/>
  <c r="AA33" i="2" s="1"/>
  <c r="F34" i="2"/>
  <c r="AA34" i="2" s="1"/>
  <c r="F35" i="2"/>
  <c r="AA35" i="2" s="1"/>
  <c r="F36" i="2"/>
  <c r="AA36" i="2" s="1"/>
  <c r="F37" i="2"/>
  <c r="AA37" i="2" s="1"/>
  <c r="F38" i="2"/>
  <c r="AA38" i="2" s="1"/>
  <c r="F39" i="2"/>
  <c r="AA39" i="2" s="1"/>
  <c r="F40" i="2"/>
  <c r="AA40" i="2" s="1"/>
  <c r="F41" i="2"/>
  <c r="AA41" i="2" s="1"/>
  <c r="F42" i="2"/>
  <c r="AA42" i="2" s="1"/>
  <c r="F43" i="2"/>
  <c r="AA43" i="2" s="1"/>
  <c r="F44" i="2"/>
  <c r="AA44" i="2" s="1"/>
  <c r="F45" i="2"/>
  <c r="AA45" i="2" s="1"/>
  <c r="F46" i="2"/>
  <c r="AA46" i="2" s="1"/>
  <c r="F47" i="2"/>
  <c r="AA47" i="2" s="1"/>
  <c r="F48" i="2"/>
  <c r="AA48" i="2" s="1"/>
  <c r="F49" i="2"/>
  <c r="AA49" i="2" s="1"/>
  <c r="F50" i="2"/>
  <c r="AA50" i="2" s="1"/>
  <c r="F51" i="2"/>
  <c r="AA51" i="2" s="1"/>
  <c r="F52" i="2"/>
  <c r="AA52" i="2" s="1"/>
  <c r="F53" i="2"/>
  <c r="AA53" i="2" s="1"/>
  <c r="F54" i="2"/>
  <c r="AA54" i="2" s="1"/>
  <c r="F55" i="2"/>
  <c r="AA55" i="2" s="1"/>
  <c r="F56" i="2"/>
  <c r="AA56" i="2" s="1"/>
  <c r="F57" i="2"/>
  <c r="AA57" i="2" s="1"/>
  <c r="F58" i="2"/>
  <c r="AA58" i="2" s="1"/>
  <c r="F59" i="2"/>
  <c r="AA59" i="2" s="1"/>
  <c r="F60" i="2"/>
  <c r="AA60" i="2" s="1"/>
  <c r="F61" i="2"/>
  <c r="AA61" i="2" s="1"/>
  <c r="F62" i="2"/>
  <c r="AA62" i="2" s="1"/>
  <c r="F63" i="2"/>
  <c r="AA63" i="2" s="1"/>
  <c r="E2" i="2"/>
  <c r="Z2" i="2" s="1"/>
  <c r="E3" i="2"/>
  <c r="Z3" i="2" s="1"/>
  <c r="E4" i="2"/>
  <c r="Z4" i="2" s="1"/>
  <c r="E5" i="2"/>
  <c r="Z5" i="2" s="1"/>
  <c r="E6" i="2"/>
  <c r="Z6" i="2" s="1"/>
  <c r="E7" i="2"/>
  <c r="Z7" i="2" s="1"/>
  <c r="E8" i="2"/>
  <c r="Z8" i="2" s="1"/>
  <c r="E9" i="2"/>
  <c r="Z9" i="2" s="1"/>
  <c r="E10" i="2"/>
  <c r="Z10" i="2" s="1"/>
  <c r="E11" i="2"/>
  <c r="Z11" i="2" s="1"/>
  <c r="E12" i="2"/>
  <c r="Z12" i="2" s="1"/>
  <c r="E13" i="2"/>
  <c r="Z13" i="2" s="1"/>
  <c r="E14" i="2"/>
  <c r="Z14" i="2" s="1"/>
  <c r="E15" i="2"/>
  <c r="Z15" i="2" s="1"/>
  <c r="E16" i="2"/>
  <c r="Z16" i="2" s="1"/>
  <c r="E17" i="2"/>
  <c r="Z17" i="2" s="1"/>
  <c r="E18" i="2"/>
  <c r="Z18" i="2" s="1"/>
  <c r="E19" i="2"/>
  <c r="Z19" i="2" s="1"/>
  <c r="E20" i="2"/>
  <c r="Z20" i="2" s="1"/>
  <c r="E21" i="2"/>
  <c r="Z21" i="2" s="1"/>
  <c r="E22" i="2"/>
  <c r="Z22" i="2" s="1"/>
  <c r="E23" i="2"/>
  <c r="Z23" i="2" s="1"/>
  <c r="E24" i="2"/>
  <c r="Z24" i="2" s="1"/>
  <c r="E25" i="2"/>
  <c r="Z25" i="2" s="1"/>
  <c r="E26" i="2"/>
  <c r="Z26" i="2" s="1"/>
  <c r="E27" i="2"/>
  <c r="Z27" i="2" s="1"/>
  <c r="E28" i="2"/>
  <c r="Z28" i="2" s="1"/>
  <c r="E29" i="2"/>
  <c r="Z29" i="2" s="1"/>
  <c r="E30" i="2"/>
  <c r="Z30" i="2" s="1"/>
  <c r="E31" i="2"/>
  <c r="Z31" i="2" s="1"/>
  <c r="E32" i="2"/>
  <c r="Z32" i="2" s="1"/>
  <c r="E33" i="2"/>
  <c r="Z33" i="2" s="1"/>
  <c r="E34" i="2"/>
  <c r="Z34" i="2" s="1"/>
  <c r="E35" i="2"/>
  <c r="Z35" i="2" s="1"/>
  <c r="E36" i="2"/>
  <c r="Z36" i="2" s="1"/>
  <c r="E37" i="2"/>
  <c r="Z37" i="2" s="1"/>
  <c r="E38" i="2"/>
  <c r="Z38" i="2" s="1"/>
  <c r="E39" i="2"/>
  <c r="Z39" i="2" s="1"/>
  <c r="E40" i="2"/>
  <c r="Z40" i="2" s="1"/>
  <c r="E41" i="2"/>
  <c r="Z41" i="2" s="1"/>
  <c r="E42" i="2"/>
  <c r="Z42" i="2" s="1"/>
  <c r="E43" i="2"/>
  <c r="Z43" i="2" s="1"/>
  <c r="E44" i="2"/>
  <c r="Z44" i="2" s="1"/>
  <c r="E45" i="2"/>
  <c r="Z45" i="2" s="1"/>
  <c r="E46" i="2"/>
  <c r="Z46" i="2" s="1"/>
  <c r="E47" i="2"/>
  <c r="Z47" i="2" s="1"/>
  <c r="E48" i="2"/>
  <c r="Z48" i="2" s="1"/>
  <c r="E49" i="2"/>
  <c r="Z49" i="2" s="1"/>
  <c r="E50" i="2"/>
  <c r="Z50" i="2" s="1"/>
  <c r="E51" i="2"/>
  <c r="Z51" i="2" s="1"/>
  <c r="E52" i="2"/>
  <c r="Z52" i="2" s="1"/>
  <c r="E53" i="2"/>
  <c r="Z53" i="2" s="1"/>
  <c r="E54" i="2"/>
  <c r="Z54" i="2" s="1"/>
  <c r="E55" i="2"/>
  <c r="Z55" i="2" s="1"/>
  <c r="E56" i="2"/>
  <c r="Z56" i="2" s="1"/>
  <c r="E57" i="2"/>
  <c r="Z57" i="2" s="1"/>
  <c r="E58" i="2"/>
  <c r="Z58" i="2" s="1"/>
  <c r="E59" i="2"/>
  <c r="Z59" i="2" s="1"/>
  <c r="E60" i="2"/>
  <c r="Z60" i="2" s="1"/>
  <c r="E61" i="2"/>
  <c r="Z61" i="2" s="1"/>
  <c r="E62" i="2"/>
  <c r="Z62" i="2" s="1"/>
  <c r="E63" i="2"/>
  <c r="Z63" i="2" s="1"/>
  <c r="D63" i="2"/>
  <c r="Y63" i="2" s="1"/>
  <c r="D62" i="2"/>
  <c r="Y62" i="2" s="1"/>
  <c r="D61" i="2"/>
  <c r="Y61" i="2" s="1"/>
  <c r="D60" i="2"/>
  <c r="Y60" i="2" s="1"/>
  <c r="D59" i="2"/>
  <c r="Y59" i="2" s="1"/>
  <c r="D58" i="2"/>
  <c r="Y58" i="2" s="1"/>
  <c r="D57" i="2"/>
  <c r="Y57" i="2" s="1"/>
  <c r="D56" i="2"/>
  <c r="Y56" i="2" s="1"/>
  <c r="D55" i="2"/>
  <c r="Y55" i="2" s="1"/>
  <c r="D54" i="2"/>
  <c r="Y54" i="2" s="1"/>
  <c r="D53" i="2"/>
  <c r="Y53" i="2" s="1"/>
  <c r="D52" i="2"/>
  <c r="Y52" i="2" s="1"/>
  <c r="D51" i="2"/>
  <c r="Y51" i="2" s="1"/>
  <c r="D50" i="2"/>
  <c r="Y50" i="2" s="1"/>
  <c r="D49" i="2"/>
  <c r="Y49" i="2" s="1"/>
  <c r="D48" i="2"/>
  <c r="Y48" i="2" s="1"/>
  <c r="D47" i="2"/>
  <c r="Y47" i="2" s="1"/>
  <c r="D46" i="2"/>
  <c r="Y46" i="2" s="1"/>
  <c r="D45" i="2"/>
  <c r="Y45" i="2" s="1"/>
  <c r="D44" i="2"/>
  <c r="Y44" i="2" s="1"/>
  <c r="D43" i="2"/>
  <c r="Y43" i="2" s="1"/>
  <c r="D42" i="2"/>
  <c r="Y42" i="2" s="1"/>
  <c r="D41" i="2"/>
  <c r="Y41" i="2" s="1"/>
  <c r="D40" i="2"/>
  <c r="Y40" i="2" s="1"/>
  <c r="D39" i="2"/>
  <c r="Y39" i="2" s="1"/>
  <c r="D38" i="2"/>
  <c r="Y38" i="2" s="1"/>
  <c r="D37" i="2"/>
  <c r="Y37" i="2" s="1"/>
  <c r="D36" i="2"/>
  <c r="Y36" i="2" s="1"/>
  <c r="D35" i="2"/>
  <c r="Y35" i="2" s="1"/>
  <c r="D34" i="2"/>
  <c r="Y34" i="2" s="1"/>
  <c r="D33" i="2"/>
  <c r="Y33" i="2" s="1"/>
  <c r="D32" i="2"/>
  <c r="Y32" i="2" s="1"/>
  <c r="D31" i="2"/>
  <c r="Y31" i="2" s="1"/>
  <c r="D30" i="2"/>
  <c r="Y30" i="2" s="1"/>
  <c r="D29" i="2"/>
  <c r="Y29" i="2" s="1"/>
  <c r="D28" i="2"/>
  <c r="Y28" i="2" s="1"/>
  <c r="D27" i="2"/>
  <c r="Y27" i="2" s="1"/>
  <c r="D26" i="2"/>
  <c r="Y26" i="2" s="1"/>
  <c r="D25" i="2"/>
  <c r="Y25" i="2" s="1"/>
  <c r="D24" i="2"/>
  <c r="Y24" i="2" s="1"/>
  <c r="D23" i="2"/>
  <c r="Y23" i="2" s="1"/>
  <c r="D22" i="2"/>
  <c r="Y22" i="2" s="1"/>
  <c r="D21" i="2"/>
  <c r="Y21" i="2" s="1"/>
  <c r="D20" i="2"/>
  <c r="Y20" i="2" s="1"/>
  <c r="D19" i="2"/>
  <c r="Y19" i="2" s="1"/>
  <c r="D18" i="2"/>
  <c r="Y18" i="2" s="1"/>
  <c r="D17" i="2"/>
  <c r="Y17" i="2" s="1"/>
  <c r="D16" i="2"/>
  <c r="Y16" i="2" s="1"/>
  <c r="D15" i="2"/>
  <c r="Y15" i="2" s="1"/>
  <c r="D14" i="2"/>
  <c r="Y14" i="2" s="1"/>
  <c r="D13" i="2"/>
  <c r="Y13" i="2" s="1"/>
  <c r="D12" i="2"/>
  <c r="Y12" i="2" s="1"/>
  <c r="D11" i="2"/>
  <c r="Y11" i="2" s="1"/>
  <c r="D10" i="2"/>
  <c r="Y10" i="2" s="1"/>
  <c r="D9" i="2"/>
  <c r="Y9" i="2" s="1"/>
  <c r="D8" i="2"/>
  <c r="Y8" i="2" s="1"/>
  <c r="D7" i="2"/>
  <c r="Y7" i="2" s="1"/>
  <c r="D6" i="2"/>
  <c r="Y6" i="2" s="1"/>
  <c r="D5" i="2"/>
  <c r="Y5" i="2" s="1"/>
  <c r="D4" i="2"/>
  <c r="Y4" i="2" s="1"/>
  <c r="D3" i="2"/>
  <c r="Y3" i="2" s="1"/>
  <c r="D2" i="2"/>
  <c r="Y2" i="2" s="1"/>
  <c r="C2" i="2"/>
  <c r="X2" i="2" s="1"/>
  <c r="C3" i="2"/>
  <c r="X3" i="2" s="1"/>
  <c r="C4" i="2"/>
  <c r="X4" i="2" s="1"/>
  <c r="C5" i="2"/>
  <c r="X5" i="2" s="1"/>
  <c r="C6" i="2"/>
  <c r="X6" i="2" s="1"/>
  <c r="C7" i="2"/>
  <c r="X7" i="2" s="1"/>
  <c r="C8" i="2"/>
  <c r="X8" i="2" s="1"/>
  <c r="C9" i="2"/>
  <c r="X9" i="2" s="1"/>
  <c r="C10" i="2"/>
  <c r="X10" i="2" s="1"/>
  <c r="C11" i="2"/>
  <c r="X11" i="2" s="1"/>
  <c r="C12" i="2"/>
  <c r="X12" i="2" s="1"/>
  <c r="C13" i="2"/>
  <c r="X13" i="2" s="1"/>
  <c r="C14" i="2"/>
  <c r="X14" i="2" s="1"/>
  <c r="C15" i="2"/>
  <c r="X15" i="2" s="1"/>
  <c r="C16" i="2"/>
  <c r="X16" i="2" s="1"/>
  <c r="C17" i="2"/>
  <c r="X17" i="2" s="1"/>
  <c r="C18" i="2"/>
  <c r="X18" i="2" s="1"/>
  <c r="C19" i="2"/>
  <c r="X19" i="2" s="1"/>
  <c r="C20" i="2"/>
  <c r="X20" i="2" s="1"/>
  <c r="C21" i="2"/>
  <c r="X21" i="2" s="1"/>
  <c r="C22" i="2"/>
  <c r="X22" i="2" s="1"/>
  <c r="C23" i="2"/>
  <c r="X23" i="2" s="1"/>
  <c r="C24" i="2"/>
  <c r="X24" i="2" s="1"/>
  <c r="C25" i="2"/>
  <c r="X25" i="2" s="1"/>
  <c r="C26" i="2"/>
  <c r="X26" i="2" s="1"/>
  <c r="C27" i="2"/>
  <c r="X27" i="2" s="1"/>
  <c r="C28" i="2"/>
  <c r="X28" i="2" s="1"/>
  <c r="C29" i="2"/>
  <c r="X29" i="2" s="1"/>
  <c r="C30" i="2"/>
  <c r="X30" i="2" s="1"/>
  <c r="C31" i="2"/>
  <c r="X31" i="2" s="1"/>
  <c r="C32" i="2"/>
  <c r="X32" i="2" s="1"/>
  <c r="C33" i="2"/>
  <c r="X33" i="2" s="1"/>
  <c r="C34" i="2"/>
  <c r="X34" i="2" s="1"/>
  <c r="C35" i="2"/>
  <c r="X35" i="2" s="1"/>
  <c r="C36" i="2"/>
  <c r="X36" i="2" s="1"/>
  <c r="C37" i="2"/>
  <c r="X37" i="2" s="1"/>
  <c r="C38" i="2"/>
  <c r="X38" i="2" s="1"/>
  <c r="C39" i="2"/>
  <c r="X39" i="2" s="1"/>
  <c r="C40" i="2"/>
  <c r="X40" i="2" s="1"/>
  <c r="C41" i="2"/>
  <c r="X41" i="2" s="1"/>
  <c r="C42" i="2"/>
  <c r="X42" i="2" s="1"/>
  <c r="C43" i="2"/>
  <c r="X43" i="2" s="1"/>
  <c r="C44" i="2"/>
  <c r="X44" i="2" s="1"/>
  <c r="C45" i="2"/>
  <c r="X45" i="2" s="1"/>
  <c r="C46" i="2"/>
  <c r="X46" i="2" s="1"/>
  <c r="C47" i="2"/>
  <c r="X47" i="2" s="1"/>
  <c r="C48" i="2"/>
  <c r="X48" i="2" s="1"/>
  <c r="C49" i="2"/>
  <c r="X49" i="2" s="1"/>
  <c r="C50" i="2"/>
  <c r="X50" i="2" s="1"/>
  <c r="C51" i="2"/>
  <c r="X51" i="2" s="1"/>
  <c r="C52" i="2"/>
  <c r="X52" i="2" s="1"/>
  <c r="C53" i="2"/>
  <c r="X53" i="2" s="1"/>
  <c r="C54" i="2"/>
  <c r="X54" i="2" s="1"/>
  <c r="C55" i="2"/>
  <c r="X55" i="2" s="1"/>
  <c r="C56" i="2"/>
  <c r="X56" i="2" s="1"/>
  <c r="C57" i="2"/>
  <c r="X57" i="2" s="1"/>
  <c r="C58" i="2"/>
  <c r="X58" i="2" s="1"/>
  <c r="C59" i="2"/>
  <c r="X59" i="2" s="1"/>
  <c r="C60" i="2"/>
  <c r="X60" i="2" s="1"/>
  <c r="C61" i="2"/>
  <c r="X61" i="2" s="1"/>
  <c r="C62" i="2"/>
  <c r="X62" i="2" s="1"/>
  <c r="C63" i="2"/>
  <c r="X63" i="2" s="1"/>
  <c r="B2" i="2"/>
  <c r="W2" i="2" s="1"/>
  <c r="B3" i="2"/>
  <c r="W3" i="2" s="1"/>
  <c r="B4" i="2"/>
  <c r="W4" i="2" s="1"/>
  <c r="B5" i="2"/>
  <c r="W5" i="2" s="1"/>
  <c r="B6" i="2"/>
  <c r="W6" i="2" s="1"/>
  <c r="B7" i="2"/>
  <c r="W7" i="2" s="1"/>
  <c r="B8" i="2"/>
  <c r="W8" i="2" s="1"/>
  <c r="B9" i="2"/>
  <c r="W9" i="2" s="1"/>
  <c r="B10" i="2"/>
  <c r="W10" i="2" s="1"/>
  <c r="B11" i="2"/>
  <c r="W11" i="2" s="1"/>
  <c r="B12" i="2"/>
  <c r="W12" i="2" s="1"/>
  <c r="B13" i="2"/>
  <c r="W13" i="2" s="1"/>
  <c r="B14" i="2"/>
  <c r="W14" i="2" s="1"/>
  <c r="B15" i="2"/>
  <c r="W15" i="2" s="1"/>
  <c r="B16" i="2"/>
  <c r="W16" i="2" s="1"/>
  <c r="B17" i="2"/>
  <c r="W17" i="2" s="1"/>
  <c r="B18" i="2"/>
  <c r="W18" i="2" s="1"/>
  <c r="B19" i="2"/>
  <c r="W19" i="2" s="1"/>
  <c r="B20" i="2"/>
  <c r="W20" i="2" s="1"/>
  <c r="B21" i="2"/>
  <c r="W21" i="2" s="1"/>
  <c r="B22" i="2"/>
  <c r="W22" i="2" s="1"/>
  <c r="B23" i="2"/>
  <c r="W23" i="2" s="1"/>
  <c r="B24" i="2"/>
  <c r="W24" i="2" s="1"/>
  <c r="B25" i="2"/>
  <c r="W25" i="2" s="1"/>
  <c r="B26" i="2"/>
  <c r="W26" i="2" s="1"/>
  <c r="B27" i="2"/>
  <c r="W27" i="2" s="1"/>
  <c r="B28" i="2"/>
  <c r="W28" i="2" s="1"/>
  <c r="B29" i="2"/>
  <c r="W29" i="2" s="1"/>
  <c r="B30" i="2"/>
  <c r="W30" i="2" s="1"/>
  <c r="B31" i="2"/>
  <c r="W31" i="2" s="1"/>
  <c r="B32" i="2"/>
  <c r="W32" i="2" s="1"/>
  <c r="B33" i="2"/>
  <c r="W33" i="2" s="1"/>
  <c r="B34" i="2"/>
  <c r="W34" i="2" s="1"/>
  <c r="B35" i="2"/>
  <c r="W35" i="2" s="1"/>
  <c r="B36" i="2"/>
  <c r="W36" i="2" s="1"/>
  <c r="B37" i="2"/>
  <c r="W37" i="2" s="1"/>
  <c r="B38" i="2"/>
  <c r="W38" i="2" s="1"/>
  <c r="B39" i="2"/>
  <c r="W39" i="2" s="1"/>
  <c r="B40" i="2"/>
  <c r="W40" i="2" s="1"/>
  <c r="B41" i="2"/>
  <c r="W41" i="2" s="1"/>
  <c r="B42" i="2"/>
  <c r="W42" i="2" s="1"/>
  <c r="B43" i="2"/>
  <c r="W43" i="2" s="1"/>
  <c r="B44" i="2"/>
  <c r="W44" i="2" s="1"/>
  <c r="B45" i="2"/>
  <c r="W45" i="2" s="1"/>
  <c r="B46" i="2"/>
  <c r="W46" i="2" s="1"/>
  <c r="B47" i="2"/>
  <c r="W47" i="2" s="1"/>
  <c r="B48" i="2"/>
  <c r="W48" i="2" s="1"/>
  <c r="B49" i="2"/>
  <c r="W49" i="2" s="1"/>
  <c r="B50" i="2"/>
  <c r="W50" i="2" s="1"/>
  <c r="B51" i="2"/>
  <c r="W51" i="2" s="1"/>
  <c r="B52" i="2"/>
  <c r="W52" i="2" s="1"/>
  <c r="B53" i="2"/>
  <c r="W53" i="2" s="1"/>
  <c r="B54" i="2"/>
  <c r="W54" i="2" s="1"/>
  <c r="B55" i="2"/>
  <c r="W55" i="2" s="1"/>
  <c r="B56" i="2"/>
  <c r="W56" i="2" s="1"/>
  <c r="B57" i="2"/>
  <c r="W57" i="2" s="1"/>
  <c r="B58" i="2"/>
  <c r="W58" i="2" s="1"/>
  <c r="B59" i="2"/>
  <c r="W59" i="2" s="1"/>
  <c r="B60" i="2"/>
  <c r="W60" i="2" s="1"/>
  <c r="B61" i="2"/>
  <c r="W61" i="2" s="1"/>
  <c r="B62" i="2"/>
  <c r="W62" i="2" s="1"/>
  <c r="B63" i="2"/>
  <c r="W63" i="2" s="1"/>
  <c r="A63" i="2"/>
  <c r="V63" i="2" s="1"/>
  <c r="A62" i="2"/>
  <c r="V62" i="2" s="1"/>
  <c r="A61" i="2"/>
  <c r="V61" i="2" s="1"/>
  <c r="A60" i="2"/>
  <c r="V60" i="2" s="1"/>
  <c r="A59" i="2"/>
  <c r="V59" i="2" s="1"/>
  <c r="A58" i="2"/>
  <c r="V58" i="2" s="1"/>
  <c r="A57" i="2"/>
  <c r="V57" i="2" s="1"/>
  <c r="A56" i="2"/>
  <c r="V56" i="2" s="1"/>
  <c r="A55" i="2"/>
  <c r="V55" i="2" s="1"/>
  <c r="A54" i="2"/>
  <c r="V54" i="2" s="1"/>
  <c r="A53" i="2"/>
  <c r="V53" i="2" s="1"/>
  <c r="A52" i="2"/>
  <c r="V52" i="2" s="1"/>
  <c r="A51" i="2"/>
  <c r="V51" i="2" s="1"/>
  <c r="A50" i="2"/>
  <c r="V50" i="2" s="1"/>
  <c r="A49" i="2"/>
  <c r="V49" i="2" s="1"/>
  <c r="A48" i="2"/>
  <c r="V48" i="2" s="1"/>
  <c r="A47" i="2"/>
  <c r="V47" i="2" s="1"/>
  <c r="A46" i="2"/>
  <c r="V46" i="2" s="1"/>
  <c r="A45" i="2"/>
  <c r="V45" i="2" s="1"/>
  <c r="A44" i="2"/>
  <c r="V44" i="2" s="1"/>
  <c r="A43" i="2"/>
  <c r="V43" i="2" s="1"/>
  <c r="A42" i="2"/>
  <c r="V42" i="2" s="1"/>
  <c r="A41" i="2"/>
  <c r="V41" i="2" s="1"/>
  <c r="A40" i="2"/>
  <c r="V40" i="2" s="1"/>
  <c r="A39" i="2"/>
  <c r="V39" i="2" s="1"/>
  <c r="A38" i="2"/>
  <c r="V38" i="2" s="1"/>
  <c r="A37" i="2"/>
  <c r="V37" i="2" s="1"/>
  <c r="A36" i="2"/>
  <c r="V36" i="2" s="1"/>
  <c r="A35" i="2"/>
  <c r="V35" i="2" s="1"/>
  <c r="A34" i="2"/>
  <c r="V34" i="2" s="1"/>
  <c r="A33" i="2"/>
  <c r="V33" i="2" s="1"/>
  <c r="A32" i="2"/>
  <c r="V32" i="2" s="1"/>
  <c r="A31" i="2"/>
  <c r="V31" i="2" s="1"/>
  <c r="A30" i="2"/>
  <c r="V30" i="2" s="1"/>
  <c r="A29" i="2"/>
  <c r="V29" i="2" s="1"/>
  <c r="A28" i="2"/>
  <c r="V28" i="2" s="1"/>
  <c r="A27" i="2"/>
  <c r="V27" i="2" s="1"/>
  <c r="A26" i="2"/>
  <c r="V26" i="2" s="1"/>
  <c r="A25" i="2"/>
  <c r="V25" i="2" s="1"/>
  <c r="A24" i="2"/>
  <c r="V24" i="2" s="1"/>
  <c r="A23" i="2"/>
  <c r="V23" i="2" s="1"/>
  <c r="A22" i="2"/>
  <c r="V22" i="2" s="1"/>
  <c r="A21" i="2"/>
  <c r="V21" i="2" s="1"/>
  <c r="A20" i="2"/>
  <c r="V20" i="2" s="1"/>
  <c r="A19" i="2"/>
  <c r="V19" i="2" s="1"/>
  <c r="A18" i="2"/>
  <c r="V18" i="2" s="1"/>
  <c r="A17" i="2"/>
  <c r="V17" i="2" s="1"/>
  <c r="A16" i="2"/>
  <c r="V16" i="2" s="1"/>
  <c r="A15" i="2"/>
  <c r="V15" i="2" s="1"/>
  <c r="A14" i="2"/>
  <c r="V14" i="2" s="1"/>
  <c r="A13" i="2"/>
  <c r="V13" i="2" s="1"/>
  <c r="A12" i="2"/>
  <c r="V12" i="2" s="1"/>
  <c r="A11" i="2"/>
  <c r="V11" i="2" s="1"/>
  <c r="A10" i="2"/>
  <c r="V10" i="2" s="1"/>
  <c r="A9" i="2"/>
  <c r="V9" i="2" s="1"/>
  <c r="A8" i="2"/>
  <c r="V8" i="2" s="1"/>
  <c r="A7" i="2"/>
  <c r="V7" i="2" s="1"/>
  <c r="A6" i="2"/>
  <c r="V6" i="2" s="1"/>
  <c r="A5" i="2"/>
  <c r="V5" i="2" s="1"/>
  <c r="A4" i="2"/>
  <c r="V4" i="2" s="1"/>
  <c r="A3" i="2"/>
  <c r="V3" i="2" s="1"/>
  <c r="A2" i="2"/>
  <c r="V2" i="2" s="1"/>
  <c r="AL19" i="2" l="1"/>
  <c r="AK19" i="2"/>
  <c r="AK20" i="2"/>
  <c r="AM9" i="2"/>
  <c r="AM19" i="2"/>
  <c r="AH11" i="2"/>
  <c r="AJ7" i="2"/>
  <c r="AJ19" i="2"/>
  <c r="AI19" i="2"/>
  <c r="AG50" i="2"/>
</calcChain>
</file>

<file path=xl/sharedStrings.xml><?xml version="1.0" encoding="utf-8"?>
<sst xmlns="http://schemas.openxmlformats.org/spreadsheetml/2006/main" count="2556" uniqueCount="1016">
  <si>
    <r>
      <rPr>
        <b/>
        <sz val="10"/>
        <rFont val="Helvetica"/>
        <family val="2"/>
      </rPr>
      <t xml:space="preserve">COUNTY
</t>
    </r>
    <r>
      <rPr>
        <sz val="10"/>
        <rFont val="Helvetica"/>
        <family val="2"/>
      </rPr>
      <t>Riverside</t>
    </r>
  </si>
  <si>
    <r>
      <rPr>
        <b/>
        <sz val="10"/>
        <rFont val="Helvetica"/>
        <family val="2"/>
      </rPr>
      <t xml:space="preserve">LOCALITY
</t>
    </r>
    <r>
      <rPr>
        <sz val="10"/>
        <rFont val="Helvetica"/>
        <family val="2"/>
      </rPr>
      <t>HEMET</t>
    </r>
  </si>
  <si>
    <r>
      <rPr>
        <b/>
        <sz val="10"/>
        <rFont val="Helvetica"/>
        <family val="2"/>
      </rPr>
      <t xml:space="preserve">STATION ID
</t>
    </r>
    <r>
      <rPr>
        <sz val="10"/>
        <rFont val="Helvetica"/>
        <family val="2"/>
      </rPr>
      <t>Z 10181</t>
    </r>
  </si>
  <si>
    <r>
      <rPr>
        <b/>
        <sz val="10"/>
        <rFont val="Helvetica"/>
        <family val="2"/>
      </rPr>
      <t xml:space="preserve">TOWNSHIP / RANGE SBB&amp;M
</t>
    </r>
    <r>
      <rPr>
        <sz val="10"/>
        <rFont val="Helvetica"/>
        <family val="2"/>
      </rPr>
      <t>5S / 2W</t>
    </r>
  </si>
  <si>
    <r>
      <rPr>
        <b/>
        <sz val="10"/>
        <rFont val="Helvetica"/>
        <family val="2"/>
      </rPr>
      <t xml:space="preserve">SECTION
</t>
    </r>
    <r>
      <rPr>
        <sz val="10"/>
        <rFont val="Helvetica"/>
        <family val="2"/>
      </rPr>
      <t>35</t>
    </r>
  </si>
  <si>
    <r>
      <rPr>
        <b/>
        <sz val="10"/>
        <rFont val="Helvetica"/>
        <family val="2"/>
      </rPr>
      <t xml:space="preserve">GRID &amp; ZONE
</t>
    </r>
    <r>
      <rPr>
        <sz val="10"/>
        <rFont val="Helvetica"/>
        <family val="2"/>
      </rPr>
      <t>CA LAMBERT 6</t>
    </r>
  </si>
  <si>
    <r>
      <rPr>
        <b/>
        <sz val="10"/>
        <rFont val="Helvetica"/>
        <family val="2"/>
      </rPr>
      <t xml:space="preserve">GEOID
</t>
    </r>
    <r>
      <rPr>
        <sz val="10"/>
        <rFont val="Helvetica"/>
        <family val="2"/>
      </rPr>
      <t>2009</t>
    </r>
  </si>
  <si>
    <r>
      <rPr>
        <b/>
        <sz val="10"/>
        <rFont val="Helvetica"/>
        <family val="2"/>
      </rPr>
      <t xml:space="preserve">SURVEY DATE
</t>
    </r>
    <r>
      <rPr>
        <sz val="10"/>
        <rFont val="Helvetica"/>
        <family val="2"/>
      </rPr>
      <t>02/01/2018</t>
    </r>
  </si>
  <si>
    <r>
      <rPr>
        <b/>
        <sz val="10"/>
        <rFont val="Helvetica"/>
        <family val="2"/>
      </rPr>
      <t xml:space="preserve">HORIZONTAL DATUM
</t>
    </r>
    <r>
      <rPr>
        <sz val="10"/>
        <rFont val="Helvetica"/>
        <family val="2"/>
      </rPr>
      <t>NAD 83</t>
    </r>
  </si>
  <si>
    <r>
      <rPr>
        <b/>
        <sz val="10"/>
        <rFont val="Helvetica"/>
        <family val="2"/>
      </rPr>
      <t xml:space="preserve">EPOCH DATE
</t>
    </r>
    <r>
      <rPr>
        <sz val="10"/>
        <rFont val="Helvetica"/>
        <family val="2"/>
      </rPr>
      <t>2017.50</t>
    </r>
  </si>
  <si>
    <r>
      <rPr>
        <b/>
        <sz val="10"/>
        <rFont val="Helvetica"/>
        <family val="2"/>
      </rPr>
      <t xml:space="preserve">VERTICAL DATUM
</t>
    </r>
    <r>
      <rPr>
        <sz val="10"/>
        <rFont val="Helvetica"/>
        <family val="2"/>
      </rPr>
      <t>COH 88</t>
    </r>
  </si>
  <si>
    <r>
      <rPr>
        <b/>
        <sz val="10"/>
        <rFont val="Helvetica"/>
        <family val="2"/>
      </rPr>
      <t xml:space="preserve">COLLECTION METHOD
</t>
    </r>
    <r>
      <rPr>
        <sz val="10"/>
        <rFont val="Helvetica"/>
        <family val="2"/>
      </rPr>
      <t>PPK                           PPK</t>
    </r>
  </si>
  <si>
    <r>
      <rPr>
        <b/>
        <sz val="10"/>
        <rFont val="Helvetica"/>
        <family val="2"/>
      </rPr>
      <t xml:space="preserve">NORTHING
</t>
    </r>
    <r>
      <rPr>
        <sz val="10"/>
        <rFont val="Helvetica"/>
        <family val="2"/>
      </rPr>
      <t>2194032.18 FT</t>
    </r>
  </si>
  <si>
    <r>
      <rPr>
        <b/>
        <sz val="10"/>
        <rFont val="Helvetica"/>
        <family val="2"/>
      </rPr>
      <t xml:space="preserve">EASTING
</t>
    </r>
    <r>
      <rPr>
        <sz val="10"/>
        <rFont val="Helvetica"/>
        <family val="2"/>
      </rPr>
      <t>6313283.44 FT</t>
    </r>
  </si>
  <si>
    <r>
      <rPr>
        <b/>
        <sz val="10"/>
        <rFont val="Helvetica"/>
        <family val="2"/>
      </rPr>
      <t xml:space="preserve">ELEVATION
</t>
    </r>
    <r>
      <rPr>
        <sz val="10"/>
        <rFont val="Helvetica"/>
        <family val="2"/>
      </rPr>
      <t>1897.08 FT</t>
    </r>
  </si>
  <si>
    <r>
      <rPr>
        <b/>
        <sz val="10"/>
        <rFont val="Helvetica"/>
        <family val="2"/>
      </rPr>
      <t xml:space="preserve">LATITUDE
</t>
    </r>
    <r>
      <rPr>
        <sz val="10"/>
        <rFont val="Arial"/>
        <family val="2"/>
      </rPr>
      <t>33°41 '7 82961" N</t>
    </r>
  </si>
  <si>
    <r>
      <rPr>
        <b/>
        <sz val="10"/>
        <rFont val="Helvetica"/>
        <family val="2"/>
      </rPr>
      <t xml:space="preserve">LONGITUDE
</t>
    </r>
    <r>
      <rPr>
        <sz val="10"/>
        <rFont val="Arial"/>
        <family val="2"/>
      </rPr>
      <t>11'7°3 59 43963" w</t>
    </r>
  </si>
  <si>
    <r>
      <rPr>
        <b/>
        <sz val="10"/>
        <rFont val="Helvetica"/>
        <family val="2"/>
      </rPr>
      <t xml:space="preserve">ELLIPSOID HEIGHT
</t>
    </r>
    <r>
      <rPr>
        <sz val="10"/>
        <rFont val="Helvetica"/>
        <family val="2"/>
      </rPr>
      <t>1790.728 FT</t>
    </r>
  </si>
  <si>
    <r>
      <rPr>
        <b/>
        <sz val="10"/>
        <rFont val="Helvetica"/>
        <family val="2"/>
      </rPr>
      <t xml:space="preserve">DESCRIPTION        </t>
    </r>
    <r>
      <rPr>
        <sz val="10"/>
        <rFont val="Helvetica"/>
        <family val="2"/>
      </rPr>
      <t xml:space="preserve">FD 1" IP
</t>
    </r>
    <r>
      <rPr>
        <sz val="10"/>
        <rFont val="Helvetica"/>
        <family val="2"/>
      </rPr>
      <t xml:space="preserve">W/WOOD PLUG UP 0.25'
</t>
    </r>
    <r>
      <rPr>
        <b/>
        <sz val="10"/>
        <rFont val="Helvetica"/>
        <family val="2"/>
      </rPr>
      <t>SUMMARY</t>
    </r>
  </si>
  <si>
    <r>
      <rPr>
        <b/>
        <sz val="10"/>
        <rFont val="Helvetica"/>
        <family val="2"/>
      </rPr>
      <t xml:space="preserve">LOCALITY
</t>
    </r>
    <r>
      <rPr>
        <sz val="10"/>
        <rFont val="Helvetica"/>
        <family val="2"/>
      </rPr>
      <t>RIVERSIDE</t>
    </r>
  </si>
  <si>
    <r>
      <rPr>
        <b/>
        <sz val="10"/>
        <rFont val="Helvetica"/>
        <family val="2"/>
      </rPr>
      <t xml:space="preserve">STATION ID
</t>
    </r>
    <r>
      <rPr>
        <sz val="10"/>
        <rFont val="Helvetica"/>
        <family val="2"/>
      </rPr>
      <t>Z 12892</t>
    </r>
  </si>
  <si>
    <r>
      <rPr>
        <b/>
        <sz val="10"/>
        <rFont val="Helvetica"/>
        <family val="2"/>
      </rPr>
      <t xml:space="preserve">TOWNSHIP / RANGE SBB&amp;M
</t>
    </r>
    <r>
      <rPr>
        <sz val="10"/>
        <rFont val="Helvetica"/>
        <family val="2"/>
      </rPr>
      <t>2S / 5W</t>
    </r>
  </si>
  <si>
    <r>
      <rPr>
        <b/>
        <sz val="10"/>
        <rFont val="Helvetica"/>
        <family val="2"/>
      </rPr>
      <t xml:space="preserve">SECTION
</t>
    </r>
    <r>
      <rPr>
        <sz val="10"/>
        <rFont val="Helvetica"/>
        <family val="2"/>
      </rPr>
      <t>1</t>
    </r>
  </si>
  <si>
    <r>
      <rPr>
        <b/>
        <sz val="10"/>
        <rFont val="Helvetica"/>
        <family val="2"/>
      </rPr>
      <t xml:space="preserve">SURVEY DATE
</t>
    </r>
    <r>
      <rPr>
        <sz val="10"/>
        <rFont val="Helvetica"/>
        <family val="2"/>
      </rPr>
      <t>08/01/2010</t>
    </r>
  </si>
  <si>
    <r>
      <rPr>
        <b/>
        <sz val="10"/>
        <rFont val="Helvetica"/>
        <family val="2"/>
      </rPr>
      <t xml:space="preserve">EPOCH DATE
</t>
    </r>
    <r>
      <rPr>
        <sz val="10"/>
        <rFont val="Helvetica"/>
        <family val="2"/>
      </rPr>
      <t>1992.90</t>
    </r>
  </si>
  <si>
    <r>
      <rPr>
        <b/>
        <sz val="10"/>
        <rFont val="Helvetica"/>
        <family val="2"/>
      </rPr>
      <t xml:space="preserve">VERTICAL DATUM
</t>
    </r>
    <r>
      <rPr>
        <sz val="10"/>
        <rFont val="Helvetica"/>
        <family val="2"/>
      </rPr>
      <t>NGVD 29</t>
    </r>
  </si>
  <si>
    <r>
      <rPr>
        <b/>
        <sz val="10"/>
        <rFont val="Helvetica"/>
        <family val="2"/>
      </rPr>
      <t xml:space="preserve">NORTHING
</t>
    </r>
    <r>
      <rPr>
        <sz val="10"/>
        <rFont val="Helvetica"/>
        <family val="2"/>
      </rPr>
      <t>2319953.92 FT</t>
    </r>
  </si>
  <si>
    <r>
      <rPr>
        <b/>
        <sz val="10"/>
        <rFont val="Helvetica"/>
        <family val="2"/>
      </rPr>
      <t xml:space="preserve">EASTING
</t>
    </r>
    <r>
      <rPr>
        <sz val="10"/>
        <rFont val="Helvetica"/>
        <family val="2"/>
      </rPr>
      <t>6225806.76 FT</t>
    </r>
  </si>
  <si>
    <r>
      <rPr>
        <b/>
        <sz val="10"/>
        <rFont val="Helvetica"/>
        <family val="2"/>
      </rPr>
      <t xml:space="preserve">ELEVATION
</t>
    </r>
    <r>
      <rPr>
        <sz val="10"/>
        <rFont val="Helvetica"/>
        <family val="2"/>
      </rPr>
      <t>862.40 FT</t>
    </r>
  </si>
  <si>
    <r>
      <rPr>
        <b/>
        <sz val="10"/>
        <rFont val="Helvetica"/>
        <family val="2"/>
      </rPr>
      <t xml:space="preserve">LATITUDE
</t>
    </r>
    <r>
      <rPr>
        <sz val="10"/>
        <rFont val="Arial"/>
        <family val="2"/>
      </rPr>
      <t>34°1 45 48804" N</t>
    </r>
  </si>
  <si>
    <r>
      <rPr>
        <b/>
        <sz val="10"/>
        <rFont val="Helvetica"/>
        <family val="2"/>
      </rPr>
      <t xml:space="preserve">LONGITUDE
</t>
    </r>
    <r>
      <rPr>
        <sz val="10"/>
        <rFont val="Arial"/>
        <family val="2"/>
      </rPr>
      <t>117°21 30 44574" W</t>
    </r>
  </si>
  <si>
    <r>
      <rPr>
        <b/>
        <sz val="10"/>
        <rFont val="Helvetica"/>
        <family val="2"/>
      </rPr>
      <t xml:space="preserve">ELLIPSOID HEIGHT
</t>
    </r>
    <r>
      <rPr>
        <sz val="10"/>
        <rFont val="Helvetica"/>
        <family val="2"/>
      </rPr>
      <t>754.196 FT</t>
    </r>
  </si>
  <si>
    <r>
      <rPr>
        <b/>
        <sz val="10"/>
        <rFont val="Helvetica"/>
        <family val="2"/>
      </rPr>
      <t xml:space="preserve">DESCRIPTION        </t>
    </r>
    <r>
      <rPr>
        <sz val="10"/>
        <rFont val="Helvetica"/>
        <family val="2"/>
      </rPr>
      <t xml:space="preserve">FD MAG NL
</t>
    </r>
    <r>
      <rPr>
        <sz val="10"/>
        <rFont val="Helvetica"/>
        <family val="2"/>
      </rPr>
      <t xml:space="preserve">W/ ILLEG TAG FLUSH
</t>
    </r>
    <r>
      <rPr>
        <b/>
        <sz val="10"/>
        <rFont val="Helvetica"/>
        <family val="2"/>
      </rPr>
      <t xml:space="preserve">SUMMARY              </t>
    </r>
    <r>
      <rPr>
        <sz val="10"/>
        <rFont val="Helvetica"/>
        <family val="2"/>
      </rPr>
      <t>IN AC ON BIKE TRAIL</t>
    </r>
  </si>
  <si>
    <r>
      <rPr>
        <b/>
        <sz val="10"/>
        <rFont val="Helvetica"/>
        <family val="2"/>
      </rPr>
      <t xml:space="preserve">LOCALITY
</t>
    </r>
    <r>
      <rPr>
        <sz val="10"/>
        <rFont val="Helvetica"/>
        <family val="2"/>
      </rPr>
      <t>PALM SPRINGS</t>
    </r>
  </si>
  <si>
    <r>
      <rPr>
        <b/>
        <sz val="10"/>
        <rFont val="Helvetica"/>
        <family val="2"/>
      </rPr>
      <t xml:space="preserve">STATION ID
</t>
    </r>
    <r>
      <rPr>
        <sz val="10"/>
        <rFont val="Helvetica"/>
        <family val="2"/>
      </rPr>
      <t>Z 13083</t>
    </r>
  </si>
  <si>
    <r>
      <rPr>
        <b/>
        <sz val="10"/>
        <rFont val="Helvetica"/>
        <family val="2"/>
      </rPr>
      <t xml:space="preserve">TOWNSHIP / RANGE SBB&amp;M
</t>
    </r>
    <r>
      <rPr>
        <sz val="10"/>
        <rFont val="Helvetica"/>
        <family val="2"/>
      </rPr>
      <t>4S / 4E</t>
    </r>
  </si>
  <si>
    <r>
      <rPr>
        <b/>
        <sz val="10"/>
        <rFont val="Helvetica"/>
        <family val="2"/>
      </rPr>
      <t xml:space="preserve">GEOID
</t>
    </r>
    <r>
      <rPr>
        <sz val="10"/>
        <rFont val="Helvetica"/>
        <family val="2"/>
      </rPr>
      <t>2003</t>
    </r>
  </si>
  <si>
    <r>
      <rPr>
        <b/>
        <sz val="10"/>
        <rFont val="Helvetica"/>
        <family val="2"/>
      </rPr>
      <t xml:space="preserve">SURVEY DATE
</t>
    </r>
    <r>
      <rPr>
        <sz val="10"/>
        <rFont val="Helvetica"/>
        <family val="2"/>
      </rPr>
      <t>11/01/2007</t>
    </r>
  </si>
  <si>
    <r>
      <rPr>
        <b/>
        <sz val="10"/>
        <rFont val="Helvetica"/>
        <family val="2"/>
      </rPr>
      <t xml:space="preserve">EPOCH DATE
</t>
    </r>
    <r>
      <rPr>
        <sz val="10"/>
        <rFont val="Helvetica"/>
        <family val="2"/>
      </rPr>
      <t>2007.00</t>
    </r>
  </si>
  <si>
    <r>
      <rPr>
        <b/>
        <sz val="10"/>
        <rFont val="Helvetica"/>
        <family val="2"/>
      </rPr>
      <t xml:space="preserve">VERTICAL DATUM
</t>
    </r>
    <r>
      <rPr>
        <sz val="10"/>
        <rFont val="Helvetica"/>
        <family val="2"/>
      </rPr>
      <t>NAVD 88</t>
    </r>
  </si>
  <si>
    <r>
      <rPr>
        <b/>
        <sz val="10"/>
        <rFont val="Helvetica"/>
        <family val="2"/>
      </rPr>
      <t xml:space="preserve">NORTHING
</t>
    </r>
    <r>
      <rPr>
        <sz val="10"/>
        <rFont val="Helvetica"/>
        <family val="2"/>
      </rPr>
      <t>2256321.90 FT</t>
    </r>
  </si>
  <si>
    <r>
      <rPr>
        <b/>
        <sz val="10"/>
        <rFont val="Helvetica"/>
        <family val="2"/>
      </rPr>
      <t xml:space="preserve">EASTING
</t>
    </r>
    <r>
      <rPr>
        <sz val="10"/>
        <rFont val="Helvetica"/>
        <family val="2"/>
      </rPr>
      <t>6479740.18 FT</t>
    </r>
  </si>
  <si>
    <r>
      <rPr>
        <b/>
        <sz val="10"/>
        <rFont val="Helvetica"/>
        <family val="2"/>
      </rPr>
      <t xml:space="preserve">ELEVATION
</t>
    </r>
    <r>
      <rPr>
        <sz val="10"/>
        <rFont val="Helvetica"/>
        <family val="2"/>
      </rPr>
      <t>516.40 FT</t>
    </r>
  </si>
  <si>
    <r>
      <rPr>
        <b/>
        <sz val="10"/>
        <rFont val="Helvetica"/>
        <family val="2"/>
      </rPr>
      <t xml:space="preserve">LATITUDE
</t>
    </r>
    <r>
      <rPr>
        <sz val="10"/>
        <rFont val="Arial"/>
        <family val="2"/>
      </rPr>
      <t>33°51 32.63162" N</t>
    </r>
  </si>
  <si>
    <r>
      <rPr>
        <b/>
        <sz val="10"/>
        <rFont val="Helvetica"/>
        <family val="2"/>
      </rPr>
      <t xml:space="preserve">LONGITUDE
</t>
    </r>
    <r>
      <rPr>
        <sz val="10"/>
        <rFont val="Arial"/>
        <family val="2"/>
      </rPr>
      <t>116°31 11.46931" w</t>
    </r>
  </si>
  <si>
    <r>
      <rPr>
        <b/>
        <sz val="10"/>
        <rFont val="Helvetica"/>
        <family val="2"/>
      </rPr>
      <t xml:space="preserve">ELLIPSOID HEIGHT
</t>
    </r>
    <r>
      <rPr>
        <sz val="10"/>
        <rFont val="Helvetica"/>
        <family val="2"/>
      </rPr>
      <t>410.057 FT</t>
    </r>
  </si>
  <si>
    <r>
      <rPr>
        <b/>
        <sz val="10"/>
        <rFont val="Helvetica"/>
        <family val="2"/>
      </rPr>
      <t xml:space="preserve">STATION ID
</t>
    </r>
    <r>
      <rPr>
        <sz val="10"/>
        <rFont val="Helvetica"/>
        <family val="2"/>
      </rPr>
      <t>Z 13085</t>
    </r>
  </si>
  <si>
    <r>
      <rPr>
        <b/>
        <sz val="10"/>
        <rFont val="Helvetica"/>
        <family val="2"/>
      </rPr>
      <t xml:space="preserve">TOWNSHIP / RANGE SBB&amp;M
</t>
    </r>
    <r>
      <rPr>
        <sz val="10"/>
        <rFont val="Helvetica"/>
        <family val="2"/>
      </rPr>
      <t>3S / 4E</t>
    </r>
  </si>
  <si>
    <r>
      <rPr>
        <b/>
        <sz val="10"/>
        <rFont val="Helvetica"/>
        <family val="2"/>
      </rPr>
      <t xml:space="preserve">NORTHING
</t>
    </r>
    <r>
      <rPr>
        <sz val="10"/>
        <rFont val="Helvetica"/>
        <family val="2"/>
      </rPr>
      <t>2259574.54 FT</t>
    </r>
  </si>
  <si>
    <r>
      <rPr>
        <b/>
        <sz val="10"/>
        <rFont val="Helvetica"/>
        <family val="2"/>
      </rPr>
      <t xml:space="preserve">EASTING
</t>
    </r>
    <r>
      <rPr>
        <sz val="10"/>
        <rFont val="Helvetica"/>
        <family val="2"/>
      </rPr>
      <t>6476888.03 FT</t>
    </r>
  </si>
  <si>
    <r>
      <rPr>
        <b/>
        <sz val="10"/>
        <rFont val="Helvetica"/>
        <family val="2"/>
      </rPr>
      <t xml:space="preserve">ELEVATION
</t>
    </r>
    <r>
      <rPr>
        <sz val="10"/>
        <rFont val="Helvetica"/>
        <family val="2"/>
      </rPr>
      <t>564.00 FT</t>
    </r>
  </si>
  <si>
    <r>
      <rPr>
        <b/>
        <sz val="10"/>
        <rFont val="Helvetica"/>
        <family val="2"/>
      </rPr>
      <t xml:space="preserve">LATITUDE
</t>
    </r>
    <r>
      <rPr>
        <sz val="10"/>
        <rFont val="Arial"/>
        <family val="2"/>
      </rPr>
      <t>33°52'4.73425" N</t>
    </r>
  </si>
  <si>
    <r>
      <rPr>
        <b/>
        <sz val="10"/>
        <rFont val="Helvetica"/>
        <family val="2"/>
      </rPr>
      <t xml:space="preserve">LONGITUDE
</t>
    </r>
    <r>
      <rPr>
        <sz val="10"/>
        <rFont val="Arial"/>
        <family val="2"/>
      </rPr>
      <t>116°31'45.39274" w</t>
    </r>
  </si>
  <si>
    <r>
      <rPr>
        <b/>
        <sz val="10"/>
        <rFont val="Helvetica"/>
        <family val="2"/>
      </rPr>
      <t xml:space="preserve">ELLIPSOID HEIGHT
</t>
    </r>
    <r>
      <rPr>
        <sz val="10"/>
        <rFont val="Helvetica"/>
        <family val="2"/>
      </rPr>
      <t>457.725 FT</t>
    </r>
  </si>
  <si>
    <r>
      <rPr>
        <b/>
        <sz val="10"/>
        <rFont val="Helvetica"/>
        <family val="2"/>
      </rPr>
      <t xml:space="preserve">DESCRIPTION        </t>
    </r>
    <r>
      <rPr>
        <sz val="10"/>
        <rFont val="Helvetica"/>
        <family val="2"/>
      </rPr>
      <t xml:space="preserve">FD 1"x2" WOOD HUB
</t>
    </r>
    <r>
      <rPr>
        <sz val="10"/>
        <rFont val="Helvetica"/>
        <family val="2"/>
      </rPr>
      <t xml:space="preserve">W/ TACK FLUSH
</t>
    </r>
    <r>
      <rPr>
        <b/>
        <sz val="10"/>
        <rFont val="Helvetica"/>
        <family val="2"/>
      </rPr>
      <t xml:space="preserve">SUMMARY              </t>
    </r>
    <r>
      <rPr>
        <sz val="10"/>
        <rFont val="Helvetica"/>
        <family val="2"/>
      </rPr>
      <t>ON CONSTRUCTION SITE, WON'T LAST.</t>
    </r>
  </si>
  <si>
    <r>
      <rPr>
        <b/>
        <sz val="10"/>
        <rFont val="Helvetica"/>
        <family val="2"/>
      </rPr>
      <t xml:space="preserve">STATION ID
</t>
    </r>
    <r>
      <rPr>
        <sz val="10"/>
        <rFont val="Helvetica"/>
        <family val="2"/>
      </rPr>
      <t>Z 13087</t>
    </r>
  </si>
  <si>
    <r>
      <rPr>
        <b/>
        <sz val="10"/>
        <rFont val="Helvetica"/>
        <family val="2"/>
      </rPr>
      <t xml:space="preserve">NORTHING
</t>
    </r>
    <r>
      <rPr>
        <sz val="10"/>
        <rFont val="Helvetica"/>
        <family val="2"/>
      </rPr>
      <t>2253794.60 FT</t>
    </r>
  </si>
  <si>
    <r>
      <rPr>
        <b/>
        <sz val="10"/>
        <rFont val="Helvetica"/>
        <family val="2"/>
      </rPr>
      <t xml:space="preserve">EASTING
</t>
    </r>
    <r>
      <rPr>
        <sz val="10"/>
        <rFont val="Helvetica"/>
        <family val="2"/>
      </rPr>
      <t>6482070.94 FT</t>
    </r>
  </si>
  <si>
    <r>
      <rPr>
        <b/>
        <sz val="10"/>
        <rFont val="Helvetica"/>
        <family val="2"/>
      </rPr>
      <t xml:space="preserve">ELEVATION
</t>
    </r>
    <r>
      <rPr>
        <sz val="10"/>
        <rFont val="Helvetica"/>
        <family val="2"/>
      </rPr>
      <t>486.10 FT</t>
    </r>
  </si>
  <si>
    <r>
      <rPr>
        <b/>
        <sz val="10"/>
        <rFont val="Helvetica"/>
        <family val="2"/>
      </rPr>
      <t xml:space="preserve">LATITUDE
</t>
    </r>
    <r>
      <rPr>
        <sz val="10"/>
        <rFont val="Arial"/>
        <family val="2"/>
      </rPr>
      <t>33°51'7.68888" N</t>
    </r>
  </si>
  <si>
    <r>
      <rPr>
        <b/>
        <sz val="10"/>
        <rFont val="Helvetica"/>
        <family val="2"/>
      </rPr>
      <t xml:space="preserve">LONGITUDE
</t>
    </r>
    <r>
      <rPr>
        <sz val="10"/>
        <rFont val="Arial"/>
        <family val="2"/>
      </rPr>
      <t>116°30'43.75628" w</t>
    </r>
  </si>
  <si>
    <r>
      <rPr>
        <b/>
        <sz val="10"/>
        <rFont val="Helvetica"/>
        <family val="2"/>
      </rPr>
      <t xml:space="preserve">ELLIPSOID HEIGHT
</t>
    </r>
    <r>
      <rPr>
        <sz val="10"/>
        <rFont val="Helvetica"/>
        <family val="2"/>
      </rPr>
      <t>379.709 FT</t>
    </r>
  </si>
  <si>
    <r>
      <rPr>
        <b/>
        <sz val="10"/>
        <rFont val="Helvetica"/>
        <family val="2"/>
      </rPr>
      <t xml:space="preserve">DESCRIPTION        </t>
    </r>
    <r>
      <rPr>
        <sz val="10"/>
        <rFont val="Helvetica"/>
        <family val="2"/>
      </rPr>
      <t xml:space="preserve">FD PK NAIL
</t>
    </r>
    <r>
      <rPr>
        <sz val="10"/>
        <rFont val="Helvetica"/>
        <family val="2"/>
      </rPr>
      <t xml:space="preserve">FLUSH
</t>
    </r>
    <r>
      <rPr>
        <b/>
        <sz val="10"/>
        <rFont val="Helvetica"/>
        <family val="2"/>
      </rPr>
      <t xml:space="preserve">SUMMARY              </t>
    </r>
    <r>
      <rPr>
        <sz val="10"/>
        <rFont val="Helvetica"/>
        <family val="2"/>
      </rPr>
      <t>ADDRESS 3142 VERONA RD.</t>
    </r>
  </si>
  <si>
    <r>
      <rPr>
        <b/>
        <sz val="10"/>
        <rFont val="Helvetica"/>
        <family val="2"/>
      </rPr>
      <t xml:space="preserve">STATION ID
</t>
    </r>
    <r>
      <rPr>
        <sz val="10"/>
        <rFont val="Helvetica"/>
        <family val="2"/>
      </rPr>
      <t>Z 13103</t>
    </r>
  </si>
  <si>
    <r>
      <rPr>
        <b/>
        <sz val="10"/>
        <rFont val="Helvetica"/>
        <family val="2"/>
      </rPr>
      <t xml:space="preserve">TOWNSHIP / RANGE SBB&amp;M
</t>
    </r>
    <r>
      <rPr>
        <sz val="10"/>
        <rFont val="Helvetica"/>
        <family val="2"/>
      </rPr>
      <t>4S / 5E</t>
    </r>
  </si>
  <si>
    <r>
      <rPr>
        <b/>
        <sz val="10"/>
        <rFont val="Helvetica"/>
        <family val="2"/>
      </rPr>
      <t xml:space="preserve">SECTION
</t>
    </r>
    <r>
      <rPr>
        <sz val="10"/>
        <rFont val="Helvetica"/>
        <family val="2"/>
      </rPr>
      <t>20</t>
    </r>
  </si>
  <si>
    <r>
      <rPr>
        <b/>
        <sz val="10"/>
        <rFont val="Helvetica"/>
        <family val="2"/>
      </rPr>
      <t xml:space="preserve">NORTHING
</t>
    </r>
    <r>
      <rPr>
        <sz val="10"/>
        <rFont val="Helvetica"/>
        <family val="2"/>
      </rPr>
      <t>2240577.98 FT</t>
    </r>
  </si>
  <si>
    <r>
      <rPr>
        <b/>
        <sz val="10"/>
        <rFont val="Helvetica"/>
        <family val="2"/>
      </rPr>
      <t xml:space="preserve">EASTING
</t>
    </r>
    <r>
      <rPr>
        <sz val="10"/>
        <rFont val="Helvetica"/>
        <family val="2"/>
      </rPr>
      <t>6491075.84 FT</t>
    </r>
  </si>
  <si>
    <r>
      <rPr>
        <b/>
        <sz val="10"/>
        <rFont val="Helvetica"/>
        <family val="2"/>
      </rPr>
      <t xml:space="preserve">ELEVATION
</t>
    </r>
    <r>
      <rPr>
        <sz val="10"/>
        <rFont val="Helvetica"/>
        <family val="2"/>
      </rPr>
      <t>366.10 FT</t>
    </r>
  </si>
  <si>
    <r>
      <rPr>
        <b/>
        <sz val="10"/>
        <rFont val="Helvetica"/>
        <family val="2"/>
      </rPr>
      <t xml:space="preserve">LATITUDE
</t>
    </r>
    <r>
      <rPr>
        <sz val="10"/>
        <rFont val="Arial"/>
        <family val="2"/>
      </rPr>
      <t>33°48'57.15262" N</t>
    </r>
  </si>
  <si>
    <r>
      <rPr>
        <b/>
        <sz val="10"/>
        <rFont val="Helvetica"/>
        <family val="2"/>
      </rPr>
      <t xml:space="preserve">LONGITUDE
</t>
    </r>
    <r>
      <rPr>
        <sz val="10"/>
        <rFont val="Arial"/>
        <family val="2"/>
      </rPr>
      <t>116°28'56.63750" w</t>
    </r>
  </si>
  <si>
    <r>
      <rPr>
        <b/>
        <sz val="10"/>
        <rFont val="Helvetica"/>
        <family val="2"/>
      </rPr>
      <t xml:space="preserve">ELLIPSOID HEIGHT
</t>
    </r>
    <r>
      <rPr>
        <sz val="10"/>
        <rFont val="Helvetica"/>
        <family val="2"/>
      </rPr>
      <t>259.718 FT</t>
    </r>
  </si>
  <si>
    <r>
      <rPr>
        <b/>
        <sz val="10"/>
        <rFont val="Helvetica"/>
        <family val="2"/>
      </rPr>
      <t xml:space="preserve">DESCRIPTION        </t>
    </r>
    <r>
      <rPr>
        <sz val="10"/>
        <rFont val="Helvetica"/>
        <family val="2"/>
      </rPr>
      <t xml:space="preserve">FD PK NAIL
</t>
    </r>
    <r>
      <rPr>
        <sz val="10"/>
        <rFont val="Helvetica"/>
        <family val="2"/>
      </rPr>
      <t xml:space="preserve">FLUSH
</t>
    </r>
    <r>
      <rPr>
        <b/>
        <sz val="10"/>
        <rFont val="Helvetica"/>
        <family val="2"/>
      </rPr>
      <t xml:space="preserve">SUMMARY              </t>
    </r>
    <r>
      <rPr>
        <sz val="10"/>
        <rFont val="Helvetica"/>
        <family val="2"/>
      </rPr>
      <t>+/-5' N'LY OF CL IN FRONT OF STREET ADDRESS 67650 RAMON ROAD.</t>
    </r>
  </si>
  <si>
    <r>
      <rPr>
        <b/>
        <sz val="10"/>
        <rFont val="Helvetica"/>
        <family val="2"/>
      </rPr>
      <t xml:space="preserve">STATION ID
</t>
    </r>
    <r>
      <rPr>
        <sz val="10"/>
        <rFont val="Helvetica"/>
        <family val="2"/>
      </rPr>
      <t>Z 13106</t>
    </r>
  </si>
  <si>
    <r>
      <rPr>
        <b/>
        <sz val="10"/>
        <rFont val="Helvetica"/>
        <family val="2"/>
      </rPr>
      <t xml:space="preserve">NORTHING
</t>
    </r>
    <r>
      <rPr>
        <sz val="10"/>
        <rFont val="Helvetica"/>
        <family val="2"/>
      </rPr>
      <t>2237862.46 FT</t>
    </r>
  </si>
  <si>
    <r>
      <rPr>
        <b/>
        <sz val="10"/>
        <rFont val="Helvetica"/>
        <family val="2"/>
      </rPr>
      <t xml:space="preserve">EASTING
</t>
    </r>
    <r>
      <rPr>
        <sz val="10"/>
        <rFont val="Helvetica"/>
        <family val="2"/>
      </rPr>
      <t>6492010.93 FT</t>
    </r>
  </si>
  <si>
    <r>
      <rPr>
        <b/>
        <sz val="10"/>
        <rFont val="Helvetica"/>
        <family val="2"/>
      </rPr>
      <t xml:space="preserve">ELEVATION
</t>
    </r>
    <r>
      <rPr>
        <sz val="10"/>
        <rFont val="Helvetica"/>
        <family val="2"/>
      </rPr>
      <t>346.20 FT</t>
    </r>
  </si>
  <si>
    <r>
      <rPr>
        <b/>
        <sz val="10"/>
        <rFont val="Helvetica"/>
        <family val="2"/>
      </rPr>
      <t xml:space="preserve">LATITUDE
</t>
    </r>
    <r>
      <rPr>
        <sz val="10"/>
        <rFont val="Arial"/>
        <family val="2"/>
      </rPr>
      <t>33°48 30.30921" N</t>
    </r>
  </si>
  <si>
    <r>
      <rPr>
        <b/>
        <sz val="10"/>
        <rFont val="Helvetica"/>
        <family val="2"/>
      </rPr>
      <t xml:space="preserve">LONGITUDE
</t>
    </r>
    <r>
      <rPr>
        <sz val="10"/>
        <rFont val="Arial"/>
        <family val="2"/>
      </rPr>
      <t>116°28 45.48414" w</t>
    </r>
  </si>
  <si>
    <r>
      <rPr>
        <b/>
        <sz val="10"/>
        <rFont val="Helvetica"/>
        <family val="2"/>
      </rPr>
      <t xml:space="preserve">ELLIPSOID HEIGHT
</t>
    </r>
    <r>
      <rPr>
        <sz val="10"/>
        <rFont val="Helvetica"/>
        <family val="2"/>
      </rPr>
      <t>239.862 FT</t>
    </r>
  </si>
  <si>
    <r>
      <rPr>
        <b/>
        <sz val="10"/>
        <rFont val="Helvetica"/>
        <family val="2"/>
      </rPr>
      <t xml:space="preserve">DESCRIPTION        </t>
    </r>
    <r>
      <rPr>
        <sz val="10"/>
        <rFont val="Helvetica"/>
        <family val="2"/>
      </rPr>
      <t xml:space="preserve">FD MAG NAIL
</t>
    </r>
    <r>
      <rPr>
        <sz val="10"/>
        <rFont val="Helvetica"/>
        <family val="2"/>
      </rPr>
      <t xml:space="preserve">FLUSH
</t>
    </r>
    <r>
      <rPr>
        <b/>
        <sz val="10"/>
        <rFont val="Helvetica"/>
        <family val="2"/>
      </rPr>
      <t xml:space="preserve">SUMMARY              </t>
    </r>
    <r>
      <rPr>
        <sz val="10"/>
        <rFont val="Helvetica"/>
        <family val="2"/>
      </rPr>
      <t xml:space="preserve">+/-4' SW'LY OF NE'LY CURB FACE
</t>
    </r>
    <r>
      <rPr>
        <sz val="10"/>
        <rFont val="Helvetica"/>
        <family val="2"/>
      </rPr>
      <t>+/-17' S'LY OF PP# 4290041E.</t>
    </r>
  </si>
  <si>
    <r>
      <rPr>
        <b/>
        <sz val="10"/>
        <rFont val="Helvetica"/>
        <family val="2"/>
      </rPr>
      <t xml:space="preserve">STATION ID
</t>
    </r>
    <r>
      <rPr>
        <sz val="10"/>
        <rFont val="Helvetica"/>
        <family val="2"/>
      </rPr>
      <t>Z 13114</t>
    </r>
  </si>
  <si>
    <r>
      <rPr>
        <b/>
        <sz val="10"/>
        <rFont val="Helvetica"/>
        <family val="2"/>
      </rPr>
      <t xml:space="preserve">SECTION
</t>
    </r>
    <r>
      <rPr>
        <sz val="10"/>
        <rFont val="Helvetica"/>
        <family val="2"/>
      </rPr>
      <t>33</t>
    </r>
  </si>
  <si>
    <r>
      <rPr>
        <b/>
        <sz val="10"/>
        <rFont val="Helvetica"/>
        <family val="2"/>
      </rPr>
      <t xml:space="preserve">NORTHING
</t>
    </r>
    <r>
      <rPr>
        <sz val="10"/>
        <rFont val="Helvetica"/>
        <family val="2"/>
      </rPr>
      <t>2229928.92 FT</t>
    </r>
  </si>
  <si>
    <r>
      <rPr>
        <b/>
        <sz val="10"/>
        <rFont val="Helvetica"/>
        <family val="2"/>
      </rPr>
      <t xml:space="preserve">EASTING
</t>
    </r>
    <r>
      <rPr>
        <sz val="10"/>
        <rFont val="Helvetica"/>
        <family val="2"/>
      </rPr>
      <t>6495792.50 FT</t>
    </r>
  </si>
  <si>
    <r>
      <rPr>
        <b/>
        <sz val="10"/>
        <rFont val="Helvetica"/>
        <family val="2"/>
      </rPr>
      <t xml:space="preserve">ELEVATION
</t>
    </r>
    <r>
      <rPr>
        <sz val="10"/>
        <rFont val="Helvetica"/>
        <family val="2"/>
      </rPr>
      <t>299.90 FT</t>
    </r>
  </si>
  <si>
    <r>
      <rPr>
        <b/>
        <sz val="10"/>
        <rFont val="Helvetica"/>
        <family val="2"/>
      </rPr>
      <t xml:space="preserve">LATITUDE
</t>
    </r>
    <r>
      <rPr>
        <sz val="10"/>
        <rFont val="Arial"/>
        <family val="2"/>
      </rPr>
      <t>33°47'11 90452" N</t>
    </r>
  </si>
  <si>
    <r>
      <rPr>
        <b/>
        <sz val="10"/>
        <rFont val="Helvetica"/>
        <family val="2"/>
      </rPr>
      <t xml:space="preserve">LONGITUDE
</t>
    </r>
    <r>
      <rPr>
        <sz val="10"/>
        <rFont val="Arial"/>
        <family val="2"/>
      </rPr>
      <t>116°28'0 47371" w</t>
    </r>
  </si>
  <si>
    <r>
      <rPr>
        <b/>
        <sz val="10"/>
        <rFont val="Helvetica"/>
        <family val="2"/>
      </rPr>
      <t xml:space="preserve">ELLIPSOID HEIGHT
</t>
    </r>
    <r>
      <rPr>
        <sz val="10"/>
        <rFont val="Helvetica"/>
        <family val="2"/>
      </rPr>
      <t>193.756 FT</t>
    </r>
  </si>
  <si>
    <r>
      <rPr>
        <b/>
        <sz val="10"/>
        <rFont val="Helvetica"/>
        <family val="2"/>
      </rPr>
      <t xml:space="preserve">DESCRIPTION        </t>
    </r>
    <r>
      <rPr>
        <sz val="10"/>
        <rFont val="Helvetica"/>
        <family val="2"/>
      </rPr>
      <t xml:space="preserve">FD NAIL
</t>
    </r>
    <r>
      <rPr>
        <sz val="10"/>
        <rFont val="Helvetica"/>
        <family val="2"/>
      </rPr>
      <t xml:space="preserve">W/ RCFC WCD TAG FLUSH
</t>
    </r>
    <r>
      <rPr>
        <b/>
        <sz val="10"/>
        <rFont val="Helvetica"/>
        <family val="2"/>
      </rPr>
      <t xml:space="preserve">SUMMARY              </t>
    </r>
    <r>
      <rPr>
        <sz val="10"/>
        <rFont val="Helvetica"/>
        <family val="2"/>
      </rPr>
      <t xml:space="preserve">NEAR CL OF ROAD (CATHEDRAL CYN DR).
</t>
    </r>
    <r>
      <rPr>
        <sz val="10"/>
        <rFont val="Helvetica"/>
        <family val="2"/>
      </rPr>
      <t>+/- 150' N'LY OF KELLY ST</t>
    </r>
  </si>
  <si>
    <r>
      <rPr>
        <b/>
        <sz val="10"/>
        <rFont val="Helvetica"/>
        <family val="2"/>
      </rPr>
      <t xml:space="preserve">STATION ID
</t>
    </r>
    <r>
      <rPr>
        <sz val="10"/>
        <rFont val="Helvetica"/>
        <family val="2"/>
      </rPr>
      <t>Z 13119</t>
    </r>
  </si>
  <si>
    <r>
      <rPr>
        <b/>
        <sz val="10"/>
        <rFont val="Helvetica"/>
        <family val="2"/>
      </rPr>
      <t xml:space="preserve">SECTION
</t>
    </r>
    <r>
      <rPr>
        <sz val="10"/>
        <rFont val="Helvetica"/>
        <family val="2"/>
      </rPr>
      <t>34</t>
    </r>
  </si>
  <si>
    <r>
      <rPr>
        <b/>
        <sz val="10"/>
        <rFont val="Helvetica"/>
        <family val="2"/>
      </rPr>
      <t xml:space="preserve">NORTHING
</t>
    </r>
    <r>
      <rPr>
        <sz val="10"/>
        <rFont val="Helvetica"/>
        <family val="2"/>
      </rPr>
      <t>2226822.68 FT</t>
    </r>
  </si>
  <si>
    <r>
      <rPr>
        <b/>
        <sz val="10"/>
        <rFont val="Helvetica"/>
        <family val="2"/>
      </rPr>
      <t xml:space="preserve">EASTING
</t>
    </r>
    <r>
      <rPr>
        <sz val="10"/>
        <rFont val="Helvetica"/>
        <family val="2"/>
      </rPr>
      <t>6501464.82 FT</t>
    </r>
  </si>
  <si>
    <r>
      <rPr>
        <b/>
        <sz val="10"/>
        <rFont val="Helvetica"/>
        <family val="2"/>
      </rPr>
      <t xml:space="preserve">ELEVATION
</t>
    </r>
    <r>
      <rPr>
        <sz val="10"/>
        <rFont val="Helvetica"/>
        <family val="2"/>
      </rPr>
      <t>280.50 FT</t>
    </r>
  </si>
  <si>
    <r>
      <rPr>
        <b/>
        <sz val="10"/>
        <rFont val="Helvetica"/>
        <family val="2"/>
      </rPr>
      <t xml:space="preserve">LATITUDE
</t>
    </r>
    <r>
      <rPr>
        <sz val="10"/>
        <rFont val="Arial"/>
        <family val="2"/>
      </rPr>
      <t>33°46 41.28666" N</t>
    </r>
  </si>
  <si>
    <r>
      <rPr>
        <b/>
        <sz val="10"/>
        <rFont val="Helvetica"/>
        <family val="2"/>
      </rPr>
      <t xml:space="preserve">LONGITUDE
</t>
    </r>
    <r>
      <rPr>
        <sz val="10"/>
        <rFont val="Arial"/>
        <family val="2"/>
      </rPr>
      <t>116°26 53.19861" w</t>
    </r>
  </si>
  <si>
    <r>
      <rPr>
        <b/>
        <sz val="10"/>
        <rFont val="Helvetica"/>
        <family val="2"/>
      </rPr>
      <t xml:space="preserve">ELLIPSOID HEIGHT
</t>
    </r>
    <r>
      <rPr>
        <sz val="10"/>
        <rFont val="Helvetica"/>
        <family val="2"/>
      </rPr>
      <t>174.304 FT</t>
    </r>
  </si>
  <si>
    <r>
      <rPr>
        <b/>
        <sz val="10"/>
        <rFont val="Helvetica"/>
        <family val="2"/>
      </rPr>
      <t xml:space="preserve">DESCRIPTION        </t>
    </r>
    <r>
      <rPr>
        <sz val="10"/>
        <rFont val="Helvetica"/>
        <family val="2"/>
      </rPr>
      <t xml:space="preserve">FD NAIL
</t>
    </r>
    <r>
      <rPr>
        <sz val="10"/>
        <rFont val="Helvetica"/>
        <family val="2"/>
      </rPr>
      <t xml:space="preserve">W/ RCFC WCD TAG FLUSH
</t>
    </r>
    <r>
      <rPr>
        <b/>
        <sz val="10"/>
        <rFont val="Helvetica"/>
        <family val="2"/>
      </rPr>
      <t xml:space="preserve">SUMMARY              </t>
    </r>
    <r>
      <rPr>
        <sz val="10"/>
        <rFont val="Helvetica"/>
        <family val="2"/>
      </rPr>
      <t>NEAR CL @ 521 CALLE MADRIGAL.</t>
    </r>
  </si>
  <si>
    <r>
      <rPr>
        <b/>
        <sz val="10"/>
        <rFont val="Helvetica"/>
        <family val="2"/>
      </rPr>
      <t xml:space="preserve">STATION ID
</t>
    </r>
    <r>
      <rPr>
        <sz val="10"/>
        <rFont val="Helvetica"/>
        <family val="2"/>
      </rPr>
      <t>Z 13133</t>
    </r>
  </si>
  <si>
    <r>
      <rPr>
        <b/>
        <sz val="10"/>
        <rFont val="Helvetica"/>
        <family val="2"/>
      </rPr>
      <t xml:space="preserve">SECTION
</t>
    </r>
    <r>
      <rPr>
        <sz val="10"/>
        <rFont val="Helvetica"/>
        <family val="2"/>
      </rPr>
      <t>17</t>
    </r>
  </si>
  <si>
    <r>
      <rPr>
        <b/>
        <sz val="10"/>
        <rFont val="Helvetica"/>
        <family val="2"/>
      </rPr>
      <t xml:space="preserve">NORTHING
</t>
    </r>
    <r>
      <rPr>
        <sz val="10"/>
        <rFont val="Helvetica"/>
        <family val="2"/>
      </rPr>
      <t>2242215.22 FT</t>
    </r>
  </si>
  <si>
    <r>
      <rPr>
        <b/>
        <sz val="10"/>
        <rFont val="Helvetica"/>
        <family val="2"/>
      </rPr>
      <t xml:space="preserve">EASTING
</t>
    </r>
    <r>
      <rPr>
        <sz val="10"/>
        <rFont val="Helvetica"/>
        <family val="2"/>
      </rPr>
      <t>6491122.40 FT</t>
    </r>
  </si>
  <si>
    <r>
      <rPr>
        <b/>
        <sz val="10"/>
        <rFont val="Helvetica"/>
        <family val="2"/>
      </rPr>
      <t xml:space="preserve">ELEVATION
</t>
    </r>
    <r>
      <rPr>
        <sz val="10"/>
        <rFont val="Helvetica"/>
        <family val="2"/>
      </rPr>
      <t>382.10 FT</t>
    </r>
  </si>
  <si>
    <r>
      <rPr>
        <b/>
        <sz val="10"/>
        <rFont val="Helvetica"/>
        <family val="2"/>
      </rPr>
      <t xml:space="preserve">LATITUDE
</t>
    </r>
    <r>
      <rPr>
        <sz val="10"/>
        <rFont val="Arial"/>
        <family val="2"/>
      </rPr>
      <t>33°49 13.35034" N</t>
    </r>
  </si>
  <si>
    <r>
      <rPr>
        <b/>
        <sz val="10"/>
        <rFont val="Helvetica"/>
        <family val="2"/>
      </rPr>
      <t xml:space="preserve">LONGITUDE
</t>
    </r>
    <r>
      <rPr>
        <sz val="10"/>
        <rFont val="Arial"/>
        <family val="2"/>
      </rPr>
      <t>116°28 56.12891" w</t>
    </r>
  </si>
  <si>
    <r>
      <rPr>
        <b/>
        <sz val="10"/>
        <rFont val="Helvetica"/>
        <family val="2"/>
      </rPr>
      <t xml:space="preserve">ELLIPSOID HEIGHT
</t>
    </r>
    <r>
      <rPr>
        <sz val="10"/>
        <rFont val="Helvetica"/>
        <family val="2"/>
      </rPr>
      <t>275.680 FT</t>
    </r>
  </si>
  <si>
    <r>
      <rPr>
        <b/>
        <sz val="10"/>
        <rFont val="Helvetica"/>
        <family val="2"/>
      </rPr>
      <t xml:space="preserve">DESCRIPTION        </t>
    </r>
    <r>
      <rPr>
        <sz val="10"/>
        <rFont val="Helvetica"/>
        <family val="2"/>
      </rPr>
      <t xml:space="preserve">FD NAIL
</t>
    </r>
    <r>
      <rPr>
        <sz val="10"/>
        <rFont val="Helvetica"/>
        <family val="2"/>
      </rPr>
      <t xml:space="preserve">W/ RCFC WCD TAG FLUSH
</t>
    </r>
    <r>
      <rPr>
        <b/>
        <sz val="10"/>
        <rFont val="Helvetica"/>
        <family val="2"/>
      </rPr>
      <t xml:space="preserve">SUMMARY              </t>
    </r>
    <r>
      <rPr>
        <sz val="10"/>
        <rFont val="Helvetica"/>
        <family val="2"/>
      </rPr>
      <t>ON HP OF LEVEE, REPLACES Z-8121.</t>
    </r>
  </si>
  <si>
    <r>
      <rPr>
        <b/>
        <sz val="10"/>
        <rFont val="Helvetica"/>
        <family val="2"/>
      </rPr>
      <t xml:space="preserve">STATION ID
</t>
    </r>
    <r>
      <rPr>
        <sz val="10"/>
        <rFont val="Helvetica"/>
        <family val="2"/>
      </rPr>
      <t>Z 13135</t>
    </r>
  </si>
  <si>
    <r>
      <rPr>
        <b/>
        <sz val="10"/>
        <rFont val="Helvetica"/>
        <family val="2"/>
      </rPr>
      <t xml:space="preserve">SECTION
</t>
    </r>
    <r>
      <rPr>
        <sz val="10"/>
        <rFont val="Helvetica"/>
        <family val="2"/>
      </rPr>
      <t>21</t>
    </r>
  </si>
  <si>
    <r>
      <rPr>
        <b/>
        <sz val="10"/>
        <rFont val="Helvetica"/>
        <family val="2"/>
      </rPr>
      <t xml:space="preserve">NORTHING
</t>
    </r>
    <r>
      <rPr>
        <sz val="10"/>
        <rFont val="Helvetica"/>
        <family val="2"/>
      </rPr>
      <t>2235846.59 FT</t>
    </r>
  </si>
  <si>
    <r>
      <rPr>
        <b/>
        <sz val="10"/>
        <rFont val="Helvetica"/>
        <family val="2"/>
      </rPr>
      <t xml:space="preserve">EASTING
</t>
    </r>
    <r>
      <rPr>
        <sz val="10"/>
        <rFont val="Helvetica"/>
        <family val="2"/>
      </rPr>
      <t>6493085.17 FT</t>
    </r>
  </si>
  <si>
    <r>
      <rPr>
        <b/>
        <sz val="10"/>
        <rFont val="Helvetica"/>
        <family val="2"/>
      </rPr>
      <t xml:space="preserve">ELEVATION
</t>
    </r>
    <r>
      <rPr>
        <sz val="10"/>
        <rFont val="Helvetica"/>
        <family val="2"/>
      </rPr>
      <t>355.10 FT</t>
    </r>
  </si>
  <si>
    <r>
      <rPr>
        <b/>
        <sz val="10"/>
        <rFont val="Helvetica"/>
        <family val="2"/>
      </rPr>
      <t xml:space="preserve">LATITUDE
</t>
    </r>
    <r>
      <rPr>
        <sz val="10"/>
        <rFont val="Arial"/>
        <family val="2"/>
      </rPr>
      <t>33°48 10.38988" N</t>
    </r>
  </si>
  <si>
    <r>
      <rPr>
        <b/>
        <sz val="10"/>
        <rFont val="Helvetica"/>
        <family val="2"/>
      </rPr>
      <t xml:space="preserve">LONGITUDE
</t>
    </r>
    <r>
      <rPr>
        <sz val="10"/>
        <rFont val="Arial"/>
        <family val="2"/>
      </rPr>
      <t>116°28 32.70171" w</t>
    </r>
  </si>
  <si>
    <r>
      <rPr>
        <b/>
        <sz val="10"/>
        <rFont val="Helvetica"/>
        <family val="2"/>
      </rPr>
      <t xml:space="preserve">ELLIPSOID HEIGHT
</t>
    </r>
    <r>
      <rPr>
        <sz val="10"/>
        <rFont val="Helvetica"/>
        <family val="2"/>
      </rPr>
      <t>248.803 FT</t>
    </r>
  </si>
  <si>
    <r>
      <rPr>
        <b/>
        <sz val="10"/>
        <rFont val="Helvetica"/>
        <family val="2"/>
      </rPr>
      <t xml:space="preserve">DESCRIPTION        </t>
    </r>
    <r>
      <rPr>
        <sz val="10"/>
        <rFont val="Helvetica"/>
        <family val="2"/>
      </rPr>
      <t xml:space="preserve">FD MAG NAIL
</t>
    </r>
    <r>
      <rPr>
        <sz val="10"/>
        <rFont val="Helvetica"/>
        <family val="2"/>
      </rPr>
      <t xml:space="preserve">IN CRACK OF SIDEWALK FLUSH
</t>
    </r>
    <r>
      <rPr>
        <b/>
        <sz val="10"/>
        <rFont val="Helvetica"/>
        <family val="2"/>
      </rPr>
      <t xml:space="preserve">SUMMARY              </t>
    </r>
    <r>
      <rPr>
        <sz val="10"/>
        <rFont val="Helvetica"/>
        <family val="2"/>
      </rPr>
      <t>ON NE'LY CORNER OF BRIDGE, REPLACES Z-8108.</t>
    </r>
  </si>
  <si>
    <r>
      <rPr>
        <b/>
        <sz val="10"/>
        <rFont val="Helvetica"/>
        <family val="2"/>
      </rPr>
      <t xml:space="preserve">STATION ID
</t>
    </r>
    <r>
      <rPr>
        <sz val="10"/>
        <rFont val="Helvetica"/>
        <family val="2"/>
      </rPr>
      <t>Z 13189</t>
    </r>
  </si>
  <si>
    <r>
      <rPr>
        <b/>
        <sz val="10"/>
        <rFont val="Helvetica"/>
        <family val="2"/>
      </rPr>
      <t xml:space="preserve">SECTION
</t>
    </r>
    <r>
      <rPr>
        <sz val="10"/>
        <rFont val="Helvetica"/>
        <family val="2"/>
      </rPr>
      <t>28</t>
    </r>
  </si>
  <si>
    <r>
      <rPr>
        <b/>
        <sz val="10"/>
        <rFont val="Helvetica"/>
        <family val="2"/>
      </rPr>
      <t xml:space="preserve">NORTHING
</t>
    </r>
    <r>
      <rPr>
        <sz val="10"/>
        <rFont val="Helvetica"/>
        <family val="2"/>
      </rPr>
      <t>2231662.68 FT</t>
    </r>
  </si>
  <si>
    <r>
      <rPr>
        <b/>
        <sz val="10"/>
        <rFont val="Helvetica"/>
        <family val="2"/>
      </rPr>
      <t xml:space="preserve">EASTING
</t>
    </r>
    <r>
      <rPr>
        <sz val="10"/>
        <rFont val="Helvetica"/>
        <family val="2"/>
      </rPr>
      <t>6493889.05 FT</t>
    </r>
  </si>
  <si>
    <r>
      <rPr>
        <b/>
        <sz val="10"/>
        <rFont val="Helvetica"/>
        <family val="2"/>
      </rPr>
      <t xml:space="preserve">ELEVATION
</t>
    </r>
    <r>
      <rPr>
        <sz val="10"/>
        <rFont val="Helvetica"/>
        <family val="2"/>
      </rPr>
      <t>314.80 FT</t>
    </r>
  </si>
  <si>
    <r>
      <rPr>
        <b/>
        <sz val="10"/>
        <rFont val="Helvetica"/>
        <family val="2"/>
      </rPr>
      <t xml:space="preserve">LATITUDE
</t>
    </r>
    <r>
      <rPr>
        <sz val="10"/>
        <rFont val="Arial"/>
        <family val="2"/>
      </rPr>
      <t>33°47'29.01652" N</t>
    </r>
  </si>
  <si>
    <r>
      <rPr>
        <b/>
        <sz val="10"/>
        <rFont val="Helvetica"/>
        <family val="2"/>
      </rPr>
      <t xml:space="preserve">LONGITUDE
</t>
    </r>
    <r>
      <rPr>
        <sz val="10"/>
        <rFont val="Arial"/>
        <family val="2"/>
      </rPr>
      <t>116°28'23.06957" w</t>
    </r>
  </si>
  <si>
    <r>
      <rPr>
        <b/>
        <sz val="10"/>
        <rFont val="Helvetica"/>
        <family val="2"/>
      </rPr>
      <t xml:space="preserve">ELLIPSOID HEIGHT
</t>
    </r>
    <r>
      <rPr>
        <sz val="10"/>
        <rFont val="Helvetica"/>
        <family val="2"/>
      </rPr>
      <t>208.516 FT</t>
    </r>
  </si>
  <si>
    <r>
      <rPr>
        <b/>
        <sz val="10"/>
        <rFont val="Helvetica"/>
        <family val="2"/>
      </rPr>
      <t xml:space="preserve">DESCRIPTION        </t>
    </r>
    <r>
      <rPr>
        <sz val="10"/>
        <rFont val="Helvetica"/>
        <family val="2"/>
      </rPr>
      <t xml:space="preserve">FD NAIL
</t>
    </r>
    <r>
      <rPr>
        <sz val="10"/>
        <rFont val="Helvetica"/>
        <family val="2"/>
      </rPr>
      <t xml:space="preserve">W/ RCFC WCD TAG FLUSH
</t>
    </r>
    <r>
      <rPr>
        <b/>
        <sz val="10"/>
        <rFont val="Helvetica"/>
        <family val="2"/>
      </rPr>
      <t xml:space="preserve">SUMMARY              </t>
    </r>
    <r>
      <rPr>
        <sz val="10"/>
        <rFont val="Helvetica"/>
        <family val="2"/>
      </rPr>
      <t>NEAR CL OF STREET@ 2931 CALLE LORETO</t>
    </r>
  </si>
  <si>
    <r>
      <rPr>
        <b/>
        <sz val="10"/>
        <rFont val="Helvetica"/>
        <family val="2"/>
      </rPr>
      <t xml:space="preserve">STATION ID
</t>
    </r>
    <r>
      <rPr>
        <sz val="10"/>
        <rFont val="Helvetica"/>
        <family val="2"/>
      </rPr>
      <t>Z 15219</t>
    </r>
  </si>
  <si>
    <r>
      <rPr>
        <b/>
        <sz val="10"/>
        <rFont val="Helvetica"/>
        <family val="2"/>
      </rPr>
      <t xml:space="preserve">TOWNSHIP / RANGE SBB&amp;M
</t>
    </r>
    <r>
      <rPr>
        <sz val="10"/>
        <rFont val="Helvetica"/>
        <family val="2"/>
      </rPr>
      <t>6S / 2W</t>
    </r>
  </si>
  <si>
    <r>
      <rPr>
        <b/>
        <sz val="10"/>
        <rFont val="Helvetica"/>
        <family val="2"/>
      </rPr>
      <t xml:space="preserve">SECTION
</t>
    </r>
    <r>
      <rPr>
        <sz val="10"/>
        <rFont val="Helvetica"/>
        <family val="2"/>
      </rPr>
      <t>11</t>
    </r>
  </si>
  <si>
    <r>
      <rPr>
        <b/>
        <sz val="10"/>
        <rFont val="Helvetica"/>
        <family val="2"/>
      </rPr>
      <t xml:space="preserve">NORTHING
</t>
    </r>
    <r>
      <rPr>
        <sz val="10"/>
        <rFont val="Helvetica"/>
        <family val="2"/>
      </rPr>
      <t>2186130.34 FT</t>
    </r>
  </si>
  <si>
    <r>
      <rPr>
        <b/>
        <sz val="10"/>
        <rFont val="Helvetica"/>
        <family val="2"/>
      </rPr>
      <t xml:space="preserve">EASTING
</t>
    </r>
    <r>
      <rPr>
        <sz val="10"/>
        <rFont val="Helvetica"/>
        <family val="2"/>
      </rPr>
      <t>6313395.45 FT</t>
    </r>
  </si>
  <si>
    <r>
      <rPr>
        <b/>
        <sz val="10"/>
        <rFont val="Helvetica"/>
        <family val="2"/>
      </rPr>
      <t xml:space="preserve">ELEVATION
</t>
    </r>
    <r>
      <rPr>
        <sz val="10"/>
        <rFont val="Helvetica"/>
        <family val="2"/>
      </rPr>
      <t>1773.31 FT</t>
    </r>
  </si>
  <si>
    <r>
      <rPr>
        <b/>
        <sz val="10"/>
        <rFont val="Helvetica"/>
        <family val="2"/>
      </rPr>
      <t xml:space="preserve">LATITUDE
</t>
    </r>
    <r>
      <rPr>
        <sz val="10"/>
        <rFont val="Arial"/>
        <family val="2"/>
      </rPr>
      <t>33°39'49.67196" N</t>
    </r>
  </si>
  <si>
    <r>
      <rPr>
        <b/>
        <sz val="10"/>
        <rFont val="Helvetica"/>
        <family val="2"/>
      </rPr>
      <t xml:space="preserve">LONGITUDE
</t>
    </r>
    <r>
      <rPr>
        <sz val="10"/>
        <rFont val="Arial"/>
        <family val="2"/>
      </rPr>
      <t>117°3'57.38780" W</t>
    </r>
  </si>
  <si>
    <r>
      <rPr>
        <b/>
        <sz val="10"/>
        <rFont val="Helvetica"/>
        <family val="2"/>
      </rPr>
      <t xml:space="preserve">ELLIPSOID HEIGHT
</t>
    </r>
    <r>
      <rPr>
        <sz val="10"/>
        <rFont val="Helvetica"/>
        <family val="2"/>
      </rPr>
      <t>1666.996 FT</t>
    </r>
  </si>
  <si>
    <r>
      <rPr>
        <b/>
        <sz val="10"/>
        <rFont val="Helvetica"/>
        <family val="2"/>
      </rPr>
      <t xml:space="preserve">DESCRIPTION        </t>
    </r>
    <r>
      <rPr>
        <sz val="10"/>
        <rFont val="Helvetica"/>
        <family val="2"/>
      </rPr>
      <t xml:space="preserve">FD GIN SPIKE
</t>
    </r>
    <r>
      <rPr>
        <sz val="10"/>
        <rFont val="Helvetica"/>
        <family val="2"/>
      </rPr>
      <t xml:space="preserve">W/RCFC WCD WASHER FLUSH
</t>
    </r>
    <r>
      <rPr>
        <b/>
        <sz val="10"/>
        <rFont val="Helvetica"/>
        <family val="2"/>
      </rPr>
      <t xml:space="preserve">SUMMARY              </t>
    </r>
    <r>
      <rPr>
        <sz val="10"/>
        <rFont val="Helvetica"/>
        <family val="2"/>
      </rPr>
      <t>IN AC ACCESS RD; W'LY DAM/LAKE</t>
    </r>
  </si>
  <si>
    <r>
      <rPr>
        <b/>
        <sz val="10"/>
        <rFont val="Helvetica"/>
        <family val="2"/>
      </rPr>
      <t xml:space="preserve">STATION ID
</t>
    </r>
    <r>
      <rPr>
        <sz val="10"/>
        <rFont val="Helvetica"/>
        <family val="2"/>
      </rPr>
      <t>Z 15220</t>
    </r>
  </si>
  <si>
    <r>
      <rPr>
        <b/>
        <sz val="10"/>
        <rFont val="Helvetica"/>
        <family val="2"/>
      </rPr>
      <t xml:space="preserve">SECTION
</t>
    </r>
    <r>
      <rPr>
        <sz val="10"/>
        <rFont val="Helvetica"/>
        <family val="2"/>
      </rPr>
      <t>2</t>
    </r>
  </si>
  <si>
    <r>
      <rPr>
        <b/>
        <sz val="10"/>
        <rFont val="Helvetica"/>
        <family val="2"/>
      </rPr>
      <t xml:space="preserve">NORTHING
</t>
    </r>
    <r>
      <rPr>
        <sz val="10"/>
        <rFont val="Helvetica"/>
        <family val="2"/>
      </rPr>
      <t>2191055.16 FT</t>
    </r>
  </si>
  <si>
    <r>
      <rPr>
        <b/>
        <sz val="10"/>
        <rFont val="Helvetica"/>
        <family val="2"/>
      </rPr>
      <t xml:space="preserve">EASTING
</t>
    </r>
    <r>
      <rPr>
        <sz val="10"/>
        <rFont val="Helvetica"/>
        <family val="2"/>
      </rPr>
      <t>6313397.16 FT</t>
    </r>
  </si>
  <si>
    <r>
      <rPr>
        <b/>
        <sz val="10"/>
        <rFont val="Helvetica"/>
        <family val="2"/>
      </rPr>
      <t xml:space="preserve">ELEVATION
</t>
    </r>
    <r>
      <rPr>
        <sz val="10"/>
        <rFont val="Helvetica"/>
        <family val="2"/>
      </rPr>
      <t>1771.65 FT</t>
    </r>
  </si>
  <si>
    <r>
      <rPr>
        <b/>
        <sz val="10"/>
        <rFont val="Helvetica"/>
        <family val="2"/>
      </rPr>
      <t xml:space="preserve">LATITUDE
</t>
    </r>
    <r>
      <rPr>
        <sz val="10"/>
        <rFont val="Arial"/>
        <family val="2"/>
      </rPr>
      <t>33°40'38.39258" N</t>
    </r>
  </si>
  <si>
    <r>
      <rPr>
        <b/>
        <sz val="10"/>
        <rFont val="Helvetica"/>
        <family val="2"/>
      </rPr>
      <t xml:space="preserve">LONGITUDE
</t>
    </r>
    <r>
      <rPr>
        <sz val="10"/>
        <rFont val="Arial"/>
        <family val="2"/>
      </rPr>
      <t>117°3'57.82352" W</t>
    </r>
  </si>
  <si>
    <r>
      <rPr>
        <b/>
        <sz val="10"/>
        <rFont val="Helvetica"/>
        <family val="2"/>
      </rPr>
      <t xml:space="preserve">ELLIPSOID HEIGHT
</t>
    </r>
    <r>
      <rPr>
        <sz val="10"/>
        <rFont val="Helvetica"/>
        <family val="2"/>
      </rPr>
      <t>1665.299 FT</t>
    </r>
  </si>
  <si>
    <r>
      <rPr>
        <b/>
        <sz val="10"/>
        <rFont val="Helvetica"/>
        <family val="2"/>
      </rPr>
      <t xml:space="preserve">DESCRIPTION        </t>
    </r>
    <r>
      <rPr>
        <sz val="10"/>
        <rFont val="Helvetica"/>
        <family val="2"/>
      </rPr>
      <t xml:space="preserve">FD MAG NL
</t>
    </r>
    <r>
      <rPr>
        <sz val="10"/>
        <rFont val="Helvetica"/>
        <family val="2"/>
      </rPr>
      <t xml:space="preserve">FLUSH
</t>
    </r>
    <r>
      <rPr>
        <sz val="10"/>
        <rFont val="Helvetica"/>
        <family val="2"/>
      </rPr>
      <t xml:space="preserve">IN AC ACCESS RD W'LY DAM/LAKE
</t>
    </r>
    <r>
      <rPr>
        <b/>
        <sz val="10"/>
        <rFont val="Helvetica"/>
        <family val="2"/>
      </rPr>
      <t>SUMMARY</t>
    </r>
  </si>
  <si>
    <r>
      <rPr>
        <b/>
        <sz val="10"/>
        <rFont val="Helvetica"/>
        <family val="2"/>
      </rPr>
      <t xml:space="preserve">STATION ID
</t>
    </r>
    <r>
      <rPr>
        <sz val="10"/>
        <rFont val="Helvetica"/>
        <family val="2"/>
      </rPr>
      <t>Z 15939</t>
    </r>
  </si>
  <si>
    <r>
      <rPr>
        <b/>
        <sz val="10"/>
        <rFont val="Helvetica"/>
        <family val="2"/>
      </rPr>
      <t xml:space="preserve">SURVEY DATE
</t>
    </r>
    <r>
      <rPr>
        <sz val="10"/>
        <rFont val="Helvetica"/>
        <family val="2"/>
      </rPr>
      <t>05/01/2013</t>
    </r>
  </si>
  <si>
    <r>
      <rPr>
        <b/>
        <sz val="10"/>
        <rFont val="Helvetica"/>
        <family val="2"/>
      </rPr>
      <t xml:space="preserve">NORTHING
</t>
    </r>
    <r>
      <rPr>
        <sz val="10"/>
        <rFont val="Helvetica"/>
        <family val="2"/>
      </rPr>
      <t>2233275.79 FT</t>
    </r>
  </si>
  <si>
    <r>
      <rPr>
        <b/>
        <sz val="10"/>
        <rFont val="Helvetica"/>
        <family val="2"/>
      </rPr>
      <t xml:space="preserve">EASTING
</t>
    </r>
    <r>
      <rPr>
        <sz val="10"/>
        <rFont val="Helvetica"/>
        <family val="2"/>
      </rPr>
      <t>6494899.77 FT</t>
    </r>
  </si>
  <si>
    <r>
      <rPr>
        <b/>
        <sz val="10"/>
        <rFont val="Helvetica"/>
        <family val="2"/>
      </rPr>
      <t xml:space="preserve">ELEVATION
</t>
    </r>
    <r>
      <rPr>
        <sz val="10"/>
        <rFont val="Helvetica"/>
        <family val="2"/>
      </rPr>
      <t>316.69 FT</t>
    </r>
  </si>
  <si>
    <r>
      <rPr>
        <b/>
        <sz val="10"/>
        <rFont val="Helvetica"/>
        <family val="2"/>
      </rPr>
      <t xml:space="preserve">LATITUDE
</t>
    </r>
    <r>
      <rPr>
        <sz val="10"/>
        <rFont val="Arial"/>
        <family val="2"/>
      </rPr>
      <t>33°47'44.99592" N</t>
    </r>
  </si>
  <si>
    <r>
      <rPr>
        <b/>
        <sz val="10"/>
        <rFont val="Helvetica"/>
        <family val="2"/>
      </rPr>
      <t xml:space="preserve">LONGITUDE
</t>
    </r>
    <r>
      <rPr>
        <sz val="10"/>
        <rFont val="Arial"/>
        <family val="2"/>
      </rPr>
      <t>116°28'11.13422" w</t>
    </r>
  </si>
  <si>
    <r>
      <rPr>
        <b/>
        <sz val="10"/>
        <rFont val="Helvetica"/>
        <family val="2"/>
      </rPr>
      <t xml:space="preserve">ELLIPSOID HEIGHT
</t>
    </r>
    <r>
      <rPr>
        <sz val="10"/>
        <rFont val="Helvetica"/>
        <family val="2"/>
      </rPr>
      <t>210.002 FT</t>
    </r>
  </si>
  <si>
    <r>
      <rPr>
        <b/>
        <sz val="10"/>
        <rFont val="Helvetica"/>
        <family val="2"/>
      </rPr>
      <t xml:space="preserve">DESCRIPTION        </t>
    </r>
    <r>
      <rPr>
        <sz val="10"/>
        <rFont val="Helvetica"/>
        <family val="2"/>
      </rPr>
      <t xml:space="preserve">FDNAIL
</t>
    </r>
    <r>
      <rPr>
        <sz val="10"/>
        <rFont val="Helvetica"/>
        <family val="2"/>
      </rPr>
      <t xml:space="preserve">W/ RCFC WCD TAG FLUSH
</t>
    </r>
    <r>
      <rPr>
        <b/>
        <sz val="10"/>
        <rFont val="Helvetica"/>
        <family val="2"/>
      </rPr>
      <t xml:space="preserve">SUMMARY              </t>
    </r>
    <r>
      <rPr>
        <sz val="10"/>
        <rFont val="Helvetica"/>
        <family val="2"/>
      </rPr>
      <t>NEAR CL @ S'LY END OF ISLAND ON PASEO REAL</t>
    </r>
  </si>
  <si>
    <r>
      <rPr>
        <b/>
        <sz val="10"/>
        <rFont val="Helvetica"/>
        <family val="2"/>
      </rPr>
      <t xml:space="preserve">LOCALITY
</t>
    </r>
    <r>
      <rPr>
        <sz val="10"/>
        <rFont val="Helvetica"/>
        <family val="2"/>
      </rPr>
      <t>RAILROAD CANYON</t>
    </r>
  </si>
  <si>
    <r>
      <rPr>
        <b/>
        <sz val="10"/>
        <rFont val="Helvetica"/>
        <family val="2"/>
      </rPr>
      <t xml:space="preserve">STATION ID
</t>
    </r>
    <r>
      <rPr>
        <sz val="10"/>
        <rFont val="Helvetica"/>
        <family val="2"/>
      </rPr>
      <t>Z 16544</t>
    </r>
  </si>
  <si>
    <r>
      <rPr>
        <b/>
        <sz val="10"/>
        <rFont val="Helvetica"/>
        <family val="2"/>
      </rPr>
      <t xml:space="preserve">TOWNSHIP / RANGE SBB&amp;M
</t>
    </r>
    <r>
      <rPr>
        <sz val="10"/>
        <rFont val="Helvetica"/>
        <family val="2"/>
      </rPr>
      <t>5S / 4W</t>
    </r>
  </si>
  <si>
    <r>
      <rPr>
        <b/>
        <sz val="10"/>
        <rFont val="Helvetica"/>
        <family val="2"/>
      </rPr>
      <t xml:space="preserve">GEOID
</t>
    </r>
    <r>
      <rPr>
        <sz val="10"/>
        <rFont val="Helvetica"/>
        <family val="2"/>
      </rPr>
      <t>GEOID12b</t>
    </r>
  </si>
  <si>
    <r>
      <rPr>
        <b/>
        <sz val="10"/>
        <rFont val="Helvetica"/>
        <family val="2"/>
      </rPr>
      <t xml:space="preserve">SURVEY DATE
</t>
    </r>
    <r>
      <rPr>
        <sz val="10"/>
        <rFont val="Helvetica"/>
        <family val="2"/>
      </rPr>
      <t>04/01/2019</t>
    </r>
  </si>
  <si>
    <r>
      <rPr>
        <b/>
        <sz val="10"/>
        <rFont val="Helvetica"/>
        <family val="2"/>
      </rPr>
      <t xml:space="preserve">COLLECTION METHOD
</t>
    </r>
    <r>
      <rPr>
        <sz val="10"/>
        <rFont val="Helvetica"/>
        <family val="2"/>
      </rPr>
      <t>Static                         Static</t>
    </r>
  </si>
  <si>
    <r>
      <rPr>
        <b/>
        <sz val="10"/>
        <rFont val="Helvetica"/>
        <family val="2"/>
      </rPr>
      <t xml:space="preserve">NORTHING
</t>
    </r>
    <r>
      <rPr>
        <sz val="10"/>
        <rFont val="Helvetica"/>
        <family val="2"/>
      </rPr>
      <t>2225934.71 FT</t>
    </r>
  </si>
  <si>
    <r>
      <rPr>
        <b/>
        <sz val="10"/>
        <rFont val="Helvetica"/>
        <family val="2"/>
      </rPr>
      <t xml:space="preserve">EASTING
</t>
    </r>
    <r>
      <rPr>
        <sz val="10"/>
        <rFont val="Helvetica"/>
        <family val="2"/>
      </rPr>
      <t>6260463.71 FT</t>
    </r>
  </si>
  <si>
    <r>
      <rPr>
        <b/>
        <sz val="10"/>
        <rFont val="Helvetica"/>
        <family val="2"/>
      </rPr>
      <t xml:space="preserve">ELEVATION
</t>
    </r>
    <r>
      <rPr>
        <sz val="10"/>
        <rFont val="Helvetica"/>
        <family val="2"/>
      </rPr>
      <t>1532.60 FT</t>
    </r>
  </si>
  <si>
    <r>
      <rPr>
        <b/>
        <sz val="10"/>
        <rFont val="Helvetica"/>
        <family val="2"/>
      </rPr>
      <t xml:space="preserve">LATITUDE
</t>
    </r>
    <r>
      <rPr>
        <sz val="10"/>
        <rFont val="Arial"/>
        <family val="2"/>
      </rPr>
      <t>33°46 18.90518" N</t>
    </r>
  </si>
  <si>
    <r>
      <rPr>
        <b/>
        <sz val="10"/>
        <rFont val="Helvetica"/>
        <family val="2"/>
      </rPr>
      <t xml:space="preserve">LONGITUDE
</t>
    </r>
    <r>
      <rPr>
        <sz val="10"/>
        <rFont val="Arial"/>
        <family val="2"/>
      </rPr>
      <t>117°14 28.08481" w</t>
    </r>
  </si>
  <si>
    <r>
      <rPr>
        <b/>
        <sz val="10"/>
        <rFont val="Helvetica"/>
        <family val="2"/>
      </rPr>
      <t xml:space="preserve">ELLIPSOID HEIGHT
</t>
    </r>
    <r>
      <rPr>
        <sz val="10"/>
        <rFont val="Helvetica"/>
        <family val="2"/>
      </rPr>
      <t>1425.238 FT</t>
    </r>
  </si>
  <si>
    <r>
      <rPr>
        <b/>
        <sz val="10"/>
        <rFont val="Helvetica"/>
        <family val="2"/>
      </rPr>
      <t xml:space="preserve">DESCRIPTION        </t>
    </r>
    <r>
      <rPr>
        <sz val="10"/>
        <rFont val="Helvetica"/>
        <family val="2"/>
      </rPr>
      <t xml:space="preserve">FD 1/2" IR
</t>
    </r>
    <r>
      <rPr>
        <sz val="10"/>
        <rFont val="Helvetica"/>
        <family val="2"/>
      </rPr>
      <t xml:space="preserve">W/ RCFC TRI STA CAP FLUSH
</t>
    </r>
    <r>
      <rPr>
        <b/>
        <sz val="10"/>
        <rFont val="Helvetica"/>
        <family val="2"/>
      </rPr>
      <t>SUMMARY</t>
    </r>
  </si>
  <si>
    <r>
      <rPr>
        <b/>
        <sz val="10"/>
        <rFont val="Helvetica"/>
        <family val="2"/>
      </rPr>
      <t xml:space="preserve">STATION ID
</t>
    </r>
    <r>
      <rPr>
        <sz val="10"/>
        <rFont val="Helvetica"/>
        <family val="2"/>
      </rPr>
      <t>Z 16660</t>
    </r>
  </si>
  <si>
    <r>
      <rPr>
        <b/>
        <sz val="10"/>
        <rFont val="Helvetica"/>
        <family val="2"/>
      </rPr>
      <t xml:space="preserve">TOWNSHIP / RANGE SBB&amp;M
</t>
    </r>
    <r>
      <rPr>
        <sz val="10"/>
        <rFont val="Helvetica"/>
        <family val="2"/>
      </rPr>
      <t>6S / 1W</t>
    </r>
  </si>
  <si>
    <r>
      <rPr>
        <b/>
        <sz val="10"/>
        <rFont val="Helvetica"/>
        <family val="2"/>
      </rPr>
      <t xml:space="preserve">SECTION
</t>
    </r>
    <r>
      <rPr>
        <sz val="10"/>
        <rFont val="Helvetica"/>
        <family val="2"/>
      </rPr>
      <t>29</t>
    </r>
  </si>
  <si>
    <r>
      <rPr>
        <b/>
        <sz val="10"/>
        <rFont val="Helvetica"/>
        <family val="2"/>
      </rPr>
      <t xml:space="preserve">SURVEY DATE
</t>
    </r>
    <r>
      <rPr>
        <sz val="10"/>
        <rFont val="Helvetica"/>
        <family val="2"/>
      </rPr>
      <t>07/01/2017</t>
    </r>
  </si>
  <si>
    <r>
      <rPr>
        <b/>
        <sz val="10"/>
        <rFont val="Helvetica"/>
        <family val="2"/>
      </rPr>
      <t xml:space="preserve">EPOCH DATE
</t>
    </r>
    <r>
      <rPr>
        <sz val="10"/>
        <rFont val="Helvetica"/>
        <family val="2"/>
      </rPr>
      <t>2011.00</t>
    </r>
  </si>
  <si>
    <r>
      <rPr>
        <b/>
        <sz val="10"/>
        <rFont val="Helvetica"/>
        <family val="2"/>
      </rPr>
      <t xml:space="preserve">NORTHING
</t>
    </r>
    <r>
      <rPr>
        <sz val="10"/>
        <rFont val="Helvetica"/>
        <family val="2"/>
      </rPr>
      <t>2171367.53 FT</t>
    </r>
  </si>
  <si>
    <r>
      <rPr>
        <b/>
        <sz val="10"/>
        <rFont val="Helvetica"/>
        <family val="2"/>
      </rPr>
      <t xml:space="preserve">EASTING
</t>
    </r>
    <r>
      <rPr>
        <sz val="10"/>
        <rFont val="Helvetica"/>
        <family val="2"/>
      </rPr>
      <t>6332997.40 FT</t>
    </r>
  </si>
  <si>
    <r>
      <rPr>
        <b/>
        <sz val="10"/>
        <rFont val="Helvetica"/>
        <family val="2"/>
      </rPr>
      <t xml:space="preserve">ELEVATION
</t>
    </r>
    <r>
      <rPr>
        <sz val="10"/>
        <rFont val="Helvetica"/>
        <family val="2"/>
      </rPr>
      <t>2441.26 FT</t>
    </r>
  </si>
  <si>
    <r>
      <rPr>
        <b/>
        <sz val="10"/>
        <rFont val="Helvetica"/>
        <family val="2"/>
      </rPr>
      <t xml:space="preserve">LATITUDE
</t>
    </r>
    <r>
      <rPr>
        <sz val="10"/>
        <rFont val="Arial"/>
        <family val="2"/>
      </rPr>
      <t>33°37'25 08158" N</t>
    </r>
  </si>
  <si>
    <r>
      <rPr>
        <b/>
        <sz val="10"/>
        <rFont val="Helvetica"/>
        <family val="2"/>
      </rPr>
      <t xml:space="preserve">LONGITUDE
</t>
    </r>
    <r>
      <rPr>
        <sz val="10"/>
        <rFont val="Arial"/>
        <family val="2"/>
      </rPr>
      <t>117°0'4 21994" w</t>
    </r>
  </si>
  <si>
    <r>
      <rPr>
        <b/>
        <sz val="10"/>
        <rFont val="Helvetica"/>
        <family val="2"/>
      </rPr>
      <t xml:space="preserve">ELLIPSOID HEIGHT
</t>
    </r>
    <r>
      <rPr>
        <sz val="10"/>
        <rFont val="Helvetica"/>
        <family val="2"/>
      </rPr>
      <t>2335.732 FT</t>
    </r>
  </si>
  <si>
    <r>
      <rPr>
        <b/>
        <sz val="10"/>
        <rFont val="Helvetica"/>
        <family val="2"/>
      </rPr>
      <t xml:space="preserve">DESCRIPTION        </t>
    </r>
    <r>
      <rPr>
        <sz val="10"/>
        <rFont val="Helvetica"/>
        <family val="2"/>
      </rPr>
      <t xml:space="preserve">SET 1/2" IR
</t>
    </r>
    <r>
      <rPr>
        <sz val="10"/>
        <rFont val="Helvetica"/>
        <family val="2"/>
      </rPr>
      <t xml:space="preserve">W/RCFC TRI STA CAP FLUSH
</t>
    </r>
    <r>
      <rPr>
        <b/>
        <sz val="10"/>
        <rFont val="Helvetica"/>
        <family val="2"/>
      </rPr>
      <t>SUMMARY</t>
    </r>
  </si>
  <si>
    <r>
      <rPr>
        <b/>
        <sz val="10"/>
        <rFont val="Helvetica"/>
        <family val="2"/>
      </rPr>
      <t xml:space="preserve">STATION ID
</t>
    </r>
    <r>
      <rPr>
        <sz val="10"/>
        <rFont val="Helvetica"/>
        <family val="2"/>
      </rPr>
      <t>Z 16668</t>
    </r>
  </si>
  <si>
    <r>
      <rPr>
        <b/>
        <sz val="10"/>
        <rFont val="Helvetica"/>
        <family val="2"/>
      </rPr>
      <t xml:space="preserve">NORTHING
</t>
    </r>
    <r>
      <rPr>
        <sz val="10"/>
        <rFont val="Helvetica"/>
        <family val="2"/>
      </rPr>
      <t>2165647.58 FT</t>
    </r>
  </si>
  <si>
    <r>
      <rPr>
        <b/>
        <sz val="10"/>
        <rFont val="Helvetica"/>
        <family val="2"/>
      </rPr>
      <t xml:space="preserve">EASTING
</t>
    </r>
    <r>
      <rPr>
        <sz val="10"/>
        <rFont val="Helvetica"/>
        <family val="2"/>
      </rPr>
      <t>6343562.89 FT</t>
    </r>
  </si>
  <si>
    <r>
      <rPr>
        <b/>
        <sz val="10"/>
        <rFont val="Helvetica"/>
        <family val="2"/>
      </rPr>
      <t xml:space="preserve">ELEVATION
</t>
    </r>
    <r>
      <rPr>
        <sz val="10"/>
        <rFont val="Helvetica"/>
        <family val="2"/>
      </rPr>
      <t>2143.80 FT</t>
    </r>
  </si>
  <si>
    <r>
      <rPr>
        <b/>
        <sz val="10"/>
        <rFont val="Helvetica"/>
        <family val="2"/>
      </rPr>
      <t xml:space="preserve">LATITUDE
</t>
    </r>
    <r>
      <rPr>
        <sz val="10"/>
        <rFont val="Arial"/>
        <family val="2"/>
      </rPr>
      <t>33°36'29.22945" N</t>
    </r>
  </si>
  <si>
    <r>
      <rPr>
        <b/>
        <sz val="10"/>
        <rFont val="Helvetica"/>
        <family val="2"/>
      </rPr>
      <t xml:space="preserve">LONGITUDE
</t>
    </r>
    <r>
      <rPr>
        <sz val="10"/>
        <rFont val="Arial"/>
        <family val="2"/>
      </rPr>
      <t>116°57'58.81289" w</t>
    </r>
  </si>
  <si>
    <r>
      <rPr>
        <b/>
        <sz val="10"/>
        <rFont val="Helvetica"/>
        <family val="2"/>
      </rPr>
      <t xml:space="preserve">ELLIPSOID HEIGHT
</t>
    </r>
    <r>
      <rPr>
        <sz val="10"/>
        <rFont val="Helvetica"/>
        <family val="2"/>
      </rPr>
      <t>2038.621 FT</t>
    </r>
  </si>
  <si>
    <r>
      <rPr>
        <b/>
        <sz val="10"/>
        <rFont val="Helvetica"/>
        <family val="2"/>
      </rPr>
      <t xml:space="preserve">STATION ID
</t>
    </r>
    <r>
      <rPr>
        <sz val="10"/>
        <rFont val="Helvetica"/>
        <family val="2"/>
      </rPr>
      <t>Z 16671</t>
    </r>
  </si>
  <si>
    <r>
      <rPr>
        <b/>
        <sz val="10"/>
        <rFont val="Helvetica"/>
        <family val="2"/>
      </rPr>
      <t xml:space="preserve">SECTION
</t>
    </r>
    <r>
      <rPr>
        <sz val="10"/>
        <rFont val="Helvetica"/>
        <family val="2"/>
      </rPr>
      <t>23</t>
    </r>
  </si>
  <si>
    <r>
      <rPr>
        <b/>
        <sz val="10"/>
        <rFont val="Helvetica"/>
        <family val="2"/>
      </rPr>
      <t xml:space="preserve">NORTHING
</t>
    </r>
    <r>
      <rPr>
        <sz val="10"/>
        <rFont val="Helvetica"/>
        <family val="2"/>
      </rPr>
      <t>2175380.46 FT</t>
    </r>
  </si>
  <si>
    <r>
      <rPr>
        <b/>
        <sz val="10"/>
        <rFont val="Helvetica"/>
        <family val="2"/>
      </rPr>
      <t xml:space="preserve">EASTING
</t>
    </r>
    <r>
      <rPr>
        <sz val="10"/>
        <rFont val="Helvetica"/>
        <family val="2"/>
      </rPr>
      <t>6346693.82 FT</t>
    </r>
  </si>
  <si>
    <r>
      <rPr>
        <b/>
        <sz val="10"/>
        <rFont val="Helvetica"/>
        <family val="2"/>
      </rPr>
      <t xml:space="preserve">ELEVATION
</t>
    </r>
    <r>
      <rPr>
        <sz val="10"/>
        <rFont val="Helvetica"/>
        <family val="2"/>
      </rPr>
      <t>2542.04 FT</t>
    </r>
  </si>
  <si>
    <r>
      <rPr>
        <b/>
        <sz val="10"/>
        <rFont val="Helvetica"/>
        <family val="2"/>
      </rPr>
      <t xml:space="preserve">LATITUDE
</t>
    </r>
    <r>
      <rPr>
        <sz val="10"/>
        <rFont val="Arial"/>
        <family val="2"/>
      </rPr>
      <t>33°38'5.72866" N</t>
    </r>
  </si>
  <si>
    <r>
      <rPr>
        <b/>
        <sz val="10"/>
        <rFont val="Helvetica"/>
        <family val="2"/>
      </rPr>
      <t xml:space="preserve">LONGITUDE
</t>
    </r>
    <r>
      <rPr>
        <sz val="10"/>
        <rFont val="Arial"/>
        <family val="2"/>
      </rPr>
      <t>116°57'22.57403" w</t>
    </r>
  </si>
  <si>
    <r>
      <rPr>
        <b/>
        <sz val="10"/>
        <rFont val="Helvetica"/>
        <family val="2"/>
      </rPr>
      <t xml:space="preserve">ELLIPSOID HEIGHT
</t>
    </r>
    <r>
      <rPr>
        <sz val="10"/>
        <rFont val="Helvetica"/>
        <family val="2"/>
      </rPr>
      <t>2436.873 FT</t>
    </r>
  </si>
  <si>
    <r>
      <rPr>
        <b/>
        <sz val="10"/>
        <rFont val="Helvetica"/>
        <family val="2"/>
      </rPr>
      <t xml:space="preserve">STATION ID
</t>
    </r>
    <r>
      <rPr>
        <sz val="10"/>
        <rFont val="Helvetica"/>
        <family val="2"/>
      </rPr>
      <t>Z 16672</t>
    </r>
  </si>
  <si>
    <r>
      <rPr>
        <b/>
        <sz val="10"/>
        <rFont val="Helvetica"/>
        <family val="2"/>
      </rPr>
      <t xml:space="preserve">SECTION
</t>
    </r>
    <r>
      <rPr>
        <sz val="10"/>
        <rFont val="Helvetica"/>
        <family val="2"/>
      </rPr>
      <t>14</t>
    </r>
  </si>
  <si>
    <r>
      <rPr>
        <b/>
        <sz val="10"/>
        <rFont val="Helvetica"/>
        <family val="2"/>
      </rPr>
      <t xml:space="preserve">NORTHING
</t>
    </r>
    <r>
      <rPr>
        <sz val="10"/>
        <rFont val="Helvetica"/>
        <family val="2"/>
      </rPr>
      <t>2180189.42 FT</t>
    </r>
  </si>
  <si>
    <r>
      <rPr>
        <b/>
        <sz val="10"/>
        <rFont val="Helvetica"/>
        <family val="2"/>
      </rPr>
      <t xml:space="preserve">EASTING
</t>
    </r>
    <r>
      <rPr>
        <sz val="10"/>
        <rFont val="Helvetica"/>
        <family val="2"/>
      </rPr>
      <t>6346909.01 FT</t>
    </r>
  </si>
  <si>
    <r>
      <rPr>
        <b/>
        <sz val="10"/>
        <rFont val="Helvetica"/>
        <family val="2"/>
      </rPr>
      <t xml:space="preserve">ELEVATION
</t>
    </r>
    <r>
      <rPr>
        <sz val="10"/>
        <rFont val="Helvetica"/>
        <family val="2"/>
      </rPr>
      <t>2083.04 FT</t>
    </r>
  </si>
  <si>
    <r>
      <rPr>
        <b/>
        <sz val="10"/>
        <rFont val="Helvetica"/>
        <family val="2"/>
      </rPr>
      <t xml:space="preserve">LATITUDE
</t>
    </r>
    <r>
      <rPr>
        <sz val="10"/>
        <rFont val="Arial"/>
        <family val="2"/>
      </rPr>
      <t>33°38'53.31813" N</t>
    </r>
  </si>
  <si>
    <r>
      <rPr>
        <b/>
        <sz val="10"/>
        <rFont val="Helvetica"/>
        <family val="2"/>
      </rPr>
      <t xml:space="preserve">LONGITUDE
</t>
    </r>
    <r>
      <rPr>
        <sz val="10"/>
        <rFont val="Arial"/>
        <family val="2"/>
      </rPr>
      <t>116°57'20.41387" w</t>
    </r>
  </si>
  <si>
    <r>
      <rPr>
        <b/>
        <sz val="10"/>
        <rFont val="Helvetica"/>
        <family val="2"/>
      </rPr>
      <t xml:space="preserve">ELLIPSOID HEIGHT
</t>
    </r>
    <r>
      <rPr>
        <sz val="10"/>
        <rFont val="Helvetica"/>
        <family val="2"/>
      </rPr>
      <t>1977.782 FT</t>
    </r>
  </si>
  <si>
    <r>
      <rPr>
        <b/>
        <sz val="10"/>
        <rFont val="Helvetica"/>
        <family val="2"/>
      </rPr>
      <t xml:space="preserve">STATION ID
</t>
    </r>
    <r>
      <rPr>
        <sz val="10"/>
        <rFont val="Helvetica"/>
        <family val="2"/>
      </rPr>
      <t>Z 16674</t>
    </r>
  </si>
  <si>
    <r>
      <rPr>
        <b/>
        <sz val="10"/>
        <rFont val="Helvetica"/>
        <family val="2"/>
      </rPr>
      <t xml:space="preserve">SECTION
</t>
    </r>
    <r>
      <rPr>
        <sz val="10"/>
        <rFont val="Helvetica"/>
        <family val="2"/>
      </rPr>
      <t>9</t>
    </r>
  </si>
  <si>
    <r>
      <rPr>
        <b/>
        <sz val="10"/>
        <rFont val="Helvetica"/>
        <family val="2"/>
      </rPr>
      <t xml:space="preserve">NORTHING
</t>
    </r>
    <r>
      <rPr>
        <sz val="10"/>
        <rFont val="Helvetica"/>
        <family val="2"/>
      </rPr>
      <t>2185037.36 FT</t>
    </r>
  </si>
  <si>
    <r>
      <rPr>
        <b/>
        <sz val="10"/>
        <rFont val="Helvetica"/>
        <family val="2"/>
      </rPr>
      <t xml:space="preserve">EASTING
</t>
    </r>
    <r>
      <rPr>
        <sz val="10"/>
        <rFont val="Helvetica"/>
        <family val="2"/>
      </rPr>
      <t>6338753.53 FT</t>
    </r>
  </si>
  <si>
    <r>
      <rPr>
        <b/>
        <sz val="10"/>
        <rFont val="Helvetica"/>
        <family val="2"/>
      </rPr>
      <t xml:space="preserve">ELEVATION
</t>
    </r>
    <r>
      <rPr>
        <sz val="10"/>
        <rFont val="Helvetica"/>
        <family val="2"/>
      </rPr>
      <t>1976.63 FT</t>
    </r>
  </si>
  <si>
    <r>
      <rPr>
        <b/>
        <sz val="10"/>
        <rFont val="Helvetica"/>
        <family val="2"/>
      </rPr>
      <t xml:space="preserve">LATITUDE
</t>
    </r>
    <r>
      <rPr>
        <sz val="10"/>
        <rFont val="Arial"/>
        <family val="2"/>
      </rPr>
      <t>33°39 40.72211" N</t>
    </r>
  </si>
  <si>
    <r>
      <rPr>
        <b/>
        <sz val="10"/>
        <rFont val="Helvetica"/>
        <family val="2"/>
      </rPr>
      <t xml:space="preserve">LONGITUDE
</t>
    </r>
    <r>
      <rPr>
        <sz val="10"/>
        <rFont val="Arial"/>
        <family val="2"/>
      </rPr>
      <t>116°58 57.28660" w</t>
    </r>
  </si>
  <si>
    <r>
      <rPr>
        <b/>
        <sz val="10"/>
        <rFont val="Helvetica"/>
        <family val="2"/>
      </rPr>
      <t xml:space="preserve">ELLIPSOID HEIGHT
</t>
    </r>
    <r>
      <rPr>
        <sz val="10"/>
        <rFont val="Helvetica"/>
        <family val="2"/>
      </rPr>
      <t>1871.028 FT</t>
    </r>
  </si>
  <si>
    <r>
      <rPr>
        <b/>
        <sz val="10"/>
        <rFont val="Helvetica"/>
        <family val="2"/>
      </rPr>
      <t xml:space="preserve">STATION ID
</t>
    </r>
    <r>
      <rPr>
        <sz val="10"/>
        <rFont val="Helvetica"/>
        <family val="2"/>
      </rPr>
      <t>Z 16677</t>
    </r>
  </si>
  <si>
    <r>
      <rPr>
        <b/>
        <sz val="10"/>
        <rFont val="Helvetica"/>
        <family val="2"/>
      </rPr>
      <t xml:space="preserve">NORTHING
</t>
    </r>
    <r>
      <rPr>
        <sz val="10"/>
        <rFont val="Helvetica"/>
        <family val="2"/>
      </rPr>
      <t>2193577.36 FT</t>
    </r>
  </si>
  <si>
    <r>
      <rPr>
        <b/>
        <sz val="10"/>
        <rFont val="Helvetica"/>
        <family val="2"/>
      </rPr>
      <t xml:space="preserve">EASTING
</t>
    </r>
    <r>
      <rPr>
        <sz val="10"/>
        <rFont val="Helvetica"/>
        <family val="2"/>
      </rPr>
      <t>6350654.86 FT</t>
    </r>
  </si>
  <si>
    <r>
      <rPr>
        <b/>
        <sz val="10"/>
        <rFont val="Helvetica"/>
        <family val="2"/>
      </rPr>
      <t xml:space="preserve">ELEVATION
</t>
    </r>
    <r>
      <rPr>
        <sz val="10"/>
        <rFont val="Helvetica"/>
        <family val="2"/>
      </rPr>
      <t>1954.54 FT</t>
    </r>
  </si>
  <si>
    <r>
      <rPr>
        <b/>
        <sz val="10"/>
        <rFont val="Helvetica"/>
        <family val="2"/>
      </rPr>
      <t xml:space="preserve">LATITUDE
</t>
    </r>
    <r>
      <rPr>
        <sz val="10"/>
        <rFont val="Arial"/>
        <family val="2"/>
      </rPr>
      <t>33°41 6 01294" N</t>
    </r>
  </si>
  <si>
    <r>
      <rPr>
        <b/>
        <sz val="10"/>
        <rFont val="Helvetica"/>
        <family val="2"/>
      </rPr>
      <t xml:space="preserve">LONGITUDE
</t>
    </r>
    <r>
      <rPr>
        <sz val="10"/>
        <rFont val="Arial"/>
        <family val="2"/>
      </rPr>
      <t>116°56 37 15839" w</t>
    </r>
  </si>
  <si>
    <r>
      <rPr>
        <b/>
        <sz val="10"/>
        <rFont val="Helvetica"/>
        <family val="2"/>
      </rPr>
      <t xml:space="preserve">ELLIPSOID HEIGHT
</t>
    </r>
    <r>
      <rPr>
        <sz val="10"/>
        <rFont val="Helvetica"/>
        <family val="2"/>
      </rPr>
      <t>1848.988 FT</t>
    </r>
  </si>
  <si>
    <r>
      <rPr>
        <b/>
        <sz val="10"/>
        <rFont val="Helvetica"/>
        <family val="2"/>
      </rPr>
      <t xml:space="preserve">STATION ID
</t>
    </r>
    <r>
      <rPr>
        <sz val="10"/>
        <rFont val="Helvetica"/>
        <family val="2"/>
      </rPr>
      <t>Z 16685</t>
    </r>
  </si>
  <si>
    <r>
      <rPr>
        <b/>
        <sz val="10"/>
        <rFont val="Helvetica"/>
        <family val="2"/>
      </rPr>
      <t xml:space="preserve">TOWNSHIP / RANGE SBB&amp;M
</t>
    </r>
    <r>
      <rPr>
        <sz val="10"/>
        <rFont val="Helvetica"/>
        <family val="2"/>
      </rPr>
      <t>6S / 1E</t>
    </r>
  </si>
  <si>
    <r>
      <rPr>
        <b/>
        <sz val="10"/>
        <rFont val="Helvetica"/>
        <family val="2"/>
      </rPr>
      <t xml:space="preserve">SECTION
</t>
    </r>
    <r>
      <rPr>
        <sz val="10"/>
        <rFont val="Helvetica"/>
        <family val="2"/>
      </rPr>
      <t>31</t>
    </r>
  </si>
  <si>
    <r>
      <rPr>
        <b/>
        <sz val="10"/>
        <rFont val="Helvetica"/>
        <family val="2"/>
      </rPr>
      <t xml:space="preserve">NORTHING
</t>
    </r>
    <r>
      <rPr>
        <sz val="10"/>
        <rFont val="Helvetica"/>
        <family val="2"/>
      </rPr>
      <t>2165658.27 FT</t>
    </r>
  </si>
  <si>
    <r>
      <rPr>
        <b/>
        <sz val="10"/>
        <rFont val="Helvetica"/>
        <family val="2"/>
      </rPr>
      <t xml:space="preserve">EASTING
</t>
    </r>
    <r>
      <rPr>
        <sz val="10"/>
        <rFont val="Helvetica"/>
        <family val="2"/>
      </rPr>
      <t>6356739.99 FT</t>
    </r>
  </si>
  <si>
    <r>
      <rPr>
        <b/>
        <sz val="10"/>
        <rFont val="Helvetica"/>
        <family val="2"/>
      </rPr>
      <t xml:space="preserve">ELEVATION
</t>
    </r>
    <r>
      <rPr>
        <sz val="10"/>
        <rFont val="Helvetica"/>
        <family val="2"/>
      </rPr>
      <t>2560.11 FT</t>
    </r>
  </si>
  <si>
    <r>
      <rPr>
        <b/>
        <sz val="10"/>
        <rFont val="Helvetica"/>
        <family val="2"/>
      </rPr>
      <t xml:space="preserve">LATITUDE
</t>
    </r>
    <r>
      <rPr>
        <sz val="10"/>
        <rFont val="Arial"/>
        <family val="2"/>
      </rPr>
      <t>33°36 30.20384" N</t>
    </r>
  </si>
  <si>
    <r>
      <rPr>
        <b/>
        <sz val="10"/>
        <rFont val="Helvetica"/>
        <family val="2"/>
      </rPr>
      <t xml:space="preserve">LONGITUDE
</t>
    </r>
    <r>
      <rPr>
        <sz val="10"/>
        <rFont val="Arial"/>
        <family val="2"/>
      </rPr>
      <t>116°55 23.01490" w</t>
    </r>
  </si>
  <si>
    <r>
      <rPr>
        <b/>
        <sz val="10"/>
        <rFont val="Helvetica"/>
        <family val="2"/>
      </rPr>
      <t xml:space="preserve">ELLIPSOID HEIGHT
</t>
    </r>
    <r>
      <rPr>
        <sz val="10"/>
        <rFont val="Helvetica"/>
        <family val="2"/>
      </rPr>
      <t>2455.391 FT</t>
    </r>
  </si>
  <si>
    <r>
      <rPr>
        <b/>
        <sz val="10"/>
        <rFont val="Helvetica"/>
        <family val="2"/>
      </rPr>
      <t xml:space="preserve">STATION ID
</t>
    </r>
    <r>
      <rPr>
        <sz val="10"/>
        <rFont val="Helvetica"/>
        <family val="2"/>
      </rPr>
      <t>Z 16692</t>
    </r>
  </si>
  <si>
    <r>
      <rPr>
        <b/>
        <sz val="10"/>
        <rFont val="Helvetica"/>
        <family val="2"/>
      </rPr>
      <t xml:space="preserve">SECTION
</t>
    </r>
    <r>
      <rPr>
        <sz val="10"/>
        <rFont val="Helvetica"/>
        <family val="2"/>
      </rPr>
      <t>5</t>
    </r>
  </si>
  <si>
    <r>
      <rPr>
        <b/>
        <sz val="10"/>
        <rFont val="Helvetica"/>
        <family val="2"/>
      </rPr>
      <t xml:space="preserve">NORTHING
</t>
    </r>
    <r>
      <rPr>
        <sz val="10"/>
        <rFont val="Helvetica"/>
        <family val="2"/>
      </rPr>
      <t>2189905.54 FT</t>
    </r>
  </si>
  <si>
    <r>
      <rPr>
        <b/>
        <sz val="10"/>
        <rFont val="Helvetica"/>
        <family val="2"/>
      </rPr>
      <t xml:space="preserve">EASTING
</t>
    </r>
    <r>
      <rPr>
        <sz val="10"/>
        <rFont val="Helvetica"/>
        <family val="2"/>
      </rPr>
      <t>6360806.99 FT</t>
    </r>
  </si>
  <si>
    <r>
      <rPr>
        <b/>
        <sz val="10"/>
        <rFont val="Helvetica"/>
        <family val="2"/>
      </rPr>
      <t xml:space="preserve">ELEVATION
</t>
    </r>
    <r>
      <rPr>
        <sz val="10"/>
        <rFont val="Helvetica"/>
        <family val="2"/>
      </rPr>
      <t>2139.64 FT</t>
    </r>
  </si>
  <si>
    <r>
      <rPr>
        <b/>
        <sz val="10"/>
        <rFont val="Helvetica"/>
        <family val="2"/>
      </rPr>
      <t xml:space="preserve">LATITUDE
</t>
    </r>
    <r>
      <rPr>
        <sz val="10"/>
        <rFont val="Arial"/>
        <family val="2"/>
      </rPr>
      <t>33°40 30.33990" N</t>
    </r>
  </si>
  <si>
    <r>
      <rPr>
        <b/>
        <sz val="10"/>
        <rFont val="Helvetica"/>
        <family val="2"/>
      </rPr>
      <t xml:space="preserve">LONGITUDE
</t>
    </r>
    <r>
      <rPr>
        <sz val="10"/>
        <rFont val="Arial"/>
        <family val="2"/>
      </rPr>
      <t>116°54 36.74408" w</t>
    </r>
  </si>
  <si>
    <r>
      <rPr>
        <b/>
        <sz val="10"/>
        <rFont val="Helvetica"/>
        <family val="2"/>
      </rPr>
      <t xml:space="preserve">ELLIPSOID HEIGHT
</t>
    </r>
    <r>
      <rPr>
        <sz val="10"/>
        <rFont val="Helvetica"/>
        <family val="2"/>
      </rPr>
      <t>2034.521 FT</t>
    </r>
  </si>
  <si>
    <r>
      <rPr>
        <b/>
        <sz val="10"/>
        <rFont val="Helvetica"/>
        <family val="2"/>
      </rPr>
      <t xml:space="preserve">STATION ID
</t>
    </r>
    <r>
      <rPr>
        <sz val="10"/>
        <rFont val="Helvetica"/>
        <family val="2"/>
      </rPr>
      <t>Z 16694</t>
    </r>
  </si>
  <si>
    <r>
      <rPr>
        <b/>
        <sz val="10"/>
        <rFont val="Helvetica"/>
        <family val="2"/>
      </rPr>
      <t xml:space="preserve">TOWNSHIP / RANGE SBB&amp;M
</t>
    </r>
    <r>
      <rPr>
        <sz val="10"/>
        <rFont val="Helvetica"/>
        <family val="2"/>
      </rPr>
      <t>5S / 1E</t>
    </r>
  </si>
  <si>
    <r>
      <rPr>
        <b/>
        <sz val="10"/>
        <rFont val="Helvetica"/>
        <family val="2"/>
      </rPr>
      <t xml:space="preserve">NORTHING
</t>
    </r>
    <r>
      <rPr>
        <sz val="10"/>
        <rFont val="Helvetica"/>
        <family val="2"/>
      </rPr>
      <t>2193987.27 FT</t>
    </r>
  </si>
  <si>
    <r>
      <rPr>
        <b/>
        <sz val="10"/>
        <rFont val="Helvetica"/>
        <family val="2"/>
      </rPr>
      <t xml:space="preserve">EASTING
</t>
    </r>
    <r>
      <rPr>
        <sz val="10"/>
        <rFont val="Helvetica"/>
        <family val="2"/>
      </rPr>
      <t>6366546.94 FT</t>
    </r>
  </si>
  <si>
    <r>
      <rPr>
        <b/>
        <sz val="10"/>
        <rFont val="Helvetica"/>
        <family val="2"/>
      </rPr>
      <t xml:space="preserve">ELEVATION
</t>
    </r>
    <r>
      <rPr>
        <sz val="10"/>
        <rFont val="Helvetica"/>
        <family val="2"/>
      </rPr>
      <t>2721.14 FT</t>
    </r>
  </si>
  <si>
    <r>
      <rPr>
        <b/>
        <sz val="10"/>
        <rFont val="Helvetica"/>
        <family val="2"/>
      </rPr>
      <t xml:space="preserve">LATITUDE
</t>
    </r>
    <r>
      <rPr>
        <sz val="10"/>
        <rFont val="Arial"/>
        <family val="2"/>
      </rPr>
      <t>33°41 11.07469" N</t>
    </r>
  </si>
  <si>
    <r>
      <rPr>
        <b/>
        <sz val="10"/>
        <rFont val="Helvetica"/>
        <family val="2"/>
      </rPr>
      <t xml:space="preserve">LONGITUDE
</t>
    </r>
    <r>
      <rPr>
        <sz val="10"/>
        <rFont val="Arial"/>
        <family val="2"/>
      </rPr>
      <t>116°53 29.12287" w</t>
    </r>
  </si>
  <si>
    <r>
      <rPr>
        <b/>
        <sz val="10"/>
        <rFont val="Helvetica"/>
        <family val="2"/>
      </rPr>
      <t xml:space="preserve">ELLIPSOID HEIGHT
</t>
    </r>
    <r>
      <rPr>
        <sz val="10"/>
        <rFont val="Helvetica"/>
        <family val="2"/>
      </rPr>
      <t>2616.119 FT</t>
    </r>
  </si>
  <si>
    <r>
      <rPr>
        <b/>
        <sz val="10"/>
        <rFont val="Helvetica"/>
        <family val="2"/>
      </rPr>
      <t xml:space="preserve">STATION ID
</t>
    </r>
    <r>
      <rPr>
        <sz val="10"/>
        <rFont val="Helvetica"/>
        <family val="2"/>
      </rPr>
      <t>Z 16802</t>
    </r>
  </si>
  <si>
    <r>
      <rPr>
        <b/>
        <sz val="10"/>
        <rFont val="Helvetica"/>
        <family val="2"/>
      </rPr>
      <t xml:space="preserve">NORTHING
</t>
    </r>
    <r>
      <rPr>
        <sz val="10"/>
        <rFont val="Helvetica"/>
        <family val="2"/>
      </rPr>
      <t>2194064.04 FT</t>
    </r>
  </si>
  <si>
    <r>
      <rPr>
        <b/>
        <sz val="10"/>
        <rFont val="Helvetica"/>
        <family val="2"/>
      </rPr>
      <t xml:space="preserve">EASTING
</t>
    </r>
    <r>
      <rPr>
        <sz val="10"/>
        <rFont val="Helvetica"/>
        <family val="2"/>
      </rPr>
      <t>6310467.31 FT</t>
    </r>
  </si>
  <si>
    <r>
      <rPr>
        <b/>
        <sz val="10"/>
        <rFont val="Helvetica"/>
        <family val="2"/>
      </rPr>
      <t xml:space="preserve">ELEVATION
</t>
    </r>
    <r>
      <rPr>
        <sz val="10"/>
        <rFont val="Helvetica"/>
        <family val="2"/>
      </rPr>
      <t>1485.45 FT</t>
    </r>
  </si>
  <si>
    <r>
      <rPr>
        <b/>
        <sz val="10"/>
        <rFont val="Helvetica"/>
        <family val="2"/>
      </rPr>
      <t xml:space="preserve">LATITUDE
</t>
    </r>
    <r>
      <rPr>
        <sz val="10"/>
        <rFont val="Arial"/>
        <family val="2"/>
      </rPr>
      <t>33°41 7 93069" N</t>
    </r>
  </si>
  <si>
    <r>
      <rPr>
        <b/>
        <sz val="10"/>
        <rFont val="Helvetica"/>
        <family val="2"/>
      </rPr>
      <t xml:space="preserve">LONGITUDE
</t>
    </r>
    <r>
      <rPr>
        <sz val="10"/>
        <rFont val="Arial"/>
        <family val="2"/>
      </rPr>
      <t>117°4 32 77361" w</t>
    </r>
  </si>
  <si>
    <r>
      <rPr>
        <b/>
        <sz val="10"/>
        <rFont val="Helvetica"/>
        <family val="2"/>
      </rPr>
      <t xml:space="preserve">ELLIPSOID HEIGHT
</t>
    </r>
    <r>
      <rPr>
        <sz val="10"/>
        <rFont val="Helvetica"/>
        <family val="2"/>
      </rPr>
      <t>1379.028 FT</t>
    </r>
  </si>
  <si>
    <r>
      <rPr>
        <b/>
        <sz val="10"/>
        <rFont val="Helvetica"/>
        <family val="2"/>
      </rPr>
      <t xml:space="preserve">DESCRIPTION        </t>
    </r>
    <r>
      <rPr>
        <sz val="10"/>
        <rFont val="Helvetica"/>
        <family val="2"/>
      </rPr>
      <t xml:space="preserve">SET MAG NL
</t>
    </r>
    <r>
      <rPr>
        <sz val="10"/>
        <rFont val="Helvetica"/>
        <family val="2"/>
      </rPr>
      <t xml:space="preserve">W/RCFC WCD WASHER FLUSH
</t>
    </r>
    <r>
      <rPr>
        <b/>
        <sz val="10"/>
        <rFont val="Helvetica"/>
        <family val="2"/>
      </rPr>
      <t xml:space="preserve">SUMMARY              </t>
    </r>
    <r>
      <rPr>
        <sz val="10"/>
        <rFont val="Helvetica"/>
        <family val="2"/>
      </rPr>
      <t>+/-50' W'LY OF PP#4389764E; NEAR CL OF NEWPORT RD</t>
    </r>
  </si>
  <si>
    <r>
      <rPr>
        <b/>
        <sz val="10"/>
        <rFont val="Helvetica"/>
        <family val="2"/>
      </rPr>
      <t xml:space="preserve">STATION ID
</t>
    </r>
    <r>
      <rPr>
        <sz val="10"/>
        <rFont val="Helvetica"/>
        <family val="2"/>
      </rPr>
      <t>Z 16803</t>
    </r>
  </si>
  <si>
    <r>
      <rPr>
        <b/>
        <sz val="10"/>
        <rFont val="Helvetica"/>
        <family val="2"/>
      </rPr>
      <t xml:space="preserve">SECTION
</t>
    </r>
    <r>
      <rPr>
        <sz val="10"/>
        <rFont val="Helvetica"/>
        <family val="2"/>
      </rPr>
      <t>6</t>
    </r>
  </si>
  <si>
    <r>
      <rPr>
        <b/>
        <sz val="10"/>
        <rFont val="Helvetica"/>
        <family val="2"/>
      </rPr>
      <t xml:space="preserve">NORTHING
</t>
    </r>
    <r>
      <rPr>
        <sz val="10"/>
        <rFont val="Helvetica"/>
        <family val="2"/>
      </rPr>
      <t>2190820.92 FT</t>
    </r>
  </si>
  <si>
    <r>
      <rPr>
        <b/>
        <sz val="10"/>
        <rFont val="Helvetica"/>
        <family val="2"/>
      </rPr>
      <t xml:space="preserve">EASTING
</t>
    </r>
    <r>
      <rPr>
        <sz val="10"/>
        <rFont val="Helvetica"/>
        <family val="2"/>
      </rPr>
      <t>6291927.23 FT</t>
    </r>
  </si>
  <si>
    <r>
      <rPr>
        <b/>
        <sz val="10"/>
        <rFont val="Helvetica"/>
        <family val="2"/>
      </rPr>
      <t xml:space="preserve">ELEVATION
</t>
    </r>
    <r>
      <rPr>
        <sz val="10"/>
        <rFont val="Helvetica"/>
        <family val="2"/>
      </rPr>
      <t>1432.31 FT</t>
    </r>
  </si>
  <si>
    <r>
      <rPr>
        <b/>
        <sz val="10"/>
        <rFont val="Helvetica"/>
        <family val="2"/>
      </rPr>
      <t xml:space="preserve">LATITUDE
</t>
    </r>
    <r>
      <rPr>
        <sz val="10"/>
        <rFont val="Arial"/>
        <family val="2"/>
      </rPr>
      <t>33°40 34 34103" N</t>
    </r>
  </si>
  <si>
    <r>
      <rPr>
        <b/>
        <sz val="10"/>
        <rFont val="Helvetica"/>
        <family val="2"/>
      </rPr>
      <t xml:space="preserve">LONGITUDE
</t>
    </r>
    <r>
      <rPr>
        <sz val="10"/>
        <rFont val="Arial"/>
        <family val="2"/>
      </rPr>
      <t>117°8 11 84629" W</t>
    </r>
  </si>
  <si>
    <r>
      <rPr>
        <b/>
        <sz val="10"/>
        <rFont val="Helvetica"/>
        <family val="2"/>
      </rPr>
      <t xml:space="preserve">ELLIPSOID HEIGHT
</t>
    </r>
    <r>
      <rPr>
        <sz val="10"/>
        <rFont val="Helvetica"/>
        <family val="2"/>
      </rPr>
      <t>1325.492 FT</t>
    </r>
  </si>
  <si>
    <r>
      <rPr>
        <b/>
        <sz val="10"/>
        <rFont val="Helvetica"/>
        <family val="2"/>
      </rPr>
      <t xml:space="preserve">DESCRIPTION        </t>
    </r>
    <r>
      <rPr>
        <sz val="10"/>
        <rFont val="Helvetica"/>
        <family val="2"/>
      </rPr>
      <t xml:space="preserve">SET MAG NL
</t>
    </r>
    <r>
      <rPr>
        <sz val="10"/>
        <rFont val="Helvetica"/>
        <family val="2"/>
      </rPr>
      <t xml:space="preserve">W/RCFC WCD WASHER FLUSH
</t>
    </r>
    <r>
      <rPr>
        <b/>
        <sz val="10"/>
        <rFont val="Helvetica"/>
        <family val="2"/>
      </rPr>
      <t xml:space="preserve">SUMMARY              </t>
    </r>
    <r>
      <rPr>
        <sz val="10"/>
        <rFont val="Helvetica"/>
        <family val="2"/>
      </rPr>
      <t>+/-80' N'LY OF WILDERNESS LAKE DW; NEAR CL BRIGGS RD</t>
    </r>
  </si>
  <si>
    <r>
      <rPr>
        <b/>
        <sz val="10"/>
        <rFont val="Helvetica"/>
        <family val="2"/>
      </rPr>
      <t xml:space="preserve">STATION ID
</t>
    </r>
    <r>
      <rPr>
        <sz val="10"/>
        <rFont val="Helvetica"/>
        <family val="2"/>
      </rPr>
      <t>Z 16805</t>
    </r>
  </si>
  <si>
    <r>
      <rPr>
        <b/>
        <sz val="10"/>
        <rFont val="Helvetica"/>
        <family val="2"/>
      </rPr>
      <t xml:space="preserve">SECTION
</t>
    </r>
    <r>
      <rPr>
        <sz val="10"/>
        <rFont val="Helvetica"/>
        <family val="2"/>
      </rPr>
      <t>4</t>
    </r>
  </si>
  <si>
    <r>
      <rPr>
        <b/>
        <sz val="10"/>
        <rFont val="Helvetica"/>
        <family val="2"/>
      </rPr>
      <t xml:space="preserve">NORTHING
</t>
    </r>
    <r>
      <rPr>
        <sz val="10"/>
        <rFont val="Helvetica"/>
        <family val="2"/>
      </rPr>
      <t>2190716.54 FT</t>
    </r>
  </si>
  <si>
    <r>
      <rPr>
        <b/>
        <sz val="10"/>
        <rFont val="Helvetica"/>
        <family val="2"/>
      </rPr>
      <t xml:space="preserve">EASTING
</t>
    </r>
    <r>
      <rPr>
        <sz val="10"/>
        <rFont val="Helvetica"/>
        <family val="2"/>
      </rPr>
      <t>6307745.03 FT</t>
    </r>
  </si>
  <si>
    <r>
      <rPr>
        <b/>
        <sz val="10"/>
        <rFont val="Helvetica"/>
        <family val="2"/>
      </rPr>
      <t xml:space="preserve">ELEVATION
</t>
    </r>
    <r>
      <rPr>
        <sz val="10"/>
        <rFont val="Helvetica"/>
        <family val="2"/>
      </rPr>
      <t>1478.71 FT</t>
    </r>
  </si>
  <si>
    <r>
      <rPr>
        <b/>
        <sz val="10"/>
        <rFont val="Helvetica"/>
        <family val="2"/>
      </rPr>
      <t xml:space="preserve">LATITUDE
</t>
    </r>
    <r>
      <rPr>
        <sz val="10"/>
        <rFont val="Arial"/>
        <family val="2"/>
      </rPr>
      <t>33°40 34 60002" N</t>
    </r>
  </si>
  <si>
    <r>
      <rPr>
        <b/>
        <sz val="10"/>
        <rFont val="Helvetica"/>
        <family val="2"/>
      </rPr>
      <t xml:space="preserve">LONGITUDE
</t>
    </r>
    <r>
      <rPr>
        <sz val="10"/>
        <rFont val="Arial"/>
        <family val="2"/>
      </rPr>
      <t>117°5 4 67150" W</t>
    </r>
  </si>
  <si>
    <r>
      <rPr>
        <b/>
        <sz val="10"/>
        <rFont val="Helvetica"/>
        <family val="2"/>
      </rPr>
      <t xml:space="preserve">ELLIPSOID HEIGHT
</t>
    </r>
    <r>
      <rPr>
        <sz val="10"/>
        <rFont val="Helvetica"/>
        <family val="2"/>
      </rPr>
      <t>1372.238 FT</t>
    </r>
  </si>
  <si>
    <r>
      <rPr>
        <b/>
        <sz val="10"/>
        <rFont val="Helvetica"/>
        <family val="2"/>
      </rPr>
      <t xml:space="preserve">DESCRIPTION        </t>
    </r>
    <r>
      <rPr>
        <sz val="10"/>
        <rFont val="Helvetica"/>
        <family val="2"/>
      </rPr>
      <t xml:space="preserve">SET MAG NL
</t>
    </r>
    <r>
      <rPr>
        <sz val="10"/>
        <rFont val="Helvetica"/>
        <family val="2"/>
      </rPr>
      <t xml:space="preserve">W/RCFC WCD WASHER FLUSH
</t>
    </r>
    <r>
      <rPr>
        <b/>
        <sz val="10"/>
        <rFont val="Helvetica"/>
        <family val="2"/>
      </rPr>
      <t xml:space="preserve">SUMMARY              </t>
    </r>
    <r>
      <rPr>
        <sz val="10"/>
        <rFont val="Helvetica"/>
        <family val="2"/>
      </rPr>
      <t>NEAR CL IN MEDIAN|+/-350' S'LY OF INT CONSTRUCTION RD &amp; HWY 79</t>
    </r>
  </si>
  <si>
    <r>
      <rPr>
        <b/>
        <sz val="10"/>
        <rFont val="Helvetica"/>
        <family val="2"/>
      </rPr>
      <t xml:space="preserve">STATION ID
</t>
    </r>
    <r>
      <rPr>
        <sz val="10"/>
        <rFont val="Helvetica"/>
        <family val="2"/>
      </rPr>
      <t>Z 16810</t>
    </r>
  </si>
  <si>
    <r>
      <rPr>
        <b/>
        <sz val="10"/>
        <rFont val="Helvetica"/>
        <family val="2"/>
      </rPr>
      <t xml:space="preserve">SECTION
</t>
    </r>
    <r>
      <rPr>
        <sz val="10"/>
        <rFont val="Helvetica"/>
        <family val="2"/>
      </rPr>
      <t>15</t>
    </r>
  </si>
  <si>
    <r>
      <rPr>
        <b/>
        <sz val="10"/>
        <rFont val="Helvetica"/>
        <family val="2"/>
      </rPr>
      <t xml:space="preserve">NORTHING
</t>
    </r>
    <r>
      <rPr>
        <sz val="10"/>
        <rFont val="Helvetica"/>
        <family val="2"/>
      </rPr>
      <t>2181768.96 FT</t>
    </r>
  </si>
  <si>
    <r>
      <rPr>
        <b/>
        <sz val="10"/>
        <rFont val="Helvetica"/>
        <family val="2"/>
      </rPr>
      <t xml:space="preserve">EASTING
</t>
    </r>
    <r>
      <rPr>
        <sz val="10"/>
        <rFont val="Helvetica"/>
        <family val="2"/>
      </rPr>
      <t>6307775.64 FT</t>
    </r>
  </si>
  <si>
    <r>
      <rPr>
        <b/>
        <sz val="10"/>
        <rFont val="Helvetica"/>
        <family val="2"/>
      </rPr>
      <t xml:space="preserve">ELEVATION
</t>
    </r>
    <r>
      <rPr>
        <sz val="10"/>
        <rFont val="Helvetica"/>
        <family val="2"/>
      </rPr>
      <t>1498.11 FT</t>
    </r>
  </si>
  <si>
    <r>
      <rPr>
        <b/>
        <sz val="10"/>
        <rFont val="Helvetica"/>
        <family val="2"/>
      </rPr>
      <t xml:space="preserve">LATITUDE
</t>
    </r>
    <r>
      <rPr>
        <sz val="10"/>
        <rFont val="Arial"/>
        <family val="2"/>
      </rPr>
      <t>33°39 6 08533" N</t>
    </r>
  </si>
  <si>
    <r>
      <rPr>
        <b/>
        <sz val="10"/>
        <rFont val="Helvetica"/>
        <family val="2"/>
      </rPr>
      <t xml:space="preserve">LONGITUDE
</t>
    </r>
    <r>
      <rPr>
        <sz val="10"/>
        <rFont val="Arial"/>
        <family val="2"/>
      </rPr>
      <t>117°5 3 .46206" W</t>
    </r>
  </si>
  <si>
    <r>
      <rPr>
        <b/>
        <sz val="10"/>
        <rFont val="Helvetica"/>
        <family val="2"/>
      </rPr>
      <t xml:space="preserve">ELLIPSOID HEIGHT
</t>
    </r>
    <r>
      <rPr>
        <sz val="10"/>
        <rFont val="Helvetica"/>
        <family val="2"/>
      </rPr>
      <t>1391.697 FT</t>
    </r>
  </si>
  <si>
    <r>
      <rPr>
        <b/>
        <sz val="10"/>
        <rFont val="Helvetica"/>
        <family val="2"/>
      </rPr>
      <t xml:space="preserve">DESCRIPTION        </t>
    </r>
    <r>
      <rPr>
        <sz val="10"/>
        <rFont val="Helvetica"/>
        <family val="2"/>
      </rPr>
      <t xml:space="preserve">SET MAG NL
</t>
    </r>
    <r>
      <rPr>
        <sz val="10"/>
        <rFont val="Helvetica"/>
        <family val="2"/>
      </rPr>
      <t xml:space="preserve">W/RCFC WCD WASHER FLUSH
</t>
    </r>
    <r>
      <rPr>
        <b/>
        <sz val="10"/>
        <rFont val="Helvetica"/>
        <family val="2"/>
      </rPr>
      <t xml:space="preserve">SUMMARY              </t>
    </r>
    <r>
      <rPr>
        <sz val="10"/>
        <rFont val="Helvetica"/>
        <family val="2"/>
      </rPr>
      <t>NEAR EC OF HWY 79; NEAR E'LY EP</t>
    </r>
  </si>
  <si>
    <r>
      <rPr>
        <b/>
        <sz val="10"/>
        <rFont val="Helvetica"/>
        <family val="2"/>
      </rPr>
      <t xml:space="preserve">STATION ID
</t>
    </r>
    <r>
      <rPr>
        <sz val="10"/>
        <rFont val="Helvetica"/>
        <family val="2"/>
      </rPr>
      <t>Z 16814</t>
    </r>
  </si>
  <si>
    <r>
      <rPr>
        <b/>
        <sz val="10"/>
        <rFont val="Helvetica"/>
        <family val="2"/>
      </rPr>
      <t xml:space="preserve">NORTHING
</t>
    </r>
    <r>
      <rPr>
        <sz val="10"/>
        <rFont val="Helvetica"/>
        <family val="2"/>
      </rPr>
      <t>2177514.69 FT</t>
    </r>
  </si>
  <si>
    <r>
      <rPr>
        <b/>
        <sz val="10"/>
        <rFont val="Helvetica"/>
        <family val="2"/>
      </rPr>
      <t xml:space="preserve">EASTING
</t>
    </r>
    <r>
      <rPr>
        <sz val="10"/>
        <rFont val="Helvetica"/>
        <family val="2"/>
      </rPr>
      <t>6307673.84 FT</t>
    </r>
  </si>
  <si>
    <r>
      <rPr>
        <b/>
        <sz val="10"/>
        <rFont val="Helvetica"/>
        <family val="2"/>
      </rPr>
      <t xml:space="preserve">ELEVATION
</t>
    </r>
    <r>
      <rPr>
        <sz val="10"/>
        <rFont val="Helvetica"/>
        <family val="2"/>
      </rPr>
      <t>1513.43 FT</t>
    </r>
  </si>
  <si>
    <r>
      <rPr>
        <b/>
        <sz val="10"/>
        <rFont val="Helvetica"/>
        <family val="2"/>
      </rPr>
      <t xml:space="preserve">LATITUDE
</t>
    </r>
    <r>
      <rPr>
        <sz val="10"/>
        <rFont val="Arial"/>
        <family val="2"/>
      </rPr>
      <t>33°38 23 99020" N</t>
    </r>
  </si>
  <si>
    <r>
      <rPr>
        <b/>
        <sz val="10"/>
        <rFont val="Helvetica"/>
        <family val="2"/>
      </rPr>
      <t xml:space="preserve">LONGITUDE
</t>
    </r>
    <r>
      <rPr>
        <sz val="10"/>
        <rFont val="Arial"/>
        <family val="2"/>
      </rPr>
      <t>117°5 4 26350" W</t>
    </r>
  </si>
  <si>
    <r>
      <rPr>
        <b/>
        <sz val="10"/>
        <rFont val="Helvetica"/>
        <family val="2"/>
      </rPr>
      <t xml:space="preserve">ELLIPSOID HEIGHT
</t>
    </r>
    <r>
      <rPr>
        <sz val="10"/>
        <rFont val="Helvetica"/>
        <family val="2"/>
      </rPr>
      <t>1407.039 FT</t>
    </r>
  </si>
  <si>
    <r>
      <rPr>
        <b/>
        <sz val="10"/>
        <rFont val="Helvetica"/>
        <family val="2"/>
      </rPr>
      <t xml:space="preserve">DESCRIPTION        </t>
    </r>
    <r>
      <rPr>
        <sz val="10"/>
        <rFont val="Helvetica"/>
        <family val="2"/>
      </rPr>
      <t xml:space="preserve">SET MAG NL
</t>
    </r>
    <r>
      <rPr>
        <sz val="10"/>
        <rFont val="Helvetica"/>
        <family val="2"/>
      </rPr>
      <t xml:space="preserve">W/RCFC WCD WASHER FLUSH
</t>
    </r>
    <r>
      <rPr>
        <b/>
        <sz val="10"/>
        <rFont val="Helvetica"/>
        <family val="2"/>
      </rPr>
      <t xml:space="preserve">SUMMARY              </t>
    </r>
    <r>
      <rPr>
        <sz val="10"/>
        <rFont val="Helvetica"/>
        <family val="2"/>
      </rPr>
      <t>+/-25' S'LY OF N'LY EP WASHINGTON ST; EAST OF WINCHESTER RD</t>
    </r>
  </si>
  <si>
    <r>
      <rPr>
        <b/>
        <sz val="10"/>
        <rFont val="Helvetica"/>
        <family val="2"/>
      </rPr>
      <t xml:space="preserve">STATION ID
</t>
    </r>
    <r>
      <rPr>
        <sz val="10"/>
        <rFont val="Helvetica"/>
        <family val="2"/>
      </rPr>
      <t>Z 16815</t>
    </r>
  </si>
  <si>
    <r>
      <rPr>
        <b/>
        <sz val="10"/>
        <rFont val="Helvetica"/>
        <family val="2"/>
      </rPr>
      <t xml:space="preserve">SECTION
</t>
    </r>
    <r>
      <rPr>
        <sz val="10"/>
        <rFont val="Helvetica"/>
        <family val="2"/>
      </rPr>
      <t>19</t>
    </r>
  </si>
  <si>
    <r>
      <rPr>
        <b/>
        <sz val="10"/>
        <rFont val="Helvetica"/>
        <family val="2"/>
      </rPr>
      <t xml:space="preserve">NORTHING
</t>
    </r>
    <r>
      <rPr>
        <sz val="10"/>
        <rFont val="Helvetica"/>
        <family val="2"/>
      </rPr>
      <t>2177331.75 FT</t>
    </r>
  </si>
  <si>
    <r>
      <rPr>
        <b/>
        <sz val="10"/>
        <rFont val="Helvetica"/>
        <family val="2"/>
      </rPr>
      <t xml:space="preserve">EASTING
</t>
    </r>
    <r>
      <rPr>
        <sz val="10"/>
        <rFont val="Helvetica"/>
        <family val="2"/>
      </rPr>
      <t>6323978.00 FT</t>
    </r>
  </si>
  <si>
    <r>
      <rPr>
        <b/>
        <sz val="10"/>
        <rFont val="Helvetica"/>
        <family val="2"/>
      </rPr>
      <t xml:space="preserve">ELEVATION
</t>
    </r>
    <r>
      <rPr>
        <sz val="10"/>
        <rFont val="Helvetica"/>
        <family val="2"/>
      </rPr>
      <t>2036.67 FT</t>
    </r>
  </si>
  <si>
    <r>
      <rPr>
        <b/>
        <sz val="10"/>
        <rFont val="Helvetica"/>
        <family val="2"/>
      </rPr>
      <t xml:space="preserve">LATITUDE
</t>
    </r>
    <r>
      <rPr>
        <sz val="10"/>
        <rFont val="Arial"/>
        <family val="2"/>
      </rPr>
      <t>33°38 23 .43001" N</t>
    </r>
  </si>
  <si>
    <r>
      <rPr>
        <b/>
        <sz val="10"/>
        <rFont val="Helvetica"/>
        <family val="2"/>
      </rPr>
      <t xml:space="preserve">LONGITUDE
</t>
    </r>
    <r>
      <rPr>
        <sz val="10"/>
        <rFont val="Arial"/>
        <family val="2"/>
      </rPr>
      <t>117°1 51 .40687" W</t>
    </r>
  </si>
  <si>
    <r>
      <rPr>
        <b/>
        <sz val="10"/>
        <rFont val="Helvetica"/>
        <family val="2"/>
      </rPr>
      <t xml:space="preserve">ELLIPSOID HEIGHT
</t>
    </r>
    <r>
      <rPr>
        <sz val="10"/>
        <rFont val="Helvetica"/>
        <family val="2"/>
      </rPr>
      <t>1930.767 FT</t>
    </r>
  </si>
  <si>
    <r>
      <rPr>
        <b/>
        <sz val="10"/>
        <rFont val="Helvetica"/>
        <family val="2"/>
      </rPr>
      <t xml:space="preserve">DESCRIPTION        </t>
    </r>
    <r>
      <rPr>
        <sz val="10"/>
        <rFont val="Helvetica"/>
        <family val="2"/>
      </rPr>
      <t xml:space="preserve">SET 3/4" IP
</t>
    </r>
    <r>
      <rPr>
        <sz val="10"/>
        <rFont val="Helvetica"/>
        <family val="2"/>
      </rPr>
      <t xml:space="preserve">W/RCFC TS PLUG FLUSH
</t>
    </r>
    <r>
      <rPr>
        <b/>
        <sz val="10"/>
        <rFont val="Helvetica"/>
        <family val="2"/>
      </rPr>
      <t>SUMMARY</t>
    </r>
  </si>
  <si>
    <r>
      <rPr>
        <b/>
        <sz val="10"/>
        <rFont val="Helvetica"/>
        <family val="2"/>
      </rPr>
      <t xml:space="preserve">STATION ID
</t>
    </r>
    <r>
      <rPr>
        <sz val="10"/>
        <rFont val="Helvetica"/>
        <family val="2"/>
      </rPr>
      <t>Z 16825</t>
    </r>
  </si>
  <si>
    <r>
      <rPr>
        <b/>
        <sz val="10"/>
        <rFont val="Helvetica"/>
        <family val="2"/>
      </rPr>
      <t xml:space="preserve">SECTION
</t>
    </r>
    <r>
      <rPr>
        <sz val="10"/>
        <rFont val="Helvetica"/>
        <family val="2"/>
      </rPr>
      <t>25</t>
    </r>
  </si>
  <si>
    <r>
      <rPr>
        <b/>
        <sz val="10"/>
        <rFont val="Helvetica"/>
        <family val="2"/>
      </rPr>
      <t xml:space="preserve">NORTHING
</t>
    </r>
    <r>
      <rPr>
        <sz val="10"/>
        <rFont val="Helvetica"/>
        <family val="2"/>
      </rPr>
      <t>2168477.57 FT</t>
    </r>
  </si>
  <si>
    <r>
      <rPr>
        <b/>
        <sz val="10"/>
        <rFont val="Helvetica"/>
        <family val="2"/>
      </rPr>
      <t xml:space="preserve">EASTING
</t>
    </r>
    <r>
      <rPr>
        <sz val="10"/>
        <rFont val="Helvetica"/>
        <family val="2"/>
      </rPr>
      <t>6323711.98 FT</t>
    </r>
  </si>
  <si>
    <r>
      <rPr>
        <b/>
        <sz val="10"/>
        <rFont val="Helvetica"/>
        <family val="2"/>
      </rPr>
      <t xml:space="preserve">ELEVATION
</t>
    </r>
    <r>
      <rPr>
        <sz val="10"/>
        <rFont val="Helvetica"/>
        <family val="2"/>
      </rPr>
      <t>2234.10 FT</t>
    </r>
  </si>
  <si>
    <r>
      <rPr>
        <b/>
        <sz val="10"/>
        <rFont val="Helvetica"/>
        <family val="2"/>
      </rPr>
      <t xml:space="preserve">LATITUDE
</t>
    </r>
    <r>
      <rPr>
        <sz val="10"/>
        <rFont val="Arial"/>
        <family val="2"/>
      </rPr>
      <t>33°36 55 81598" N</t>
    </r>
  </si>
  <si>
    <r>
      <rPr>
        <b/>
        <sz val="10"/>
        <rFont val="Helvetica"/>
        <family val="2"/>
      </rPr>
      <t xml:space="preserve">LONGITUDE
</t>
    </r>
    <r>
      <rPr>
        <sz val="10"/>
        <rFont val="Arial"/>
        <family val="2"/>
      </rPr>
      <t>117°1 53 76815" W</t>
    </r>
  </si>
  <si>
    <r>
      <rPr>
        <b/>
        <sz val="10"/>
        <rFont val="Helvetica"/>
        <family val="2"/>
      </rPr>
      <t xml:space="preserve">ELLIPSOID HEIGHT
</t>
    </r>
    <r>
      <rPr>
        <sz val="10"/>
        <rFont val="Helvetica"/>
        <family val="2"/>
      </rPr>
      <t>2128.187 FT</t>
    </r>
  </si>
  <si>
    <r>
      <rPr>
        <b/>
        <sz val="10"/>
        <rFont val="Helvetica"/>
        <family val="2"/>
      </rPr>
      <t xml:space="preserve">DESCRIPTION        </t>
    </r>
    <r>
      <rPr>
        <sz val="10"/>
        <rFont val="Helvetica"/>
        <family val="2"/>
      </rPr>
      <t xml:space="preserve">SET 3/4" IP
</t>
    </r>
    <r>
      <rPr>
        <sz val="10"/>
        <rFont val="Helvetica"/>
        <family val="2"/>
      </rPr>
      <t xml:space="preserve">W/RCFC TS PLUG FLUSH
</t>
    </r>
    <r>
      <rPr>
        <b/>
        <sz val="10"/>
        <rFont val="Helvetica"/>
        <family val="2"/>
      </rPr>
      <t xml:space="preserve">SUMMARY              </t>
    </r>
    <r>
      <rPr>
        <sz val="10"/>
        <rFont val="Helvetica"/>
        <family val="2"/>
      </rPr>
      <t>IN SADDLE OF RIDGE</t>
    </r>
  </si>
  <si>
    <r>
      <rPr>
        <b/>
        <sz val="10"/>
        <rFont val="Helvetica"/>
        <family val="2"/>
      </rPr>
      <t xml:space="preserve">STATION ID
</t>
    </r>
    <r>
      <rPr>
        <sz val="10"/>
        <rFont val="Helvetica"/>
        <family val="2"/>
      </rPr>
      <t>Z 16828</t>
    </r>
  </si>
  <si>
    <r>
      <rPr>
        <b/>
        <sz val="10"/>
        <rFont val="Helvetica"/>
        <family val="2"/>
      </rPr>
      <t xml:space="preserve">NORTHING
</t>
    </r>
    <r>
      <rPr>
        <sz val="10"/>
        <rFont val="Helvetica"/>
        <family val="2"/>
      </rPr>
      <t>2164209.74 FT</t>
    </r>
  </si>
  <si>
    <r>
      <rPr>
        <b/>
        <sz val="10"/>
        <rFont val="Helvetica"/>
        <family val="2"/>
      </rPr>
      <t xml:space="preserve">EASTING
</t>
    </r>
    <r>
      <rPr>
        <sz val="10"/>
        <rFont val="Helvetica"/>
        <family val="2"/>
      </rPr>
      <t>6312496.61 FT</t>
    </r>
  </si>
  <si>
    <r>
      <rPr>
        <b/>
        <sz val="10"/>
        <rFont val="Helvetica"/>
        <family val="2"/>
      </rPr>
      <t xml:space="preserve">ELEVATION
</t>
    </r>
    <r>
      <rPr>
        <sz val="10"/>
        <rFont val="Helvetica"/>
        <family val="2"/>
      </rPr>
      <t>1830.30 FT</t>
    </r>
  </si>
  <si>
    <r>
      <rPr>
        <b/>
        <sz val="10"/>
        <rFont val="Helvetica"/>
        <family val="2"/>
      </rPr>
      <t xml:space="preserve">LATITUDE
</t>
    </r>
    <r>
      <rPr>
        <sz val="10"/>
        <rFont val="Arial"/>
        <family val="2"/>
      </rPr>
      <t>33°36 12 74298" N</t>
    </r>
  </si>
  <si>
    <r>
      <rPr>
        <b/>
        <sz val="10"/>
        <rFont val="Helvetica"/>
        <family val="2"/>
      </rPr>
      <t xml:space="preserve">LONGITUDE
</t>
    </r>
    <r>
      <rPr>
        <sz val="10"/>
        <rFont val="Arial"/>
        <family val="2"/>
      </rPr>
      <t>117°4 5 98633" w</t>
    </r>
  </si>
  <si>
    <r>
      <rPr>
        <b/>
        <sz val="10"/>
        <rFont val="Helvetica"/>
        <family val="2"/>
      </rPr>
      <t xml:space="preserve">ELLIPSOID HEIGHT
</t>
    </r>
    <r>
      <rPr>
        <sz val="10"/>
        <rFont val="Helvetica"/>
        <family val="2"/>
      </rPr>
      <t>1724.089 FT</t>
    </r>
  </si>
  <si>
    <r>
      <rPr>
        <b/>
        <sz val="10"/>
        <rFont val="Helvetica"/>
        <family val="2"/>
      </rPr>
      <t xml:space="preserve">STATION ID
</t>
    </r>
    <r>
      <rPr>
        <sz val="10"/>
        <rFont val="Helvetica"/>
        <family val="2"/>
      </rPr>
      <t>Z 16831</t>
    </r>
  </si>
  <si>
    <r>
      <rPr>
        <b/>
        <sz val="10"/>
        <rFont val="Helvetica"/>
        <family val="2"/>
      </rPr>
      <t xml:space="preserve">NORTHING
</t>
    </r>
    <r>
      <rPr>
        <sz val="10"/>
        <rFont val="Helvetica"/>
        <family val="2"/>
      </rPr>
      <t>2162312.96 FT</t>
    </r>
  </si>
  <si>
    <r>
      <rPr>
        <b/>
        <sz val="10"/>
        <rFont val="Helvetica"/>
        <family val="2"/>
      </rPr>
      <t xml:space="preserve">EASTING
</t>
    </r>
    <r>
      <rPr>
        <sz val="10"/>
        <rFont val="Helvetica"/>
        <family val="2"/>
      </rPr>
      <t>6302884.18 FT</t>
    </r>
  </si>
  <si>
    <r>
      <rPr>
        <b/>
        <sz val="10"/>
        <rFont val="Helvetica"/>
        <family val="2"/>
      </rPr>
      <t xml:space="preserve">ELEVATION
</t>
    </r>
    <r>
      <rPr>
        <sz val="10"/>
        <rFont val="Helvetica"/>
        <family val="2"/>
      </rPr>
      <t>1376.94 FT</t>
    </r>
  </si>
  <si>
    <r>
      <rPr>
        <b/>
        <sz val="10"/>
        <rFont val="Helvetica"/>
        <family val="2"/>
      </rPr>
      <t xml:space="preserve">LATITUDE
</t>
    </r>
    <r>
      <rPr>
        <sz val="10"/>
        <rFont val="Arial"/>
        <family val="2"/>
      </rPr>
      <t>33°35'53.21736" N</t>
    </r>
  </si>
  <si>
    <r>
      <rPr>
        <b/>
        <sz val="10"/>
        <rFont val="Helvetica"/>
        <family val="2"/>
      </rPr>
      <t xml:space="preserve">LONGITUDE
</t>
    </r>
    <r>
      <rPr>
        <sz val="10"/>
        <rFont val="Arial"/>
        <family val="2"/>
      </rPr>
      <t>117°5'59.44826" W</t>
    </r>
  </si>
  <si>
    <r>
      <rPr>
        <b/>
        <sz val="10"/>
        <rFont val="Helvetica"/>
        <family val="2"/>
      </rPr>
      <t xml:space="preserve">ELLIPSOID HEIGHT
</t>
    </r>
    <r>
      <rPr>
        <sz val="10"/>
        <rFont val="Helvetica"/>
        <family val="2"/>
      </rPr>
      <t>1270.429 FT</t>
    </r>
  </si>
  <si>
    <r>
      <rPr>
        <b/>
        <sz val="10"/>
        <rFont val="Helvetica"/>
        <family val="2"/>
      </rPr>
      <t xml:space="preserve">DESCRIPTION        </t>
    </r>
    <r>
      <rPr>
        <sz val="10"/>
        <rFont val="Helvetica"/>
        <family val="2"/>
      </rPr>
      <t xml:space="preserve">SET MAG NL
</t>
    </r>
    <r>
      <rPr>
        <sz val="10"/>
        <rFont val="Helvetica"/>
        <family val="2"/>
      </rPr>
      <t xml:space="preserve">W/RCFC WCD WASHER FLUSH
</t>
    </r>
    <r>
      <rPr>
        <b/>
        <sz val="10"/>
        <rFont val="Helvetica"/>
        <family val="2"/>
      </rPr>
      <t xml:space="preserve">SUMMARY              </t>
    </r>
    <r>
      <rPr>
        <sz val="10"/>
        <rFont val="Helvetica"/>
        <family val="2"/>
      </rPr>
      <t>+/-150' W'LY OF BORDEAUX PL; +/-26' N'LY OF S'LY CURB FACE THOMPSON RD</t>
    </r>
  </si>
  <si>
    <r>
      <rPr>
        <b/>
        <sz val="10"/>
        <rFont val="Helvetica"/>
        <family val="2"/>
      </rPr>
      <t xml:space="preserve">STATION ID
</t>
    </r>
    <r>
      <rPr>
        <sz val="10"/>
        <rFont val="Helvetica"/>
        <family val="2"/>
      </rPr>
      <t>Z 16835</t>
    </r>
  </si>
  <si>
    <r>
      <rPr>
        <b/>
        <sz val="10"/>
        <rFont val="Helvetica"/>
        <family val="2"/>
      </rPr>
      <t xml:space="preserve">NORTHING
</t>
    </r>
    <r>
      <rPr>
        <sz val="10"/>
        <rFont val="Helvetica"/>
        <family val="2"/>
      </rPr>
      <t>2190656.35 FT</t>
    </r>
  </si>
  <si>
    <r>
      <rPr>
        <b/>
        <sz val="10"/>
        <rFont val="Helvetica"/>
        <family val="2"/>
      </rPr>
      <t xml:space="preserve">EASTING
</t>
    </r>
    <r>
      <rPr>
        <sz val="10"/>
        <rFont val="Helvetica"/>
        <family val="2"/>
      </rPr>
      <t>6323471.03 FT</t>
    </r>
  </si>
  <si>
    <r>
      <rPr>
        <b/>
        <sz val="10"/>
        <rFont val="Helvetica"/>
        <family val="2"/>
      </rPr>
      <t xml:space="preserve">ELEVATION
</t>
    </r>
    <r>
      <rPr>
        <sz val="10"/>
        <rFont val="Helvetica"/>
        <family val="2"/>
      </rPr>
      <t>1770.43 FT</t>
    </r>
  </si>
  <si>
    <r>
      <rPr>
        <b/>
        <sz val="10"/>
        <rFont val="Helvetica"/>
        <family val="2"/>
      </rPr>
      <t xml:space="preserve">LATITUDE
</t>
    </r>
    <r>
      <rPr>
        <sz val="10"/>
        <rFont val="Arial"/>
        <family val="2"/>
      </rPr>
      <t>33°40 35 21141" N</t>
    </r>
  </si>
  <si>
    <r>
      <rPr>
        <b/>
        <sz val="10"/>
        <rFont val="Helvetica"/>
        <family val="2"/>
      </rPr>
      <t xml:space="preserve">LONGITUDE
</t>
    </r>
    <r>
      <rPr>
        <sz val="10"/>
        <rFont val="Arial"/>
        <family val="2"/>
      </rPr>
      <t>117°1 58 58654" W</t>
    </r>
  </si>
  <si>
    <r>
      <rPr>
        <b/>
        <sz val="10"/>
        <rFont val="Helvetica"/>
        <family val="2"/>
      </rPr>
      <t xml:space="preserve">ELLIPSOID HEIGHT
</t>
    </r>
    <r>
      <rPr>
        <sz val="10"/>
        <rFont val="Helvetica"/>
        <family val="2"/>
      </rPr>
      <t>1664.311 FT</t>
    </r>
  </si>
  <si>
    <r>
      <rPr>
        <b/>
        <sz val="10"/>
        <rFont val="Helvetica"/>
        <family val="2"/>
      </rPr>
      <t xml:space="preserve">DESCRIPTION        </t>
    </r>
    <r>
      <rPr>
        <sz val="10"/>
        <rFont val="Helvetica"/>
        <family val="2"/>
      </rPr>
      <t xml:space="preserve">SET 3/4" IP
</t>
    </r>
    <r>
      <rPr>
        <sz val="10"/>
        <rFont val="Helvetica"/>
        <family val="2"/>
      </rPr>
      <t xml:space="preserve">W/RCFC TS PLUG FLUSH
</t>
    </r>
    <r>
      <rPr>
        <b/>
        <sz val="10"/>
        <rFont val="Helvetica"/>
        <family val="2"/>
      </rPr>
      <t xml:space="preserve">SUMMARY              </t>
    </r>
    <r>
      <rPr>
        <sz val="10"/>
        <rFont val="Helvetica"/>
        <family val="2"/>
      </rPr>
      <t>W'LY OF TRAIL IN SADDLE; S'LY SIDE LAKE</t>
    </r>
  </si>
  <si>
    <r>
      <rPr>
        <b/>
        <sz val="10"/>
        <rFont val="Helvetica"/>
        <family val="2"/>
      </rPr>
      <t xml:space="preserve">STATION ID
</t>
    </r>
    <r>
      <rPr>
        <sz val="10"/>
        <rFont val="Helvetica"/>
        <family val="2"/>
      </rPr>
      <t>Z 17058</t>
    </r>
  </si>
  <si>
    <r>
      <rPr>
        <b/>
        <sz val="10"/>
        <rFont val="Helvetica"/>
        <family val="2"/>
      </rPr>
      <t xml:space="preserve">TOWNSHIP / RANGE SBB&amp;M
</t>
    </r>
    <r>
      <rPr>
        <sz val="10"/>
        <rFont val="Helvetica"/>
        <family val="2"/>
      </rPr>
      <t>5S / 5W</t>
    </r>
  </si>
  <si>
    <r>
      <rPr>
        <b/>
        <sz val="10"/>
        <rFont val="Helvetica"/>
        <family val="2"/>
      </rPr>
      <t xml:space="preserve">NORTHING
</t>
    </r>
    <r>
      <rPr>
        <sz val="10"/>
        <rFont val="Helvetica"/>
        <family val="2"/>
      </rPr>
      <t>2222081.35 FT</t>
    </r>
  </si>
  <si>
    <r>
      <rPr>
        <b/>
        <sz val="10"/>
        <rFont val="Helvetica"/>
        <family val="2"/>
      </rPr>
      <t xml:space="preserve">EASTING
</t>
    </r>
    <r>
      <rPr>
        <sz val="10"/>
        <rFont val="Helvetica"/>
        <family val="2"/>
      </rPr>
      <t>6228310.84 FT</t>
    </r>
  </si>
  <si>
    <r>
      <rPr>
        <b/>
        <sz val="10"/>
        <rFont val="Helvetica"/>
        <family val="2"/>
      </rPr>
      <t xml:space="preserve">ELEVATION
</t>
    </r>
    <r>
      <rPr>
        <sz val="10"/>
        <rFont val="Helvetica"/>
        <family val="2"/>
      </rPr>
      <t>2091.27 FT</t>
    </r>
  </si>
  <si>
    <r>
      <rPr>
        <b/>
        <sz val="10"/>
        <rFont val="Helvetica"/>
        <family val="2"/>
      </rPr>
      <t xml:space="preserve">LATITUDE
</t>
    </r>
    <r>
      <rPr>
        <sz val="10"/>
        <rFont val="Arial"/>
        <family val="2"/>
      </rPr>
      <t>33°45 37.60140" N</t>
    </r>
  </si>
  <si>
    <r>
      <rPr>
        <b/>
        <sz val="10"/>
        <rFont val="Helvetica"/>
        <family val="2"/>
      </rPr>
      <t xml:space="preserve">LONGITUDE
</t>
    </r>
    <r>
      <rPr>
        <sz val="10"/>
        <rFont val="Arial"/>
        <family val="2"/>
      </rPr>
      <t>117°20 48.46440" w</t>
    </r>
  </si>
  <si>
    <r>
      <rPr>
        <b/>
        <sz val="10"/>
        <rFont val="Helvetica"/>
        <family val="2"/>
      </rPr>
      <t xml:space="preserve">ELLIPSOID HEIGHT
</t>
    </r>
    <r>
      <rPr>
        <sz val="10"/>
        <rFont val="Helvetica"/>
        <family val="2"/>
      </rPr>
      <t>1983.440 FT</t>
    </r>
  </si>
  <si>
    <r>
      <rPr>
        <b/>
        <sz val="10"/>
        <rFont val="Helvetica"/>
        <family val="2"/>
      </rPr>
      <t xml:space="preserve">DESCRIPTION        </t>
    </r>
    <r>
      <rPr>
        <sz val="10"/>
        <rFont val="Helvetica"/>
        <family val="2"/>
      </rPr>
      <t xml:space="preserve">SET 3/4" IP
</t>
    </r>
    <r>
      <rPr>
        <sz val="10"/>
        <rFont val="Helvetica"/>
        <family val="2"/>
      </rPr>
      <t xml:space="preserve">W/ RCFC TS PLUG FLUSH
</t>
    </r>
    <r>
      <rPr>
        <b/>
        <sz val="10"/>
        <rFont val="Helvetica"/>
        <family val="2"/>
      </rPr>
      <t>SUMMARY</t>
    </r>
  </si>
  <si>
    <r>
      <rPr>
        <b/>
        <sz val="10"/>
        <rFont val="Helvetica"/>
        <family val="2"/>
      </rPr>
      <t xml:space="preserve">STATION ID
</t>
    </r>
    <r>
      <rPr>
        <sz val="10"/>
        <rFont val="Helvetica"/>
        <family val="2"/>
      </rPr>
      <t>Z 17060</t>
    </r>
  </si>
  <si>
    <r>
      <rPr>
        <b/>
        <sz val="10"/>
        <rFont val="Helvetica"/>
        <family val="2"/>
      </rPr>
      <t xml:space="preserve">SECTION
</t>
    </r>
    <r>
      <rPr>
        <sz val="10"/>
        <rFont val="Helvetica"/>
        <family val="2"/>
      </rPr>
      <t>12</t>
    </r>
  </si>
  <si>
    <r>
      <rPr>
        <b/>
        <sz val="10"/>
        <rFont val="Helvetica"/>
        <family val="2"/>
      </rPr>
      <t xml:space="preserve">NORTHING
</t>
    </r>
    <r>
      <rPr>
        <sz val="10"/>
        <rFont val="Helvetica"/>
        <family val="2"/>
      </rPr>
      <t>2217030.19 FT</t>
    </r>
  </si>
  <si>
    <r>
      <rPr>
        <b/>
        <sz val="10"/>
        <rFont val="Helvetica"/>
        <family val="2"/>
      </rPr>
      <t xml:space="preserve">EASTING
</t>
    </r>
    <r>
      <rPr>
        <sz val="10"/>
        <rFont val="Helvetica"/>
        <family val="2"/>
      </rPr>
      <t>6227237.35 FT</t>
    </r>
  </si>
  <si>
    <r>
      <rPr>
        <b/>
        <sz val="10"/>
        <rFont val="Helvetica"/>
        <family val="2"/>
      </rPr>
      <t xml:space="preserve">ELEVATION
</t>
    </r>
    <r>
      <rPr>
        <sz val="10"/>
        <rFont val="Helvetica"/>
        <family val="2"/>
      </rPr>
      <t>2088.76 FT</t>
    </r>
  </si>
  <si>
    <r>
      <rPr>
        <b/>
        <sz val="10"/>
        <rFont val="Helvetica"/>
        <family val="2"/>
      </rPr>
      <t xml:space="preserve">LATITUDE
</t>
    </r>
    <r>
      <rPr>
        <sz val="10"/>
        <rFont val="Arial"/>
        <family val="2"/>
      </rPr>
      <t>33°44 47 52156" N</t>
    </r>
  </si>
  <si>
    <r>
      <rPr>
        <b/>
        <sz val="10"/>
        <rFont val="Helvetica"/>
        <family val="2"/>
      </rPr>
      <t xml:space="preserve">LONGITUDE
</t>
    </r>
    <r>
      <rPr>
        <sz val="10"/>
        <rFont val="Arial"/>
        <family val="2"/>
      </rPr>
      <t>117°21 0 54730" W</t>
    </r>
  </si>
  <si>
    <r>
      <rPr>
        <b/>
        <sz val="10"/>
        <rFont val="Helvetica"/>
        <family val="2"/>
      </rPr>
      <t xml:space="preserve">ELLIPSOID HEIGHT
</t>
    </r>
    <r>
      <rPr>
        <sz val="10"/>
        <rFont val="Helvetica"/>
        <family val="2"/>
      </rPr>
      <t>1980.862 FT</t>
    </r>
  </si>
  <si>
    <r>
      <rPr>
        <b/>
        <sz val="10"/>
        <rFont val="Helvetica"/>
        <family val="2"/>
      </rPr>
      <t xml:space="preserve">STATION ID
</t>
    </r>
    <r>
      <rPr>
        <sz val="10"/>
        <rFont val="Helvetica"/>
        <family val="2"/>
      </rPr>
      <t>Z 17061</t>
    </r>
  </si>
  <si>
    <r>
      <rPr>
        <b/>
        <sz val="10"/>
        <rFont val="Helvetica"/>
        <family val="2"/>
      </rPr>
      <t xml:space="preserve">SECTION
</t>
    </r>
    <r>
      <rPr>
        <sz val="10"/>
        <rFont val="Helvetica"/>
        <family val="2"/>
      </rPr>
      <t>8</t>
    </r>
  </si>
  <si>
    <r>
      <rPr>
        <b/>
        <sz val="10"/>
        <rFont val="Helvetica"/>
        <family val="2"/>
      </rPr>
      <t xml:space="preserve">NORTHING
</t>
    </r>
    <r>
      <rPr>
        <sz val="10"/>
        <rFont val="Helvetica"/>
        <family val="2"/>
      </rPr>
      <t>2217014.84 FT</t>
    </r>
  </si>
  <si>
    <r>
      <rPr>
        <b/>
        <sz val="10"/>
        <rFont val="Helvetica"/>
        <family val="2"/>
      </rPr>
      <t xml:space="preserve">EASTING
</t>
    </r>
    <r>
      <rPr>
        <sz val="10"/>
        <rFont val="Helvetica"/>
        <family val="2"/>
      </rPr>
      <t>6237232.95 FT</t>
    </r>
  </si>
  <si>
    <r>
      <rPr>
        <b/>
        <sz val="10"/>
        <rFont val="Helvetica"/>
        <family val="2"/>
      </rPr>
      <t xml:space="preserve">ELEVATION
</t>
    </r>
    <r>
      <rPr>
        <sz val="10"/>
        <rFont val="Helvetica"/>
        <family val="2"/>
      </rPr>
      <t>1945.24 FT</t>
    </r>
  </si>
  <si>
    <r>
      <rPr>
        <b/>
        <sz val="10"/>
        <rFont val="Helvetica"/>
        <family val="2"/>
      </rPr>
      <t xml:space="preserve">LATITUDE
</t>
    </r>
    <r>
      <rPr>
        <sz val="10"/>
        <rFont val="Arial"/>
        <family val="2"/>
      </rPr>
      <t>33°44 48 39745" N</t>
    </r>
  </si>
  <si>
    <r>
      <rPr>
        <b/>
        <sz val="10"/>
        <rFont val="Helvetica"/>
        <family val="2"/>
      </rPr>
      <t xml:space="preserve">LONGITUDE
</t>
    </r>
    <r>
      <rPr>
        <sz val="10"/>
        <rFont val="Arial"/>
        <family val="2"/>
      </rPr>
      <t>117°19 2 17888" W</t>
    </r>
  </si>
  <si>
    <r>
      <rPr>
        <b/>
        <sz val="10"/>
        <rFont val="Helvetica"/>
        <family val="2"/>
      </rPr>
      <t xml:space="preserve">ELLIPSOID HEIGHT
</t>
    </r>
    <r>
      <rPr>
        <sz val="10"/>
        <rFont val="Helvetica"/>
        <family val="2"/>
      </rPr>
      <t>1837.573 FT</t>
    </r>
  </si>
  <si>
    <r>
      <rPr>
        <b/>
        <sz val="10"/>
        <rFont val="Helvetica"/>
        <family val="2"/>
      </rPr>
      <t xml:space="preserve">STATION ID
</t>
    </r>
    <r>
      <rPr>
        <sz val="10"/>
        <rFont val="Helvetica"/>
        <family val="2"/>
      </rPr>
      <t>Z 17062</t>
    </r>
  </si>
  <si>
    <r>
      <rPr>
        <b/>
        <sz val="10"/>
        <rFont val="Helvetica"/>
        <family val="2"/>
      </rPr>
      <t xml:space="preserve">SECTION
</t>
    </r>
    <r>
      <rPr>
        <sz val="10"/>
        <rFont val="Helvetica"/>
        <family val="2"/>
      </rPr>
      <t>13</t>
    </r>
  </si>
  <si>
    <r>
      <rPr>
        <b/>
        <sz val="10"/>
        <rFont val="Helvetica"/>
        <family val="2"/>
      </rPr>
      <t xml:space="preserve">NORTHING
</t>
    </r>
    <r>
      <rPr>
        <sz val="10"/>
        <rFont val="Helvetica"/>
        <family val="2"/>
      </rPr>
      <t>2210942.42 FT</t>
    </r>
  </si>
  <si>
    <r>
      <rPr>
        <b/>
        <sz val="10"/>
        <rFont val="Helvetica"/>
        <family val="2"/>
      </rPr>
      <t xml:space="preserve">EASTING
</t>
    </r>
    <r>
      <rPr>
        <sz val="10"/>
        <rFont val="Helvetica"/>
        <family val="2"/>
      </rPr>
      <t>6226692.44 FT</t>
    </r>
  </si>
  <si>
    <r>
      <rPr>
        <b/>
        <sz val="10"/>
        <rFont val="Helvetica"/>
        <family val="2"/>
      </rPr>
      <t xml:space="preserve">ELEVATION
</t>
    </r>
    <r>
      <rPr>
        <sz val="10"/>
        <rFont val="Helvetica"/>
        <family val="2"/>
      </rPr>
      <t>1859.76 FT</t>
    </r>
  </si>
  <si>
    <r>
      <rPr>
        <b/>
        <sz val="10"/>
        <rFont val="Helvetica"/>
        <family val="2"/>
      </rPr>
      <t xml:space="preserve">LATITUDE
</t>
    </r>
    <r>
      <rPr>
        <sz val="10"/>
        <rFont val="Arial"/>
        <family val="2"/>
      </rPr>
      <t>33°43 47 24187' N</t>
    </r>
  </si>
  <si>
    <r>
      <rPr>
        <b/>
        <sz val="10"/>
        <rFont val="Helvetica"/>
        <family val="2"/>
      </rPr>
      <t xml:space="preserve">LONGITUDE
</t>
    </r>
    <r>
      <rPr>
        <sz val="10"/>
        <rFont val="Arial"/>
        <family val="2"/>
      </rPr>
      <t>117°21 6 23826' W</t>
    </r>
  </si>
  <si>
    <r>
      <rPr>
        <b/>
        <sz val="10"/>
        <rFont val="Helvetica"/>
        <family val="2"/>
      </rPr>
      <t xml:space="preserve">ELLIPSOID HEIGHT
</t>
    </r>
    <r>
      <rPr>
        <sz val="10"/>
        <rFont val="Helvetica"/>
        <family val="2"/>
      </rPr>
      <t>1751.780 FT</t>
    </r>
  </si>
  <si>
    <r>
      <rPr>
        <b/>
        <sz val="10"/>
        <rFont val="Helvetica"/>
        <family val="2"/>
      </rPr>
      <t xml:space="preserve">STATION ID
</t>
    </r>
    <r>
      <rPr>
        <sz val="10"/>
        <rFont val="Helvetica"/>
        <family val="2"/>
      </rPr>
      <t>Z 17065</t>
    </r>
  </si>
  <si>
    <r>
      <rPr>
        <b/>
        <sz val="10"/>
        <rFont val="Helvetica"/>
        <family val="2"/>
      </rPr>
      <t xml:space="preserve">NORTHING
</t>
    </r>
    <r>
      <rPr>
        <sz val="10"/>
        <rFont val="Helvetica"/>
        <family val="2"/>
      </rPr>
      <t>2206633.39 FT</t>
    </r>
  </si>
  <si>
    <r>
      <rPr>
        <b/>
        <sz val="10"/>
        <rFont val="Helvetica"/>
        <family val="2"/>
      </rPr>
      <t xml:space="preserve">EASTING
</t>
    </r>
    <r>
      <rPr>
        <sz val="10"/>
        <rFont val="Helvetica"/>
        <family val="2"/>
      </rPr>
      <t>6237726.99 FT</t>
    </r>
  </si>
  <si>
    <r>
      <rPr>
        <b/>
        <sz val="10"/>
        <rFont val="Helvetica"/>
        <family val="2"/>
      </rPr>
      <t xml:space="preserve">ELEVATION
</t>
    </r>
    <r>
      <rPr>
        <sz val="10"/>
        <rFont val="Helvetica"/>
        <family val="2"/>
      </rPr>
      <t>1705.54 FT</t>
    </r>
  </si>
  <si>
    <r>
      <rPr>
        <b/>
        <sz val="10"/>
        <rFont val="Helvetica"/>
        <family val="2"/>
      </rPr>
      <t xml:space="preserve">LATITUDE
</t>
    </r>
    <r>
      <rPr>
        <sz val="10"/>
        <rFont val="Arial"/>
        <family val="2"/>
      </rPr>
      <t>33°43 5 74931" N</t>
    </r>
  </si>
  <si>
    <r>
      <rPr>
        <b/>
        <sz val="10"/>
        <rFont val="Helvetica"/>
        <family val="2"/>
      </rPr>
      <t xml:space="preserve">LONGITUDE
</t>
    </r>
    <r>
      <rPr>
        <sz val="10"/>
        <rFont val="Arial"/>
        <family val="2"/>
      </rPr>
      <t>117°18 55 07243" W</t>
    </r>
  </si>
  <si>
    <r>
      <rPr>
        <b/>
        <sz val="10"/>
        <rFont val="Helvetica"/>
        <family val="2"/>
      </rPr>
      <t xml:space="preserve">ELLIPSOID HEIGHT
</t>
    </r>
    <r>
      <rPr>
        <sz val="10"/>
        <rFont val="Helvetica"/>
        <family val="2"/>
      </rPr>
      <t>1597.759 FT</t>
    </r>
  </si>
  <si>
    <r>
      <rPr>
        <b/>
        <sz val="10"/>
        <rFont val="Helvetica"/>
        <family val="2"/>
      </rPr>
      <t xml:space="preserve">STATION ID
</t>
    </r>
    <r>
      <rPr>
        <sz val="10"/>
        <rFont val="Helvetica"/>
        <family val="2"/>
      </rPr>
      <t>Z 17079</t>
    </r>
  </si>
  <si>
    <r>
      <rPr>
        <b/>
        <sz val="10"/>
        <rFont val="Helvetica"/>
        <family val="2"/>
      </rPr>
      <t xml:space="preserve">SECTION
</t>
    </r>
    <r>
      <rPr>
        <sz val="10"/>
        <rFont val="Helvetica"/>
        <family val="2"/>
      </rPr>
      <t>22</t>
    </r>
  </si>
  <si>
    <r>
      <rPr>
        <b/>
        <sz val="10"/>
        <rFont val="Helvetica"/>
        <family val="2"/>
      </rPr>
      <t xml:space="preserve">NORTHING
</t>
    </r>
    <r>
      <rPr>
        <sz val="10"/>
        <rFont val="Helvetica"/>
        <family val="2"/>
      </rPr>
      <t>2206456.67 FT</t>
    </r>
  </si>
  <si>
    <r>
      <rPr>
        <b/>
        <sz val="10"/>
        <rFont val="Helvetica"/>
        <family val="2"/>
      </rPr>
      <t xml:space="preserve">EASTING
</t>
    </r>
    <r>
      <rPr>
        <sz val="10"/>
        <rFont val="Helvetica"/>
        <family val="2"/>
      </rPr>
      <t>6248569.60 FT</t>
    </r>
  </si>
  <si>
    <r>
      <rPr>
        <b/>
        <sz val="10"/>
        <rFont val="Helvetica"/>
        <family val="2"/>
      </rPr>
      <t xml:space="preserve">ELEVATION
</t>
    </r>
    <r>
      <rPr>
        <sz val="10"/>
        <rFont val="Helvetica"/>
        <family val="2"/>
      </rPr>
      <t>1581.97 FT</t>
    </r>
  </si>
  <si>
    <r>
      <rPr>
        <b/>
        <sz val="10"/>
        <rFont val="Helvetica"/>
        <family val="2"/>
      </rPr>
      <t xml:space="preserve">LATITUDE
</t>
    </r>
    <r>
      <rPr>
        <sz val="10"/>
        <rFont val="Arial"/>
        <family val="2"/>
      </rPr>
      <t>33°43 5 07869" N</t>
    </r>
  </si>
  <si>
    <r>
      <rPr>
        <b/>
        <sz val="10"/>
        <rFont val="Helvetica"/>
        <family val="2"/>
      </rPr>
      <t xml:space="preserve">LONGITUDE
</t>
    </r>
    <r>
      <rPr>
        <sz val="10"/>
        <rFont val="Arial"/>
        <family val="2"/>
      </rPr>
      <t>117°16 46 69623" W</t>
    </r>
  </si>
  <si>
    <r>
      <rPr>
        <b/>
        <sz val="10"/>
        <rFont val="Helvetica"/>
        <family val="2"/>
      </rPr>
      <t xml:space="preserve">ELLIPSOID HEIGHT
</t>
    </r>
    <r>
      <rPr>
        <sz val="10"/>
        <rFont val="Helvetica"/>
        <family val="2"/>
      </rPr>
      <t>1474.402 FT</t>
    </r>
  </si>
  <si>
    <r>
      <rPr>
        <b/>
        <sz val="10"/>
        <rFont val="Helvetica"/>
        <family val="2"/>
      </rPr>
      <t xml:space="preserve">STATION ID
</t>
    </r>
    <r>
      <rPr>
        <sz val="10"/>
        <rFont val="Helvetica"/>
        <family val="2"/>
      </rPr>
      <t>Z 17069</t>
    </r>
  </si>
  <si>
    <r>
      <rPr>
        <b/>
        <sz val="10"/>
        <rFont val="Helvetica"/>
        <family val="2"/>
      </rPr>
      <t xml:space="preserve">NORTHING
</t>
    </r>
    <r>
      <rPr>
        <sz val="10"/>
        <rFont val="Helvetica"/>
        <family val="2"/>
      </rPr>
      <t>2195870.64 FT</t>
    </r>
  </si>
  <si>
    <r>
      <rPr>
        <b/>
        <sz val="10"/>
        <rFont val="Helvetica"/>
        <family val="2"/>
      </rPr>
      <t xml:space="preserve">EASTING
</t>
    </r>
    <r>
      <rPr>
        <sz val="10"/>
        <rFont val="Helvetica"/>
        <family val="2"/>
      </rPr>
      <t>6228206.37 FT</t>
    </r>
  </si>
  <si>
    <r>
      <rPr>
        <b/>
        <sz val="10"/>
        <rFont val="Helvetica"/>
        <family val="2"/>
      </rPr>
      <t xml:space="preserve">ELEVATION
</t>
    </r>
    <r>
      <rPr>
        <sz val="10"/>
        <rFont val="Helvetica"/>
        <family val="2"/>
      </rPr>
      <t>1260.82 FT</t>
    </r>
  </si>
  <si>
    <r>
      <rPr>
        <b/>
        <sz val="10"/>
        <rFont val="Helvetica"/>
        <family val="2"/>
      </rPr>
      <t xml:space="preserve">LATITUDE
</t>
    </r>
    <r>
      <rPr>
        <sz val="10"/>
        <rFont val="Arial"/>
        <family val="2"/>
      </rPr>
      <t>33°41 18.30215" N</t>
    </r>
  </si>
  <si>
    <r>
      <rPr>
        <b/>
        <sz val="10"/>
        <rFont val="Helvetica"/>
        <family val="2"/>
      </rPr>
      <t xml:space="preserve">LONGITUDE
</t>
    </r>
    <r>
      <rPr>
        <sz val="10"/>
        <rFont val="Arial"/>
        <family val="2"/>
      </rPr>
      <t>117°20 46.43778" w</t>
    </r>
  </si>
  <si>
    <r>
      <rPr>
        <b/>
        <sz val="10"/>
        <rFont val="Helvetica"/>
        <family val="2"/>
      </rPr>
      <t xml:space="preserve">ELLIPSOID HEIGHT
</t>
    </r>
    <r>
      <rPr>
        <sz val="10"/>
        <rFont val="Helvetica"/>
        <family val="2"/>
      </rPr>
      <t>1152.708 FT</t>
    </r>
  </si>
  <si>
    <r>
      <rPr>
        <b/>
        <sz val="10"/>
        <rFont val="Helvetica"/>
        <family val="2"/>
      </rPr>
      <t xml:space="preserve">DESCRIPTION        </t>
    </r>
    <r>
      <rPr>
        <sz val="10"/>
        <rFont val="Helvetica"/>
        <family val="2"/>
      </rPr>
      <t xml:space="preserve">SET NAIL
</t>
    </r>
    <r>
      <rPr>
        <sz val="10"/>
        <rFont val="Helvetica"/>
        <family val="2"/>
      </rPr>
      <t xml:space="preserve">W/RCFC WCD TAG FLUSH
</t>
    </r>
    <r>
      <rPr>
        <b/>
        <sz val="10"/>
        <rFont val="Helvetica"/>
        <family val="2"/>
      </rPr>
      <t>SUMMARY</t>
    </r>
  </si>
  <si>
    <r>
      <rPr>
        <b/>
        <sz val="10"/>
        <rFont val="Helvetica"/>
        <family val="2"/>
      </rPr>
      <t xml:space="preserve">STATION ID
</t>
    </r>
    <r>
      <rPr>
        <sz val="10"/>
        <rFont val="Helvetica"/>
        <family val="2"/>
      </rPr>
      <t>Z 17071</t>
    </r>
  </si>
  <si>
    <r>
      <rPr>
        <b/>
        <sz val="10"/>
        <rFont val="Helvetica"/>
        <family val="2"/>
      </rPr>
      <t xml:space="preserve">TOWNSHIP / RANGE SBB&amp;M
</t>
    </r>
    <r>
      <rPr>
        <sz val="10"/>
        <rFont val="Helvetica"/>
        <family val="2"/>
      </rPr>
      <t>6S / 4W</t>
    </r>
  </si>
  <si>
    <r>
      <rPr>
        <b/>
        <sz val="10"/>
        <rFont val="Helvetica"/>
        <family val="2"/>
      </rPr>
      <t xml:space="preserve">NORTHING
</t>
    </r>
    <r>
      <rPr>
        <sz val="10"/>
        <rFont val="Helvetica"/>
        <family val="2"/>
      </rPr>
      <t>2190467.87 FT</t>
    </r>
  </si>
  <si>
    <r>
      <rPr>
        <b/>
        <sz val="10"/>
        <rFont val="Helvetica"/>
        <family val="2"/>
      </rPr>
      <t xml:space="preserve">EASTING
</t>
    </r>
    <r>
      <rPr>
        <sz val="10"/>
        <rFont val="Helvetica"/>
        <family val="2"/>
      </rPr>
      <t>6238001.82 FT</t>
    </r>
  </si>
  <si>
    <r>
      <rPr>
        <b/>
        <sz val="10"/>
        <rFont val="Helvetica"/>
        <family val="2"/>
      </rPr>
      <t xml:space="preserve">ELEVATION
</t>
    </r>
    <r>
      <rPr>
        <sz val="10"/>
        <rFont val="Helvetica"/>
        <family val="2"/>
      </rPr>
      <t>1479.25 FT</t>
    </r>
  </si>
  <si>
    <r>
      <rPr>
        <b/>
        <sz val="10"/>
        <rFont val="Helvetica"/>
        <family val="2"/>
      </rPr>
      <t xml:space="preserve">LATITUDE
</t>
    </r>
    <r>
      <rPr>
        <sz val="10"/>
        <rFont val="Arial"/>
        <family val="2"/>
      </rPr>
      <t>33°40 25.85847" N</t>
    </r>
  </si>
  <si>
    <r>
      <rPr>
        <b/>
        <sz val="10"/>
        <rFont val="Helvetica"/>
        <family val="2"/>
      </rPr>
      <t xml:space="preserve">LONGITUDE
</t>
    </r>
    <r>
      <rPr>
        <sz val="10"/>
        <rFont val="Arial"/>
        <family val="2"/>
      </rPr>
      <t>117°18 49.86635" w</t>
    </r>
  </si>
  <si>
    <r>
      <rPr>
        <b/>
        <sz val="10"/>
        <rFont val="Helvetica"/>
        <family val="2"/>
      </rPr>
      <t xml:space="preserve">ELLIPSOID HEIGHT
</t>
    </r>
    <r>
      <rPr>
        <sz val="10"/>
        <rFont val="Helvetica"/>
        <family val="2"/>
      </rPr>
      <t>1371.342 FT</t>
    </r>
  </si>
  <si>
    <r>
      <rPr>
        <b/>
        <sz val="10"/>
        <rFont val="Helvetica"/>
        <family val="2"/>
      </rPr>
      <t xml:space="preserve">STATION ID
</t>
    </r>
    <r>
      <rPr>
        <sz val="10"/>
        <rFont val="Helvetica"/>
        <family val="2"/>
      </rPr>
      <t>Z 17072</t>
    </r>
  </si>
  <si>
    <r>
      <rPr>
        <b/>
        <sz val="10"/>
        <rFont val="Helvetica"/>
        <family val="2"/>
      </rPr>
      <t xml:space="preserve">TOWNSHIP / RANGE SBB&amp;M
</t>
    </r>
    <r>
      <rPr>
        <sz val="10"/>
        <rFont val="Helvetica"/>
        <family val="2"/>
      </rPr>
      <t>6S / 5W</t>
    </r>
  </si>
  <si>
    <r>
      <rPr>
        <b/>
        <sz val="10"/>
        <rFont val="Helvetica"/>
        <family val="2"/>
      </rPr>
      <t xml:space="preserve">NORTHING
</t>
    </r>
    <r>
      <rPr>
        <sz val="10"/>
        <rFont val="Helvetica"/>
        <family val="2"/>
      </rPr>
      <t>2191599.17 FT</t>
    </r>
  </si>
  <si>
    <r>
      <rPr>
        <b/>
        <sz val="10"/>
        <rFont val="Helvetica"/>
        <family val="2"/>
      </rPr>
      <t xml:space="preserve">EASTING
</t>
    </r>
    <r>
      <rPr>
        <sz val="10"/>
        <rFont val="Helvetica"/>
        <family val="2"/>
      </rPr>
      <t>6228038.08 FT</t>
    </r>
  </si>
  <si>
    <r>
      <rPr>
        <b/>
        <sz val="10"/>
        <rFont val="Helvetica"/>
        <family val="2"/>
      </rPr>
      <t xml:space="preserve">ELEVATION
</t>
    </r>
    <r>
      <rPr>
        <sz val="10"/>
        <rFont val="Helvetica"/>
        <family val="2"/>
      </rPr>
      <t>1326.11 FT</t>
    </r>
  </si>
  <si>
    <r>
      <rPr>
        <b/>
        <sz val="10"/>
        <rFont val="Helvetica"/>
        <family val="2"/>
      </rPr>
      <t xml:space="preserve">LATITUDE
</t>
    </r>
    <r>
      <rPr>
        <sz val="10"/>
        <rFont val="Arial"/>
        <family val="2"/>
      </rPr>
      <t>33°40 36.02880" N</t>
    </r>
  </si>
  <si>
    <r>
      <rPr>
        <b/>
        <sz val="10"/>
        <rFont val="Helvetica"/>
        <family val="2"/>
      </rPr>
      <t xml:space="preserve">LONGITUDE
</t>
    </r>
    <r>
      <rPr>
        <sz val="10"/>
        <rFont val="Arial"/>
        <family val="2"/>
      </rPr>
      <t>117°20 47.89771" w</t>
    </r>
  </si>
  <si>
    <r>
      <rPr>
        <b/>
        <sz val="10"/>
        <rFont val="Helvetica"/>
        <family val="2"/>
      </rPr>
      <t xml:space="preserve">ELLIPSOID HEIGHT
</t>
    </r>
    <r>
      <rPr>
        <sz val="10"/>
        <rFont val="Helvetica"/>
        <family val="2"/>
      </rPr>
      <t>1217.964 FT</t>
    </r>
  </si>
  <si>
    <r>
      <rPr>
        <b/>
        <sz val="10"/>
        <rFont val="Helvetica"/>
        <family val="2"/>
      </rPr>
      <t xml:space="preserve">DESCRIPTION        </t>
    </r>
    <r>
      <rPr>
        <sz val="10"/>
        <rFont val="Helvetica"/>
        <family val="2"/>
      </rPr>
      <t xml:space="preserve">SET NAIL
</t>
    </r>
    <r>
      <rPr>
        <sz val="10"/>
        <rFont val="Helvetica"/>
        <family val="2"/>
      </rPr>
      <t xml:space="preserve">W/ RCFC &amp; WCD TAG FLUSH
</t>
    </r>
    <r>
      <rPr>
        <b/>
        <sz val="10"/>
        <rFont val="Helvetica"/>
        <family val="2"/>
      </rPr>
      <t>SUMMARY</t>
    </r>
  </si>
  <si>
    <r>
      <rPr>
        <b/>
        <sz val="10"/>
        <rFont val="Helvetica"/>
        <family val="2"/>
      </rPr>
      <t xml:space="preserve">STATION ID
</t>
    </r>
    <r>
      <rPr>
        <sz val="10"/>
        <rFont val="Helvetica"/>
        <family val="2"/>
      </rPr>
      <t>Z 17074</t>
    </r>
  </si>
  <si>
    <r>
      <rPr>
        <b/>
        <sz val="10"/>
        <rFont val="Helvetica"/>
        <family val="2"/>
      </rPr>
      <t xml:space="preserve">TOWNSHIP / RANGE SBB&amp;M
</t>
    </r>
    <r>
      <rPr>
        <sz val="10"/>
        <rFont val="Helvetica"/>
        <family val="2"/>
      </rPr>
      <t>6S / 3W</t>
    </r>
  </si>
  <si>
    <r>
      <rPr>
        <b/>
        <sz val="10"/>
        <rFont val="Helvetica"/>
        <family val="2"/>
      </rPr>
      <t xml:space="preserve">NORTHING
</t>
    </r>
    <r>
      <rPr>
        <sz val="10"/>
        <rFont val="Helvetica"/>
        <family val="2"/>
      </rPr>
      <t>2190994.74 FT</t>
    </r>
  </si>
  <si>
    <r>
      <rPr>
        <b/>
        <sz val="10"/>
        <rFont val="Helvetica"/>
        <family val="2"/>
      </rPr>
      <t xml:space="preserve">EASTING
</t>
    </r>
    <r>
      <rPr>
        <sz val="10"/>
        <rFont val="Helvetica"/>
        <family val="2"/>
      </rPr>
      <t>6260453.17 FT</t>
    </r>
  </si>
  <si>
    <r>
      <rPr>
        <b/>
        <sz val="10"/>
        <rFont val="Helvetica"/>
        <family val="2"/>
      </rPr>
      <t xml:space="preserve">ELEVATION
</t>
    </r>
    <r>
      <rPr>
        <sz val="10"/>
        <rFont val="Helvetica"/>
        <family val="2"/>
      </rPr>
      <t>1470.10 FT</t>
    </r>
  </si>
  <si>
    <r>
      <rPr>
        <b/>
        <sz val="10"/>
        <rFont val="Helvetica"/>
        <family val="2"/>
      </rPr>
      <t xml:space="preserve">LATITUDE
</t>
    </r>
    <r>
      <rPr>
        <sz val="10"/>
        <rFont val="Arial"/>
        <family val="2"/>
      </rPr>
      <t>33°40 33.25831" N</t>
    </r>
  </si>
  <si>
    <r>
      <rPr>
        <b/>
        <sz val="10"/>
        <rFont val="Helvetica"/>
        <family val="2"/>
      </rPr>
      <t xml:space="preserve">LONGITUDE
</t>
    </r>
    <r>
      <rPr>
        <sz val="10"/>
        <rFont val="Arial"/>
        <family val="2"/>
      </rPr>
      <t>117°14 24.27940" W</t>
    </r>
  </si>
  <si>
    <r>
      <rPr>
        <b/>
        <sz val="10"/>
        <rFont val="Helvetica"/>
        <family val="2"/>
      </rPr>
      <t xml:space="preserve">ELLIPSOID HEIGHT
</t>
    </r>
    <r>
      <rPr>
        <sz val="10"/>
        <rFont val="Helvetica"/>
        <family val="2"/>
      </rPr>
      <t>1362.701 FT</t>
    </r>
  </si>
  <si>
    <r>
      <rPr>
        <b/>
        <sz val="10"/>
        <rFont val="Helvetica"/>
        <family val="2"/>
      </rPr>
      <t xml:space="preserve">DESCRIPTION        </t>
    </r>
    <r>
      <rPr>
        <sz val="10"/>
        <rFont val="Helvetica"/>
        <family val="2"/>
      </rPr>
      <t xml:space="preserve">FD 1" IP
</t>
    </r>
    <r>
      <rPr>
        <sz val="10"/>
        <rFont val="Helvetica"/>
        <family val="2"/>
      </rPr>
      <t xml:space="preserve">W/ PLS 4725 TAG FLUSH
</t>
    </r>
    <r>
      <rPr>
        <b/>
        <sz val="10"/>
        <rFont val="Helvetica"/>
        <family val="2"/>
      </rPr>
      <t>SUMMARY</t>
    </r>
  </si>
  <si>
    <r>
      <rPr>
        <b/>
        <sz val="10"/>
        <rFont val="Helvetica"/>
        <family val="2"/>
      </rPr>
      <t xml:space="preserve">STATION ID
</t>
    </r>
    <r>
      <rPr>
        <sz val="10"/>
        <rFont val="Helvetica"/>
        <family val="2"/>
      </rPr>
      <t>Z 17076</t>
    </r>
  </si>
  <si>
    <r>
      <rPr>
        <b/>
        <sz val="10"/>
        <rFont val="Helvetica"/>
        <family val="2"/>
      </rPr>
      <t xml:space="preserve">NORTHING
</t>
    </r>
    <r>
      <rPr>
        <sz val="10"/>
        <rFont val="Helvetica"/>
        <family val="2"/>
      </rPr>
      <t>2195696.20 FT</t>
    </r>
  </si>
  <si>
    <r>
      <rPr>
        <b/>
        <sz val="10"/>
        <rFont val="Helvetica"/>
        <family val="2"/>
      </rPr>
      <t xml:space="preserve">EASTING
</t>
    </r>
    <r>
      <rPr>
        <sz val="10"/>
        <rFont val="Helvetica"/>
        <family val="2"/>
      </rPr>
      <t>6248980.32 FT</t>
    </r>
  </si>
  <si>
    <r>
      <rPr>
        <b/>
        <sz val="10"/>
        <rFont val="Helvetica"/>
        <family val="2"/>
      </rPr>
      <t xml:space="preserve">ELEVATION
</t>
    </r>
    <r>
      <rPr>
        <sz val="10"/>
        <rFont val="Helvetica"/>
        <family val="2"/>
      </rPr>
      <t>1395.30 FT</t>
    </r>
  </si>
  <si>
    <r>
      <rPr>
        <b/>
        <sz val="10"/>
        <rFont val="Helvetica"/>
        <family val="2"/>
      </rPr>
      <t xml:space="preserve">LATITUDE
</t>
    </r>
    <r>
      <rPr>
        <sz val="10"/>
        <rFont val="Arial"/>
        <family val="2"/>
      </rPr>
      <t>33°41 18.66989" N</t>
    </r>
  </si>
  <si>
    <r>
      <rPr>
        <b/>
        <sz val="10"/>
        <rFont val="Helvetica"/>
        <family val="2"/>
      </rPr>
      <t xml:space="preserve">LONGITUDE
</t>
    </r>
    <r>
      <rPr>
        <sz val="10"/>
        <rFont val="Arial"/>
        <family val="2"/>
      </rPr>
      <t>117°16 40.57826" w</t>
    </r>
  </si>
  <si>
    <r>
      <rPr>
        <b/>
        <sz val="10"/>
        <rFont val="Helvetica"/>
        <family val="2"/>
      </rPr>
      <t xml:space="preserve">ELLIPSOID HEIGHT
</t>
    </r>
    <r>
      <rPr>
        <sz val="10"/>
        <rFont val="Helvetica"/>
        <family val="2"/>
      </rPr>
      <t>1287.684 FT</t>
    </r>
  </si>
  <si>
    <r>
      <rPr>
        <b/>
        <sz val="10"/>
        <rFont val="Helvetica"/>
        <family val="2"/>
      </rPr>
      <t xml:space="preserve">STATION ID
</t>
    </r>
    <r>
      <rPr>
        <sz val="10"/>
        <rFont val="Helvetica"/>
        <family val="2"/>
      </rPr>
      <t>Z 17080</t>
    </r>
  </si>
  <si>
    <r>
      <rPr>
        <b/>
        <sz val="10"/>
        <rFont val="Helvetica"/>
        <family val="2"/>
      </rPr>
      <t xml:space="preserve">NORTHING
</t>
    </r>
    <r>
      <rPr>
        <sz val="10"/>
        <rFont val="Helvetica"/>
        <family val="2"/>
      </rPr>
      <t>2211448.95 FT</t>
    </r>
  </si>
  <si>
    <r>
      <rPr>
        <b/>
        <sz val="10"/>
        <rFont val="Helvetica"/>
        <family val="2"/>
      </rPr>
      <t xml:space="preserve">EASTING
</t>
    </r>
    <r>
      <rPr>
        <sz val="10"/>
        <rFont val="Helvetica"/>
        <family val="2"/>
      </rPr>
      <t>6248382.98 FT</t>
    </r>
  </si>
  <si>
    <r>
      <rPr>
        <b/>
        <sz val="10"/>
        <rFont val="Helvetica"/>
        <family val="2"/>
      </rPr>
      <t xml:space="preserve">ELEVATION
</t>
    </r>
    <r>
      <rPr>
        <sz val="10"/>
        <rFont val="Helvetica"/>
        <family val="2"/>
      </rPr>
      <t>1617.19 FT</t>
    </r>
  </si>
  <si>
    <r>
      <rPr>
        <b/>
        <sz val="10"/>
        <rFont val="Helvetica"/>
        <family val="2"/>
      </rPr>
      <t xml:space="preserve">LATITUDE
</t>
    </r>
    <r>
      <rPr>
        <sz val="10"/>
        <rFont val="Arial"/>
        <family val="2"/>
      </rPr>
      <t>33°43 54.44667" N</t>
    </r>
  </si>
  <si>
    <r>
      <rPr>
        <b/>
        <sz val="10"/>
        <rFont val="Helvetica"/>
        <family val="2"/>
      </rPr>
      <t xml:space="preserve">LONGITUDE
</t>
    </r>
    <r>
      <rPr>
        <sz val="10"/>
        <rFont val="Arial"/>
        <family val="2"/>
      </rPr>
      <t>117°16 49.48956" w</t>
    </r>
  </si>
  <si>
    <r>
      <rPr>
        <b/>
        <sz val="10"/>
        <rFont val="Helvetica"/>
        <family val="2"/>
      </rPr>
      <t xml:space="preserve">ELLIPSOID HEIGHT
</t>
    </r>
    <r>
      <rPr>
        <sz val="10"/>
        <rFont val="Helvetica"/>
        <family val="2"/>
      </rPr>
      <t>1509.640 FT</t>
    </r>
  </si>
  <si>
    <r>
      <rPr>
        <b/>
        <sz val="10"/>
        <rFont val="Helvetica"/>
        <family val="2"/>
      </rPr>
      <t xml:space="preserve">STATION ID
</t>
    </r>
    <r>
      <rPr>
        <sz val="10"/>
        <rFont val="Helvetica"/>
        <family val="2"/>
      </rPr>
      <t>Z 17081</t>
    </r>
  </si>
  <si>
    <r>
      <rPr>
        <b/>
        <sz val="10"/>
        <rFont val="Helvetica"/>
        <family val="2"/>
      </rPr>
      <t xml:space="preserve">TOWNSHIP / RANGE SBB&amp;M
</t>
    </r>
    <r>
      <rPr>
        <sz val="10"/>
        <rFont val="Helvetica"/>
        <family val="2"/>
      </rPr>
      <t>5S / 3W</t>
    </r>
  </si>
  <si>
    <r>
      <rPr>
        <b/>
        <sz val="10"/>
        <rFont val="Helvetica"/>
        <family val="2"/>
      </rPr>
      <t xml:space="preserve">SECTION
</t>
    </r>
    <r>
      <rPr>
        <sz val="10"/>
        <rFont val="Helvetica"/>
        <family val="2"/>
      </rPr>
      <t>18</t>
    </r>
  </si>
  <si>
    <r>
      <rPr>
        <b/>
        <sz val="10"/>
        <rFont val="Helvetica"/>
        <family val="2"/>
      </rPr>
      <t xml:space="preserve">NORTHING
</t>
    </r>
    <r>
      <rPr>
        <sz val="10"/>
        <rFont val="Helvetica"/>
        <family val="2"/>
      </rPr>
      <t>2211626.73 FT</t>
    </r>
  </si>
  <si>
    <r>
      <rPr>
        <b/>
        <sz val="10"/>
        <rFont val="Helvetica"/>
        <family val="2"/>
      </rPr>
      <t xml:space="preserve">EASTING
</t>
    </r>
    <r>
      <rPr>
        <sz val="10"/>
        <rFont val="Helvetica"/>
        <family val="2"/>
      </rPr>
      <t>6262062.00 FT</t>
    </r>
  </si>
  <si>
    <r>
      <rPr>
        <b/>
        <sz val="10"/>
        <rFont val="Helvetica"/>
        <family val="2"/>
      </rPr>
      <t xml:space="preserve">ELEVATION
</t>
    </r>
    <r>
      <rPr>
        <sz val="10"/>
        <rFont val="Helvetica"/>
        <family val="2"/>
      </rPr>
      <t>1548.85 FT</t>
    </r>
  </si>
  <si>
    <r>
      <rPr>
        <b/>
        <sz val="10"/>
        <rFont val="Helvetica"/>
        <family val="2"/>
      </rPr>
      <t xml:space="preserve">LATITUDE
</t>
    </r>
    <r>
      <rPr>
        <sz val="10"/>
        <rFont val="Arial"/>
        <family val="2"/>
      </rPr>
      <t>33°43 57 51360" N</t>
    </r>
  </si>
  <si>
    <r>
      <rPr>
        <b/>
        <sz val="10"/>
        <rFont val="Helvetica"/>
        <family val="2"/>
      </rPr>
      <t xml:space="preserve">LONGITUDE
</t>
    </r>
    <r>
      <rPr>
        <sz val="10"/>
        <rFont val="Arial"/>
        <family val="2"/>
      </rPr>
      <t>117°14 7 55057" W</t>
    </r>
  </si>
  <si>
    <r>
      <rPr>
        <b/>
        <sz val="10"/>
        <rFont val="Helvetica"/>
        <family val="2"/>
      </rPr>
      <t xml:space="preserve">ELLIPSOID HEIGHT
</t>
    </r>
    <r>
      <rPr>
        <sz val="10"/>
        <rFont val="Helvetica"/>
        <family val="2"/>
      </rPr>
      <t>1441.505 FT</t>
    </r>
  </si>
  <si>
    <r>
      <rPr>
        <b/>
        <sz val="10"/>
        <rFont val="Helvetica"/>
        <family val="2"/>
      </rPr>
      <t xml:space="preserve">DESCRIPTION        </t>
    </r>
    <r>
      <rPr>
        <sz val="10"/>
        <rFont val="Helvetica"/>
        <family val="2"/>
      </rPr>
      <t xml:space="preserve">FD 1" IP
</t>
    </r>
    <r>
      <rPr>
        <sz val="10"/>
        <rFont val="Helvetica"/>
        <family val="2"/>
      </rPr>
      <t xml:space="preserve">W/ LS 5529 PLUG FLUSH
</t>
    </r>
    <r>
      <rPr>
        <b/>
        <sz val="10"/>
        <rFont val="Helvetica"/>
        <family val="2"/>
      </rPr>
      <t>SUMMARY</t>
    </r>
  </si>
  <si>
    <r>
      <rPr>
        <b/>
        <sz val="10"/>
        <rFont val="Helvetica"/>
        <family val="2"/>
      </rPr>
      <t xml:space="preserve">STATION ID
</t>
    </r>
    <r>
      <rPr>
        <sz val="10"/>
        <rFont val="Helvetica"/>
        <family val="2"/>
      </rPr>
      <t>Z 17082</t>
    </r>
  </si>
  <si>
    <r>
      <rPr>
        <b/>
        <sz val="10"/>
        <rFont val="Helvetica"/>
        <family val="2"/>
      </rPr>
      <t xml:space="preserve">SECTION
</t>
    </r>
    <r>
      <rPr>
        <sz val="10"/>
        <rFont val="Helvetica"/>
        <family val="2"/>
      </rPr>
      <t>10</t>
    </r>
  </si>
  <si>
    <r>
      <rPr>
        <b/>
        <sz val="10"/>
        <rFont val="Helvetica"/>
        <family val="2"/>
      </rPr>
      <t xml:space="preserve">NORTHING
</t>
    </r>
    <r>
      <rPr>
        <sz val="10"/>
        <rFont val="Helvetica"/>
        <family val="2"/>
      </rPr>
      <t>2216987.42 FT</t>
    </r>
  </si>
  <si>
    <r>
      <rPr>
        <b/>
        <sz val="10"/>
        <rFont val="Helvetica"/>
        <family val="2"/>
      </rPr>
      <t xml:space="preserve">EASTING
</t>
    </r>
    <r>
      <rPr>
        <sz val="10"/>
        <rFont val="Helvetica"/>
        <family val="2"/>
      </rPr>
      <t>6247875.67 FT</t>
    </r>
  </si>
  <si>
    <r>
      <rPr>
        <b/>
        <sz val="10"/>
        <rFont val="Helvetica"/>
        <family val="2"/>
      </rPr>
      <t xml:space="preserve">ELEVATION
</t>
    </r>
    <r>
      <rPr>
        <sz val="10"/>
        <rFont val="Helvetica"/>
        <family val="2"/>
      </rPr>
      <t>1653.44 FT</t>
    </r>
  </si>
  <si>
    <r>
      <rPr>
        <b/>
        <sz val="10"/>
        <rFont val="Helvetica"/>
        <family val="2"/>
      </rPr>
      <t xml:space="preserve">LATITUDE
</t>
    </r>
    <r>
      <rPr>
        <sz val="10"/>
        <rFont val="Arial"/>
        <family val="2"/>
      </rPr>
      <t>33°44 49.18625" N</t>
    </r>
  </si>
  <si>
    <r>
      <rPr>
        <b/>
        <sz val="10"/>
        <rFont val="Helvetica"/>
        <family val="2"/>
      </rPr>
      <t xml:space="preserve">LONGITUDE
</t>
    </r>
    <r>
      <rPr>
        <sz val="10"/>
        <rFont val="Arial"/>
        <family val="2"/>
      </rPr>
      <t>117°16 56.14529" w</t>
    </r>
  </si>
  <si>
    <r>
      <rPr>
        <b/>
        <sz val="10"/>
        <rFont val="Helvetica"/>
        <family val="2"/>
      </rPr>
      <t xml:space="preserve">ELLIPSOID HEIGHT
</t>
    </r>
    <r>
      <rPr>
        <sz val="10"/>
        <rFont val="Helvetica"/>
        <family val="2"/>
      </rPr>
      <t>1545.908 FT</t>
    </r>
  </si>
  <si>
    <r>
      <rPr>
        <b/>
        <sz val="10"/>
        <rFont val="Helvetica"/>
        <family val="2"/>
      </rPr>
      <t xml:space="preserve">STATION ID
</t>
    </r>
    <r>
      <rPr>
        <sz val="10"/>
        <rFont val="Helvetica"/>
        <family val="2"/>
      </rPr>
      <t>Z 17083</t>
    </r>
  </si>
  <si>
    <r>
      <rPr>
        <b/>
        <sz val="10"/>
        <rFont val="Helvetica"/>
        <family val="2"/>
      </rPr>
      <t xml:space="preserve">SECTION
</t>
    </r>
    <r>
      <rPr>
        <sz val="10"/>
        <rFont val="Helvetica"/>
        <family val="2"/>
      </rPr>
      <t>3</t>
    </r>
  </si>
  <si>
    <r>
      <rPr>
        <b/>
        <sz val="10"/>
        <rFont val="Helvetica"/>
        <family val="2"/>
      </rPr>
      <t xml:space="preserve">NORTHING
</t>
    </r>
    <r>
      <rPr>
        <sz val="10"/>
        <rFont val="Helvetica"/>
        <family val="2"/>
      </rPr>
      <t>2221991.22 FT</t>
    </r>
  </si>
  <si>
    <r>
      <rPr>
        <b/>
        <sz val="10"/>
        <rFont val="Helvetica"/>
        <family val="2"/>
      </rPr>
      <t xml:space="preserve">EASTING
</t>
    </r>
    <r>
      <rPr>
        <sz val="10"/>
        <rFont val="Helvetica"/>
        <family val="2"/>
      </rPr>
      <t>6247683.71 FT</t>
    </r>
  </si>
  <si>
    <r>
      <rPr>
        <b/>
        <sz val="10"/>
        <rFont val="Helvetica"/>
        <family val="2"/>
      </rPr>
      <t xml:space="preserve">ELEVATION
</t>
    </r>
    <r>
      <rPr>
        <sz val="10"/>
        <rFont val="Helvetica"/>
        <family val="2"/>
      </rPr>
      <t>1636.79 FT</t>
    </r>
  </si>
  <si>
    <r>
      <rPr>
        <b/>
        <sz val="10"/>
        <rFont val="Helvetica"/>
        <family val="2"/>
      </rPr>
      <t xml:space="preserve">LATITUDE
</t>
    </r>
    <r>
      <rPr>
        <sz val="10"/>
        <rFont val="Arial"/>
        <family val="2"/>
      </rPr>
      <t>33°45'38.66728" N</t>
    </r>
  </si>
  <si>
    <r>
      <rPr>
        <b/>
        <sz val="10"/>
        <rFont val="Helvetica"/>
        <family val="2"/>
      </rPr>
      <t xml:space="preserve">LONGITUDE
</t>
    </r>
    <r>
      <rPr>
        <sz val="10"/>
        <rFont val="Arial"/>
        <family val="2"/>
      </rPr>
      <t>117°16'59.00555" W</t>
    </r>
  </si>
  <si>
    <r>
      <rPr>
        <b/>
        <sz val="10"/>
        <rFont val="Helvetica"/>
        <family val="2"/>
      </rPr>
      <t xml:space="preserve">ELLIPSOID HEIGHT
</t>
    </r>
    <r>
      <rPr>
        <sz val="10"/>
        <rFont val="Helvetica"/>
        <family val="2"/>
      </rPr>
      <t>1529.259 FT</t>
    </r>
  </si>
  <si>
    <r>
      <rPr>
        <b/>
        <sz val="10"/>
        <rFont val="Helvetica"/>
        <family val="2"/>
      </rPr>
      <t xml:space="preserve">STATION ID
</t>
    </r>
    <r>
      <rPr>
        <sz val="10"/>
        <rFont val="Helvetica"/>
        <family val="2"/>
      </rPr>
      <t>Z 17084</t>
    </r>
  </si>
  <si>
    <r>
      <rPr>
        <b/>
        <sz val="10"/>
        <rFont val="Helvetica"/>
        <family val="2"/>
      </rPr>
      <t xml:space="preserve">NORTHING
</t>
    </r>
    <r>
      <rPr>
        <sz val="10"/>
        <rFont val="Helvetica"/>
        <family val="2"/>
      </rPr>
      <t>2225849.31 FT</t>
    </r>
  </si>
  <si>
    <r>
      <rPr>
        <b/>
        <sz val="10"/>
        <rFont val="Helvetica"/>
        <family val="2"/>
      </rPr>
      <t xml:space="preserve">EASTING
</t>
    </r>
    <r>
      <rPr>
        <sz val="10"/>
        <rFont val="Helvetica"/>
        <family val="2"/>
      </rPr>
      <t>6247982.47 FT</t>
    </r>
  </si>
  <si>
    <r>
      <rPr>
        <b/>
        <sz val="10"/>
        <rFont val="Helvetica"/>
        <family val="2"/>
      </rPr>
      <t xml:space="preserve">ELEVATION
</t>
    </r>
    <r>
      <rPr>
        <sz val="10"/>
        <rFont val="Helvetica"/>
        <family val="2"/>
      </rPr>
      <t>1648.96 FT</t>
    </r>
  </si>
  <si>
    <r>
      <rPr>
        <b/>
        <sz val="10"/>
        <rFont val="Helvetica"/>
        <family val="2"/>
      </rPr>
      <t xml:space="preserve">LATITUDE
</t>
    </r>
    <r>
      <rPr>
        <sz val="10"/>
        <rFont val="Arial"/>
        <family val="2"/>
      </rPr>
      <t>33°46 16.86236" N</t>
    </r>
  </si>
  <si>
    <r>
      <rPr>
        <b/>
        <sz val="10"/>
        <rFont val="Helvetica"/>
        <family val="2"/>
      </rPr>
      <t xml:space="preserve">LONGITUDE
</t>
    </r>
    <r>
      <rPr>
        <sz val="10"/>
        <rFont val="Arial"/>
        <family val="2"/>
      </rPr>
      <t>117°16 55.91949" w</t>
    </r>
  </si>
  <si>
    <r>
      <rPr>
        <b/>
        <sz val="10"/>
        <rFont val="Helvetica"/>
        <family val="2"/>
      </rPr>
      <t xml:space="preserve">ELLIPSOID HEIGHT
</t>
    </r>
    <r>
      <rPr>
        <sz val="10"/>
        <rFont val="Helvetica"/>
        <family val="2"/>
      </rPr>
      <t>1541.455 FT</t>
    </r>
  </si>
  <si>
    <r>
      <rPr>
        <b/>
        <sz val="10"/>
        <rFont val="Helvetica"/>
        <family val="2"/>
      </rPr>
      <t xml:space="preserve">DESCRIPTION        </t>
    </r>
    <r>
      <rPr>
        <sz val="10"/>
        <rFont val="Helvetica"/>
        <family val="2"/>
      </rPr>
      <t xml:space="preserve">SET NAIL
</t>
    </r>
    <r>
      <rPr>
        <sz val="10"/>
        <rFont val="Helvetica"/>
        <family val="2"/>
      </rPr>
      <t xml:space="preserve">W/ RCFC WCD TAG FLUSH
</t>
    </r>
    <r>
      <rPr>
        <b/>
        <sz val="10"/>
        <rFont val="Helvetica"/>
        <family val="2"/>
      </rPr>
      <t>SUMMARY</t>
    </r>
  </si>
  <si>
    <r>
      <rPr>
        <b/>
        <sz val="10"/>
        <rFont val="Helvetica"/>
        <family val="2"/>
      </rPr>
      <t xml:space="preserve">STATION ID
</t>
    </r>
    <r>
      <rPr>
        <sz val="10"/>
        <rFont val="Helvetica"/>
        <family val="2"/>
      </rPr>
      <t>Z 17090</t>
    </r>
  </si>
  <si>
    <r>
      <rPr>
        <b/>
        <sz val="10"/>
        <rFont val="Helvetica"/>
        <family val="2"/>
      </rPr>
      <t>SECTION</t>
    </r>
  </si>
  <si>
    <r>
      <rPr>
        <b/>
        <sz val="10"/>
        <rFont val="Helvetica"/>
        <family val="2"/>
      </rPr>
      <t xml:space="preserve">NORTHING
</t>
    </r>
    <r>
      <rPr>
        <sz val="10"/>
        <rFont val="Helvetica"/>
        <family val="2"/>
      </rPr>
      <t>2222025.56 FT</t>
    </r>
  </si>
  <si>
    <r>
      <rPr>
        <b/>
        <sz val="10"/>
        <rFont val="Helvetica"/>
        <family val="2"/>
      </rPr>
      <t xml:space="preserve">EASTING
</t>
    </r>
    <r>
      <rPr>
        <sz val="10"/>
        <rFont val="Helvetica"/>
        <family val="2"/>
      </rPr>
      <t>6236769.82 FT</t>
    </r>
  </si>
  <si>
    <r>
      <rPr>
        <b/>
        <sz val="10"/>
        <rFont val="Helvetica"/>
        <family val="2"/>
      </rPr>
      <t xml:space="preserve">ELEVATION
</t>
    </r>
    <r>
      <rPr>
        <sz val="10"/>
        <rFont val="Helvetica"/>
        <family val="2"/>
      </rPr>
      <t>2051.61 FT</t>
    </r>
  </si>
  <si>
    <r>
      <rPr>
        <b/>
        <sz val="10"/>
        <rFont val="Helvetica"/>
        <family val="2"/>
      </rPr>
      <t xml:space="preserve">LATITUDE
</t>
    </r>
    <r>
      <rPr>
        <sz val="10"/>
        <rFont val="Arial"/>
        <family val="2"/>
      </rPr>
      <t>33°45 37 91867" N</t>
    </r>
  </si>
  <si>
    <r>
      <rPr>
        <b/>
        <sz val="10"/>
        <rFont val="Helvetica"/>
        <family val="2"/>
      </rPr>
      <t xml:space="preserve">LONGITUDE
</t>
    </r>
    <r>
      <rPr>
        <sz val="10"/>
        <rFont val="Arial"/>
        <family val="2"/>
      </rPr>
      <t>117°19 8 27158" W</t>
    </r>
  </si>
  <si>
    <r>
      <rPr>
        <b/>
        <sz val="10"/>
        <rFont val="Helvetica"/>
        <family val="2"/>
      </rPr>
      <t xml:space="preserve">ELLIPSOID HEIGHT
</t>
    </r>
    <r>
      <rPr>
        <sz val="10"/>
        <rFont val="Helvetica"/>
        <family val="2"/>
      </rPr>
      <t>1943.980 FT</t>
    </r>
  </si>
  <si>
    <r>
      <rPr>
        <b/>
        <sz val="10"/>
        <rFont val="Helvetica"/>
        <family val="2"/>
      </rPr>
      <t xml:space="preserve">DESCRIPTION        </t>
    </r>
    <r>
      <rPr>
        <sz val="10"/>
        <rFont val="Helvetica"/>
        <family val="2"/>
      </rPr>
      <t xml:space="preserve">SET 3/4" IP
</t>
    </r>
    <r>
      <rPr>
        <sz val="10"/>
        <rFont val="Helvetica"/>
        <family val="2"/>
      </rPr>
      <t xml:space="preserve">W/ RCFC WCD PLUG FLUSH
</t>
    </r>
    <r>
      <rPr>
        <b/>
        <sz val="10"/>
        <rFont val="Helvetica"/>
        <family val="2"/>
      </rPr>
      <t>SUMMARY</t>
    </r>
  </si>
  <si>
    <r>
      <rPr>
        <b/>
        <sz val="10"/>
        <rFont val="Helvetica"/>
        <family val="2"/>
      </rPr>
      <t xml:space="preserve">STATION ID
</t>
    </r>
    <r>
      <rPr>
        <sz val="10"/>
        <rFont val="Helvetica"/>
        <family val="2"/>
      </rPr>
      <t>Z 17458</t>
    </r>
  </si>
  <si>
    <r>
      <rPr>
        <b/>
        <sz val="10"/>
        <rFont val="Helvetica"/>
        <family val="2"/>
      </rPr>
      <t xml:space="preserve">SURVEY DATE
</t>
    </r>
    <r>
      <rPr>
        <sz val="10"/>
        <rFont val="Helvetica"/>
        <family val="2"/>
      </rPr>
      <t>04/01/2020</t>
    </r>
  </si>
  <si>
    <r>
      <rPr>
        <b/>
        <sz val="10"/>
        <rFont val="Helvetica"/>
        <family val="2"/>
      </rPr>
      <t xml:space="preserve">NORTHING
</t>
    </r>
    <r>
      <rPr>
        <sz val="10"/>
        <rFont val="Helvetica"/>
        <family val="2"/>
      </rPr>
      <t>2235286.03 FT</t>
    </r>
  </si>
  <si>
    <r>
      <rPr>
        <b/>
        <sz val="10"/>
        <rFont val="Helvetica"/>
        <family val="2"/>
      </rPr>
      <t xml:space="preserve">EASTING
</t>
    </r>
    <r>
      <rPr>
        <sz val="10"/>
        <rFont val="Helvetica"/>
        <family val="2"/>
      </rPr>
      <t>6492666.43 FT</t>
    </r>
  </si>
  <si>
    <r>
      <rPr>
        <b/>
        <sz val="10"/>
        <rFont val="Helvetica"/>
        <family val="2"/>
      </rPr>
      <t xml:space="preserve">ELEVATION
</t>
    </r>
    <r>
      <rPr>
        <sz val="10"/>
        <rFont val="Helvetica"/>
        <family val="2"/>
      </rPr>
      <t>333.84 FT</t>
    </r>
  </si>
  <si>
    <r>
      <rPr>
        <b/>
        <sz val="10"/>
        <rFont val="Helvetica"/>
        <family val="2"/>
      </rPr>
      <t xml:space="preserve">LATITUDE
</t>
    </r>
    <r>
      <rPr>
        <sz val="10"/>
        <rFont val="Arial"/>
        <family val="2"/>
      </rPr>
      <t>33°48'4.83587" N</t>
    </r>
  </si>
  <si>
    <r>
      <rPr>
        <b/>
        <sz val="10"/>
        <rFont val="Helvetica"/>
        <family val="2"/>
      </rPr>
      <t xml:space="preserve">LONGITUDE
</t>
    </r>
    <r>
      <rPr>
        <sz val="10"/>
        <rFont val="Arial"/>
        <family val="2"/>
      </rPr>
      <t>116°28'37.64877" w</t>
    </r>
  </si>
  <si>
    <r>
      <rPr>
        <b/>
        <sz val="10"/>
        <rFont val="Helvetica"/>
        <family val="2"/>
      </rPr>
      <t xml:space="preserve">ELLIPSOID HEIGHT
</t>
    </r>
    <r>
      <rPr>
        <sz val="10"/>
        <rFont val="Helvetica"/>
        <family val="2"/>
      </rPr>
      <t>227.563 FT</t>
    </r>
  </si>
  <si>
    <r>
      <rPr>
        <b/>
        <sz val="10"/>
        <rFont val="Helvetica"/>
        <family val="2"/>
      </rPr>
      <t xml:space="preserve">DESCRIPTION        </t>
    </r>
    <r>
      <rPr>
        <sz val="10"/>
        <rFont val="Helvetica"/>
        <family val="2"/>
      </rPr>
      <t xml:space="preserve">FD 1" IP
</t>
    </r>
    <r>
      <rPr>
        <sz val="10"/>
        <rFont val="Helvetica"/>
        <family val="2"/>
      </rPr>
      <t xml:space="preserve">STMPD "CROFT LS 7232" DN 0.5'
</t>
    </r>
    <r>
      <rPr>
        <b/>
        <sz val="10"/>
        <rFont val="Helvetica"/>
        <family val="2"/>
      </rPr>
      <t xml:space="preserve">SUMMARY              </t>
    </r>
    <r>
      <rPr>
        <sz val="10"/>
        <rFont val="Helvetica"/>
        <family val="2"/>
      </rPr>
      <t>IN CAPPED WELL</t>
    </r>
  </si>
  <si>
    <r>
      <rPr>
        <b/>
        <sz val="10"/>
        <rFont val="Helvetica"/>
        <family val="2"/>
      </rPr>
      <t xml:space="preserve">LOCALITY
</t>
    </r>
    <r>
      <rPr>
        <sz val="10"/>
        <rFont val="Helvetica"/>
        <family val="2"/>
      </rPr>
      <t>DESERT HOT SPRINGS</t>
    </r>
  </si>
  <si>
    <r>
      <rPr>
        <b/>
        <sz val="10"/>
        <rFont val="Helvetica"/>
        <family val="2"/>
      </rPr>
      <t xml:space="preserve">STATION ID
</t>
    </r>
    <r>
      <rPr>
        <sz val="10"/>
        <rFont val="Helvetica"/>
        <family val="2"/>
      </rPr>
      <t>Z 17693</t>
    </r>
  </si>
  <si>
    <r>
      <rPr>
        <b/>
        <sz val="10"/>
        <rFont val="Helvetica"/>
        <family val="2"/>
      </rPr>
      <t xml:space="preserve">TOWNSHIP / RANGE SBB&amp;M
</t>
    </r>
    <r>
      <rPr>
        <sz val="10"/>
        <rFont val="Helvetica"/>
        <family val="2"/>
      </rPr>
      <t>2S / 5E</t>
    </r>
  </si>
  <si>
    <r>
      <rPr>
        <b/>
        <sz val="10"/>
        <rFont val="Helvetica"/>
        <family val="2"/>
      </rPr>
      <t xml:space="preserve">GEOID
</t>
    </r>
    <r>
      <rPr>
        <sz val="10"/>
        <rFont val="Helvetica"/>
        <family val="2"/>
      </rPr>
      <t>Geoid18</t>
    </r>
  </si>
  <si>
    <r>
      <rPr>
        <b/>
        <sz val="10"/>
        <rFont val="Helvetica"/>
        <family val="2"/>
      </rPr>
      <t xml:space="preserve">SURVEY DATE
</t>
    </r>
    <r>
      <rPr>
        <sz val="10"/>
        <rFont val="Helvetica"/>
        <family val="2"/>
      </rPr>
      <t>08/01/2021</t>
    </r>
  </si>
  <si>
    <r>
      <rPr>
        <b/>
        <sz val="10"/>
        <rFont val="Helvetica"/>
        <family val="2"/>
      </rPr>
      <t xml:space="preserve">NORTHING
</t>
    </r>
    <r>
      <rPr>
        <sz val="10"/>
        <rFont val="Helvetica"/>
        <family val="2"/>
      </rPr>
      <t>2293284.29 FT</t>
    </r>
  </si>
  <si>
    <r>
      <rPr>
        <b/>
        <sz val="10"/>
        <rFont val="Helvetica"/>
        <family val="2"/>
      </rPr>
      <t xml:space="preserve">EASTING
</t>
    </r>
    <r>
      <rPr>
        <sz val="10"/>
        <rFont val="Helvetica"/>
        <family val="2"/>
      </rPr>
      <t>6495275.55 FT</t>
    </r>
  </si>
  <si>
    <r>
      <rPr>
        <b/>
        <sz val="10"/>
        <rFont val="Helvetica"/>
        <family val="2"/>
      </rPr>
      <t xml:space="preserve">ELEVATION
</t>
    </r>
    <r>
      <rPr>
        <sz val="10"/>
        <rFont val="Helvetica"/>
        <family val="2"/>
      </rPr>
      <t>1467.36 FT</t>
    </r>
  </si>
  <si>
    <r>
      <rPr>
        <b/>
        <sz val="10"/>
        <rFont val="Helvetica"/>
        <family val="2"/>
      </rPr>
      <t xml:space="preserve">LATITUDE
</t>
    </r>
    <r>
      <rPr>
        <sz val="10"/>
        <rFont val="Arial"/>
        <family val="2"/>
      </rPr>
      <t>33°57'38.63905" N</t>
    </r>
  </si>
  <si>
    <r>
      <rPr>
        <b/>
        <sz val="10"/>
        <rFont val="Helvetica"/>
        <family val="2"/>
      </rPr>
      <t xml:space="preserve">LONGITUDE
</t>
    </r>
    <r>
      <rPr>
        <sz val="10"/>
        <rFont val="Arial"/>
        <family val="2"/>
      </rPr>
      <t>116°28'8.17465" w</t>
    </r>
  </si>
  <si>
    <r>
      <rPr>
        <b/>
        <sz val="10"/>
        <rFont val="Helvetica"/>
        <family val="2"/>
      </rPr>
      <t xml:space="preserve">ELLIPSOID HEIGHT
</t>
    </r>
    <r>
      <rPr>
        <sz val="10"/>
        <rFont val="Helvetica"/>
        <family val="2"/>
      </rPr>
      <t>1362.298 FT</t>
    </r>
  </si>
  <si>
    <r>
      <rPr>
        <b/>
        <sz val="10"/>
        <rFont val="Helvetica"/>
        <family val="2"/>
      </rPr>
      <t xml:space="preserve">DESCRIPTION        </t>
    </r>
    <r>
      <rPr>
        <sz val="10"/>
        <rFont val="Helvetica"/>
        <family val="2"/>
      </rPr>
      <t xml:space="preserve">FD GIN SPIKE
</t>
    </r>
    <r>
      <rPr>
        <sz val="10"/>
        <rFont val="Helvetica"/>
        <family val="2"/>
      </rPr>
      <t xml:space="preserve">W/ PLS 7564 WASHER FLUSH
</t>
    </r>
    <r>
      <rPr>
        <b/>
        <sz val="10"/>
        <rFont val="Helvetica"/>
        <family val="2"/>
      </rPr>
      <t xml:space="preserve">SUMMARY              </t>
    </r>
    <r>
      <rPr>
        <sz val="10"/>
        <rFont val="Helvetica"/>
        <family val="2"/>
      </rPr>
      <t>IN INT. OF REDBUD AND AVENIDA ALTA LOMA</t>
    </r>
  </si>
  <si>
    <r>
      <rPr>
        <b/>
        <sz val="10"/>
        <rFont val="Helvetica"/>
        <family val="2"/>
      </rPr>
      <t xml:space="preserve">STATION ID
</t>
    </r>
    <r>
      <rPr>
        <sz val="10"/>
        <rFont val="Helvetica"/>
        <family val="2"/>
      </rPr>
      <t>Z 17694</t>
    </r>
  </si>
  <si>
    <r>
      <rPr>
        <b/>
        <sz val="10"/>
        <rFont val="Helvetica"/>
        <family val="2"/>
      </rPr>
      <t xml:space="preserve">COLLECTION METHOD
</t>
    </r>
    <r>
      <rPr>
        <sz val="10"/>
        <rFont val="Helvetica"/>
        <family val="2"/>
      </rPr>
      <t>RTK                           RTK</t>
    </r>
  </si>
  <si>
    <r>
      <rPr>
        <b/>
        <sz val="10"/>
        <rFont val="Helvetica"/>
        <family val="2"/>
      </rPr>
      <t xml:space="preserve">NORTHING
</t>
    </r>
    <r>
      <rPr>
        <sz val="10"/>
        <rFont val="Helvetica"/>
        <family val="2"/>
      </rPr>
      <t>2293098.26 FT</t>
    </r>
  </si>
  <si>
    <r>
      <rPr>
        <b/>
        <sz val="10"/>
        <rFont val="Helvetica"/>
        <family val="2"/>
      </rPr>
      <t xml:space="preserve">EASTING
</t>
    </r>
    <r>
      <rPr>
        <sz val="10"/>
        <rFont val="Helvetica"/>
        <family val="2"/>
      </rPr>
      <t>6496031.23 FT</t>
    </r>
  </si>
  <si>
    <r>
      <rPr>
        <b/>
        <sz val="10"/>
        <rFont val="Helvetica"/>
        <family val="2"/>
      </rPr>
      <t xml:space="preserve">ELEVATION
</t>
    </r>
    <r>
      <rPr>
        <sz val="10"/>
        <rFont val="Helvetica"/>
        <family val="2"/>
      </rPr>
      <t>1472.50 FT</t>
    </r>
  </si>
  <si>
    <r>
      <rPr>
        <b/>
        <sz val="10"/>
        <rFont val="Helvetica"/>
        <family val="2"/>
      </rPr>
      <t xml:space="preserve">LATITUDE
</t>
    </r>
    <r>
      <rPr>
        <sz val="10"/>
        <rFont val="Arial"/>
        <family val="2"/>
      </rPr>
      <t>33°57'36.81448" N</t>
    </r>
  </si>
  <si>
    <r>
      <rPr>
        <b/>
        <sz val="10"/>
        <rFont val="Helvetica"/>
        <family val="2"/>
      </rPr>
      <t xml:space="preserve">LONGITUDE
</t>
    </r>
    <r>
      <rPr>
        <sz val="10"/>
        <rFont val="Arial"/>
        <family val="2"/>
      </rPr>
      <t>116°27'59.19894" w</t>
    </r>
  </si>
  <si>
    <r>
      <rPr>
        <b/>
        <sz val="10"/>
        <rFont val="Helvetica"/>
        <family val="2"/>
      </rPr>
      <t xml:space="preserve">ELLIPSOID HEIGHT
</t>
    </r>
    <r>
      <rPr>
        <sz val="10"/>
        <rFont val="Helvetica"/>
        <family val="2"/>
      </rPr>
      <t>1367.446 FT</t>
    </r>
  </si>
  <si>
    <r>
      <rPr>
        <b/>
        <sz val="10"/>
        <rFont val="Helvetica"/>
        <family val="2"/>
      </rPr>
      <t xml:space="preserve">STATION ID
</t>
    </r>
    <r>
      <rPr>
        <sz val="10"/>
        <rFont val="Helvetica"/>
        <family val="2"/>
      </rPr>
      <t>Z 17695</t>
    </r>
  </si>
  <si>
    <r>
      <rPr>
        <b/>
        <sz val="10"/>
        <rFont val="Helvetica"/>
        <family val="2"/>
      </rPr>
      <t xml:space="preserve">NORTHING
</t>
    </r>
    <r>
      <rPr>
        <sz val="10"/>
        <rFont val="Helvetica"/>
        <family val="2"/>
      </rPr>
      <t>2291981.99 FT</t>
    </r>
  </si>
  <si>
    <r>
      <rPr>
        <b/>
        <sz val="10"/>
        <rFont val="Helvetica"/>
        <family val="2"/>
      </rPr>
      <t xml:space="preserve">EASTING
</t>
    </r>
    <r>
      <rPr>
        <sz val="10"/>
        <rFont val="Helvetica"/>
        <family val="2"/>
      </rPr>
      <t>6495492.30 FT</t>
    </r>
  </si>
  <si>
    <r>
      <rPr>
        <b/>
        <sz val="10"/>
        <rFont val="Helvetica"/>
        <family val="2"/>
      </rPr>
      <t xml:space="preserve">ELEVATION
</t>
    </r>
    <r>
      <rPr>
        <sz val="10"/>
        <rFont val="Helvetica"/>
        <family val="2"/>
      </rPr>
      <t>1333.79 FT</t>
    </r>
  </si>
  <si>
    <r>
      <rPr>
        <b/>
        <sz val="10"/>
        <rFont val="Helvetica"/>
        <family val="2"/>
      </rPr>
      <t xml:space="preserve">LATITUDE
</t>
    </r>
    <r>
      <rPr>
        <sz val="10"/>
        <rFont val="Arial"/>
        <family val="2"/>
      </rPr>
      <t>33°57'25.76090" N</t>
    </r>
  </si>
  <si>
    <r>
      <rPr>
        <b/>
        <sz val="10"/>
        <rFont val="Helvetica"/>
        <family val="2"/>
      </rPr>
      <t xml:space="preserve">LONGITUDE
</t>
    </r>
    <r>
      <rPr>
        <sz val="10"/>
        <rFont val="Arial"/>
        <family val="2"/>
      </rPr>
      <t>116°28'5.56911" w</t>
    </r>
  </si>
  <si>
    <r>
      <rPr>
        <b/>
        <sz val="10"/>
        <rFont val="Helvetica"/>
        <family val="2"/>
      </rPr>
      <t xml:space="preserve">ELLIPSOID HEIGHT
</t>
    </r>
    <r>
      <rPr>
        <sz val="10"/>
        <rFont val="Helvetica"/>
        <family val="2"/>
      </rPr>
      <t>1228.627 FT</t>
    </r>
  </si>
  <si>
    <r>
      <rPr>
        <b/>
        <sz val="10"/>
        <rFont val="Helvetica"/>
        <family val="2"/>
      </rPr>
      <t xml:space="preserve">STATION ID
</t>
    </r>
    <r>
      <rPr>
        <sz val="10"/>
        <rFont val="Helvetica"/>
        <family val="2"/>
      </rPr>
      <t>Z 17696</t>
    </r>
  </si>
  <si>
    <r>
      <rPr>
        <b/>
        <sz val="10"/>
        <rFont val="Helvetica"/>
        <family val="2"/>
      </rPr>
      <t xml:space="preserve">NORTHING
</t>
    </r>
    <r>
      <rPr>
        <sz val="10"/>
        <rFont val="Helvetica"/>
        <family val="2"/>
      </rPr>
      <t>2290568.31 FT</t>
    </r>
  </si>
  <si>
    <r>
      <rPr>
        <b/>
        <sz val="10"/>
        <rFont val="Helvetica"/>
        <family val="2"/>
      </rPr>
      <t xml:space="preserve">EASTING
</t>
    </r>
    <r>
      <rPr>
        <sz val="10"/>
        <rFont val="Helvetica"/>
        <family val="2"/>
      </rPr>
      <t>6494539.57 FT</t>
    </r>
  </si>
  <si>
    <r>
      <rPr>
        <b/>
        <sz val="10"/>
        <rFont val="Helvetica"/>
        <family val="2"/>
      </rPr>
      <t xml:space="preserve">ELEVATION
</t>
    </r>
    <r>
      <rPr>
        <sz val="10"/>
        <rFont val="Helvetica"/>
        <family val="2"/>
      </rPr>
      <t>1221.46 FT</t>
    </r>
  </si>
  <si>
    <r>
      <rPr>
        <b/>
        <sz val="10"/>
        <rFont val="Helvetica"/>
        <family val="2"/>
      </rPr>
      <t xml:space="preserve">LATITUDE
</t>
    </r>
    <r>
      <rPr>
        <sz val="10"/>
        <rFont val="Arial"/>
        <family val="2"/>
      </rPr>
      <t>33°57'11.75650" N</t>
    </r>
  </si>
  <si>
    <r>
      <rPr>
        <b/>
        <sz val="10"/>
        <rFont val="Helvetica"/>
        <family val="2"/>
      </rPr>
      <t xml:space="preserve">LONGITUDE
</t>
    </r>
    <r>
      <rPr>
        <sz val="10"/>
        <rFont val="Arial"/>
        <family val="2"/>
      </rPr>
      <t>116°28'16.84355" w</t>
    </r>
  </si>
  <si>
    <r>
      <rPr>
        <b/>
        <sz val="10"/>
        <rFont val="Helvetica"/>
        <family val="2"/>
      </rPr>
      <t xml:space="preserve">ELLIPSOID HEIGHT
</t>
    </r>
    <r>
      <rPr>
        <sz val="10"/>
        <rFont val="Helvetica"/>
        <family val="2"/>
      </rPr>
      <t>1116.168 FT</t>
    </r>
  </si>
  <si>
    <r>
      <rPr>
        <b/>
        <sz val="10"/>
        <rFont val="Helvetica"/>
        <family val="2"/>
      </rPr>
      <t xml:space="preserve">STATION ID
</t>
    </r>
    <r>
      <rPr>
        <sz val="10"/>
        <rFont val="Helvetica"/>
        <family val="2"/>
      </rPr>
      <t>Z 17697</t>
    </r>
  </si>
  <si>
    <r>
      <rPr>
        <b/>
        <sz val="10"/>
        <rFont val="Helvetica"/>
        <family val="2"/>
      </rPr>
      <t xml:space="preserve">NORTHING
</t>
    </r>
    <r>
      <rPr>
        <sz val="10"/>
        <rFont val="Helvetica"/>
        <family val="2"/>
      </rPr>
      <t>2290371.24 FT</t>
    </r>
  </si>
  <si>
    <r>
      <rPr>
        <b/>
        <sz val="10"/>
        <rFont val="Helvetica"/>
        <family val="2"/>
      </rPr>
      <t xml:space="preserve">EASTING
</t>
    </r>
    <r>
      <rPr>
        <sz val="10"/>
        <rFont val="Helvetica"/>
        <family val="2"/>
      </rPr>
      <t>6495847.74 FT</t>
    </r>
  </si>
  <si>
    <r>
      <rPr>
        <b/>
        <sz val="10"/>
        <rFont val="Helvetica"/>
        <family val="2"/>
      </rPr>
      <t xml:space="preserve">ELEVATION
</t>
    </r>
    <r>
      <rPr>
        <sz val="10"/>
        <rFont val="Helvetica"/>
        <family val="2"/>
      </rPr>
      <t>1264.20 FT</t>
    </r>
  </si>
  <si>
    <r>
      <rPr>
        <b/>
        <sz val="10"/>
        <rFont val="Helvetica"/>
        <family val="2"/>
      </rPr>
      <t xml:space="preserve">LATITUDE
</t>
    </r>
    <r>
      <rPr>
        <sz val="10"/>
        <rFont val="Arial"/>
        <family val="2"/>
      </rPr>
      <t>33°57'9 83421" N</t>
    </r>
  </si>
  <si>
    <r>
      <rPr>
        <b/>
        <sz val="10"/>
        <rFont val="Helvetica"/>
        <family val="2"/>
      </rPr>
      <t xml:space="preserve">LONGITUDE
</t>
    </r>
    <r>
      <rPr>
        <sz val="10"/>
        <rFont val="Arial"/>
        <family val="2"/>
      </rPr>
      <t>116°28'1 30979" w</t>
    </r>
  </si>
  <si>
    <r>
      <rPr>
        <b/>
        <sz val="10"/>
        <rFont val="Helvetica"/>
        <family val="2"/>
      </rPr>
      <t xml:space="preserve">ELLIPSOID HEIGHT
</t>
    </r>
    <r>
      <rPr>
        <sz val="10"/>
        <rFont val="Helvetica"/>
        <family val="2"/>
      </rPr>
      <t>1158.923 FT</t>
    </r>
  </si>
  <si>
    <r>
      <rPr>
        <b/>
        <sz val="10"/>
        <rFont val="Helvetica"/>
        <family val="2"/>
      </rPr>
      <t xml:space="preserve">DESCRIPTION        </t>
    </r>
    <r>
      <rPr>
        <sz val="10"/>
        <rFont val="Helvetica"/>
        <family val="2"/>
      </rPr>
      <t xml:space="preserve">SET NAIL
</t>
    </r>
    <r>
      <rPr>
        <sz val="10"/>
        <rFont val="Helvetica"/>
        <family val="2"/>
      </rPr>
      <t xml:space="preserve">W/ RCFC WCD TAG FLUSH
</t>
    </r>
    <r>
      <rPr>
        <b/>
        <sz val="10"/>
        <rFont val="Helvetica"/>
        <family val="2"/>
      </rPr>
      <t xml:space="preserve">SUMMARY              </t>
    </r>
    <r>
      <rPr>
        <sz val="10"/>
        <rFont val="Helvetica"/>
        <family val="2"/>
      </rPr>
      <t>S'LY IF CTW</t>
    </r>
  </si>
  <si>
    <r>
      <rPr>
        <b/>
        <sz val="10"/>
        <rFont val="Helvetica"/>
        <family val="2"/>
      </rPr>
      <t xml:space="preserve">STATION ID
</t>
    </r>
    <r>
      <rPr>
        <sz val="10"/>
        <rFont val="Helvetica"/>
        <family val="2"/>
      </rPr>
      <t>Z 17698</t>
    </r>
  </si>
  <si>
    <r>
      <rPr>
        <b/>
        <sz val="10"/>
        <rFont val="Helvetica"/>
        <family val="2"/>
      </rPr>
      <t xml:space="preserve">NORTHING
</t>
    </r>
    <r>
      <rPr>
        <sz val="10"/>
        <rFont val="Helvetica"/>
        <family val="2"/>
      </rPr>
      <t>2289045.12 FT</t>
    </r>
  </si>
  <si>
    <r>
      <rPr>
        <b/>
        <sz val="10"/>
        <rFont val="Helvetica"/>
        <family val="2"/>
      </rPr>
      <t xml:space="preserve">EASTING
</t>
    </r>
    <r>
      <rPr>
        <sz val="10"/>
        <rFont val="Helvetica"/>
        <family val="2"/>
      </rPr>
      <t>6495029.64 FT</t>
    </r>
  </si>
  <si>
    <r>
      <rPr>
        <b/>
        <sz val="10"/>
        <rFont val="Helvetica"/>
        <family val="2"/>
      </rPr>
      <t xml:space="preserve">ELEVATION
</t>
    </r>
    <r>
      <rPr>
        <sz val="10"/>
        <rFont val="Helvetica"/>
        <family val="2"/>
      </rPr>
      <t>1163.78 FT</t>
    </r>
  </si>
  <si>
    <r>
      <rPr>
        <b/>
        <sz val="10"/>
        <rFont val="Helvetica"/>
        <family val="2"/>
      </rPr>
      <t xml:space="preserve">LATITUDE
</t>
    </r>
    <r>
      <rPr>
        <sz val="10"/>
        <rFont val="Arial"/>
        <family val="2"/>
      </rPr>
      <t>33°56'56.69895" N</t>
    </r>
  </si>
  <si>
    <r>
      <rPr>
        <b/>
        <sz val="10"/>
        <rFont val="Helvetica"/>
        <family val="2"/>
      </rPr>
      <t xml:space="preserve">LONGITUDE
</t>
    </r>
    <r>
      <rPr>
        <sz val="10"/>
        <rFont val="Arial"/>
        <family val="2"/>
      </rPr>
      <t>116°28'10.98797" w</t>
    </r>
  </si>
  <si>
    <r>
      <rPr>
        <b/>
        <sz val="10"/>
        <rFont val="Helvetica"/>
        <family val="2"/>
      </rPr>
      <t xml:space="preserve">ELLIPSOID HEIGHT
</t>
    </r>
    <r>
      <rPr>
        <sz val="10"/>
        <rFont val="Helvetica"/>
        <family val="2"/>
      </rPr>
      <t>1058.389 FT</t>
    </r>
  </si>
  <si>
    <r>
      <rPr>
        <b/>
        <sz val="10"/>
        <rFont val="Helvetica"/>
        <family val="2"/>
      </rPr>
      <t xml:space="preserve">STATION ID
</t>
    </r>
    <r>
      <rPr>
        <sz val="10"/>
        <rFont val="Helvetica"/>
        <family val="2"/>
      </rPr>
      <t>Z 17699</t>
    </r>
  </si>
  <si>
    <r>
      <rPr>
        <b/>
        <sz val="10"/>
        <rFont val="Helvetica"/>
        <family val="2"/>
      </rPr>
      <t xml:space="preserve">TOWNSHIP / RANGE SBB&amp;M
</t>
    </r>
    <r>
      <rPr>
        <sz val="10"/>
        <rFont val="Helvetica"/>
        <family val="2"/>
      </rPr>
      <t>3S / 5E</t>
    </r>
  </si>
  <si>
    <r>
      <rPr>
        <b/>
        <sz val="10"/>
        <rFont val="Helvetica"/>
        <family val="2"/>
      </rPr>
      <t xml:space="preserve">NORTHING
</t>
    </r>
    <r>
      <rPr>
        <sz val="10"/>
        <rFont val="Helvetica"/>
        <family val="2"/>
      </rPr>
      <t>2287731.09 FT</t>
    </r>
  </si>
  <si>
    <r>
      <rPr>
        <b/>
        <sz val="10"/>
        <rFont val="Helvetica"/>
        <family val="2"/>
      </rPr>
      <t xml:space="preserve">EASTING
</t>
    </r>
    <r>
      <rPr>
        <sz val="10"/>
        <rFont val="Helvetica"/>
        <family val="2"/>
      </rPr>
      <t>6494230.79 FT</t>
    </r>
  </si>
  <si>
    <r>
      <rPr>
        <b/>
        <sz val="10"/>
        <rFont val="Helvetica"/>
        <family val="2"/>
      </rPr>
      <t xml:space="preserve">ELEVATION
</t>
    </r>
    <r>
      <rPr>
        <sz val="10"/>
        <rFont val="Helvetica"/>
        <family val="2"/>
      </rPr>
      <t>1082.32 FT</t>
    </r>
  </si>
  <si>
    <r>
      <rPr>
        <b/>
        <sz val="10"/>
        <rFont val="Helvetica"/>
        <family val="2"/>
      </rPr>
      <t xml:space="preserve">LATITUDE
</t>
    </r>
    <r>
      <rPr>
        <sz val="10"/>
        <rFont val="Arial"/>
        <family val="2"/>
      </rPr>
      <t>33°56'43.68339" N</t>
    </r>
  </si>
  <si>
    <r>
      <rPr>
        <b/>
        <sz val="10"/>
        <rFont val="Helvetica"/>
        <family val="2"/>
      </rPr>
      <t xml:space="preserve">LONGITUDE
</t>
    </r>
    <r>
      <rPr>
        <sz val="10"/>
        <rFont val="Arial"/>
        <family val="2"/>
      </rPr>
      <t>116°28'20.43705" w</t>
    </r>
  </si>
  <si>
    <r>
      <rPr>
        <b/>
        <sz val="10"/>
        <rFont val="Helvetica"/>
        <family val="2"/>
      </rPr>
      <t xml:space="preserve">ELLIPSOID HEIGHT
</t>
    </r>
    <r>
      <rPr>
        <sz val="10"/>
        <rFont val="Helvetica"/>
        <family val="2"/>
      </rPr>
      <t>976.826 FT</t>
    </r>
  </si>
  <si>
    <r>
      <rPr>
        <b/>
        <sz val="10"/>
        <rFont val="Helvetica"/>
        <family val="2"/>
      </rPr>
      <t xml:space="preserve">DESCRIPTION        </t>
    </r>
    <r>
      <rPr>
        <sz val="10"/>
        <rFont val="Helvetica"/>
        <family val="2"/>
      </rPr>
      <t xml:space="preserve">SET 1/2" IR
</t>
    </r>
    <r>
      <rPr>
        <sz val="10"/>
        <rFont val="Helvetica"/>
        <family val="2"/>
      </rPr>
      <t xml:space="preserve">W/ RCFC CONTROL CAP FLUSH
</t>
    </r>
    <r>
      <rPr>
        <b/>
        <sz val="10"/>
        <rFont val="Helvetica"/>
        <family val="2"/>
      </rPr>
      <t>SUMMARY</t>
    </r>
  </si>
  <si>
    <r>
      <rPr>
        <b/>
        <sz val="10"/>
        <rFont val="Helvetica"/>
        <family val="2"/>
      </rPr>
      <t xml:space="preserve">STATION ID
</t>
    </r>
    <r>
      <rPr>
        <sz val="10"/>
        <rFont val="Helvetica"/>
        <family val="2"/>
      </rPr>
      <t>Z 17700</t>
    </r>
  </si>
  <si>
    <r>
      <rPr>
        <b/>
        <sz val="10"/>
        <rFont val="Helvetica"/>
        <family val="2"/>
      </rPr>
      <t xml:space="preserve">NORTHING
</t>
    </r>
    <r>
      <rPr>
        <sz val="10"/>
        <rFont val="Helvetica"/>
        <family val="2"/>
      </rPr>
      <t>2287614.73 FT</t>
    </r>
  </si>
  <si>
    <r>
      <rPr>
        <b/>
        <sz val="10"/>
        <rFont val="Helvetica"/>
        <family val="2"/>
      </rPr>
      <t xml:space="preserve">EASTING
</t>
    </r>
    <r>
      <rPr>
        <sz val="10"/>
        <rFont val="Helvetica"/>
        <family val="2"/>
      </rPr>
      <t>6495392.94 FT</t>
    </r>
  </si>
  <si>
    <r>
      <rPr>
        <b/>
        <sz val="10"/>
        <rFont val="Helvetica"/>
        <family val="2"/>
      </rPr>
      <t xml:space="preserve">ELEVATION
</t>
    </r>
    <r>
      <rPr>
        <sz val="10"/>
        <rFont val="Helvetica"/>
        <family val="2"/>
      </rPr>
      <t>1121.00 FT</t>
    </r>
  </si>
  <si>
    <r>
      <rPr>
        <b/>
        <sz val="10"/>
        <rFont val="Helvetica"/>
        <family val="2"/>
      </rPr>
      <t xml:space="preserve">LATITUDE
</t>
    </r>
    <r>
      <rPr>
        <sz val="10"/>
        <rFont val="Arial"/>
        <family val="2"/>
      </rPr>
      <t>33°56'42.55665" N</t>
    </r>
  </si>
  <si>
    <r>
      <rPr>
        <b/>
        <sz val="10"/>
        <rFont val="Helvetica"/>
        <family val="2"/>
      </rPr>
      <t xml:space="preserve">LONGITUDE
</t>
    </r>
    <r>
      <rPr>
        <sz val="10"/>
        <rFont val="Arial"/>
        <family val="2"/>
      </rPr>
      <t>116°28'6.63995" w</t>
    </r>
  </si>
  <si>
    <r>
      <rPr>
        <b/>
        <sz val="10"/>
        <rFont val="Helvetica"/>
        <family val="2"/>
      </rPr>
      <t xml:space="preserve">ELLIPSOID HEIGHT
</t>
    </r>
    <r>
      <rPr>
        <sz val="10"/>
        <rFont val="Helvetica"/>
        <family val="2"/>
      </rPr>
      <t>1015.510 FT</t>
    </r>
  </si>
  <si>
    <t>Station ID</t>
  </si>
  <si>
    <t>County</t>
  </si>
  <si>
    <r>
      <rPr>
        <b/>
        <sz val="10"/>
        <rFont val="Helvetica"/>
        <family val="2"/>
      </rPr>
      <t xml:space="preserve">DESCRIPTION        </t>
    </r>
    <r>
      <rPr>
        <sz val="10"/>
        <rFont val="Helvetica"/>
        <family val="2"/>
      </rPr>
      <t xml:space="preserve">FD 3/4" IP
W/ LS 4146 TAG DN 0.8' IN WELL
</t>
    </r>
    <r>
      <rPr>
        <b/>
        <sz val="10"/>
        <rFont val="Helvetica"/>
        <family val="2"/>
      </rPr>
      <t xml:space="preserve">SUMMARY              </t>
    </r>
    <r>
      <rPr>
        <sz val="10"/>
        <rFont val="Helvetica"/>
        <family val="2"/>
      </rPr>
      <t>IN CUL-DE-SAC.</t>
    </r>
  </si>
  <si>
    <t>Locality</t>
  </si>
  <si>
    <t>TOWNSHIP / RANGE SBB&amp;M</t>
  </si>
  <si>
    <t>SECTION</t>
  </si>
  <si>
    <t>GRID &amp; ZONE</t>
  </si>
  <si>
    <t>GEOID</t>
  </si>
  <si>
    <t>SURVEY DATE</t>
  </si>
  <si>
    <t>HORIZONTAL DATUM</t>
  </si>
  <si>
    <t>Epoch Date</t>
  </si>
  <si>
    <t>Vertical Datum</t>
  </si>
  <si>
    <t>Collection Method</t>
  </si>
  <si>
    <t>Northing (FT)</t>
  </si>
  <si>
    <t>Easting (FT)</t>
  </si>
  <si>
    <t>Elevation (FT)</t>
  </si>
  <si>
    <t>Latitude</t>
  </si>
  <si>
    <t>Longitude</t>
  </si>
  <si>
    <t>Ellipsoid Height (FT)</t>
  </si>
  <si>
    <t xml:space="preserve">
Riverside</t>
  </si>
  <si>
    <t xml:space="preserve">
HEMET</t>
  </si>
  <si>
    <t>Z10181</t>
  </si>
  <si>
    <t xml:space="preserve">
5S / 2W</t>
  </si>
  <si>
    <t xml:space="preserve">
35</t>
  </si>
  <si>
    <t xml:space="preserve">
CA LAMBERT 6</t>
  </si>
  <si>
    <t xml:space="preserve">
2009</t>
  </si>
  <si>
    <t xml:space="preserve">
02/01/2018</t>
  </si>
  <si>
    <t xml:space="preserve">
NAD 83</t>
  </si>
  <si>
    <t xml:space="preserve">
2017.50</t>
  </si>
  <si>
    <t xml:space="preserve">
COH 88</t>
  </si>
  <si>
    <t xml:space="preserve">2194032.18 </t>
  </si>
  <si>
    <t xml:space="preserve">6313283.44 </t>
  </si>
  <si>
    <t>1897.08</t>
  </si>
  <si>
    <t xml:space="preserve">1790.728 </t>
  </si>
  <si>
    <t xml:space="preserve">
RIVERSIDE</t>
  </si>
  <si>
    <t>Z12892</t>
  </si>
  <si>
    <t xml:space="preserve">
2S / 5W</t>
  </si>
  <si>
    <t xml:space="preserve">
1</t>
  </si>
  <si>
    <t xml:space="preserve">
08/01/2010</t>
  </si>
  <si>
    <t xml:space="preserve">
1992.90</t>
  </si>
  <si>
    <t xml:space="preserve">
NGVD 29</t>
  </si>
  <si>
    <t xml:space="preserve">2319953.92 </t>
  </si>
  <si>
    <t xml:space="preserve">6225806.76 </t>
  </si>
  <si>
    <t xml:space="preserve">862.40 </t>
  </si>
  <si>
    <t xml:space="preserve">
PALM SPRINGS</t>
  </si>
  <si>
    <t>Z13083</t>
  </si>
  <si>
    <t xml:space="preserve">
4S / 4E</t>
  </si>
  <si>
    <t xml:space="preserve">
2003</t>
  </si>
  <si>
    <t xml:space="preserve">
11/01/2007</t>
  </si>
  <si>
    <t xml:space="preserve">
2007.00</t>
  </si>
  <si>
    <t xml:space="preserve">
NAVD 88</t>
  </si>
  <si>
    <t xml:space="preserve">2256321.90 </t>
  </si>
  <si>
    <t xml:space="preserve">6479740.18 </t>
  </si>
  <si>
    <t xml:space="preserve">516.40 </t>
  </si>
  <si>
    <t>Z13087</t>
  </si>
  <si>
    <t xml:space="preserve">2253794.60 </t>
  </si>
  <si>
    <t xml:space="preserve">6482070.94 </t>
  </si>
  <si>
    <t xml:space="preserve">486.10 </t>
  </si>
  <si>
    <t xml:space="preserve">
4S / 5E</t>
  </si>
  <si>
    <t xml:space="preserve">
20</t>
  </si>
  <si>
    <t>Z13106</t>
  </si>
  <si>
    <t xml:space="preserve">2237862.46 </t>
  </si>
  <si>
    <t xml:space="preserve">6492010.93 </t>
  </si>
  <si>
    <t xml:space="preserve">346.20 </t>
  </si>
  <si>
    <t>Z13114</t>
  </si>
  <si>
    <t xml:space="preserve">
33</t>
  </si>
  <si>
    <t xml:space="preserve">2229928.92 </t>
  </si>
  <si>
    <t xml:space="preserve">6495792.50 </t>
  </si>
  <si>
    <t xml:space="preserve">299.90 </t>
  </si>
  <si>
    <t xml:space="preserve">
34</t>
  </si>
  <si>
    <t>Z13133</t>
  </si>
  <si>
    <t xml:space="preserve">
17</t>
  </si>
  <si>
    <t xml:space="preserve">2242215.22 </t>
  </si>
  <si>
    <t xml:space="preserve">6491122.40 </t>
  </si>
  <si>
    <t xml:space="preserve">382.10 </t>
  </si>
  <si>
    <t>Z13135</t>
  </si>
  <si>
    <t xml:space="preserve">
21</t>
  </si>
  <si>
    <t xml:space="preserve">2235846.59 </t>
  </si>
  <si>
    <t xml:space="preserve">6493085.17 </t>
  </si>
  <si>
    <t xml:space="preserve">355.10 </t>
  </si>
  <si>
    <t>Z13189</t>
  </si>
  <si>
    <t xml:space="preserve">
28</t>
  </si>
  <si>
    <t xml:space="preserve">2231662.68 </t>
  </si>
  <si>
    <t xml:space="preserve">6493889.05 </t>
  </si>
  <si>
    <t xml:space="preserve">314.80 </t>
  </si>
  <si>
    <t>Z15219</t>
  </si>
  <si>
    <t xml:space="preserve">
6S / 2W</t>
  </si>
  <si>
    <t xml:space="preserve">
11</t>
  </si>
  <si>
    <t xml:space="preserve">2186130.34 </t>
  </si>
  <si>
    <t xml:space="preserve">6313395.45 </t>
  </si>
  <si>
    <t>1773.31</t>
  </si>
  <si>
    <t xml:space="preserve">1666.996 </t>
  </si>
  <si>
    <t>Z15220</t>
  </si>
  <si>
    <t xml:space="preserve">
2</t>
  </si>
  <si>
    <t xml:space="preserve">2191055.16 </t>
  </si>
  <si>
    <t xml:space="preserve">6313397.16 </t>
  </si>
  <si>
    <t>1771.65</t>
  </si>
  <si>
    <t xml:space="preserve">1665.299 </t>
  </si>
  <si>
    <t>Z15939</t>
  </si>
  <si>
    <t xml:space="preserve">
05/01/2013</t>
  </si>
  <si>
    <t xml:space="preserve">2233275.79 </t>
  </si>
  <si>
    <t xml:space="preserve">6494899.77 </t>
  </si>
  <si>
    <t xml:space="preserve">316.69 </t>
  </si>
  <si>
    <t xml:space="preserve">
RAILROAD CANYON</t>
  </si>
  <si>
    <t xml:space="preserve">
5S / 4W</t>
  </si>
  <si>
    <t xml:space="preserve">
GEOID12b</t>
  </si>
  <si>
    <t xml:space="preserve">
04/01/2019</t>
  </si>
  <si>
    <t>Z16660</t>
  </si>
  <si>
    <t xml:space="preserve">
6S / 1W</t>
  </si>
  <si>
    <t xml:space="preserve">
29</t>
  </si>
  <si>
    <t xml:space="preserve">
07/01/2017</t>
  </si>
  <si>
    <t xml:space="preserve">
2011.00</t>
  </si>
  <si>
    <t xml:space="preserve">2171367.53 </t>
  </si>
  <si>
    <t xml:space="preserve">6332997.40 </t>
  </si>
  <si>
    <t>2441.26</t>
  </si>
  <si>
    <t xml:space="preserve">2335.732 </t>
  </si>
  <si>
    <t>Z16668</t>
  </si>
  <si>
    <t>Z16671</t>
  </si>
  <si>
    <t xml:space="preserve">
23</t>
  </si>
  <si>
    <t xml:space="preserve">2175380.46 </t>
  </si>
  <si>
    <t xml:space="preserve">6346693.82 </t>
  </si>
  <si>
    <t>2542.04</t>
  </si>
  <si>
    <t xml:space="preserve">2436.873 </t>
  </si>
  <si>
    <t>Z16672</t>
  </si>
  <si>
    <t xml:space="preserve">
14</t>
  </si>
  <si>
    <t xml:space="preserve">2180189.42 </t>
  </si>
  <si>
    <t xml:space="preserve">6346909.01 </t>
  </si>
  <si>
    <t>2083.04</t>
  </si>
  <si>
    <t xml:space="preserve">1977.782 </t>
  </si>
  <si>
    <t>Z16674</t>
  </si>
  <si>
    <t xml:space="preserve">
9</t>
  </si>
  <si>
    <t xml:space="preserve">2185037.36 </t>
  </si>
  <si>
    <t xml:space="preserve">6338753.53 </t>
  </si>
  <si>
    <t>1976.63</t>
  </si>
  <si>
    <t xml:space="preserve">1871.028 </t>
  </si>
  <si>
    <t>Z16677</t>
  </si>
  <si>
    <t xml:space="preserve">2193577.36 </t>
  </si>
  <si>
    <t xml:space="preserve">6350654.86 </t>
  </si>
  <si>
    <t>1954.54</t>
  </si>
  <si>
    <t xml:space="preserve">1848.988 </t>
  </si>
  <si>
    <t>Z16685</t>
  </si>
  <si>
    <t xml:space="preserve">
6S / 1E</t>
  </si>
  <si>
    <t xml:space="preserve">
31</t>
  </si>
  <si>
    <t xml:space="preserve">2165658.27 </t>
  </si>
  <si>
    <t xml:space="preserve">6356739.99 </t>
  </si>
  <si>
    <t>2560.11</t>
  </si>
  <si>
    <t xml:space="preserve">2455.391 </t>
  </si>
  <si>
    <t>Z16692</t>
  </si>
  <si>
    <t xml:space="preserve">
5</t>
  </si>
  <si>
    <t xml:space="preserve">2189905.54 </t>
  </si>
  <si>
    <t xml:space="preserve">6360806.99 </t>
  </si>
  <si>
    <t>2139.64</t>
  </si>
  <si>
    <t xml:space="preserve">2034.521 </t>
  </si>
  <si>
    <t>Z16694</t>
  </si>
  <si>
    <t xml:space="preserve">
5S / 1E</t>
  </si>
  <si>
    <t xml:space="preserve">2193987.27 </t>
  </si>
  <si>
    <t xml:space="preserve">6366546.94 </t>
  </si>
  <si>
    <t>2721.14</t>
  </si>
  <si>
    <t xml:space="preserve">2616.119 </t>
  </si>
  <si>
    <t>Z16802</t>
  </si>
  <si>
    <t xml:space="preserve">2194064.04 </t>
  </si>
  <si>
    <t xml:space="preserve">6310467.31 </t>
  </si>
  <si>
    <t>1485.45</t>
  </si>
  <si>
    <t xml:space="preserve">1379.028 </t>
  </si>
  <si>
    <t>Z16803</t>
  </si>
  <si>
    <t xml:space="preserve">
6</t>
  </si>
  <si>
    <t xml:space="preserve">2190820.92 </t>
  </si>
  <si>
    <t xml:space="preserve">6291927.23 </t>
  </si>
  <si>
    <t>1432.31</t>
  </si>
  <si>
    <t xml:space="preserve">1325.492 </t>
  </si>
  <si>
    <t>Z16805</t>
  </si>
  <si>
    <t xml:space="preserve">
4</t>
  </si>
  <si>
    <t xml:space="preserve">2190716.54 </t>
  </si>
  <si>
    <t xml:space="preserve">6307745.03 </t>
  </si>
  <si>
    <t>1478.71</t>
  </si>
  <si>
    <t xml:space="preserve">1372.238 </t>
  </si>
  <si>
    <t>Z16810</t>
  </si>
  <si>
    <t xml:space="preserve">
15</t>
  </si>
  <si>
    <t xml:space="preserve">2181768.96 </t>
  </si>
  <si>
    <t xml:space="preserve">6307775.64 </t>
  </si>
  <si>
    <t>1498.11</t>
  </si>
  <si>
    <t xml:space="preserve">1391.697 </t>
  </si>
  <si>
    <t>Z16814</t>
  </si>
  <si>
    <t xml:space="preserve">2177514.69 </t>
  </si>
  <si>
    <t xml:space="preserve">6307673.84 </t>
  </si>
  <si>
    <t>1513.43</t>
  </si>
  <si>
    <t xml:space="preserve">1407.039 </t>
  </si>
  <si>
    <t>Z16815</t>
  </si>
  <si>
    <t xml:space="preserve">
19</t>
  </si>
  <si>
    <t xml:space="preserve">2177331.75 </t>
  </si>
  <si>
    <t xml:space="preserve">6323978.00 </t>
  </si>
  <si>
    <t>2036.67</t>
  </si>
  <si>
    <t xml:space="preserve">1930.767 </t>
  </si>
  <si>
    <t>Z16825</t>
  </si>
  <si>
    <t xml:space="preserve">
25</t>
  </si>
  <si>
    <t xml:space="preserve">2168477.57 </t>
  </si>
  <si>
    <t xml:space="preserve">6323711.98 </t>
  </si>
  <si>
    <t>2234.10</t>
  </si>
  <si>
    <t xml:space="preserve">2128.187 </t>
  </si>
  <si>
    <t>Z16831</t>
  </si>
  <si>
    <t xml:space="preserve">2162312.96 </t>
  </si>
  <si>
    <t xml:space="preserve">6302884.18 </t>
  </si>
  <si>
    <t>1376.94</t>
  </si>
  <si>
    <t xml:space="preserve">1270.429 </t>
  </si>
  <si>
    <t>Z16835</t>
  </si>
  <si>
    <t xml:space="preserve">2190656.35 </t>
  </si>
  <si>
    <t xml:space="preserve">6323471.03 </t>
  </si>
  <si>
    <t>1770.43</t>
  </si>
  <si>
    <t xml:space="preserve">1664.311 </t>
  </si>
  <si>
    <t xml:space="preserve">
5S / 5W</t>
  </si>
  <si>
    <t>Z17060</t>
  </si>
  <si>
    <t xml:space="preserve">
12</t>
  </si>
  <si>
    <t xml:space="preserve">2217030.19 </t>
  </si>
  <si>
    <t xml:space="preserve">6227237.35 </t>
  </si>
  <si>
    <t>2088.76</t>
  </si>
  <si>
    <t xml:space="preserve">1980.862 </t>
  </si>
  <si>
    <t>Z17061</t>
  </si>
  <si>
    <t xml:space="preserve">
8</t>
  </si>
  <si>
    <t xml:space="preserve">2217014.84 </t>
  </si>
  <si>
    <t xml:space="preserve">6237232.95 </t>
  </si>
  <si>
    <t>1945.24</t>
  </si>
  <si>
    <t xml:space="preserve">1837.573 </t>
  </si>
  <si>
    <t>Z17065</t>
  </si>
  <si>
    <t xml:space="preserve">2206633.39 </t>
  </si>
  <si>
    <t xml:space="preserve">6237726.99 </t>
  </si>
  <si>
    <t>1705.54</t>
  </si>
  <si>
    <t xml:space="preserve">1597.759 </t>
  </si>
  <si>
    <t>Z17079</t>
  </si>
  <si>
    <t xml:space="preserve">
22</t>
  </si>
  <si>
    <t xml:space="preserve">2206456.67 </t>
  </si>
  <si>
    <t xml:space="preserve">6248569.60 </t>
  </si>
  <si>
    <t>1581.97</t>
  </si>
  <si>
    <t xml:space="preserve">1474.402 </t>
  </si>
  <si>
    <t>Z17069</t>
  </si>
  <si>
    <t xml:space="preserve">2195870.64 </t>
  </si>
  <si>
    <t xml:space="preserve">6228206.37 </t>
  </si>
  <si>
    <t>1260.82</t>
  </si>
  <si>
    <t xml:space="preserve">1152.708 </t>
  </si>
  <si>
    <t>Z17071</t>
  </si>
  <si>
    <t xml:space="preserve">
6S / 4W</t>
  </si>
  <si>
    <t xml:space="preserve">2190467.87 </t>
  </si>
  <si>
    <t xml:space="preserve">6238001.82 </t>
  </si>
  <si>
    <t>1479.25</t>
  </si>
  <si>
    <t xml:space="preserve">1371.342 </t>
  </si>
  <si>
    <t>Z17072</t>
  </si>
  <si>
    <t xml:space="preserve">
6S / 5W</t>
  </si>
  <si>
    <t xml:space="preserve">2191599.17 </t>
  </si>
  <si>
    <t xml:space="preserve">6228038.08 </t>
  </si>
  <si>
    <t>1326.11</t>
  </si>
  <si>
    <t xml:space="preserve">1217.964 </t>
  </si>
  <si>
    <t>Z17074</t>
  </si>
  <si>
    <t xml:space="preserve">
6S / 3W</t>
  </si>
  <si>
    <t xml:space="preserve">2190994.74 </t>
  </si>
  <si>
    <t xml:space="preserve">6260453.17 </t>
  </si>
  <si>
    <t>1470.10</t>
  </si>
  <si>
    <t xml:space="preserve">1362.701 </t>
  </si>
  <si>
    <t>Z17080</t>
  </si>
  <si>
    <t xml:space="preserve">2211448.95 </t>
  </si>
  <si>
    <t xml:space="preserve">6248382.98 </t>
  </si>
  <si>
    <t>1617.19</t>
  </si>
  <si>
    <t xml:space="preserve">1509.640 </t>
  </si>
  <si>
    <t>Z17081</t>
  </si>
  <si>
    <t xml:space="preserve">
5S / 3W</t>
  </si>
  <si>
    <t xml:space="preserve">
18</t>
  </si>
  <si>
    <t xml:space="preserve">2211626.73 </t>
  </si>
  <si>
    <t xml:space="preserve">6262062.00 </t>
  </si>
  <si>
    <t>1548.85</t>
  </si>
  <si>
    <t xml:space="preserve">1441.505 </t>
  </si>
  <si>
    <t>Z17082</t>
  </si>
  <si>
    <t xml:space="preserve">
10</t>
  </si>
  <si>
    <t xml:space="preserve">2216987.42 </t>
  </si>
  <si>
    <t xml:space="preserve">6247875.67 </t>
  </si>
  <si>
    <t>1653.44</t>
  </si>
  <si>
    <t xml:space="preserve">1545.908 </t>
  </si>
  <si>
    <t xml:space="preserve">
3</t>
  </si>
  <si>
    <t>Z17084</t>
  </si>
  <si>
    <t xml:space="preserve">2225849.31 </t>
  </si>
  <si>
    <t xml:space="preserve">6247982.47 </t>
  </si>
  <si>
    <t>1648.96</t>
  </si>
  <si>
    <t xml:space="preserve">1541.455 </t>
  </si>
  <si>
    <t>Z17090</t>
  </si>
  <si>
    <t xml:space="preserve">2222025.56 </t>
  </si>
  <si>
    <t xml:space="preserve">6236769.82 </t>
  </si>
  <si>
    <t>2051.61</t>
  </si>
  <si>
    <t xml:space="preserve">1943.980 </t>
  </si>
  <si>
    <t xml:space="preserve">
DESERT HOT SPRINGS</t>
  </si>
  <si>
    <t>Z17693</t>
  </si>
  <si>
    <t xml:space="preserve">
2S / 5E</t>
  </si>
  <si>
    <t xml:space="preserve">
Geoid18</t>
  </si>
  <si>
    <t xml:space="preserve">
08/01/2021</t>
  </si>
  <si>
    <t xml:space="preserve">2293284.29 </t>
  </si>
  <si>
    <t xml:space="preserve">6495275.55 </t>
  </si>
  <si>
    <t>1467.36</t>
  </si>
  <si>
    <t xml:space="preserve">1362.298 </t>
  </si>
  <si>
    <t>Z17694</t>
  </si>
  <si>
    <t xml:space="preserve">2293098.26 </t>
  </si>
  <si>
    <t xml:space="preserve">6496031.23 </t>
  </si>
  <si>
    <t>1472.50</t>
  </si>
  <si>
    <t xml:space="preserve">1367.446 </t>
  </si>
  <si>
    <t>Z17695</t>
  </si>
  <si>
    <t xml:space="preserve">2291981.99 </t>
  </si>
  <si>
    <t xml:space="preserve">6495492.30 </t>
  </si>
  <si>
    <t>1333.79</t>
  </si>
  <si>
    <t xml:space="preserve">1228.627 </t>
  </si>
  <si>
    <t>Z17696</t>
  </si>
  <si>
    <t xml:space="preserve">2290568.31 </t>
  </si>
  <si>
    <t xml:space="preserve">6494539.57 </t>
  </si>
  <si>
    <t>1221.46</t>
  </si>
  <si>
    <t xml:space="preserve">1116.168 </t>
  </si>
  <si>
    <t>Z17697</t>
  </si>
  <si>
    <t xml:space="preserve">2290371.24 </t>
  </si>
  <si>
    <t xml:space="preserve">6495847.74 </t>
  </si>
  <si>
    <t>1264.20</t>
  </si>
  <si>
    <t xml:space="preserve">1158.923 </t>
  </si>
  <si>
    <t>Z17698</t>
  </si>
  <si>
    <t xml:space="preserve">2289045.12 </t>
  </si>
  <si>
    <t xml:space="preserve">6495029.64 </t>
  </si>
  <si>
    <t>1163.78</t>
  </si>
  <si>
    <t xml:space="preserve">1058.389 </t>
  </si>
  <si>
    <t xml:space="preserve">
3S / 5E</t>
  </si>
  <si>
    <t>Z17700</t>
  </si>
  <si>
    <t xml:space="preserve">2287614.73 </t>
  </si>
  <si>
    <t xml:space="preserve">6495392.94 </t>
  </si>
  <si>
    <t>1121.00</t>
  </si>
  <si>
    <t xml:space="preserve">1015.510 </t>
  </si>
  <si>
    <t>33° 41' 7.82961" N</t>
  </si>
  <si>
    <t>34° 1' 45.48804" N</t>
  </si>
  <si>
    <t>33° 51' 32.63162" N</t>
  </si>
  <si>
    <t>33° 51' 7.68888" N</t>
  </si>
  <si>
    <t>33° 48' 30.30921" N</t>
  </si>
  <si>
    <t>33° 49' 13.35034" N</t>
  </si>
  <si>
    <t>33° 48' 10.38988" N</t>
  </si>
  <si>
    <t>33° 47' 29.01652" N</t>
  </si>
  <si>
    <t>33° 39' 49.67196" N</t>
  </si>
  <si>
    <t xml:space="preserve">
33° 47' 44.99592" N</t>
  </si>
  <si>
    <t>33° 36' 29.22945" N</t>
  </si>
  <si>
    <t xml:space="preserve">
33° 38' 5.72866" N</t>
  </si>
  <si>
    <t xml:space="preserve">
33° 38' 53.31813" N</t>
  </si>
  <si>
    <t xml:space="preserve">
33° 39' 40.72211" N</t>
  </si>
  <si>
    <t xml:space="preserve">
33° 41' 6.01294" N</t>
  </si>
  <si>
    <t xml:space="preserve">
33° 36, 30.20384" N</t>
  </si>
  <si>
    <t xml:space="preserve">
33° 40' 30.33990" N</t>
  </si>
  <si>
    <t xml:space="preserve">
33° 41' 11.07469" N</t>
  </si>
  <si>
    <t xml:space="preserve">
33° 41' 7.93069" N</t>
  </si>
  <si>
    <t xml:space="preserve">
33° 40' 34.34103" N</t>
  </si>
  <si>
    <t xml:space="preserve">
33° 40' 34.60002" N</t>
  </si>
  <si>
    <t xml:space="preserve">
33° 39' 6.08533" N</t>
  </si>
  <si>
    <t xml:space="preserve">
33° 38' 23.99020" N</t>
  </si>
  <si>
    <t xml:space="preserve">
33° 38' 23.43001" N</t>
  </si>
  <si>
    <t xml:space="preserve">
33° 36' 55.81598" N</t>
  </si>
  <si>
    <t xml:space="preserve">
33° 35' 53.21736" N</t>
  </si>
  <si>
    <t xml:space="preserve">
33° 40' 35.21141" N</t>
  </si>
  <si>
    <t xml:space="preserve">
33° 44' 47.52156" N</t>
  </si>
  <si>
    <t xml:space="preserve">
33° 44' 48.39745" N</t>
  </si>
  <si>
    <t xml:space="preserve">
33° 43' 5.74931" N</t>
  </si>
  <si>
    <t xml:space="preserve">
33° 43' 5.07869" N</t>
  </si>
  <si>
    <t xml:space="preserve">
33° 41' 18.30215" N</t>
  </si>
  <si>
    <t xml:space="preserve">
33° 40' 25.85847" N</t>
  </si>
  <si>
    <t xml:space="preserve">
33° 40' 36.02880" N</t>
  </si>
  <si>
    <t xml:space="preserve">
33° 40' 33.25831" N</t>
  </si>
  <si>
    <t xml:space="preserve">
33° 43' 54.44667" N</t>
  </si>
  <si>
    <t xml:space="preserve">
33° 43' 57.51360" N</t>
  </si>
  <si>
    <t xml:space="preserve">
33° 44' 49.18625" N</t>
  </si>
  <si>
    <t xml:space="preserve">
33° 46' 16.86236" N</t>
  </si>
  <si>
    <t xml:space="preserve">
33° 45' 37.91867" N</t>
  </si>
  <si>
    <t xml:space="preserve">
33° 57' 38.63905" N</t>
  </si>
  <si>
    <t xml:space="preserve">
33° 57' 36.81448" N</t>
  </si>
  <si>
    <t xml:space="preserve">
33° 57' 25.76090" N</t>
  </si>
  <si>
    <t xml:space="preserve">
33° 57' 11.75650" N</t>
  </si>
  <si>
    <t xml:space="preserve">
33° 57' 9.83421" N</t>
  </si>
  <si>
    <t xml:space="preserve">
33° 56' 56.69895" N</t>
  </si>
  <si>
    <t xml:space="preserve">
33° 56' 42.55665" N</t>
  </si>
  <si>
    <t xml:space="preserve">
116° 28' 6.63995" w</t>
  </si>
  <si>
    <t xml:space="preserve">
116° 28' 10.98797" w</t>
  </si>
  <si>
    <t xml:space="preserve">
116° 28' 1.30979" w</t>
  </si>
  <si>
    <t xml:space="preserve">
116° 28' 16.84355" w</t>
  </si>
  <si>
    <t xml:space="preserve">
116° 28' 5.56911" w</t>
  </si>
  <si>
    <t xml:space="preserve">
116° 27' 59.19894" w</t>
  </si>
  <si>
    <t xml:space="preserve">
116° 28' 8.17465" w</t>
  </si>
  <si>
    <t xml:space="preserve">
117° 19' 8.27158" W</t>
  </si>
  <si>
    <t xml:space="preserve">
117° 16' 55.91949" w</t>
  </si>
  <si>
    <t xml:space="preserve">
117° 16' 56.14529" w</t>
  </si>
  <si>
    <t xml:space="preserve">
117° 14' 7.55057" W</t>
  </si>
  <si>
    <t xml:space="preserve">
117° 16' 49.48956" w</t>
  </si>
  <si>
    <t xml:space="preserve">
117° 16' 46.69623" W</t>
  </si>
  <si>
    <t xml:space="preserve">
117° 14' 24.27940" W</t>
  </si>
  <si>
    <t xml:space="preserve">
117° 20' 47.89771" w</t>
  </si>
  <si>
    <t xml:space="preserve">
117° 18' 49.86635" w</t>
  </si>
  <si>
    <t xml:space="preserve">
117° 20' 46.43778" w</t>
  </si>
  <si>
    <t xml:space="preserve">
117° 18' 55.07243" W</t>
  </si>
  <si>
    <t xml:space="preserve">
117° 19' 2.17888" W</t>
  </si>
  <si>
    <t xml:space="preserve">
117° 21' 0.54730" W</t>
  </si>
  <si>
    <t xml:space="preserve">
117° 1' 58.58654" W</t>
  </si>
  <si>
    <t xml:space="preserve">
117° 5' 59.44826" W</t>
  </si>
  <si>
    <t xml:space="preserve">
117° 1' 53.76815" W</t>
  </si>
  <si>
    <t xml:space="preserve">
117° 1' 51.40687" W</t>
  </si>
  <si>
    <t xml:space="preserve">
117° 5' 4.26350" W</t>
  </si>
  <si>
    <t xml:space="preserve">
117° 5' 3.46206" W</t>
  </si>
  <si>
    <t xml:space="preserve">
117° 5' 4.67150" W</t>
  </si>
  <si>
    <t xml:space="preserve">
117° 8' 11.84629" W</t>
  </si>
  <si>
    <t xml:space="preserve">
117° 4' 32.77361" w</t>
  </si>
  <si>
    <t xml:space="preserve">
116° 53' 29.12287" w</t>
  </si>
  <si>
    <t xml:space="preserve">
116° 54' 36.74408" w</t>
  </si>
  <si>
    <t xml:space="preserve">
116° 55' 23.01490" w</t>
  </si>
  <si>
    <t xml:space="preserve">
116° 56' 37.15839" w</t>
  </si>
  <si>
    <t xml:space="preserve">
116° 58' 57.28660" w</t>
  </si>
  <si>
    <t xml:space="preserve">
116° 57' 20.41387" w</t>
  </si>
  <si>
    <t xml:space="preserve">
116° 57' 22.57403" w</t>
  </si>
  <si>
    <t>116° 57' 58.81289" w</t>
  </si>
  <si>
    <t xml:space="preserve">
117° 0' 4.21994" w</t>
  </si>
  <si>
    <t xml:space="preserve">
116° 28' 11.13422" w</t>
  </si>
  <si>
    <t xml:space="preserve">
117° 3' 57.82352" W</t>
  </si>
  <si>
    <t xml:space="preserve">
117° 3' 57.38780" W</t>
  </si>
  <si>
    <t xml:space="preserve">
116° 28' 23.06957" w</t>
  </si>
  <si>
    <t xml:space="preserve">
116° 28' 32.70171" w</t>
  </si>
  <si>
    <t>116° 28' 56.12891" w</t>
  </si>
  <si>
    <t xml:space="preserve">
116° 28' 0.47371" w</t>
  </si>
  <si>
    <t xml:space="preserve">
116° 28' 45.48414" w</t>
  </si>
  <si>
    <t xml:space="preserve">
116° 30' 43.75628" w</t>
  </si>
  <si>
    <t xml:space="preserve">
116° 31' 11.46931" w</t>
  </si>
  <si>
    <t>117° 21' 30.44574" W</t>
  </si>
  <si>
    <t>117° 3' 59.43963" w</t>
  </si>
  <si>
    <t>33° 47' 11.90452" N</t>
  </si>
  <si>
    <t xml:space="preserve">
33° 37' 25.08158" N</t>
  </si>
  <si>
    <t>N</t>
  </si>
  <si>
    <t>33° 40' 38.39258" N</t>
  </si>
  <si>
    <t xml:space="preserve"> </t>
  </si>
  <si>
    <t>CA LAMBERT 6</t>
  </si>
  <si>
    <t xml:space="preserve">
PPK PPK</t>
  </si>
  <si>
    <t xml:space="preserve">
Static Static</t>
  </si>
  <si>
    <t xml:space="preserve">
RTK RTK</t>
  </si>
  <si>
    <t>D</t>
  </si>
  <si>
    <t>M</t>
  </si>
  <si>
    <t>S</t>
  </si>
  <si>
    <t>DD</t>
  </si>
  <si>
    <t>W</t>
  </si>
  <si>
    <t>Northing (m)</t>
  </si>
  <si>
    <t>Easting (m)</t>
  </si>
  <si>
    <t>Elevation (m)</t>
  </si>
  <si>
    <t>Longitude_DD</t>
  </si>
  <si>
    <t>Latitude_DD</t>
  </si>
  <si>
    <t>Ellipsoid Height (m)</t>
  </si>
  <si>
    <t>EPOCH</t>
  </si>
  <si>
    <t>Lat</t>
  </si>
  <si>
    <t>Lon</t>
  </si>
  <si>
    <t>Ellipse Height</t>
  </si>
  <si>
    <t>Latitude_D</t>
  </si>
  <si>
    <t>Latitude_M</t>
  </si>
  <si>
    <t>Latitude_S</t>
  </si>
  <si>
    <t>Longitude_D</t>
  </si>
  <si>
    <t>Longitude_M</t>
  </si>
  <si>
    <t>Longitude_S</t>
  </si>
  <si>
    <t>DMS Latitude ITRF2014 (epoch 2023)</t>
  </si>
  <si>
    <t>DMS Longitude ITRF2014 (epoch 2023)</t>
  </si>
  <si>
    <t>DD_Long</t>
  </si>
  <si>
    <t>DD_Lat</t>
  </si>
  <si>
    <t>Original Data in NAD83 (various epochs)</t>
  </si>
  <si>
    <t>Converted Data to ITRF2014 (epoch 2023.00)</t>
  </si>
  <si>
    <t>Height Error from bulk conversion (m)</t>
  </si>
  <si>
    <t>Error from bulk conversion (m)</t>
  </si>
  <si>
    <t>Earth radius</t>
  </si>
  <si>
    <t>This sheet is a simplified version of the organized data values sheet, omitting extraneous information about each point and converting DMS points to DD</t>
  </si>
  <si>
    <t>Columns A-I include information from the original data sheets that is necessary for the datum conversion and tectonic adjustments</t>
  </si>
  <si>
    <t>Error from bulk conversion (arc-sec)</t>
  </si>
  <si>
    <t>Latitude DMS from ODV</t>
  </si>
  <si>
    <t>error</t>
  </si>
  <si>
    <t>Lat from LLH DMS</t>
  </si>
  <si>
    <t>Lat DD from ODV</t>
  </si>
  <si>
    <t>Lat DMS from ODV</t>
  </si>
  <si>
    <t xml:space="preserve">This sheet contains the bulk conversion and adjustment results from the original epoch (column E) to the current epoch 2023.00. This batch conversion was done by converting the data from each of the 4 total epochs to 4 individual csv files then using this tool: https://geodesy.noaa.gov/cgi-bin/HTDP/htdp.prl?f1=4&amp;f2=3. </t>
  </si>
  <si>
    <t xml:space="preserve">Columns K-X include the transformed and adjusted positions from NAD83 to ITRF2014 over time from the original epoch in column I to the current epoch 2023.00. These transformations were done individually using this tool: https://geodesy.noaa.gov/cgi-bin/HTDP/htdp.prl?f1=4&amp;f2=1  as a test to confirm that the batch conversion results on a peripheral sheet are consistent. As can be seen in the error columns, they are the same for every point. </t>
  </si>
  <si>
    <t>Lat DD</t>
  </si>
  <si>
    <t>Lon DD from ODV</t>
  </si>
  <si>
    <t>Lon DMS from ODV</t>
  </si>
  <si>
    <t>Longitude DMS from ODV</t>
  </si>
  <si>
    <t>Lon from LLH DMS</t>
  </si>
  <si>
    <t>Lon 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</si>
</sst>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1" x14ac:knownFonts="1">
    <font>
      <sz val="10"/>
      <color rgb="FF000000"/>
      <name val="Times New Roman"/>
      <charset val="204"/>
    </font>
    <font>
      <b/>
      <sz val="10"/>
      <name val="Helvetica"/>
      <family val="2"/>
    </font>
    <font>
      <sz val="10"/>
      <name val="Helvetica"/>
      <family val="2"/>
    </font>
    <font>
      <sz val="10"/>
      <name val="Arial"/>
      <family val="2"/>
    </font>
    <font>
      <sz val="10"/>
      <color rgb="FF000000"/>
      <name val="Times New Roman"/>
      <family val="1"/>
    </font>
    <font>
      <sz val="8"/>
      <name val="Times New Roman"/>
      <family val="1"/>
    </font>
    <font>
      <sz val="10"/>
      <color rgb="FF202124"/>
      <name val="Times New Roman"/>
      <family val="1"/>
    </font>
    <font>
      <sz val="10"/>
      <name val="Times New Roman"/>
      <family val="2"/>
      <charset val="204"/>
    </font>
    <font>
      <sz val="10"/>
      <color rgb="FF000000"/>
      <name val="Arial Unicode MS"/>
      <family val="2"/>
    </font>
    <font>
      <u/>
      <sz val="10"/>
      <color theme="10"/>
      <name val="Times New Roman"/>
      <family val="1"/>
    </font>
    <font>
      <b/>
      <sz val="10"/>
      <color rgb="FF000000"/>
      <name val="Times New Roman"/>
      <family val="1"/>
    </font>
  </fonts>
  <fills count="4">
    <fill>
      <patternFill patternType="none"/>
    </fill>
    <fill>
      <patternFill patternType="gray125"/>
    </fill>
    <fill>
      <patternFill patternType="solid">
        <fgColor rgb="FFFF0000"/>
        <bgColor indexed="64"/>
      </patternFill>
    </fill>
    <fill>
      <patternFill patternType="solid">
        <fgColor theme="3" tint="0.7999816888943144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indexed="64"/>
      </top>
      <bottom/>
      <diagonal/>
    </border>
  </borders>
  <cellStyleXfs count="2">
    <xf numFmtId="0" fontId="0" fillId="0" borderId="0"/>
    <xf numFmtId="0" fontId="9" fillId="0" borderId="0" applyNumberFormat="0" applyFill="0" applyBorder="0" applyAlignment="0" applyProtection="0"/>
  </cellStyleXfs>
  <cellXfs count="57">
    <xf numFmtId="0" fontId="0" fillId="0" borderId="0" xfId="0" applyAlignment="1">
      <alignment horizontal="left" vertical="top"/>
    </xf>
    <xf numFmtId="0" fontId="0" fillId="0" borderId="1" xfId="0" applyBorder="1" applyAlignment="1">
      <alignment horizontal="center" vertical="top" wrapText="1"/>
    </xf>
    <xf numFmtId="0" fontId="0" fillId="0" borderId="1" xfId="0" applyBorder="1" applyAlignment="1">
      <alignment horizontal="left" vertical="top" wrapText="1" indent="2"/>
    </xf>
    <xf numFmtId="0" fontId="1" fillId="0" borderId="1" xfId="0" applyFont="1" applyBorder="1" applyAlignment="1">
      <alignment horizontal="left" vertical="top" wrapText="1" indent="4"/>
    </xf>
    <xf numFmtId="0" fontId="0" fillId="0" borderId="1" xfId="0" applyBorder="1" applyAlignment="1">
      <alignment horizontal="left" vertical="top" wrapText="1" indent="3"/>
    </xf>
    <xf numFmtId="0" fontId="4" fillId="0" borderId="0" xfId="0" applyFont="1" applyAlignment="1">
      <alignment horizontal="left" vertical="top"/>
    </xf>
    <xf numFmtId="0" fontId="4" fillId="0" borderId="0" xfId="0" quotePrefix="1" applyFont="1" applyAlignment="1">
      <alignment horizontal="left" vertical="top"/>
    </xf>
    <xf numFmtId="0" fontId="2" fillId="0" borderId="1" xfId="0" applyFont="1" applyBorder="1" applyAlignment="1">
      <alignment horizontal="center" vertical="top" wrapText="1"/>
    </xf>
    <xf numFmtId="0" fontId="2" fillId="0" borderId="1" xfId="0" applyFont="1" applyBorder="1" applyAlignment="1">
      <alignment horizontal="left" vertical="top" wrapText="1" indent="2"/>
    </xf>
    <xf numFmtId="0" fontId="4" fillId="0" borderId="0" xfId="0" applyFont="1" applyAlignment="1">
      <alignment horizontal="left" vertical="top" wrapText="1"/>
    </xf>
    <xf numFmtId="0" fontId="0" fillId="2" borderId="0" xfId="0" applyFill="1" applyAlignment="1">
      <alignment horizontal="left" vertical="top"/>
    </xf>
    <xf numFmtId="0" fontId="4" fillId="2" borderId="0" xfId="0" applyFont="1" applyFill="1" applyAlignment="1">
      <alignment horizontal="left" vertical="top"/>
    </xf>
    <xf numFmtId="0" fontId="0" fillId="0" borderId="0" xfId="0" applyAlignment="1">
      <alignment horizontal="left" vertical="top" wrapText="1"/>
    </xf>
    <xf numFmtId="0" fontId="6" fillId="0" borderId="0" xfId="0" applyFont="1" applyAlignment="1">
      <alignment horizontal="left" vertical="top"/>
    </xf>
    <xf numFmtId="0" fontId="7" fillId="0" borderId="1" xfId="0" applyFont="1" applyBorder="1" applyAlignment="1">
      <alignment horizontal="center" vertical="top" wrapText="1"/>
    </xf>
    <xf numFmtId="0" fontId="8" fillId="0" borderId="0" xfId="0" applyFont="1" applyAlignment="1">
      <alignment horizontal="left" vertical="top"/>
    </xf>
    <xf numFmtId="0" fontId="0" fillId="0" borderId="5" xfId="0" applyBorder="1" applyAlignment="1">
      <alignment horizontal="left" vertical="top"/>
    </xf>
    <xf numFmtId="0" fontId="8" fillId="0" borderId="5" xfId="0" applyFont="1" applyBorder="1" applyAlignment="1">
      <alignment horizontal="left" vertical="top"/>
    </xf>
    <xf numFmtId="0" fontId="0" fillId="0" borderId="0" xfId="0" applyAlignment="1">
      <alignment horizontal="center" vertical="top"/>
    </xf>
    <xf numFmtId="2" fontId="4" fillId="0" borderId="0" xfId="0" applyNumberFormat="1" applyFont="1" applyAlignment="1">
      <alignment horizontal="left" vertical="top" wrapText="1"/>
    </xf>
    <xf numFmtId="0" fontId="4" fillId="0" borderId="0" xfId="0" applyFont="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wrapText="1"/>
    </xf>
    <xf numFmtId="0" fontId="9" fillId="0" borderId="0" xfId="1" applyAlignment="1">
      <alignment horizontal="left" vertical="top"/>
    </xf>
    <xf numFmtId="0" fontId="0" fillId="0" borderId="0" xfId="0"/>
    <xf numFmtId="164" fontId="0" fillId="0" borderId="0" xfId="0" applyNumberFormat="1" applyAlignment="1">
      <alignment horizontal="left" vertical="top"/>
    </xf>
    <xf numFmtId="0" fontId="0" fillId="0" borderId="2" xfId="0" applyBorder="1" applyAlignment="1">
      <alignment horizontal="left" vertical="top" wrapText="1" indent="4"/>
    </xf>
    <xf numFmtId="0" fontId="0" fillId="0" borderId="3" xfId="0" applyBorder="1" applyAlignment="1">
      <alignment horizontal="left" vertical="top" wrapText="1" indent="4"/>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left" vertical="top" wrapText="1" indent="7"/>
    </xf>
    <xf numFmtId="0" fontId="0" fillId="0" borderId="3" xfId="0" applyBorder="1" applyAlignment="1">
      <alignment horizontal="left" vertical="top" wrapText="1" indent="7"/>
    </xf>
    <xf numFmtId="0" fontId="0" fillId="0" borderId="2" xfId="0" applyBorder="1" applyAlignment="1">
      <alignment horizontal="left" vertical="top" wrapText="1" indent="5"/>
    </xf>
    <xf numFmtId="0" fontId="0" fillId="0" borderId="3" xfId="0" applyBorder="1" applyAlignment="1">
      <alignment horizontal="left" vertical="top" wrapText="1" indent="5"/>
    </xf>
    <xf numFmtId="0" fontId="2" fillId="0" borderId="2" xfId="0" applyFont="1" applyBorder="1" applyAlignment="1">
      <alignment horizontal="left" vertical="top" wrapText="1"/>
    </xf>
    <xf numFmtId="0" fontId="7" fillId="0" borderId="2" xfId="0" applyFont="1" applyBorder="1" applyAlignment="1">
      <alignment horizontal="center" vertical="top" wrapText="1"/>
    </xf>
    <xf numFmtId="0" fontId="4" fillId="0" borderId="0" xfId="0" applyFont="1" applyAlignment="1">
      <alignment horizontal="center" vertical="top" wrapText="1"/>
    </xf>
    <xf numFmtId="0" fontId="0" fillId="0" borderId="0" xfId="0" applyAlignment="1">
      <alignment horizontal="center" vertical="top" wrapText="1"/>
    </xf>
    <xf numFmtId="0" fontId="0" fillId="0" borderId="0" xfId="0" applyAlignment="1">
      <alignment horizontal="center" vertical="top"/>
    </xf>
    <xf numFmtId="0" fontId="4" fillId="0" borderId="0" xfId="0" applyFont="1" applyAlignment="1">
      <alignment horizontal="center" vertical="center"/>
    </xf>
    <xf numFmtId="0" fontId="0" fillId="0" borderId="0" xfId="0" applyAlignment="1">
      <alignment horizontal="center" vertical="center"/>
    </xf>
    <xf numFmtId="0" fontId="10" fillId="0" borderId="0" xfId="0" applyFont="1" applyAlignment="1">
      <alignment horizontal="center" vertical="top"/>
    </xf>
    <xf numFmtId="0" fontId="4" fillId="0" borderId="0" xfId="0" applyFont="1" applyAlignment="1">
      <alignment horizontal="center" vertical="top"/>
    </xf>
    <xf numFmtId="0" fontId="0" fillId="0" borderId="0" xfId="0" applyBorder="1" applyAlignment="1">
      <alignment horizontal="left" vertical="top"/>
    </xf>
    <xf numFmtId="0" fontId="8" fillId="0" borderId="0" xfId="0" applyFont="1" applyBorder="1" applyAlignment="1">
      <alignment horizontal="left" vertical="top"/>
    </xf>
    <xf numFmtId="0" fontId="4" fillId="0" borderId="5" xfId="0" applyFont="1" applyBorder="1" applyAlignment="1">
      <alignment horizontal="left" vertical="top"/>
    </xf>
    <xf numFmtId="0" fontId="0" fillId="3" borderId="0" xfId="0" applyFill="1" applyAlignment="1">
      <alignment horizontal="left" vertical="top"/>
    </xf>
    <xf numFmtId="0" fontId="0" fillId="3" borderId="0" xfId="0" applyFill="1" applyAlignment="1">
      <alignment horizontal="center" vertical="center"/>
    </xf>
    <xf numFmtId="0" fontId="0" fillId="3" borderId="0" xfId="0" applyFill="1" applyBorder="1" applyAlignment="1">
      <alignment horizontal="left" vertical="top"/>
    </xf>
    <xf numFmtId="0" fontId="0" fillId="3" borderId="5" xfId="0" applyFill="1" applyBorder="1" applyAlignment="1">
      <alignment horizontal="left" vertical="top"/>
    </xf>
    <xf numFmtId="0" fontId="4" fillId="0" borderId="0" xfId="0" applyFont="1" applyAlignment="1">
      <alignment vertical="top" wrapText="1"/>
    </xf>
    <xf numFmtId="0" fontId="4" fillId="0" borderId="0" xfId="0" applyFont="1" applyAlignment="1">
      <alignment vertical="top"/>
    </xf>
    <xf numFmtId="0" fontId="0" fillId="3" borderId="0" xfId="0" applyFill="1" applyAlignment="1">
      <alignment horizontal="center" vertical="top" wrapText="1"/>
    </xf>
    <xf numFmtId="2" fontId="4" fillId="3" borderId="0" xfId="0" applyNumberFormat="1" applyFont="1" applyFill="1" applyAlignment="1">
      <alignment horizontal="left" vertical="top"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2"/>
  <sheetViews>
    <sheetView topLeftCell="A61" workbookViewId="0">
      <selection activeCell="B67" sqref="B67:C67"/>
    </sheetView>
  </sheetViews>
  <sheetFormatPr baseColWidth="10" defaultColWidth="9" defaultRowHeight="13" x14ac:dyDescent="0.15"/>
  <cols>
    <col min="1" max="1" width="39.59765625" customWidth="1"/>
    <col min="2" max="2" width="23.3984375" customWidth="1"/>
    <col min="3" max="3" width="25.59765625" customWidth="1"/>
    <col min="4" max="4" width="19.796875" customWidth="1"/>
    <col min="5" max="5" width="20.796875" customWidth="1"/>
  </cols>
  <sheetData>
    <row r="1" spans="1:8" ht="44" customHeight="1" x14ac:dyDescent="0.15">
      <c r="A1" s="1" t="s">
        <v>0</v>
      </c>
      <c r="B1" s="28" t="s">
        <v>1</v>
      </c>
      <c r="C1" s="29"/>
      <c r="D1" s="28" t="s">
        <v>2</v>
      </c>
      <c r="E1" s="29"/>
      <c r="H1" s="5"/>
    </row>
    <row r="2" spans="1:8" ht="46" customHeight="1" x14ac:dyDescent="0.15">
      <c r="A2" s="7" t="s">
        <v>3</v>
      </c>
      <c r="B2" s="7" t="s">
        <v>4</v>
      </c>
      <c r="C2" s="8" t="s">
        <v>5</v>
      </c>
      <c r="D2" s="7" t="s">
        <v>6</v>
      </c>
      <c r="E2" s="7" t="s">
        <v>7</v>
      </c>
    </row>
    <row r="3" spans="1:8" ht="45" customHeight="1" x14ac:dyDescent="0.15">
      <c r="A3" s="1" t="s">
        <v>8</v>
      </c>
      <c r="B3" s="1" t="s">
        <v>9</v>
      </c>
      <c r="C3" s="1" t="s">
        <v>10</v>
      </c>
      <c r="D3" s="26" t="s">
        <v>11</v>
      </c>
      <c r="E3" s="27"/>
    </row>
    <row r="4" spans="1:8" ht="45" customHeight="1" x14ac:dyDescent="0.15">
      <c r="A4" s="1" t="s">
        <v>12</v>
      </c>
      <c r="B4" s="28" t="s">
        <v>13</v>
      </c>
      <c r="C4" s="29"/>
      <c r="D4" s="28" t="s">
        <v>14</v>
      </c>
      <c r="E4" s="29"/>
    </row>
    <row r="5" spans="1:8" ht="45" customHeight="1" x14ac:dyDescent="0.15">
      <c r="A5" s="14" t="s">
        <v>15</v>
      </c>
      <c r="B5" s="38" t="s">
        <v>16</v>
      </c>
      <c r="C5" s="29"/>
      <c r="D5" s="28" t="s">
        <v>17</v>
      </c>
      <c r="E5" s="29"/>
    </row>
    <row r="6" spans="1:8" ht="193.5" customHeight="1" x14ac:dyDescent="0.15">
      <c r="A6" s="30" t="s">
        <v>18</v>
      </c>
      <c r="B6" s="31"/>
      <c r="C6" s="31"/>
      <c r="D6" s="31"/>
      <c r="E6" s="32"/>
    </row>
    <row r="7" spans="1:8" ht="44" customHeight="1" x14ac:dyDescent="0.15">
      <c r="A7" s="1" t="s">
        <v>0</v>
      </c>
      <c r="B7" s="28" t="s">
        <v>19</v>
      </c>
      <c r="C7" s="29"/>
      <c r="D7" s="28" t="s">
        <v>20</v>
      </c>
      <c r="E7" s="29"/>
    </row>
    <row r="8" spans="1:8" ht="46" customHeight="1" x14ac:dyDescent="0.15">
      <c r="A8" s="1" t="s">
        <v>21</v>
      </c>
      <c r="B8" s="1" t="s">
        <v>22</v>
      </c>
      <c r="C8" s="2" t="s">
        <v>5</v>
      </c>
      <c r="D8" s="1" t="s">
        <v>6</v>
      </c>
      <c r="E8" s="1" t="s">
        <v>23</v>
      </c>
    </row>
    <row r="9" spans="1:8" ht="45" customHeight="1" x14ac:dyDescent="0.15">
      <c r="A9" s="1" t="s">
        <v>8</v>
      </c>
      <c r="B9" s="1" t="s">
        <v>24</v>
      </c>
      <c r="C9" s="1" t="s">
        <v>25</v>
      </c>
      <c r="D9" s="26" t="s">
        <v>11</v>
      </c>
      <c r="E9" s="27"/>
    </row>
    <row r="10" spans="1:8" ht="45" customHeight="1" x14ac:dyDescent="0.15">
      <c r="A10" s="1" t="s">
        <v>26</v>
      </c>
      <c r="B10" s="28" t="s">
        <v>27</v>
      </c>
      <c r="C10" s="29"/>
      <c r="D10" s="33" t="s">
        <v>28</v>
      </c>
      <c r="E10" s="34"/>
    </row>
    <row r="11" spans="1:8" ht="45" customHeight="1" x14ac:dyDescent="0.15">
      <c r="A11" s="1" t="s">
        <v>29</v>
      </c>
      <c r="B11" s="28" t="s">
        <v>30</v>
      </c>
      <c r="C11" s="29"/>
      <c r="D11" s="35" t="s">
        <v>31</v>
      </c>
      <c r="E11" s="36"/>
    </row>
    <row r="12" spans="1:8" ht="193.5" customHeight="1" x14ac:dyDescent="0.15">
      <c r="A12" s="30" t="s">
        <v>32</v>
      </c>
      <c r="B12" s="31"/>
      <c r="C12" s="31"/>
      <c r="D12" s="31"/>
      <c r="E12" s="32"/>
    </row>
    <row r="13" spans="1:8" ht="44" customHeight="1" x14ac:dyDescent="0.15">
      <c r="A13" s="1" t="s">
        <v>0</v>
      </c>
      <c r="B13" s="28" t="s">
        <v>33</v>
      </c>
      <c r="C13" s="29"/>
      <c r="D13" s="28" t="s">
        <v>34</v>
      </c>
      <c r="E13" s="29"/>
    </row>
    <row r="14" spans="1:8" ht="46" customHeight="1" x14ac:dyDescent="0.15">
      <c r="A14" s="1" t="s">
        <v>35</v>
      </c>
      <c r="B14" s="1" t="s">
        <v>22</v>
      </c>
      <c r="C14" s="2" t="s">
        <v>5</v>
      </c>
      <c r="D14" s="1" t="s">
        <v>36</v>
      </c>
      <c r="E14" s="1" t="s">
        <v>37</v>
      </c>
    </row>
    <row r="15" spans="1:8" ht="45" customHeight="1" x14ac:dyDescent="0.15">
      <c r="A15" s="1" t="s">
        <v>8</v>
      </c>
      <c r="B15" s="1" t="s">
        <v>38</v>
      </c>
      <c r="C15" s="1" t="s">
        <v>39</v>
      </c>
      <c r="D15" s="26" t="s">
        <v>11</v>
      </c>
      <c r="E15" s="27"/>
    </row>
    <row r="16" spans="1:8" ht="45" customHeight="1" x14ac:dyDescent="0.15">
      <c r="A16" s="1" t="s">
        <v>40</v>
      </c>
      <c r="B16" s="28" t="s">
        <v>41</v>
      </c>
      <c r="C16" s="29"/>
      <c r="D16" s="33" t="s">
        <v>42</v>
      </c>
      <c r="E16" s="34"/>
    </row>
    <row r="17" spans="1:5" ht="45" customHeight="1" x14ac:dyDescent="0.15">
      <c r="A17" s="1" t="s">
        <v>43</v>
      </c>
      <c r="B17" s="28" t="s">
        <v>44</v>
      </c>
      <c r="C17" s="29"/>
      <c r="D17" s="35" t="s">
        <v>45</v>
      </c>
      <c r="E17" s="36"/>
    </row>
    <row r="18" spans="1:5" ht="193.5" customHeight="1" x14ac:dyDescent="0.15">
      <c r="A18" s="37" t="s">
        <v>541</v>
      </c>
      <c r="B18" s="31"/>
      <c r="C18" s="31"/>
      <c r="D18" s="31"/>
      <c r="E18" s="32"/>
    </row>
    <row r="19" spans="1:5" ht="44" customHeight="1" x14ac:dyDescent="0.15">
      <c r="A19" s="1" t="s">
        <v>0</v>
      </c>
      <c r="B19" s="28" t="s">
        <v>33</v>
      </c>
      <c r="C19" s="29"/>
      <c r="D19" s="28" t="s">
        <v>46</v>
      </c>
      <c r="E19" s="29"/>
    </row>
    <row r="20" spans="1:5" ht="46" customHeight="1" x14ac:dyDescent="0.15">
      <c r="A20" s="1" t="s">
        <v>47</v>
      </c>
      <c r="B20" s="1" t="s">
        <v>4</v>
      </c>
      <c r="C20" s="2" t="s">
        <v>5</v>
      </c>
      <c r="D20" s="1" t="s">
        <v>36</v>
      </c>
      <c r="E20" s="1" t="s">
        <v>37</v>
      </c>
    </row>
    <row r="21" spans="1:5" ht="45" customHeight="1" x14ac:dyDescent="0.15">
      <c r="A21" s="1" t="s">
        <v>8</v>
      </c>
      <c r="B21" s="1" t="s">
        <v>38</v>
      </c>
      <c r="C21" s="1" t="s">
        <v>39</v>
      </c>
      <c r="D21" s="26" t="s">
        <v>11</v>
      </c>
      <c r="E21" s="27"/>
    </row>
    <row r="22" spans="1:5" ht="45" customHeight="1" x14ac:dyDescent="0.15">
      <c r="A22" s="1" t="s">
        <v>48</v>
      </c>
      <c r="B22" s="28" t="s">
        <v>49</v>
      </c>
      <c r="C22" s="29"/>
      <c r="D22" s="33" t="s">
        <v>50</v>
      </c>
      <c r="E22" s="34"/>
    </row>
    <row r="23" spans="1:5" ht="45" customHeight="1" x14ac:dyDescent="0.15">
      <c r="A23" s="1" t="s">
        <v>51</v>
      </c>
      <c r="B23" s="28" t="s">
        <v>52</v>
      </c>
      <c r="C23" s="29"/>
      <c r="D23" s="28" t="s">
        <v>53</v>
      </c>
      <c r="E23" s="29"/>
    </row>
    <row r="24" spans="1:5" ht="193.5" customHeight="1" x14ac:dyDescent="0.15">
      <c r="A24" s="30" t="s">
        <v>54</v>
      </c>
      <c r="B24" s="31"/>
      <c r="C24" s="31"/>
      <c r="D24" s="31"/>
      <c r="E24" s="32"/>
    </row>
    <row r="25" spans="1:5" ht="44" customHeight="1" x14ac:dyDescent="0.15">
      <c r="A25" s="1" t="s">
        <v>0</v>
      </c>
      <c r="B25" s="28" t="s">
        <v>33</v>
      </c>
      <c r="C25" s="29"/>
      <c r="D25" s="28" t="s">
        <v>55</v>
      </c>
      <c r="E25" s="29"/>
    </row>
    <row r="26" spans="1:5" ht="46" customHeight="1" x14ac:dyDescent="0.15">
      <c r="A26" s="1" t="s">
        <v>35</v>
      </c>
      <c r="B26" s="1" t="s">
        <v>22</v>
      </c>
      <c r="C26" s="2" t="s">
        <v>5</v>
      </c>
      <c r="D26" s="1" t="s">
        <v>36</v>
      </c>
      <c r="E26" s="1" t="s">
        <v>37</v>
      </c>
    </row>
    <row r="27" spans="1:5" ht="45" customHeight="1" x14ac:dyDescent="0.15">
      <c r="A27" s="1" t="s">
        <v>8</v>
      </c>
      <c r="B27" s="1" t="s">
        <v>38</v>
      </c>
      <c r="C27" s="1" t="s">
        <v>39</v>
      </c>
      <c r="D27" s="26" t="s">
        <v>11</v>
      </c>
      <c r="E27" s="27"/>
    </row>
    <row r="28" spans="1:5" ht="45" customHeight="1" x14ac:dyDescent="0.15">
      <c r="A28" s="1" t="s">
        <v>56</v>
      </c>
      <c r="B28" s="28" t="s">
        <v>57</v>
      </c>
      <c r="C28" s="29"/>
      <c r="D28" s="33" t="s">
        <v>58</v>
      </c>
      <c r="E28" s="34"/>
    </row>
    <row r="29" spans="1:5" ht="45" customHeight="1" x14ac:dyDescent="0.15">
      <c r="A29" s="1" t="s">
        <v>59</v>
      </c>
      <c r="B29" s="28" t="s">
        <v>60</v>
      </c>
      <c r="C29" s="29"/>
      <c r="D29" s="28" t="s">
        <v>61</v>
      </c>
      <c r="E29" s="29"/>
    </row>
    <row r="30" spans="1:5" ht="193.5" customHeight="1" x14ac:dyDescent="0.15">
      <c r="A30" s="30" t="s">
        <v>62</v>
      </c>
      <c r="B30" s="31"/>
      <c r="C30" s="31"/>
      <c r="D30" s="31"/>
      <c r="E30" s="32"/>
    </row>
    <row r="31" spans="1:5" ht="44" customHeight="1" x14ac:dyDescent="0.15">
      <c r="A31" s="1" t="s">
        <v>0</v>
      </c>
      <c r="B31" s="28" t="s">
        <v>33</v>
      </c>
      <c r="C31" s="29"/>
      <c r="D31" s="28" t="s">
        <v>63</v>
      </c>
      <c r="E31" s="29"/>
    </row>
    <row r="32" spans="1:5" ht="46" customHeight="1" x14ac:dyDescent="0.15">
      <c r="A32" s="1" t="s">
        <v>64</v>
      </c>
      <c r="B32" s="1" t="s">
        <v>65</v>
      </c>
      <c r="C32" s="2" t="s">
        <v>5</v>
      </c>
      <c r="D32" s="1" t="s">
        <v>36</v>
      </c>
      <c r="E32" s="1" t="s">
        <v>37</v>
      </c>
    </row>
    <row r="33" spans="1:5" ht="45" customHeight="1" x14ac:dyDescent="0.15">
      <c r="A33" s="1" t="s">
        <v>8</v>
      </c>
      <c r="B33" s="1" t="s">
        <v>38</v>
      </c>
      <c r="C33" s="1" t="s">
        <v>39</v>
      </c>
      <c r="D33" s="26" t="s">
        <v>11</v>
      </c>
      <c r="E33" s="27"/>
    </row>
    <row r="34" spans="1:5" ht="45" customHeight="1" x14ac:dyDescent="0.15">
      <c r="A34" s="1" t="s">
        <v>66</v>
      </c>
      <c r="B34" s="28" t="s">
        <v>67</v>
      </c>
      <c r="C34" s="29"/>
      <c r="D34" s="33" t="s">
        <v>68</v>
      </c>
      <c r="E34" s="34"/>
    </row>
    <row r="35" spans="1:5" ht="45" customHeight="1" x14ac:dyDescent="0.15">
      <c r="A35" s="1" t="s">
        <v>69</v>
      </c>
      <c r="B35" s="28" t="s">
        <v>70</v>
      </c>
      <c r="C35" s="29"/>
      <c r="D35" s="28" t="s">
        <v>71</v>
      </c>
      <c r="E35" s="29"/>
    </row>
    <row r="36" spans="1:5" ht="193.5" customHeight="1" x14ac:dyDescent="0.15">
      <c r="A36" s="30" t="s">
        <v>72</v>
      </c>
      <c r="B36" s="31"/>
      <c r="C36" s="31"/>
      <c r="D36" s="31"/>
      <c r="E36" s="32"/>
    </row>
    <row r="37" spans="1:5" ht="44" customHeight="1" x14ac:dyDescent="0.15">
      <c r="A37" s="1" t="s">
        <v>0</v>
      </c>
      <c r="B37" s="28" t="s">
        <v>33</v>
      </c>
      <c r="C37" s="29"/>
      <c r="D37" s="28" t="s">
        <v>73</v>
      </c>
      <c r="E37" s="29"/>
    </row>
    <row r="38" spans="1:5" ht="46" customHeight="1" x14ac:dyDescent="0.15">
      <c r="A38" s="1" t="s">
        <v>64</v>
      </c>
      <c r="B38" s="1" t="s">
        <v>65</v>
      </c>
      <c r="C38" s="2" t="s">
        <v>5</v>
      </c>
      <c r="D38" s="1" t="s">
        <v>36</v>
      </c>
      <c r="E38" s="1" t="s">
        <v>37</v>
      </c>
    </row>
    <row r="39" spans="1:5" ht="45" customHeight="1" x14ac:dyDescent="0.15">
      <c r="A39" s="1" t="s">
        <v>8</v>
      </c>
      <c r="B39" s="1" t="s">
        <v>38</v>
      </c>
      <c r="C39" s="1" t="s">
        <v>39</v>
      </c>
      <c r="D39" s="26" t="s">
        <v>11</v>
      </c>
      <c r="E39" s="27"/>
    </row>
    <row r="40" spans="1:5" ht="45" customHeight="1" x14ac:dyDescent="0.15">
      <c r="A40" s="1" t="s">
        <v>74</v>
      </c>
      <c r="B40" s="28" t="s">
        <v>75</v>
      </c>
      <c r="C40" s="29"/>
      <c r="D40" s="33" t="s">
        <v>76</v>
      </c>
      <c r="E40" s="34"/>
    </row>
    <row r="41" spans="1:5" ht="45" customHeight="1" x14ac:dyDescent="0.15">
      <c r="A41" s="1" t="s">
        <v>77</v>
      </c>
      <c r="B41" s="28" t="s">
        <v>78</v>
      </c>
      <c r="C41" s="29"/>
      <c r="D41" s="28" t="s">
        <v>79</v>
      </c>
      <c r="E41" s="29"/>
    </row>
    <row r="42" spans="1:5" ht="193.5" customHeight="1" x14ac:dyDescent="0.15">
      <c r="A42" s="30" t="s">
        <v>80</v>
      </c>
      <c r="B42" s="31"/>
      <c r="C42" s="31"/>
      <c r="D42" s="31"/>
      <c r="E42" s="32"/>
    </row>
    <row r="43" spans="1:5" ht="44" customHeight="1" x14ac:dyDescent="0.15">
      <c r="A43" s="1" t="s">
        <v>0</v>
      </c>
      <c r="B43" s="28" t="s">
        <v>33</v>
      </c>
      <c r="C43" s="29"/>
      <c r="D43" s="28" t="s">
        <v>81</v>
      </c>
      <c r="E43" s="29"/>
    </row>
    <row r="44" spans="1:5" ht="46" customHeight="1" x14ac:dyDescent="0.15">
      <c r="A44" s="1" t="s">
        <v>64</v>
      </c>
      <c r="B44" s="1" t="s">
        <v>82</v>
      </c>
      <c r="C44" s="2" t="s">
        <v>5</v>
      </c>
      <c r="D44" s="1" t="s">
        <v>36</v>
      </c>
      <c r="E44" s="1" t="s">
        <v>37</v>
      </c>
    </row>
    <row r="45" spans="1:5" ht="45" customHeight="1" x14ac:dyDescent="0.15">
      <c r="A45" s="1" t="s">
        <v>8</v>
      </c>
      <c r="B45" s="1" t="s">
        <v>38</v>
      </c>
      <c r="C45" s="1" t="s">
        <v>39</v>
      </c>
      <c r="D45" s="26" t="s">
        <v>11</v>
      </c>
      <c r="E45" s="27"/>
    </row>
    <row r="46" spans="1:5" ht="45" customHeight="1" x14ac:dyDescent="0.15">
      <c r="A46" s="1" t="s">
        <v>83</v>
      </c>
      <c r="B46" s="28" t="s">
        <v>84</v>
      </c>
      <c r="C46" s="29"/>
      <c r="D46" s="33" t="s">
        <v>85</v>
      </c>
      <c r="E46" s="34"/>
    </row>
    <row r="47" spans="1:5" ht="45" customHeight="1" x14ac:dyDescent="0.15">
      <c r="A47" s="1" t="s">
        <v>86</v>
      </c>
      <c r="B47" s="28" t="s">
        <v>87</v>
      </c>
      <c r="C47" s="29"/>
      <c r="D47" s="28" t="s">
        <v>88</v>
      </c>
      <c r="E47" s="29"/>
    </row>
    <row r="48" spans="1:5" ht="193.5" customHeight="1" x14ac:dyDescent="0.15">
      <c r="A48" s="30" t="s">
        <v>89</v>
      </c>
      <c r="B48" s="31"/>
      <c r="C48" s="31"/>
      <c r="D48" s="31"/>
      <c r="E48" s="32"/>
    </row>
    <row r="49" spans="1:5" ht="44" customHeight="1" x14ac:dyDescent="0.15">
      <c r="A49" s="1" t="s">
        <v>0</v>
      </c>
      <c r="B49" s="28" t="s">
        <v>33</v>
      </c>
      <c r="C49" s="29"/>
      <c r="D49" s="28" t="s">
        <v>90</v>
      </c>
      <c r="E49" s="29"/>
    </row>
    <row r="50" spans="1:5" ht="46" customHeight="1" x14ac:dyDescent="0.15">
      <c r="A50" s="1" t="s">
        <v>64</v>
      </c>
      <c r="B50" s="1" t="s">
        <v>91</v>
      </c>
      <c r="C50" s="2" t="s">
        <v>5</v>
      </c>
      <c r="D50" s="1" t="s">
        <v>36</v>
      </c>
      <c r="E50" s="1" t="s">
        <v>37</v>
      </c>
    </row>
    <row r="51" spans="1:5" ht="45" customHeight="1" x14ac:dyDescent="0.15">
      <c r="A51" s="1" t="s">
        <v>8</v>
      </c>
      <c r="B51" s="1" t="s">
        <v>38</v>
      </c>
      <c r="C51" s="1" t="s">
        <v>39</v>
      </c>
      <c r="D51" s="26" t="s">
        <v>11</v>
      </c>
      <c r="E51" s="27"/>
    </row>
    <row r="52" spans="1:5" ht="45" customHeight="1" x14ac:dyDescent="0.15">
      <c r="A52" s="1" t="s">
        <v>92</v>
      </c>
      <c r="B52" s="28" t="s">
        <v>93</v>
      </c>
      <c r="C52" s="29"/>
      <c r="D52" s="33" t="s">
        <v>94</v>
      </c>
      <c r="E52" s="34"/>
    </row>
    <row r="53" spans="1:5" ht="45" customHeight="1" x14ac:dyDescent="0.15">
      <c r="A53" s="1" t="s">
        <v>95</v>
      </c>
      <c r="B53" s="28" t="s">
        <v>96</v>
      </c>
      <c r="C53" s="29"/>
      <c r="D53" s="35" t="s">
        <v>97</v>
      </c>
      <c r="E53" s="36"/>
    </row>
    <row r="54" spans="1:5" ht="193.5" customHeight="1" x14ac:dyDescent="0.15">
      <c r="A54" s="30" t="s">
        <v>98</v>
      </c>
      <c r="B54" s="31"/>
      <c r="C54" s="31"/>
      <c r="D54" s="31"/>
      <c r="E54" s="32"/>
    </row>
    <row r="55" spans="1:5" ht="44" customHeight="1" x14ac:dyDescent="0.15">
      <c r="A55" s="1" t="s">
        <v>0</v>
      </c>
      <c r="B55" s="28" t="s">
        <v>33</v>
      </c>
      <c r="C55" s="29"/>
      <c r="D55" s="28" t="s">
        <v>99</v>
      </c>
      <c r="E55" s="29"/>
    </row>
    <row r="56" spans="1:5" ht="46" customHeight="1" x14ac:dyDescent="0.15">
      <c r="A56" s="1" t="s">
        <v>64</v>
      </c>
      <c r="B56" s="1" t="s">
        <v>100</v>
      </c>
      <c r="C56" s="2" t="s">
        <v>5</v>
      </c>
      <c r="D56" s="1" t="s">
        <v>36</v>
      </c>
      <c r="E56" s="1" t="s">
        <v>37</v>
      </c>
    </row>
    <row r="57" spans="1:5" ht="45" customHeight="1" x14ac:dyDescent="0.15">
      <c r="A57" s="1" t="s">
        <v>8</v>
      </c>
      <c r="B57" s="1" t="s">
        <v>38</v>
      </c>
      <c r="C57" s="1" t="s">
        <v>39</v>
      </c>
      <c r="D57" s="26" t="s">
        <v>11</v>
      </c>
      <c r="E57" s="27"/>
    </row>
    <row r="58" spans="1:5" ht="45" customHeight="1" x14ac:dyDescent="0.15">
      <c r="A58" s="1" t="s">
        <v>101</v>
      </c>
      <c r="B58" s="28" t="s">
        <v>102</v>
      </c>
      <c r="C58" s="29"/>
      <c r="D58" s="33" t="s">
        <v>103</v>
      </c>
      <c r="E58" s="34"/>
    </row>
    <row r="59" spans="1:5" ht="45" customHeight="1" x14ac:dyDescent="0.15">
      <c r="A59" s="1" t="s">
        <v>104</v>
      </c>
      <c r="B59" s="28" t="s">
        <v>105</v>
      </c>
      <c r="C59" s="29"/>
      <c r="D59" s="28" t="s">
        <v>106</v>
      </c>
      <c r="E59" s="29"/>
    </row>
    <row r="60" spans="1:5" ht="193.5" customHeight="1" x14ac:dyDescent="0.15">
      <c r="A60" s="30" t="s">
        <v>107</v>
      </c>
      <c r="B60" s="31"/>
      <c r="C60" s="31"/>
      <c r="D60" s="31"/>
      <c r="E60" s="32"/>
    </row>
    <row r="61" spans="1:5" ht="44" customHeight="1" x14ac:dyDescent="0.15">
      <c r="A61" s="1" t="s">
        <v>0</v>
      </c>
      <c r="B61" s="28" t="s">
        <v>33</v>
      </c>
      <c r="C61" s="29"/>
      <c r="D61" s="28" t="s">
        <v>108</v>
      </c>
      <c r="E61" s="29"/>
    </row>
    <row r="62" spans="1:5" ht="46" customHeight="1" x14ac:dyDescent="0.15">
      <c r="A62" s="1" t="s">
        <v>64</v>
      </c>
      <c r="B62" s="1" t="s">
        <v>109</v>
      </c>
      <c r="C62" s="2" t="s">
        <v>5</v>
      </c>
      <c r="D62" s="1" t="s">
        <v>36</v>
      </c>
      <c r="E62" s="1" t="s">
        <v>37</v>
      </c>
    </row>
    <row r="63" spans="1:5" ht="45" customHeight="1" x14ac:dyDescent="0.15">
      <c r="A63" s="1" t="s">
        <v>8</v>
      </c>
      <c r="B63" s="1" t="s">
        <v>38</v>
      </c>
      <c r="C63" s="1" t="s">
        <v>39</v>
      </c>
      <c r="D63" s="26" t="s">
        <v>11</v>
      </c>
      <c r="E63" s="27"/>
    </row>
    <row r="64" spans="1:5" ht="45" customHeight="1" x14ac:dyDescent="0.15">
      <c r="A64" s="1" t="s">
        <v>110</v>
      </c>
      <c r="B64" s="28" t="s">
        <v>111</v>
      </c>
      <c r="C64" s="29"/>
      <c r="D64" s="33" t="s">
        <v>112</v>
      </c>
      <c r="E64" s="34"/>
    </row>
    <row r="65" spans="1:5" ht="45" customHeight="1" x14ac:dyDescent="0.15">
      <c r="A65" s="1" t="s">
        <v>113</v>
      </c>
      <c r="B65" s="28" t="s">
        <v>114</v>
      </c>
      <c r="C65" s="29"/>
      <c r="D65" s="28" t="s">
        <v>115</v>
      </c>
      <c r="E65" s="29"/>
    </row>
    <row r="66" spans="1:5" ht="193.5" customHeight="1" x14ac:dyDescent="0.15">
      <c r="A66" s="30" t="s">
        <v>116</v>
      </c>
      <c r="B66" s="31"/>
      <c r="C66" s="31"/>
      <c r="D66" s="31"/>
      <c r="E66" s="32"/>
    </row>
    <row r="67" spans="1:5" ht="44" customHeight="1" x14ac:dyDescent="0.15">
      <c r="A67" s="1" t="s">
        <v>0</v>
      </c>
      <c r="B67" s="28" t="s">
        <v>33</v>
      </c>
      <c r="C67" s="29"/>
      <c r="D67" s="28" t="s">
        <v>117</v>
      </c>
      <c r="E67" s="29"/>
    </row>
    <row r="68" spans="1:5" ht="46" customHeight="1" x14ac:dyDescent="0.15">
      <c r="A68" s="1" t="s">
        <v>64</v>
      </c>
      <c r="B68" s="1" t="s">
        <v>118</v>
      </c>
      <c r="C68" s="2" t="s">
        <v>5</v>
      </c>
      <c r="D68" s="1" t="s">
        <v>36</v>
      </c>
      <c r="E68" s="1" t="s">
        <v>37</v>
      </c>
    </row>
    <row r="69" spans="1:5" ht="45" customHeight="1" x14ac:dyDescent="0.15">
      <c r="A69" s="1" t="s">
        <v>8</v>
      </c>
      <c r="B69" s="1" t="s">
        <v>38</v>
      </c>
      <c r="C69" s="1" t="s">
        <v>39</v>
      </c>
      <c r="D69" s="26" t="s">
        <v>11</v>
      </c>
      <c r="E69" s="27"/>
    </row>
    <row r="70" spans="1:5" ht="45" customHeight="1" x14ac:dyDescent="0.15">
      <c r="A70" s="1" t="s">
        <v>119</v>
      </c>
      <c r="B70" s="28" t="s">
        <v>120</v>
      </c>
      <c r="C70" s="29"/>
      <c r="D70" s="33" t="s">
        <v>121</v>
      </c>
      <c r="E70" s="34"/>
    </row>
    <row r="71" spans="1:5" ht="45" customHeight="1" x14ac:dyDescent="0.15">
      <c r="A71" s="1" t="s">
        <v>122</v>
      </c>
      <c r="B71" s="28" t="s">
        <v>123</v>
      </c>
      <c r="C71" s="29"/>
      <c r="D71" s="35" t="s">
        <v>124</v>
      </c>
      <c r="E71" s="36"/>
    </row>
    <row r="72" spans="1:5" ht="193.5" customHeight="1" x14ac:dyDescent="0.15">
      <c r="A72" s="30" t="s">
        <v>125</v>
      </c>
      <c r="B72" s="31"/>
      <c r="C72" s="31"/>
      <c r="D72" s="31"/>
      <c r="E72" s="32"/>
    </row>
    <row r="73" spans="1:5" ht="44" customHeight="1" x14ac:dyDescent="0.15">
      <c r="A73" s="1" t="s">
        <v>0</v>
      </c>
      <c r="B73" s="28" t="s">
        <v>1</v>
      </c>
      <c r="C73" s="29"/>
      <c r="D73" s="28" t="s">
        <v>126</v>
      </c>
      <c r="E73" s="29"/>
    </row>
    <row r="74" spans="1:5" ht="46" customHeight="1" x14ac:dyDescent="0.15">
      <c r="A74" s="1" t="s">
        <v>127</v>
      </c>
      <c r="B74" s="1" t="s">
        <v>128</v>
      </c>
      <c r="C74" s="2" t="s">
        <v>5</v>
      </c>
      <c r="D74" s="1" t="s">
        <v>6</v>
      </c>
      <c r="E74" s="1" t="s">
        <v>7</v>
      </c>
    </row>
    <row r="75" spans="1:5" ht="45" customHeight="1" x14ac:dyDescent="0.15">
      <c r="A75" s="1" t="s">
        <v>8</v>
      </c>
      <c r="B75" s="1" t="s">
        <v>9</v>
      </c>
      <c r="C75" s="1" t="s">
        <v>10</v>
      </c>
      <c r="D75" s="26" t="s">
        <v>11</v>
      </c>
      <c r="E75" s="27"/>
    </row>
    <row r="76" spans="1:5" ht="45" customHeight="1" x14ac:dyDescent="0.15">
      <c r="A76" s="1" t="s">
        <v>129</v>
      </c>
      <c r="B76" s="28" t="s">
        <v>130</v>
      </c>
      <c r="C76" s="29"/>
      <c r="D76" s="28" t="s">
        <v>131</v>
      </c>
      <c r="E76" s="29"/>
    </row>
    <row r="77" spans="1:5" ht="45" customHeight="1" x14ac:dyDescent="0.15">
      <c r="A77" s="1" t="s">
        <v>132</v>
      </c>
      <c r="B77" s="28" t="s">
        <v>133</v>
      </c>
      <c r="C77" s="29"/>
      <c r="D77" s="28" t="s">
        <v>134</v>
      </c>
      <c r="E77" s="29"/>
    </row>
    <row r="78" spans="1:5" ht="193.5" customHeight="1" x14ac:dyDescent="0.15">
      <c r="A78" s="30" t="s">
        <v>135</v>
      </c>
      <c r="B78" s="31"/>
      <c r="C78" s="31"/>
      <c r="D78" s="31"/>
      <c r="E78" s="32"/>
    </row>
    <row r="79" spans="1:5" ht="44" customHeight="1" x14ac:dyDescent="0.15">
      <c r="A79" s="1" t="s">
        <v>0</v>
      </c>
      <c r="B79" s="28" t="s">
        <v>1</v>
      </c>
      <c r="C79" s="29"/>
      <c r="D79" s="28" t="s">
        <v>136</v>
      </c>
      <c r="E79" s="29"/>
    </row>
    <row r="80" spans="1:5" ht="46" customHeight="1" x14ac:dyDescent="0.15">
      <c r="A80" s="1" t="s">
        <v>127</v>
      </c>
      <c r="B80" s="1" t="s">
        <v>137</v>
      </c>
      <c r="C80" s="2" t="s">
        <v>5</v>
      </c>
      <c r="D80" s="1" t="s">
        <v>6</v>
      </c>
      <c r="E80" s="1" t="s">
        <v>7</v>
      </c>
    </row>
    <row r="81" spans="1:5" ht="45" customHeight="1" x14ac:dyDescent="0.15">
      <c r="A81" s="1" t="s">
        <v>8</v>
      </c>
      <c r="B81" s="1" t="s">
        <v>9</v>
      </c>
      <c r="C81" s="1" t="s">
        <v>10</v>
      </c>
      <c r="D81" s="26" t="s">
        <v>11</v>
      </c>
      <c r="E81" s="27"/>
    </row>
    <row r="82" spans="1:5" ht="45" customHeight="1" x14ac:dyDescent="0.15">
      <c r="A82" s="1" t="s">
        <v>138</v>
      </c>
      <c r="B82" s="28" t="s">
        <v>139</v>
      </c>
      <c r="C82" s="29"/>
      <c r="D82" s="28" t="s">
        <v>140</v>
      </c>
      <c r="E82" s="29"/>
    </row>
    <row r="83" spans="1:5" ht="45" customHeight="1" x14ac:dyDescent="0.15">
      <c r="A83" s="1" t="s">
        <v>141</v>
      </c>
      <c r="B83" s="28" t="s">
        <v>142</v>
      </c>
      <c r="C83" s="29"/>
      <c r="D83" s="28" t="s">
        <v>143</v>
      </c>
      <c r="E83" s="29"/>
    </row>
    <row r="84" spans="1:5" ht="193.5" customHeight="1" x14ac:dyDescent="0.15">
      <c r="A84" s="30" t="s">
        <v>144</v>
      </c>
      <c r="B84" s="31"/>
      <c r="C84" s="31"/>
      <c r="D84" s="31"/>
      <c r="E84" s="32"/>
    </row>
    <row r="85" spans="1:5" ht="44" customHeight="1" x14ac:dyDescent="0.15">
      <c r="A85" s="1" t="s">
        <v>0</v>
      </c>
      <c r="B85" s="28" t="s">
        <v>33</v>
      </c>
      <c r="C85" s="29"/>
      <c r="D85" s="28" t="s">
        <v>145</v>
      </c>
      <c r="E85" s="29"/>
    </row>
    <row r="86" spans="1:5" ht="46" customHeight="1" x14ac:dyDescent="0.15">
      <c r="A86" s="1" t="s">
        <v>64</v>
      </c>
      <c r="B86" s="1" t="s">
        <v>118</v>
      </c>
      <c r="C86" s="2" t="s">
        <v>5</v>
      </c>
      <c r="D86" s="1" t="s">
        <v>36</v>
      </c>
      <c r="E86" s="1" t="s">
        <v>146</v>
      </c>
    </row>
    <row r="87" spans="1:5" ht="45" customHeight="1" x14ac:dyDescent="0.15">
      <c r="A87" s="1" t="s">
        <v>8</v>
      </c>
      <c r="B87" s="1" t="s">
        <v>38</v>
      </c>
      <c r="C87" s="1" t="s">
        <v>39</v>
      </c>
      <c r="D87" s="26" t="s">
        <v>11</v>
      </c>
      <c r="E87" s="27"/>
    </row>
    <row r="88" spans="1:5" ht="45" customHeight="1" x14ac:dyDescent="0.15">
      <c r="A88" s="1" t="s">
        <v>147</v>
      </c>
      <c r="B88" s="28" t="s">
        <v>148</v>
      </c>
      <c r="C88" s="29"/>
      <c r="D88" s="33" t="s">
        <v>149</v>
      </c>
      <c r="E88" s="34"/>
    </row>
    <row r="89" spans="1:5" ht="45" customHeight="1" x14ac:dyDescent="0.15">
      <c r="A89" s="1" t="s">
        <v>150</v>
      </c>
      <c r="B89" s="28" t="s">
        <v>151</v>
      </c>
      <c r="C89" s="29"/>
      <c r="D89" s="35" t="s">
        <v>152</v>
      </c>
      <c r="E89" s="36"/>
    </row>
    <row r="90" spans="1:5" ht="193.5" customHeight="1" x14ac:dyDescent="0.15">
      <c r="A90" s="30" t="s">
        <v>153</v>
      </c>
      <c r="B90" s="31"/>
      <c r="C90" s="31"/>
      <c r="D90" s="31"/>
      <c r="E90" s="32"/>
    </row>
    <row r="91" spans="1:5" ht="44" customHeight="1" x14ac:dyDescent="0.15">
      <c r="A91" s="1" t="s">
        <v>0</v>
      </c>
      <c r="B91" s="28" t="s">
        <v>154</v>
      </c>
      <c r="C91" s="29"/>
      <c r="D91" s="28" t="s">
        <v>155</v>
      </c>
      <c r="E91" s="29"/>
    </row>
    <row r="92" spans="1:5" ht="46" customHeight="1" x14ac:dyDescent="0.15">
      <c r="A92" s="1" t="s">
        <v>156</v>
      </c>
      <c r="B92" s="1" t="s">
        <v>22</v>
      </c>
      <c r="C92" s="2" t="s">
        <v>5</v>
      </c>
      <c r="D92" s="1" t="s">
        <v>157</v>
      </c>
      <c r="E92" s="1" t="s">
        <v>158</v>
      </c>
    </row>
    <row r="93" spans="1:5" ht="45" customHeight="1" x14ac:dyDescent="0.15">
      <c r="A93" s="1" t="s">
        <v>8</v>
      </c>
      <c r="B93" s="1" t="s">
        <v>9</v>
      </c>
      <c r="C93" s="1" t="s">
        <v>39</v>
      </c>
      <c r="D93" s="26" t="s">
        <v>159</v>
      </c>
      <c r="E93" s="27"/>
    </row>
    <row r="94" spans="1:5" ht="45" customHeight="1" x14ac:dyDescent="0.15">
      <c r="A94" s="1" t="s">
        <v>160</v>
      </c>
      <c r="B94" s="28" t="s">
        <v>161</v>
      </c>
      <c r="C94" s="29"/>
      <c r="D94" s="28" t="s">
        <v>162</v>
      </c>
      <c r="E94" s="29"/>
    </row>
    <row r="95" spans="1:5" ht="45" customHeight="1" x14ac:dyDescent="0.15">
      <c r="A95" s="1" t="s">
        <v>163</v>
      </c>
      <c r="B95" s="28" t="s">
        <v>164</v>
      </c>
      <c r="C95" s="29"/>
      <c r="D95" s="28" t="s">
        <v>165</v>
      </c>
      <c r="E95" s="29"/>
    </row>
    <row r="96" spans="1:5" ht="193.5" customHeight="1" x14ac:dyDescent="0.15">
      <c r="A96" s="30" t="s">
        <v>166</v>
      </c>
      <c r="B96" s="31"/>
      <c r="C96" s="31"/>
      <c r="D96" s="31"/>
      <c r="E96" s="32"/>
    </row>
    <row r="97" spans="1:5" ht="44" customHeight="1" x14ac:dyDescent="0.15">
      <c r="A97" s="1" t="s">
        <v>0</v>
      </c>
      <c r="B97" s="28" t="s">
        <v>1</v>
      </c>
      <c r="C97" s="29"/>
      <c r="D97" s="28" t="s">
        <v>167</v>
      </c>
      <c r="E97" s="29"/>
    </row>
    <row r="98" spans="1:5" ht="46" customHeight="1" x14ac:dyDescent="0.15">
      <c r="A98" s="1" t="s">
        <v>168</v>
      </c>
      <c r="B98" s="1" t="s">
        <v>169</v>
      </c>
      <c r="C98" s="2" t="s">
        <v>5</v>
      </c>
      <c r="D98" s="1" t="s">
        <v>6</v>
      </c>
      <c r="E98" s="1" t="s">
        <v>170</v>
      </c>
    </row>
    <row r="99" spans="1:5" ht="45" customHeight="1" x14ac:dyDescent="0.15">
      <c r="A99" s="1" t="s">
        <v>8</v>
      </c>
      <c r="B99" s="1" t="s">
        <v>171</v>
      </c>
      <c r="C99" s="1" t="s">
        <v>10</v>
      </c>
      <c r="D99" s="26" t="s">
        <v>11</v>
      </c>
      <c r="E99" s="27"/>
    </row>
    <row r="100" spans="1:5" ht="45" customHeight="1" x14ac:dyDescent="0.15">
      <c r="A100" s="1" t="s">
        <v>172</v>
      </c>
      <c r="B100" s="28" t="s">
        <v>173</v>
      </c>
      <c r="C100" s="29"/>
      <c r="D100" s="28" t="s">
        <v>174</v>
      </c>
      <c r="E100" s="29"/>
    </row>
    <row r="101" spans="1:5" ht="45" customHeight="1" x14ac:dyDescent="0.15">
      <c r="A101" s="1" t="s">
        <v>175</v>
      </c>
      <c r="B101" s="28" t="s">
        <v>176</v>
      </c>
      <c r="C101" s="29"/>
      <c r="D101" s="28" t="s">
        <v>177</v>
      </c>
      <c r="E101" s="29"/>
    </row>
    <row r="102" spans="1:5" ht="193.5" customHeight="1" x14ac:dyDescent="0.15">
      <c r="A102" s="30" t="s">
        <v>178</v>
      </c>
      <c r="B102" s="31"/>
      <c r="C102" s="31"/>
      <c r="D102" s="31"/>
      <c r="E102" s="32"/>
    </row>
    <row r="103" spans="1:5" ht="44" customHeight="1" x14ac:dyDescent="0.15">
      <c r="A103" s="1" t="s">
        <v>0</v>
      </c>
      <c r="B103" s="28" t="s">
        <v>1</v>
      </c>
      <c r="C103" s="29"/>
      <c r="D103" s="28" t="s">
        <v>179</v>
      </c>
      <c r="E103" s="29"/>
    </row>
    <row r="104" spans="1:5" ht="46" customHeight="1" x14ac:dyDescent="0.15">
      <c r="A104" s="1" t="s">
        <v>168</v>
      </c>
      <c r="B104" s="1" t="s">
        <v>91</v>
      </c>
      <c r="C104" s="2" t="s">
        <v>5</v>
      </c>
      <c r="D104" s="1" t="s">
        <v>6</v>
      </c>
      <c r="E104" s="1" t="s">
        <v>170</v>
      </c>
    </row>
    <row r="105" spans="1:5" ht="45" customHeight="1" x14ac:dyDescent="0.15">
      <c r="A105" s="1" t="s">
        <v>8</v>
      </c>
      <c r="B105" s="1" t="s">
        <v>171</v>
      </c>
      <c r="C105" s="1" t="s">
        <v>10</v>
      </c>
      <c r="D105" s="26" t="s">
        <v>11</v>
      </c>
      <c r="E105" s="27"/>
    </row>
    <row r="106" spans="1:5" ht="45" customHeight="1" x14ac:dyDescent="0.15">
      <c r="A106" s="1" t="s">
        <v>180</v>
      </c>
      <c r="B106" s="28" t="s">
        <v>181</v>
      </c>
      <c r="C106" s="29"/>
      <c r="D106" s="28" t="s">
        <v>182</v>
      </c>
      <c r="E106" s="29"/>
    </row>
    <row r="107" spans="1:5" ht="45" customHeight="1" x14ac:dyDescent="0.15">
      <c r="A107" s="1" t="s">
        <v>183</v>
      </c>
      <c r="B107" s="28" t="s">
        <v>184</v>
      </c>
      <c r="C107" s="29"/>
      <c r="D107" s="28" t="s">
        <v>185</v>
      </c>
      <c r="E107" s="29"/>
    </row>
    <row r="108" spans="1:5" ht="193.5" customHeight="1" x14ac:dyDescent="0.15">
      <c r="A108" s="30" t="s">
        <v>178</v>
      </c>
      <c r="B108" s="31"/>
      <c r="C108" s="31"/>
      <c r="D108" s="31"/>
      <c r="E108" s="32"/>
    </row>
    <row r="109" spans="1:5" ht="44" customHeight="1" x14ac:dyDescent="0.15">
      <c r="A109" s="1" t="s">
        <v>0</v>
      </c>
      <c r="B109" s="28" t="s">
        <v>1</v>
      </c>
      <c r="C109" s="29"/>
      <c r="D109" s="28" t="s">
        <v>186</v>
      </c>
      <c r="E109" s="29"/>
    </row>
    <row r="110" spans="1:5" ht="46" customHeight="1" x14ac:dyDescent="0.15">
      <c r="A110" s="1" t="s">
        <v>168</v>
      </c>
      <c r="B110" s="1" t="s">
        <v>187</v>
      </c>
      <c r="C110" s="2" t="s">
        <v>5</v>
      </c>
      <c r="D110" s="1" t="s">
        <v>6</v>
      </c>
      <c r="E110" s="1" t="s">
        <v>170</v>
      </c>
    </row>
    <row r="111" spans="1:5" ht="45" customHeight="1" x14ac:dyDescent="0.15">
      <c r="A111" s="1" t="s">
        <v>8</v>
      </c>
      <c r="B111" s="1" t="s">
        <v>171</v>
      </c>
      <c r="C111" s="1" t="s">
        <v>10</v>
      </c>
      <c r="D111" s="26" t="s">
        <v>11</v>
      </c>
      <c r="E111" s="27"/>
    </row>
    <row r="112" spans="1:5" ht="45" customHeight="1" x14ac:dyDescent="0.15">
      <c r="A112" s="1" t="s">
        <v>188</v>
      </c>
      <c r="B112" s="28" t="s">
        <v>189</v>
      </c>
      <c r="C112" s="29"/>
      <c r="D112" s="28" t="s">
        <v>190</v>
      </c>
      <c r="E112" s="29"/>
    </row>
    <row r="113" spans="1:5" ht="45" customHeight="1" x14ac:dyDescent="0.15">
      <c r="A113" s="1" t="s">
        <v>191</v>
      </c>
      <c r="B113" s="28" t="s">
        <v>192</v>
      </c>
      <c r="C113" s="29"/>
      <c r="D113" s="28" t="s">
        <v>193</v>
      </c>
      <c r="E113" s="29"/>
    </row>
    <row r="114" spans="1:5" ht="193.5" customHeight="1" x14ac:dyDescent="0.15">
      <c r="A114" s="30" t="s">
        <v>178</v>
      </c>
      <c r="B114" s="31"/>
      <c r="C114" s="31"/>
      <c r="D114" s="31"/>
      <c r="E114" s="32"/>
    </row>
    <row r="115" spans="1:5" ht="44" customHeight="1" x14ac:dyDescent="0.15">
      <c r="A115" s="1" t="s">
        <v>0</v>
      </c>
      <c r="B115" s="28" t="s">
        <v>1</v>
      </c>
      <c r="C115" s="29"/>
      <c r="D115" s="28" t="s">
        <v>194</v>
      </c>
      <c r="E115" s="29"/>
    </row>
    <row r="116" spans="1:5" ht="46" customHeight="1" x14ac:dyDescent="0.15">
      <c r="A116" s="1" t="s">
        <v>168</v>
      </c>
      <c r="B116" s="1" t="s">
        <v>195</v>
      </c>
      <c r="C116" s="2" t="s">
        <v>5</v>
      </c>
      <c r="D116" s="1" t="s">
        <v>6</v>
      </c>
      <c r="E116" s="1" t="s">
        <v>170</v>
      </c>
    </row>
    <row r="117" spans="1:5" ht="45" customHeight="1" x14ac:dyDescent="0.15">
      <c r="A117" s="1" t="s">
        <v>8</v>
      </c>
      <c r="B117" s="1" t="s">
        <v>171</v>
      </c>
      <c r="C117" s="1" t="s">
        <v>10</v>
      </c>
      <c r="D117" s="26" t="s">
        <v>11</v>
      </c>
      <c r="E117" s="27"/>
    </row>
    <row r="118" spans="1:5" ht="45" customHeight="1" x14ac:dyDescent="0.15">
      <c r="A118" s="1" t="s">
        <v>196</v>
      </c>
      <c r="B118" s="28" t="s">
        <v>197</v>
      </c>
      <c r="C118" s="29"/>
      <c r="D118" s="28" t="s">
        <v>198</v>
      </c>
      <c r="E118" s="29"/>
    </row>
    <row r="119" spans="1:5" ht="45" customHeight="1" x14ac:dyDescent="0.15">
      <c r="A119" s="14" t="s">
        <v>199</v>
      </c>
      <c r="B119" s="28" t="s">
        <v>200</v>
      </c>
      <c r="C119" s="29"/>
      <c r="D119" s="28" t="s">
        <v>201</v>
      </c>
      <c r="E119" s="29"/>
    </row>
    <row r="120" spans="1:5" ht="193.5" customHeight="1" x14ac:dyDescent="0.15">
      <c r="A120" s="30" t="s">
        <v>178</v>
      </c>
      <c r="B120" s="31"/>
      <c r="C120" s="31"/>
      <c r="D120" s="31"/>
      <c r="E120" s="32"/>
    </row>
    <row r="121" spans="1:5" ht="44" customHeight="1" x14ac:dyDescent="0.15">
      <c r="A121" s="1" t="s">
        <v>0</v>
      </c>
      <c r="B121" s="28" t="s">
        <v>1</v>
      </c>
      <c r="C121" s="29"/>
      <c r="D121" s="28" t="s">
        <v>202</v>
      </c>
      <c r="E121" s="29"/>
    </row>
    <row r="122" spans="1:5" ht="46" customHeight="1" x14ac:dyDescent="0.15">
      <c r="A122" s="1" t="s">
        <v>168</v>
      </c>
      <c r="B122" s="1" t="s">
        <v>203</v>
      </c>
      <c r="C122" s="2" t="s">
        <v>5</v>
      </c>
      <c r="D122" s="1" t="s">
        <v>6</v>
      </c>
      <c r="E122" s="1" t="s">
        <v>170</v>
      </c>
    </row>
    <row r="123" spans="1:5" ht="45" customHeight="1" x14ac:dyDescent="0.15">
      <c r="A123" s="1" t="s">
        <v>8</v>
      </c>
      <c r="B123" s="1" t="s">
        <v>171</v>
      </c>
      <c r="C123" s="1" t="s">
        <v>10</v>
      </c>
      <c r="D123" s="26" t="s">
        <v>11</v>
      </c>
      <c r="E123" s="27"/>
    </row>
    <row r="124" spans="1:5" ht="45" customHeight="1" x14ac:dyDescent="0.15">
      <c r="A124" s="1" t="s">
        <v>204</v>
      </c>
      <c r="B124" s="28" t="s">
        <v>205</v>
      </c>
      <c r="C124" s="29"/>
      <c r="D124" s="28" t="s">
        <v>206</v>
      </c>
      <c r="E124" s="29"/>
    </row>
    <row r="125" spans="1:5" ht="45" customHeight="1" x14ac:dyDescent="0.15">
      <c r="A125" s="1" t="s">
        <v>207</v>
      </c>
      <c r="B125" s="28" t="s">
        <v>208</v>
      </c>
      <c r="C125" s="29"/>
      <c r="D125" s="28" t="s">
        <v>209</v>
      </c>
      <c r="E125" s="29"/>
    </row>
    <row r="126" spans="1:5" ht="193.5" customHeight="1" x14ac:dyDescent="0.15">
      <c r="A126" s="30" t="s">
        <v>178</v>
      </c>
      <c r="B126" s="31"/>
      <c r="C126" s="31"/>
      <c r="D126" s="31"/>
      <c r="E126" s="32"/>
    </row>
    <row r="127" spans="1:5" ht="44" customHeight="1" x14ac:dyDescent="0.15">
      <c r="A127" s="1" t="s">
        <v>0</v>
      </c>
      <c r="B127" s="28" t="s">
        <v>1</v>
      </c>
      <c r="C127" s="29"/>
      <c r="D127" s="28" t="s">
        <v>210</v>
      </c>
      <c r="E127" s="29"/>
    </row>
    <row r="128" spans="1:5" ht="46" customHeight="1" x14ac:dyDescent="0.15">
      <c r="A128" s="1" t="s">
        <v>168</v>
      </c>
      <c r="B128" s="1" t="s">
        <v>22</v>
      </c>
      <c r="C128" s="2" t="s">
        <v>5</v>
      </c>
      <c r="D128" s="1" t="s">
        <v>6</v>
      </c>
      <c r="E128" s="1" t="s">
        <v>170</v>
      </c>
    </row>
    <row r="129" spans="1:5" ht="45" customHeight="1" x14ac:dyDescent="0.15">
      <c r="A129" s="1" t="s">
        <v>8</v>
      </c>
      <c r="B129" s="1" t="s">
        <v>171</v>
      </c>
      <c r="C129" s="1" t="s">
        <v>10</v>
      </c>
      <c r="D129" s="26" t="s">
        <v>11</v>
      </c>
      <c r="E129" s="27"/>
    </row>
    <row r="130" spans="1:5" ht="45" customHeight="1" x14ac:dyDescent="0.15">
      <c r="A130" s="1" t="s">
        <v>211</v>
      </c>
      <c r="B130" s="28" t="s">
        <v>212</v>
      </c>
      <c r="C130" s="29"/>
      <c r="D130" s="28" t="s">
        <v>213</v>
      </c>
      <c r="E130" s="29"/>
    </row>
    <row r="131" spans="1:5" ht="45" customHeight="1" x14ac:dyDescent="0.15">
      <c r="A131" s="1" t="s">
        <v>214</v>
      </c>
      <c r="B131" s="28" t="s">
        <v>215</v>
      </c>
      <c r="C131" s="29"/>
      <c r="D131" s="28" t="s">
        <v>216</v>
      </c>
      <c r="E131" s="29"/>
    </row>
    <row r="132" spans="1:5" ht="193.5" customHeight="1" x14ac:dyDescent="0.15">
      <c r="A132" s="30" t="s">
        <v>178</v>
      </c>
      <c r="B132" s="31"/>
      <c r="C132" s="31"/>
      <c r="D132" s="31"/>
      <c r="E132" s="32"/>
    </row>
    <row r="133" spans="1:5" ht="44" customHeight="1" x14ac:dyDescent="0.15">
      <c r="A133" s="1" t="s">
        <v>0</v>
      </c>
      <c r="B133" s="28" t="s">
        <v>1</v>
      </c>
      <c r="C133" s="29"/>
      <c r="D133" s="28" t="s">
        <v>217</v>
      </c>
      <c r="E133" s="29"/>
    </row>
    <row r="134" spans="1:5" ht="46" customHeight="1" x14ac:dyDescent="0.15">
      <c r="A134" s="1" t="s">
        <v>218</v>
      </c>
      <c r="B134" s="1" t="s">
        <v>219</v>
      </c>
      <c r="C134" s="2" t="s">
        <v>5</v>
      </c>
      <c r="D134" s="1" t="s">
        <v>6</v>
      </c>
      <c r="E134" s="1" t="s">
        <v>170</v>
      </c>
    </row>
    <row r="135" spans="1:5" ht="45" customHeight="1" x14ac:dyDescent="0.15">
      <c r="A135" s="1" t="s">
        <v>8</v>
      </c>
      <c r="B135" s="1" t="s">
        <v>171</v>
      </c>
      <c r="C135" s="1" t="s">
        <v>10</v>
      </c>
      <c r="D135" s="26" t="s">
        <v>11</v>
      </c>
      <c r="E135" s="27"/>
    </row>
    <row r="136" spans="1:5" ht="45" customHeight="1" x14ac:dyDescent="0.15">
      <c r="A136" s="1" t="s">
        <v>220</v>
      </c>
      <c r="B136" s="28" t="s">
        <v>221</v>
      </c>
      <c r="C136" s="29"/>
      <c r="D136" s="28" t="s">
        <v>222</v>
      </c>
      <c r="E136" s="29"/>
    </row>
    <row r="137" spans="1:5" ht="45" customHeight="1" x14ac:dyDescent="0.15">
      <c r="A137" s="1" t="s">
        <v>223</v>
      </c>
      <c r="B137" s="28" t="s">
        <v>224</v>
      </c>
      <c r="C137" s="29"/>
      <c r="D137" s="28" t="s">
        <v>225</v>
      </c>
      <c r="E137" s="29"/>
    </row>
    <row r="138" spans="1:5" ht="193.5" customHeight="1" x14ac:dyDescent="0.15">
      <c r="A138" s="30" t="s">
        <v>178</v>
      </c>
      <c r="B138" s="31"/>
      <c r="C138" s="31"/>
      <c r="D138" s="31"/>
      <c r="E138" s="32"/>
    </row>
    <row r="139" spans="1:5" ht="44" customHeight="1" x14ac:dyDescent="0.15">
      <c r="A139" s="1" t="s">
        <v>0</v>
      </c>
      <c r="B139" s="28" t="s">
        <v>1</v>
      </c>
      <c r="C139" s="29"/>
      <c r="D139" s="28" t="s">
        <v>226</v>
      </c>
      <c r="E139" s="29"/>
    </row>
    <row r="140" spans="1:5" ht="46" customHeight="1" x14ac:dyDescent="0.15">
      <c r="A140" s="1" t="s">
        <v>218</v>
      </c>
      <c r="B140" s="1" t="s">
        <v>227</v>
      </c>
      <c r="C140" s="2" t="s">
        <v>5</v>
      </c>
      <c r="D140" s="1" t="s">
        <v>6</v>
      </c>
      <c r="E140" s="1" t="s">
        <v>170</v>
      </c>
    </row>
    <row r="141" spans="1:5" ht="45" customHeight="1" x14ac:dyDescent="0.15">
      <c r="A141" s="1" t="s">
        <v>8</v>
      </c>
      <c r="B141" s="1" t="s">
        <v>171</v>
      </c>
      <c r="C141" s="1" t="s">
        <v>10</v>
      </c>
      <c r="D141" s="26" t="s">
        <v>11</v>
      </c>
      <c r="E141" s="27"/>
    </row>
    <row r="142" spans="1:5" ht="45" customHeight="1" x14ac:dyDescent="0.15">
      <c r="A142" s="1" t="s">
        <v>228</v>
      </c>
      <c r="B142" s="28" t="s">
        <v>229</v>
      </c>
      <c r="C142" s="29"/>
      <c r="D142" s="28" t="s">
        <v>230</v>
      </c>
      <c r="E142" s="29"/>
    </row>
    <row r="143" spans="1:5" ht="45" customHeight="1" x14ac:dyDescent="0.15">
      <c r="A143" s="1" t="s">
        <v>231</v>
      </c>
      <c r="B143" s="28" t="s">
        <v>232</v>
      </c>
      <c r="C143" s="29"/>
      <c r="D143" s="28" t="s">
        <v>233</v>
      </c>
      <c r="E143" s="29"/>
    </row>
    <row r="144" spans="1:5" ht="193.5" customHeight="1" x14ac:dyDescent="0.15">
      <c r="A144" s="30" t="s">
        <v>178</v>
      </c>
      <c r="B144" s="31"/>
      <c r="C144" s="31"/>
      <c r="D144" s="31"/>
      <c r="E144" s="32"/>
    </row>
    <row r="145" spans="1:5" ht="44" customHeight="1" x14ac:dyDescent="0.15">
      <c r="A145" s="1" t="s">
        <v>0</v>
      </c>
      <c r="B145" s="28" t="s">
        <v>1</v>
      </c>
      <c r="C145" s="29"/>
      <c r="D145" s="28" t="s">
        <v>234</v>
      </c>
      <c r="E145" s="29"/>
    </row>
    <row r="146" spans="1:5" ht="46" customHeight="1" x14ac:dyDescent="0.15">
      <c r="A146" s="1" t="s">
        <v>235</v>
      </c>
      <c r="B146" s="1" t="s">
        <v>82</v>
      </c>
      <c r="C146" s="2" t="s">
        <v>5</v>
      </c>
      <c r="D146" s="1" t="s">
        <v>6</v>
      </c>
      <c r="E146" s="1" t="s">
        <v>170</v>
      </c>
    </row>
    <row r="147" spans="1:5" ht="45" customHeight="1" x14ac:dyDescent="0.15">
      <c r="A147" s="1" t="s">
        <v>8</v>
      </c>
      <c r="B147" s="1" t="s">
        <v>171</v>
      </c>
      <c r="C147" s="1" t="s">
        <v>10</v>
      </c>
      <c r="D147" s="26" t="s">
        <v>159</v>
      </c>
      <c r="E147" s="27"/>
    </row>
    <row r="148" spans="1:5" ht="45" customHeight="1" x14ac:dyDescent="0.15">
      <c r="A148" s="1" t="s">
        <v>236</v>
      </c>
      <c r="B148" s="28" t="s">
        <v>237</v>
      </c>
      <c r="C148" s="29"/>
      <c r="D148" s="28" t="s">
        <v>238</v>
      </c>
      <c r="E148" s="29"/>
    </row>
    <row r="149" spans="1:5" ht="45" customHeight="1" x14ac:dyDescent="0.15">
      <c r="A149" s="1" t="s">
        <v>239</v>
      </c>
      <c r="B149" s="28" t="s">
        <v>240</v>
      </c>
      <c r="C149" s="29"/>
      <c r="D149" s="28" t="s">
        <v>241</v>
      </c>
      <c r="E149" s="29"/>
    </row>
    <row r="150" spans="1:5" ht="193.5" customHeight="1" x14ac:dyDescent="0.15">
      <c r="A150" s="30" t="s">
        <v>178</v>
      </c>
      <c r="B150" s="31"/>
      <c r="C150" s="31"/>
      <c r="D150" s="31"/>
      <c r="E150" s="32"/>
    </row>
    <row r="151" spans="1:5" ht="44" customHeight="1" x14ac:dyDescent="0.15">
      <c r="A151" s="1" t="s">
        <v>0</v>
      </c>
      <c r="B151" s="28" t="s">
        <v>1</v>
      </c>
      <c r="C151" s="29"/>
      <c r="D151" s="28" t="s">
        <v>242</v>
      </c>
      <c r="E151" s="29"/>
    </row>
    <row r="152" spans="1:5" ht="46" customHeight="1" x14ac:dyDescent="0.15">
      <c r="A152" s="1" t="s">
        <v>3</v>
      </c>
      <c r="B152" s="1" t="s">
        <v>91</v>
      </c>
      <c r="C152" s="2" t="s">
        <v>5</v>
      </c>
      <c r="D152" s="1" t="s">
        <v>6</v>
      </c>
      <c r="E152" s="1" t="s">
        <v>7</v>
      </c>
    </row>
    <row r="153" spans="1:5" ht="45" customHeight="1" x14ac:dyDescent="0.15">
      <c r="A153" s="1" t="s">
        <v>8</v>
      </c>
      <c r="B153" s="1" t="s">
        <v>9</v>
      </c>
      <c r="C153" s="1" t="s">
        <v>10</v>
      </c>
      <c r="D153" s="26" t="s">
        <v>11</v>
      </c>
      <c r="E153" s="27"/>
    </row>
    <row r="154" spans="1:5" ht="45" customHeight="1" x14ac:dyDescent="0.15">
      <c r="A154" s="1" t="s">
        <v>243</v>
      </c>
      <c r="B154" s="28" t="s">
        <v>244</v>
      </c>
      <c r="C154" s="29"/>
      <c r="D154" s="28" t="s">
        <v>245</v>
      </c>
      <c r="E154" s="29"/>
    </row>
    <row r="155" spans="1:5" ht="45" customHeight="1" x14ac:dyDescent="0.15">
      <c r="A155" s="1" t="s">
        <v>246</v>
      </c>
      <c r="B155" s="28" t="s">
        <v>247</v>
      </c>
      <c r="C155" s="29"/>
      <c r="D155" s="28" t="s">
        <v>248</v>
      </c>
      <c r="E155" s="29"/>
    </row>
    <row r="156" spans="1:5" ht="193.5" customHeight="1" x14ac:dyDescent="0.15">
      <c r="A156" s="30" t="s">
        <v>249</v>
      </c>
      <c r="B156" s="31"/>
      <c r="C156" s="31"/>
      <c r="D156" s="31"/>
      <c r="E156" s="32"/>
    </row>
    <row r="157" spans="1:5" ht="44" customHeight="1" x14ac:dyDescent="0.15">
      <c r="A157" s="1" t="s">
        <v>0</v>
      </c>
      <c r="B157" s="28" t="s">
        <v>1</v>
      </c>
      <c r="C157" s="29"/>
      <c r="D157" s="28" t="s">
        <v>250</v>
      </c>
      <c r="E157" s="29"/>
    </row>
    <row r="158" spans="1:5" ht="46" customHeight="1" x14ac:dyDescent="0.15">
      <c r="A158" s="1" t="s">
        <v>127</v>
      </c>
      <c r="B158" s="1" t="s">
        <v>251</v>
      </c>
      <c r="C158" s="2" t="s">
        <v>5</v>
      </c>
      <c r="D158" s="1" t="s">
        <v>6</v>
      </c>
      <c r="E158" s="1" t="s">
        <v>7</v>
      </c>
    </row>
    <row r="159" spans="1:5" ht="45" customHeight="1" x14ac:dyDescent="0.15">
      <c r="A159" s="1" t="s">
        <v>8</v>
      </c>
      <c r="B159" s="1" t="s">
        <v>9</v>
      </c>
      <c r="C159" s="1" t="s">
        <v>10</v>
      </c>
      <c r="D159" s="26" t="s">
        <v>11</v>
      </c>
      <c r="E159" s="27"/>
    </row>
    <row r="160" spans="1:5" ht="45" customHeight="1" x14ac:dyDescent="0.15">
      <c r="A160" s="1" t="s">
        <v>252</v>
      </c>
      <c r="B160" s="28" t="s">
        <v>253</v>
      </c>
      <c r="C160" s="29"/>
      <c r="D160" s="28" t="s">
        <v>254</v>
      </c>
      <c r="E160" s="29"/>
    </row>
    <row r="161" spans="1:5" ht="45" customHeight="1" x14ac:dyDescent="0.15">
      <c r="A161" s="1" t="s">
        <v>255</v>
      </c>
      <c r="B161" s="28" t="s">
        <v>256</v>
      </c>
      <c r="C161" s="29"/>
      <c r="D161" s="28" t="s">
        <v>257</v>
      </c>
      <c r="E161" s="29"/>
    </row>
    <row r="162" spans="1:5" ht="193.5" customHeight="1" x14ac:dyDescent="0.15">
      <c r="A162" s="30" t="s">
        <v>258</v>
      </c>
      <c r="B162" s="31"/>
      <c r="C162" s="31"/>
      <c r="D162" s="31"/>
      <c r="E162" s="32"/>
    </row>
    <row r="163" spans="1:5" ht="44" customHeight="1" x14ac:dyDescent="0.15">
      <c r="A163" s="1" t="s">
        <v>0</v>
      </c>
      <c r="B163" s="28" t="s">
        <v>1</v>
      </c>
      <c r="C163" s="29"/>
      <c r="D163" s="28" t="s">
        <v>259</v>
      </c>
      <c r="E163" s="29"/>
    </row>
    <row r="164" spans="1:5" ht="46" customHeight="1" x14ac:dyDescent="0.15">
      <c r="A164" s="1" t="s">
        <v>127</v>
      </c>
      <c r="B164" s="1" t="s">
        <v>260</v>
      </c>
      <c r="C164" s="2" t="s">
        <v>5</v>
      </c>
      <c r="D164" s="1" t="s">
        <v>6</v>
      </c>
      <c r="E164" s="1" t="s">
        <v>7</v>
      </c>
    </row>
    <row r="165" spans="1:5" ht="45" customHeight="1" x14ac:dyDescent="0.15">
      <c r="A165" s="1" t="s">
        <v>8</v>
      </c>
      <c r="B165" s="1" t="s">
        <v>9</v>
      </c>
      <c r="C165" s="1" t="s">
        <v>10</v>
      </c>
      <c r="D165" s="26" t="s">
        <v>11</v>
      </c>
      <c r="E165" s="27"/>
    </row>
    <row r="166" spans="1:5" ht="45" customHeight="1" x14ac:dyDescent="0.15">
      <c r="A166" s="1" t="s">
        <v>261</v>
      </c>
      <c r="B166" s="28" t="s">
        <v>262</v>
      </c>
      <c r="C166" s="29"/>
      <c r="D166" s="28" t="s">
        <v>263</v>
      </c>
      <c r="E166" s="29"/>
    </row>
    <row r="167" spans="1:5" ht="45" customHeight="1" x14ac:dyDescent="0.15">
      <c r="A167" s="1" t="s">
        <v>264</v>
      </c>
      <c r="B167" s="28" t="s">
        <v>265</v>
      </c>
      <c r="C167" s="29"/>
      <c r="D167" s="28" t="s">
        <v>266</v>
      </c>
      <c r="E167" s="29"/>
    </row>
    <row r="168" spans="1:5" ht="193.5" customHeight="1" x14ac:dyDescent="0.15">
      <c r="A168" s="30" t="s">
        <v>267</v>
      </c>
      <c r="B168" s="31"/>
      <c r="C168" s="31"/>
      <c r="D168" s="31"/>
      <c r="E168" s="32"/>
    </row>
    <row r="169" spans="1:5" ht="44" customHeight="1" x14ac:dyDescent="0.15">
      <c r="A169" s="1" t="s">
        <v>0</v>
      </c>
      <c r="B169" s="28" t="s">
        <v>1</v>
      </c>
      <c r="C169" s="29"/>
      <c r="D169" s="28" t="s">
        <v>268</v>
      </c>
      <c r="E169" s="29"/>
    </row>
    <row r="170" spans="1:5" ht="46" customHeight="1" x14ac:dyDescent="0.15">
      <c r="A170" s="1" t="s">
        <v>127</v>
      </c>
      <c r="B170" s="1" t="s">
        <v>269</v>
      </c>
      <c r="C170" s="2" t="s">
        <v>5</v>
      </c>
      <c r="D170" s="1" t="s">
        <v>6</v>
      </c>
      <c r="E170" s="1" t="s">
        <v>7</v>
      </c>
    </row>
    <row r="171" spans="1:5" ht="45" customHeight="1" x14ac:dyDescent="0.15">
      <c r="A171" s="1" t="s">
        <v>8</v>
      </c>
      <c r="B171" s="1" t="s">
        <v>9</v>
      </c>
      <c r="C171" s="1" t="s">
        <v>10</v>
      </c>
      <c r="D171" s="26" t="s">
        <v>11</v>
      </c>
      <c r="E171" s="27"/>
    </row>
    <row r="172" spans="1:5" ht="45" customHeight="1" x14ac:dyDescent="0.15">
      <c r="A172" s="1" t="s">
        <v>270</v>
      </c>
      <c r="B172" s="28" t="s">
        <v>271</v>
      </c>
      <c r="C172" s="29"/>
      <c r="D172" s="28" t="s">
        <v>272</v>
      </c>
      <c r="E172" s="29"/>
    </row>
    <row r="173" spans="1:5" ht="45" customHeight="1" x14ac:dyDescent="0.15">
      <c r="A173" s="1" t="s">
        <v>273</v>
      </c>
      <c r="B173" s="28" t="s">
        <v>274</v>
      </c>
      <c r="C173" s="29"/>
      <c r="D173" s="28" t="s">
        <v>275</v>
      </c>
      <c r="E173" s="29"/>
    </row>
    <row r="174" spans="1:5" ht="193.5" customHeight="1" x14ac:dyDescent="0.15">
      <c r="A174" s="30" t="s">
        <v>276</v>
      </c>
      <c r="B174" s="31"/>
      <c r="C174" s="31"/>
      <c r="D174" s="31"/>
      <c r="E174" s="32"/>
    </row>
    <row r="175" spans="1:5" ht="44" customHeight="1" x14ac:dyDescent="0.15">
      <c r="A175" s="1" t="s">
        <v>0</v>
      </c>
      <c r="B175" s="28" t="s">
        <v>1</v>
      </c>
      <c r="C175" s="29"/>
      <c r="D175" s="28" t="s">
        <v>277</v>
      </c>
      <c r="E175" s="29"/>
    </row>
    <row r="176" spans="1:5" ht="46" customHeight="1" x14ac:dyDescent="0.15">
      <c r="A176" s="1" t="s">
        <v>127</v>
      </c>
      <c r="B176" s="1" t="s">
        <v>109</v>
      </c>
      <c r="C176" s="2" t="s">
        <v>5</v>
      </c>
      <c r="D176" s="1" t="s">
        <v>6</v>
      </c>
      <c r="E176" s="1" t="s">
        <v>7</v>
      </c>
    </row>
    <row r="177" spans="1:5" ht="45" customHeight="1" x14ac:dyDescent="0.15">
      <c r="A177" s="1" t="s">
        <v>8</v>
      </c>
      <c r="B177" s="1" t="s">
        <v>9</v>
      </c>
      <c r="C177" s="1" t="s">
        <v>10</v>
      </c>
      <c r="D177" s="26" t="s">
        <v>159</v>
      </c>
      <c r="E177" s="27"/>
    </row>
    <row r="178" spans="1:5" ht="45" customHeight="1" x14ac:dyDescent="0.15">
      <c r="A178" s="1" t="s">
        <v>278</v>
      </c>
      <c r="B178" s="28" t="s">
        <v>279</v>
      </c>
      <c r="C178" s="29"/>
      <c r="D178" s="28" t="s">
        <v>280</v>
      </c>
      <c r="E178" s="29"/>
    </row>
    <row r="179" spans="1:5" ht="45" customHeight="1" x14ac:dyDescent="0.15">
      <c r="A179" s="1" t="s">
        <v>281</v>
      </c>
      <c r="B179" s="28" t="s">
        <v>282</v>
      </c>
      <c r="C179" s="29"/>
      <c r="D179" s="28" t="s">
        <v>283</v>
      </c>
      <c r="E179" s="29"/>
    </row>
    <row r="180" spans="1:5" ht="193.5" customHeight="1" x14ac:dyDescent="0.15">
      <c r="A180" s="30" t="s">
        <v>284</v>
      </c>
      <c r="B180" s="31"/>
      <c r="C180" s="31"/>
      <c r="D180" s="31"/>
      <c r="E180" s="32"/>
    </row>
    <row r="181" spans="1:5" ht="44" customHeight="1" x14ac:dyDescent="0.15">
      <c r="A181" s="1" t="s">
        <v>0</v>
      </c>
      <c r="B181" s="28" t="s">
        <v>1</v>
      </c>
      <c r="C181" s="29"/>
      <c r="D181" s="28" t="s">
        <v>285</v>
      </c>
      <c r="E181" s="29"/>
    </row>
    <row r="182" spans="1:5" ht="46" customHeight="1" x14ac:dyDescent="0.15">
      <c r="A182" s="1" t="s">
        <v>168</v>
      </c>
      <c r="B182" s="1" t="s">
        <v>286</v>
      </c>
      <c r="C182" s="2" t="s">
        <v>5</v>
      </c>
      <c r="D182" s="1" t="s">
        <v>6</v>
      </c>
      <c r="E182" s="1" t="s">
        <v>7</v>
      </c>
    </row>
    <row r="183" spans="1:5" ht="45" customHeight="1" x14ac:dyDescent="0.15">
      <c r="A183" s="1" t="s">
        <v>8</v>
      </c>
      <c r="B183" s="1" t="s">
        <v>9</v>
      </c>
      <c r="C183" s="1" t="s">
        <v>10</v>
      </c>
      <c r="D183" s="26" t="s">
        <v>11</v>
      </c>
      <c r="E183" s="27"/>
    </row>
    <row r="184" spans="1:5" ht="45" customHeight="1" x14ac:dyDescent="0.15">
      <c r="A184" s="1" t="s">
        <v>287</v>
      </c>
      <c r="B184" s="28" t="s">
        <v>288</v>
      </c>
      <c r="C184" s="29"/>
      <c r="D184" s="28" t="s">
        <v>289</v>
      </c>
      <c r="E184" s="29"/>
    </row>
    <row r="185" spans="1:5" ht="45" customHeight="1" x14ac:dyDescent="0.15">
      <c r="A185" s="1" t="s">
        <v>290</v>
      </c>
      <c r="B185" s="28" t="s">
        <v>291</v>
      </c>
      <c r="C185" s="29"/>
      <c r="D185" s="28" t="s">
        <v>292</v>
      </c>
      <c r="E185" s="29"/>
    </row>
    <row r="186" spans="1:5" ht="193.5" customHeight="1" x14ac:dyDescent="0.15">
      <c r="A186" s="30" t="s">
        <v>293</v>
      </c>
      <c r="B186" s="31"/>
      <c r="C186" s="31"/>
      <c r="D186" s="31"/>
      <c r="E186" s="32"/>
    </row>
    <row r="187" spans="1:5" ht="44" customHeight="1" x14ac:dyDescent="0.15">
      <c r="A187" s="1" t="s">
        <v>0</v>
      </c>
      <c r="B187" s="28" t="s">
        <v>1</v>
      </c>
      <c r="C187" s="29"/>
      <c r="D187" s="28" t="s">
        <v>294</v>
      </c>
      <c r="E187" s="29"/>
    </row>
    <row r="188" spans="1:5" ht="46" customHeight="1" x14ac:dyDescent="0.15">
      <c r="A188" s="1" t="s">
        <v>127</v>
      </c>
      <c r="B188" s="1" t="s">
        <v>295</v>
      </c>
      <c r="C188" s="2" t="s">
        <v>5</v>
      </c>
      <c r="D188" s="1" t="s">
        <v>6</v>
      </c>
      <c r="E188" s="1" t="s">
        <v>7</v>
      </c>
    </row>
    <row r="189" spans="1:5" ht="45" customHeight="1" x14ac:dyDescent="0.15">
      <c r="A189" s="1" t="s">
        <v>8</v>
      </c>
      <c r="B189" s="1" t="s">
        <v>9</v>
      </c>
      <c r="C189" s="1" t="s">
        <v>10</v>
      </c>
      <c r="D189" s="26" t="s">
        <v>11</v>
      </c>
      <c r="E189" s="27"/>
    </row>
    <row r="190" spans="1:5" ht="45" customHeight="1" x14ac:dyDescent="0.15">
      <c r="A190" s="1" t="s">
        <v>296</v>
      </c>
      <c r="B190" s="28" t="s">
        <v>297</v>
      </c>
      <c r="C190" s="29"/>
      <c r="D190" s="28" t="s">
        <v>298</v>
      </c>
      <c r="E190" s="29"/>
    </row>
    <row r="191" spans="1:5" ht="45" customHeight="1" x14ac:dyDescent="0.15">
      <c r="A191" s="1" t="s">
        <v>299</v>
      </c>
      <c r="B191" s="28" t="s">
        <v>300</v>
      </c>
      <c r="C191" s="29"/>
      <c r="D191" s="28" t="s">
        <v>301</v>
      </c>
      <c r="E191" s="29"/>
    </row>
    <row r="192" spans="1:5" ht="193.5" customHeight="1" x14ac:dyDescent="0.15">
      <c r="A192" s="30" t="s">
        <v>302</v>
      </c>
      <c r="B192" s="31"/>
      <c r="C192" s="31"/>
      <c r="D192" s="31"/>
      <c r="E192" s="32"/>
    </row>
    <row r="193" spans="1:5" ht="44" customHeight="1" x14ac:dyDescent="0.15">
      <c r="A193" s="1" t="s">
        <v>0</v>
      </c>
      <c r="B193" s="28" t="s">
        <v>1</v>
      </c>
      <c r="C193" s="29"/>
      <c r="D193" s="28" t="s">
        <v>303</v>
      </c>
      <c r="E193" s="29"/>
    </row>
    <row r="194" spans="1:5" ht="46" customHeight="1" x14ac:dyDescent="0.15">
      <c r="A194" s="1" t="s">
        <v>127</v>
      </c>
      <c r="B194" s="1" t="s">
        <v>91</v>
      </c>
      <c r="C194" s="2" t="s">
        <v>5</v>
      </c>
      <c r="D194" s="1" t="s">
        <v>6</v>
      </c>
      <c r="E194" s="1" t="s">
        <v>7</v>
      </c>
    </row>
    <row r="195" spans="1:5" ht="45" customHeight="1" x14ac:dyDescent="0.15">
      <c r="A195" s="1" t="s">
        <v>8</v>
      </c>
      <c r="B195" s="1" t="s">
        <v>9</v>
      </c>
      <c r="C195" s="1" t="s">
        <v>10</v>
      </c>
      <c r="D195" s="26" t="s">
        <v>11</v>
      </c>
      <c r="E195" s="27"/>
    </row>
    <row r="196" spans="1:5" ht="45" customHeight="1" x14ac:dyDescent="0.15">
      <c r="A196" s="1" t="s">
        <v>304</v>
      </c>
      <c r="B196" s="28" t="s">
        <v>305</v>
      </c>
      <c r="C196" s="29"/>
      <c r="D196" s="28" t="s">
        <v>306</v>
      </c>
      <c r="E196" s="29"/>
    </row>
    <row r="197" spans="1:5" ht="45" customHeight="1" x14ac:dyDescent="0.15">
      <c r="A197" s="1" t="s">
        <v>307</v>
      </c>
      <c r="B197" s="28" t="s">
        <v>308</v>
      </c>
      <c r="C197" s="29"/>
      <c r="D197" s="28" t="s">
        <v>309</v>
      </c>
      <c r="E197" s="29"/>
    </row>
    <row r="198" spans="1:5" ht="193.5" customHeight="1" x14ac:dyDescent="0.15">
      <c r="A198" s="30" t="s">
        <v>293</v>
      </c>
      <c r="B198" s="31"/>
      <c r="C198" s="31"/>
      <c r="D198" s="31"/>
      <c r="E198" s="32"/>
    </row>
    <row r="199" spans="1:5" ht="44" customHeight="1" x14ac:dyDescent="0.15">
      <c r="A199" s="1" t="s">
        <v>0</v>
      </c>
      <c r="B199" s="28" t="s">
        <v>1</v>
      </c>
      <c r="C199" s="29"/>
      <c r="D199" s="28" t="s">
        <v>310</v>
      </c>
      <c r="E199" s="29"/>
    </row>
    <row r="200" spans="1:5" ht="46" customHeight="1" x14ac:dyDescent="0.15">
      <c r="A200" s="1" t="s">
        <v>127</v>
      </c>
      <c r="B200" s="1" t="s">
        <v>82</v>
      </c>
      <c r="C200" s="2" t="s">
        <v>5</v>
      </c>
      <c r="D200" s="1" t="s">
        <v>6</v>
      </c>
      <c r="E200" s="1" t="s">
        <v>7</v>
      </c>
    </row>
    <row r="201" spans="1:5" ht="45" customHeight="1" x14ac:dyDescent="0.15">
      <c r="A201" s="1" t="s">
        <v>8</v>
      </c>
      <c r="B201" s="1" t="s">
        <v>9</v>
      </c>
      <c r="C201" s="1" t="s">
        <v>10</v>
      </c>
      <c r="D201" s="26" t="s">
        <v>11</v>
      </c>
      <c r="E201" s="27"/>
    </row>
    <row r="202" spans="1:5" ht="45" customHeight="1" x14ac:dyDescent="0.15">
      <c r="A202" s="1" t="s">
        <v>311</v>
      </c>
      <c r="B202" s="28" t="s">
        <v>312</v>
      </c>
      <c r="C202" s="29"/>
      <c r="D202" s="28" t="s">
        <v>313</v>
      </c>
      <c r="E202" s="29"/>
    </row>
    <row r="203" spans="1:5" ht="45" customHeight="1" x14ac:dyDescent="0.15">
      <c r="A203" s="1" t="s">
        <v>314</v>
      </c>
      <c r="B203" s="28" t="s">
        <v>315</v>
      </c>
      <c r="C203" s="29"/>
      <c r="D203" s="28" t="s">
        <v>316</v>
      </c>
      <c r="E203" s="29"/>
    </row>
    <row r="204" spans="1:5" ht="193.5" customHeight="1" x14ac:dyDescent="0.15">
      <c r="A204" s="30" t="s">
        <v>317</v>
      </c>
      <c r="B204" s="31"/>
      <c r="C204" s="31"/>
      <c r="D204" s="31"/>
      <c r="E204" s="32"/>
    </row>
    <row r="205" spans="1:5" ht="44" customHeight="1" x14ac:dyDescent="0.15">
      <c r="A205" s="1" t="s">
        <v>0</v>
      </c>
      <c r="B205" s="28" t="s">
        <v>1</v>
      </c>
      <c r="C205" s="29"/>
      <c r="D205" s="28" t="s">
        <v>318</v>
      </c>
      <c r="E205" s="29"/>
    </row>
    <row r="206" spans="1:5" ht="46" customHeight="1" x14ac:dyDescent="0.15">
      <c r="A206" s="1" t="s">
        <v>127</v>
      </c>
      <c r="B206" s="1" t="s">
        <v>22</v>
      </c>
      <c r="C206" s="2" t="s">
        <v>5</v>
      </c>
      <c r="D206" s="1" t="s">
        <v>6</v>
      </c>
      <c r="E206" s="1" t="s">
        <v>7</v>
      </c>
    </row>
    <row r="207" spans="1:5" ht="45" customHeight="1" x14ac:dyDescent="0.15">
      <c r="A207" s="1" t="s">
        <v>8</v>
      </c>
      <c r="B207" s="1" t="s">
        <v>9</v>
      </c>
      <c r="C207" s="1" t="s">
        <v>10</v>
      </c>
      <c r="D207" s="26" t="s">
        <v>11</v>
      </c>
      <c r="E207" s="27"/>
    </row>
    <row r="208" spans="1:5" ht="45" customHeight="1" x14ac:dyDescent="0.15">
      <c r="A208" s="1" t="s">
        <v>319</v>
      </c>
      <c r="B208" s="28" t="s">
        <v>320</v>
      </c>
      <c r="C208" s="29"/>
      <c r="D208" s="28" t="s">
        <v>321</v>
      </c>
      <c r="E208" s="29"/>
    </row>
    <row r="209" spans="1:5" ht="45" customHeight="1" x14ac:dyDescent="0.15">
      <c r="A209" s="1" t="s">
        <v>322</v>
      </c>
      <c r="B209" s="28" t="s">
        <v>323</v>
      </c>
      <c r="C209" s="29"/>
      <c r="D209" s="28" t="s">
        <v>324</v>
      </c>
      <c r="E209" s="29"/>
    </row>
    <row r="210" spans="1:5" ht="193.5" customHeight="1" x14ac:dyDescent="0.15">
      <c r="A210" s="30" t="s">
        <v>325</v>
      </c>
      <c r="B210" s="31"/>
      <c r="C210" s="31"/>
      <c r="D210" s="31"/>
      <c r="E210" s="32"/>
    </row>
    <row r="211" spans="1:5" ht="44" customHeight="1" x14ac:dyDescent="0.15">
      <c r="A211" s="1" t="s">
        <v>0</v>
      </c>
      <c r="B211" s="28" t="s">
        <v>154</v>
      </c>
      <c r="C211" s="29"/>
      <c r="D211" s="28" t="s">
        <v>326</v>
      </c>
      <c r="E211" s="29"/>
    </row>
    <row r="212" spans="1:5" ht="46" customHeight="1" x14ac:dyDescent="0.15">
      <c r="A212" s="1" t="s">
        <v>327</v>
      </c>
      <c r="B212" s="1" t="s">
        <v>22</v>
      </c>
      <c r="C212" s="2" t="s">
        <v>5</v>
      </c>
      <c r="D212" s="1" t="s">
        <v>157</v>
      </c>
      <c r="E212" s="1" t="s">
        <v>158</v>
      </c>
    </row>
    <row r="213" spans="1:5" ht="45" customHeight="1" x14ac:dyDescent="0.15">
      <c r="A213" s="1" t="s">
        <v>8</v>
      </c>
      <c r="B213" s="1" t="s">
        <v>9</v>
      </c>
      <c r="C213" s="1" t="s">
        <v>39</v>
      </c>
      <c r="D213" s="26" t="s">
        <v>11</v>
      </c>
      <c r="E213" s="27"/>
    </row>
    <row r="214" spans="1:5" ht="45" customHeight="1" x14ac:dyDescent="0.15">
      <c r="A214" s="1" t="s">
        <v>328</v>
      </c>
      <c r="B214" s="28" t="s">
        <v>329</v>
      </c>
      <c r="C214" s="29"/>
      <c r="D214" s="28" t="s">
        <v>330</v>
      </c>
      <c r="E214" s="29"/>
    </row>
    <row r="215" spans="1:5" ht="45" customHeight="1" x14ac:dyDescent="0.15">
      <c r="A215" s="1" t="s">
        <v>331</v>
      </c>
      <c r="B215" s="28" t="s">
        <v>332</v>
      </c>
      <c r="C215" s="29"/>
      <c r="D215" s="28" t="s">
        <v>333</v>
      </c>
      <c r="E215" s="29"/>
    </row>
    <row r="216" spans="1:5" ht="193.5" customHeight="1" x14ac:dyDescent="0.15">
      <c r="A216" s="30" t="s">
        <v>334</v>
      </c>
      <c r="B216" s="31"/>
      <c r="C216" s="31"/>
      <c r="D216" s="31"/>
      <c r="E216" s="32"/>
    </row>
    <row r="217" spans="1:5" ht="44" customHeight="1" x14ac:dyDescent="0.15">
      <c r="A217" s="1" t="s">
        <v>0</v>
      </c>
      <c r="B217" s="28" t="s">
        <v>154</v>
      </c>
      <c r="C217" s="29"/>
      <c r="D217" s="28" t="s">
        <v>335</v>
      </c>
      <c r="E217" s="29"/>
    </row>
    <row r="218" spans="1:5" ht="46" customHeight="1" x14ac:dyDescent="0.15">
      <c r="A218" s="1" t="s">
        <v>327</v>
      </c>
      <c r="B218" s="1" t="s">
        <v>336</v>
      </c>
      <c r="C218" s="2" t="s">
        <v>5</v>
      </c>
      <c r="D218" s="1" t="s">
        <v>157</v>
      </c>
      <c r="E218" s="1" t="s">
        <v>158</v>
      </c>
    </row>
    <row r="219" spans="1:5" ht="45" customHeight="1" x14ac:dyDescent="0.15">
      <c r="A219" s="1" t="s">
        <v>8</v>
      </c>
      <c r="B219" s="1" t="s">
        <v>9</v>
      </c>
      <c r="C219" s="1" t="s">
        <v>39</v>
      </c>
      <c r="D219" s="26" t="s">
        <v>11</v>
      </c>
      <c r="E219" s="27"/>
    </row>
    <row r="220" spans="1:5" ht="45" customHeight="1" x14ac:dyDescent="0.15">
      <c r="A220" s="1" t="s">
        <v>337</v>
      </c>
      <c r="B220" s="28" t="s">
        <v>338</v>
      </c>
      <c r="C220" s="29"/>
      <c r="D220" s="28" t="s">
        <v>339</v>
      </c>
      <c r="E220" s="29"/>
    </row>
    <row r="221" spans="1:5" ht="45" customHeight="1" x14ac:dyDescent="0.15">
      <c r="A221" s="1" t="s">
        <v>340</v>
      </c>
      <c r="B221" s="28" t="s">
        <v>341</v>
      </c>
      <c r="C221" s="29"/>
      <c r="D221" s="28" t="s">
        <v>342</v>
      </c>
      <c r="E221" s="29"/>
    </row>
    <row r="222" spans="1:5" ht="193.5" customHeight="1" x14ac:dyDescent="0.15">
      <c r="A222" s="30" t="s">
        <v>334</v>
      </c>
      <c r="B222" s="31"/>
      <c r="C222" s="31"/>
      <c r="D222" s="31"/>
      <c r="E222" s="32"/>
    </row>
    <row r="223" spans="1:5" ht="44" customHeight="1" x14ac:dyDescent="0.15">
      <c r="A223" s="1" t="s">
        <v>0</v>
      </c>
      <c r="B223" s="28" t="s">
        <v>154</v>
      </c>
      <c r="C223" s="29"/>
      <c r="D223" s="28" t="s">
        <v>343</v>
      </c>
      <c r="E223" s="29"/>
    </row>
    <row r="224" spans="1:5" ht="46" customHeight="1" x14ac:dyDescent="0.15">
      <c r="A224" s="1" t="s">
        <v>156</v>
      </c>
      <c r="B224" s="1" t="s">
        <v>344</v>
      </c>
      <c r="C224" s="2" t="s">
        <v>5</v>
      </c>
      <c r="D224" s="1" t="s">
        <v>157</v>
      </c>
      <c r="E224" s="1" t="s">
        <v>158</v>
      </c>
    </row>
    <row r="225" spans="1:5" ht="45" customHeight="1" x14ac:dyDescent="0.15">
      <c r="A225" s="1" t="s">
        <v>8</v>
      </c>
      <c r="B225" s="1" t="s">
        <v>9</v>
      </c>
      <c r="C225" s="1" t="s">
        <v>39</v>
      </c>
      <c r="D225" s="26" t="s">
        <v>11</v>
      </c>
      <c r="E225" s="27"/>
    </row>
    <row r="226" spans="1:5" ht="45" customHeight="1" x14ac:dyDescent="0.15">
      <c r="A226" s="1" t="s">
        <v>345</v>
      </c>
      <c r="B226" s="28" t="s">
        <v>346</v>
      </c>
      <c r="C226" s="29"/>
      <c r="D226" s="28" t="s">
        <v>347</v>
      </c>
      <c r="E226" s="29"/>
    </row>
    <row r="227" spans="1:5" ht="45" customHeight="1" x14ac:dyDescent="0.15">
      <c r="A227" s="1" t="s">
        <v>348</v>
      </c>
      <c r="B227" s="28" t="s">
        <v>349</v>
      </c>
      <c r="C227" s="29"/>
      <c r="D227" s="28" t="s">
        <v>350</v>
      </c>
      <c r="E227" s="29"/>
    </row>
    <row r="228" spans="1:5" ht="193.5" customHeight="1" x14ac:dyDescent="0.15">
      <c r="A228" s="30" t="s">
        <v>334</v>
      </c>
      <c r="B228" s="31"/>
      <c r="C228" s="31"/>
      <c r="D228" s="31"/>
      <c r="E228" s="32"/>
    </row>
    <row r="229" spans="1:5" ht="44" customHeight="1" x14ac:dyDescent="0.15">
      <c r="A229" s="1" t="s">
        <v>0</v>
      </c>
      <c r="B229" s="28" t="s">
        <v>154</v>
      </c>
      <c r="C229" s="29"/>
      <c r="D229" s="28" t="s">
        <v>351</v>
      </c>
      <c r="E229" s="29"/>
    </row>
    <row r="230" spans="1:5" ht="46" customHeight="1" x14ac:dyDescent="0.15">
      <c r="A230" s="1" t="s">
        <v>327</v>
      </c>
      <c r="B230" s="1" t="s">
        <v>352</v>
      </c>
      <c r="C230" s="2" t="s">
        <v>5</v>
      </c>
      <c r="D230" s="1" t="s">
        <v>157</v>
      </c>
      <c r="E230" s="1" t="s">
        <v>158</v>
      </c>
    </row>
    <row r="231" spans="1:5" ht="45" customHeight="1" x14ac:dyDescent="0.15">
      <c r="A231" s="1" t="s">
        <v>8</v>
      </c>
      <c r="B231" s="1" t="s">
        <v>9</v>
      </c>
      <c r="C231" s="1" t="s">
        <v>39</v>
      </c>
      <c r="D231" s="26" t="s">
        <v>11</v>
      </c>
      <c r="E231" s="27"/>
    </row>
    <row r="232" spans="1:5" ht="45" customHeight="1" x14ac:dyDescent="0.15">
      <c r="A232" s="1" t="s">
        <v>353</v>
      </c>
      <c r="B232" s="28" t="s">
        <v>354</v>
      </c>
      <c r="C232" s="29"/>
      <c r="D232" s="28" t="s">
        <v>355</v>
      </c>
      <c r="E232" s="29"/>
    </row>
    <row r="233" spans="1:5" ht="45" customHeight="1" x14ac:dyDescent="0.15">
      <c r="A233" s="1" t="s">
        <v>356</v>
      </c>
      <c r="B233" s="28" t="s">
        <v>357</v>
      </c>
      <c r="C233" s="29"/>
      <c r="D233" s="28" t="s">
        <v>358</v>
      </c>
      <c r="E233" s="29"/>
    </row>
    <row r="234" spans="1:5" ht="193.5" customHeight="1" x14ac:dyDescent="0.15">
      <c r="A234" s="30" t="s">
        <v>334</v>
      </c>
      <c r="B234" s="31"/>
      <c r="C234" s="31"/>
      <c r="D234" s="31"/>
      <c r="E234" s="32"/>
    </row>
    <row r="235" spans="1:5" ht="44" customHeight="1" x14ac:dyDescent="0.15">
      <c r="A235" s="1" t="s">
        <v>0</v>
      </c>
      <c r="B235" s="28" t="s">
        <v>154</v>
      </c>
      <c r="C235" s="29"/>
      <c r="D235" s="28" t="s">
        <v>359</v>
      </c>
      <c r="E235" s="29"/>
    </row>
    <row r="236" spans="1:5" ht="46" customHeight="1" x14ac:dyDescent="0.15">
      <c r="A236" s="1" t="s">
        <v>156</v>
      </c>
      <c r="B236" s="1" t="s">
        <v>65</v>
      </c>
      <c r="C236" s="2" t="s">
        <v>5</v>
      </c>
      <c r="D236" s="1" t="s">
        <v>157</v>
      </c>
      <c r="E236" s="1" t="s">
        <v>158</v>
      </c>
    </row>
    <row r="237" spans="1:5" ht="45" customHeight="1" x14ac:dyDescent="0.15">
      <c r="A237" s="1" t="s">
        <v>8</v>
      </c>
      <c r="B237" s="1" t="s">
        <v>9</v>
      </c>
      <c r="C237" s="1" t="s">
        <v>39</v>
      </c>
      <c r="D237" s="26" t="s">
        <v>11</v>
      </c>
      <c r="E237" s="27"/>
    </row>
    <row r="238" spans="1:5" ht="45" customHeight="1" x14ac:dyDescent="0.15">
      <c r="A238" s="1" t="s">
        <v>360</v>
      </c>
      <c r="B238" s="28" t="s">
        <v>361</v>
      </c>
      <c r="C238" s="29"/>
      <c r="D238" s="28" t="s">
        <v>362</v>
      </c>
      <c r="E238" s="29"/>
    </row>
    <row r="239" spans="1:5" ht="45" customHeight="1" x14ac:dyDescent="0.15">
      <c r="A239" s="1" t="s">
        <v>363</v>
      </c>
      <c r="B239" s="28" t="s">
        <v>364</v>
      </c>
      <c r="C239" s="29"/>
      <c r="D239" s="28" t="s">
        <v>365</v>
      </c>
      <c r="E239" s="29"/>
    </row>
    <row r="240" spans="1:5" ht="193.5" customHeight="1" x14ac:dyDescent="0.15">
      <c r="A240" s="30" t="s">
        <v>334</v>
      </c>
      <c r="B240" s="31"/>
      <c r="C240" s="31"/>
      <c r="D240" s="31"/>
      <c r="E240" s="32"/>
    </row>
    <row r="241" spans="1:5" ht="44" customHeight="1" x14ac:dyDescent="0.15">
      <c r="A241" s="1" t="s">
        <v>0</v>
      </c>
      <c r="B241" s="28" t="s">
        <v>154</v>
      </c>
      <c r="C241" s="29"/>
      <c r="D241" s="28" t="s">
        <v>366</v>
      </c>
      <c r="E241" s="29"/>
    </row>
    <row r="242" spans="1:5" ht="46" customHeight="1" x14ac:dyDescent="0.15">
      <c r="A242" s="1" t="s">
        <v>156</v>
      </c>
      <c r="B242" s="1" t="s">
        <v>367</v>
      </c>
      <c r="C242" s="2" t="s">
        <v>5</v>
      </c>
      <c r="D242" s="1" t="s">
        <v>157</v>
      </c>
      <c r="E242" s="1" t="s">
        <v>158</v>
      </c>
    </row>
    <row r="243" spans="1:5" ht="45" customHeight="1" x14ac:dyDescent="0.15">
      <c r="A243" s="1" t="s">
        <v>8</v>
      </c>
      <c r="B243" s="1" t="s">
        <v>9</v>
      </c>
      <c r="C243" s="1" t="s">
        <v>39</v>
      </c>
      <c r="D243" s="26" t="s">
        <v>11</v>
      </c>
      <c r="E243" s="27"/>
    </row>
    <row r="244" spans="1:5" ht="45" customHeight="1" x14ac:dyDescent="0.15">
      <c r="A244" s="1" t="s">
        <v>368</v>
      </c>
      <c r="B244" s="28" t="s">
        <v>369</v>
      </c>
      <c r="C244" s="29"/>
      <c r="D244" s="28" t="s">
        <v>370</v>
      </c>
      <c r="E244" s="29"/>
    </row>
    <row r="245" spans="1:5" ht="45" customHeight="1" x14ac:dyDescent="0.15">
      <c r="A245" s="1" t="s">
        <v>371</v>
      </c>
      <c r="B245" s="28" t="s">
        <v>372</v>
      </c>
      <c r="C245" s="29"/>
      <c r="D245" s="28" t="s">
        <v>373</v>
      </c>
      <c r="E245" s="29"/>
    </row>
    <row r="246" spans="1:5" ht="193.5" customHeight="1" x14ac:dyDescent="0.15">
      <c r="A246" s="30" t="s">
        <v>334</v>
      </c>
      <c r="B246" s="31"/>
      <c r="C246" s="31"/>
      <c r="D246" s="31"/>
      <c r="E246" s="32"/>
    </row>
    <row r="247" spans="1:5" ht="44" customHeight="1" x14ac:dyDescent="0.15">
      <c r="A247" s="1" t="s">
        <v>0</v>
      </c>
      <c r="B247" s="28" t="s">
        <v>154</v>
      </c>
      <c r="C247" s="29"/>
      <c r="D247" s="28" t="s">
        <v>374</v>
      </c>
      <c r="E247" s="29"/>
    </row>
    <row r="248" spans="1:5" ht="46" customHeight="1" x14ac:dyDescent="0.15">
      <c r="A248" s="1" t="s">
        <v>156</v>
      </c>
      <c r="B248" s="1" t="s">
        <v>219</v>
      </c>
      <c r="C248" s="2" t="s">
        <v>5</v>
      </c>
      <c r="D248" s="1" t="s">
        <v>157</v>
      </c>
      <c r="E248" s="1" t="s">
        <v>158</v>
      </c>
    </row>
    <row r="249" spans="1:5" ht="45" customHeight="1" x14ac:dyDescent="0.15">
      <c r="A249" s="1" t="s">
        <v>8</v>
      </c>
      <c r="B249" s="1" t="s">
        <v>9</v>
      </c>
      <c r="C249" s="1" t="s">
        <v>39</v>
      </c>
      <c r="D249" s="26" t="s">
        <v>11</v>
      </c>
      <c r="E249" s="27"/>
    </row>
    <row r="250" spans="1:5" ht="45" customHeight="1" x14ac:dyDescent="0.15">
      <c r="A250" s="1" t="s">
        <v>375</v>
      </c>
      <c r="B250" s="28" t="s">
        <v>376</v>
      </c>
      <c r="C250" s="29"/>
      <c r="D250" s="28" t="s">
        <v>377</v>
      </c>
      <c r="E250" s="29"/>
    </row>
    <row r="251" spans="1:5" ht="45" customHeight="1" x14ac:dyDescent="0.15">
      <c r="A251" s="1" t="s">
        <v>378</v>
      </c>
      <c r="B251" s="28" t="s">
        <v>379</v>
      </c>
      <c r="C251" s="29"/>
      <c r="D251" s="28" t="s">
        <v>380</v>
      </c>
      <c r="E251" s="29"/>
    </row>
    <row r="252" spans="1:5" ht="193.5" customHeight="1" x14ac:dyDescent="0.15">
      <c r="A252" s="30" t="s">
        <v>381</v>
      </c>
      <c r="B252" s="31"/>
      <c r="C252" s="31"/>
      <c r="D252" s="31"/>
      <c r="E252" s="32"/>
    </row>
    <row r="253" spans="1:5" ht="44" customHeight="1" x14ac:dyDescent="0.15">
      <c r="A253" s="1" t="s">
        <v>0</v>
      </c>
      <c r="B253" s="28" t="s">
        <v>154</v>
      </c>
      <c r="C253" s="29"/>
      <c r="D253" s="28" t="s">
        <v>382</v>
      </c>
      <c r="E253" s="29"/>
    </row>
    <row r="254" spans="1:5" ht="46" customHeight="1" x14ac:dyDescent="0.15">
      <c r="A254" s="1" t="s">
        <v>383</v>
      </c>
      <c r="B254" s="1" t="s">
        <v>227</v>
      </c>
      <c r="C254" s="2" t="s">
        <v>5</v>
      </c>
      <c r="D254" s="1" t="s">
        <v>157</v>
      </c>
      <c r="E254" s="1" t="s">
        <v>158</v>
      </c>
    </row>
    <row r="255" spans="1:5" ht="45" customHeight="1" x14ac:dyDescent="0.15">
      <c r="A255" s="1" t="s">
        <v>8</v>
      </c>
      <c r="B255" s="1" t="s">
        <v>9</v>
      </c>
      <c r="C255" s="1" t="s">
        <v>39</v>
      </c>
      <c r="D255" s="26" t="s">
        <v>11</v>
      </c>
      <c r="E255" s="27"/>
    </row>
    <row r="256" spans="1:5" ht="45" customHeight="1" x14ac:dyDescent="0.15">
      <c r="A256" s="1" t="s">
        <v>384</v>
      </c>
      <c r="B256" s="28" t="s">
        <v>385</v>
      </c>
      <c r="C256" s="29"/>
      <c r="D256" s="28" t="s">
        <v>386</v>
      </c>
      <c r="E256" s="29"/>
    </row>
    <row r="257" spans="1:5" ht="45" customHeight="1" x14ac:dyDescent="0.15">
      <c r="A257" s="1" t="s">
        <v>387</v>
      </c>
      <c r="B257" s="28" t="s">
        <v>388</v>
      </c>
      <c r="C257" s="29"/>
      <c r="D257" s="28" t="s">
        <v>389</v>
      </c>
      <c r="E257" s="29"/>
    </row>
    <row r="258" spans="1:5" ht="193.5" customHeight="1" x14ac:dyDescent="0.15">
      <c r="A258" s="30" t="s">
        <v>334</v>
      </c>
      <c r="B258" s="31"/>
      <c r="C258" s="31"/>
      <c r="D258" s="31"/>
      <c r="E258" s="32"/>
    </row>
    <row r="259" spans="1:5" ht="44" customHeight="1" x14ac:dyDescent="0.15">
      <c r="A259" s="1" t="s">
        <v>0</v>
      </c>
      <c r="B259" s="28" t="s">
        <v>154</v>
      </c>
      <c r="C259" s="29"/>
      <c r="D259" s="28" t="s">
        <v>390</v>
      </c>
      <c r="E259" s="29"/>
    </row>
    <row r="260" spans="1:5" ht="46" customHeight="1" x14ac:dyDescent="0.15">
      <c r="A260" s="1" t="s">
        <v>391</v>
      </c>
      <c r="B260" s="1" t="s">
        <v>22</v>
      </c>
      <c r="C260" s="2" t="s">
        <v>5</v>
      </c>
      <c r="D260" s="1" t="s">
        <v>157</v>
      </c>
      <c r="E260" s="1" t="s">
        <v>158</v>
      </c>
    </row>
    <row r="261" spans="1:5" ht="45" customHeight="1" x14ac:dyDescent="0.15">
      <c r="A261" s="1" t="s">
        <v>8</v>
      </c>
      <c r="B261" s="1" t="s">
        <v>9</v>
      </c>
      <c r="C261" s="1" t="s">
        <v>39</v>
      </c>
      <c r="D261" s="26" t="s">
        <v>159</v>
      </c>
      <c r="E261" s="27"/>
    </row>
    <row r="262" spans="1:5" ht="45" customHeight="1" x14ac:dyDescent="0.15">
      <c r="A262" s="1" t="s">
        <v>392</v>
      </c>
      <c r="B262" s="28" t="s">
        <v>393</v>
      </c>
      <c r="C262" s="29"/>
      <c r="D262" s="28" t="s">
        <v>394</v>
      </c>
      <c r="E262" s="29"/>
    </row>
    <row r="263" spans="1:5" ht="45" customHeight="1" x14ac:dyDescent="0.15">
      <c r="A263" s="1" t="s">
        <v>395</v>
      </c>
      <c r="B263" s="28" t="s">
        <v>396</v>
      </c>
      <c r="C263" s="29"/>
      <c r="D263" s="28" t="s">
        <v>397</v>
      </c>
      <c r="E263" s="29"/>
    </row>
    <row r="264" spans="1:5" ht="193.5" customHeight="1" x14ac:dyDescent="0.15">
      <c r="A264" s="30" t="s">
        <v>398</v>
      </c>
      <c r="B264" s="31"/>
      <c r="C264" s="31"/>
      <c r="D264" s="31"/>
      <c r="E264" s="32"/>
    </row>
    <row r="265" spans="1:5" ht="44" customHeight="1" x14ac:dyDescent="0.15">
      <c r="A265" s="1" t="s">
        <v>0</v>
      </c>
      <c r="B265" s="28" t="s">
        <v>154</v>
      </c>
      <c r="C265" s="29"/>
      <c r="D265" s="28" t="s">
        <v>399</v>
      </c>
      <c r="E265" s="29"/>
    </row>
    <row r="266" spans="1:5" ht="46" customHeight="1" x14ac:dyDescent="0.15">
      <c r="A266" s="1" t="s">
        <v>400</v>
      </c>
      <c r="B266" s="1" t="s">
        <v>251</v>
      </c>
      <c r="C266" s="2" t="s">
        <v>5</v>
      </c>
      <c r="D266" s="1" t="s">
        <v>157</v>
      </c>
      <c r="E266" s="1" t="s">
        <v>158</v>
      </c>
    </row>
    <row r="267" spans="1:5" ht="45" customHeight="1" x14ac:dyDescent="0.15">
      <c r="A267" s="1" t="s">
        <v>8</v>
      </c>
      <c r="B267" s="1" t="s">
        <v>9</v>
      </c>
      <c r="C267" s="1" t="s">
        <v>39</v>
      </c>
      <c r="D267" s="26" t="s">
        <v>159</v>
      </c>
      <c r="E267" s="27"/>
    </row>
    <row r="268" spans="1:5" ht="45" customHeight="1" x14ac:dyDescent="0.15">
      <c r="A268" s="1" t="s">
        <v>401</v>
      </c>
      <c r="B268" s="28" t="s">
        <v>402</v>
      </c>
      <c r="C268" s="29"/>
      <c r="D268" s="28" t="s">
        <v>403</v>
      </c>
      <c r="E268" s="29"/>
    </row>
    <row r="269" spans="1:5" ht="45" customHeight="1" x14ac:dyDescent="0.15">
      <c r="A269" s="1" t="s">
        <v>404</v>
      </c>
      <c r="B269" s="28" t="s">
        <v>405</v>
      </c>
      <c r="C269" s="29"/>
      <c r="D269" s="28" t="s">
        <v>406</v>
      </c>
      <c r="E269" s="29"/>
    </row>
    <row r="270" spans="1:5" ht="193.5" customHeight="1" x14ac:dyDescent="0.15">
      <c r="A270" s="30" t="s">
        <v>407</v>
      </c>
      <c r="B270" s="31"/>
      <c r="C270" s="31"/>
      <c r="D270" s="31"/>
      <c r="E270" s="32"/>
    </row>
    <row r="271" spans="1:5" ht="44" customHeight="1" x14ac:dyDescent="0.15">
      <c r="A271" s="1" t="s">
        <v>0</v>
      </c>
      <c r="B271" s="28" t="s">
        <v>154</v>
      </c>
      <c r="C271" s="29"/>
      <c r="D271" s="28" t="s">
        <v>408</v>
      </c>
      <c r="E271" s="29"/>
    </row>
    <row r="272" spans="1:5" ht="46" customHeight="1" x14ac:dyDescent="0.15">
      <c r="A272" s="1" t="s">
        <v>156</v>
      </c>
      <c r="B272" s="1" t="s">
        <v>91</v>
      </c>
      <c r="C272" s="2" t="s">
        <v>5</v>
      </c>
      <c r="D272" s="1" t="s">
        <v>157</v>
      </c>
      <c r="E272" s="1" t="s">
        <v>158</v>
      </c>
    </row>
    <row r="273" spans="1:5" ht="45" customHeight="1" x14ac:dyDescent="0.15">
      <c r="A273" s="1" t="s">
        <v>8</v>
      </c>
      <c r="B273" s="1" t="s">
        <v>9</v>
      </c>
      <c r="C273" s="1" t="s">
        <v>39</v>
      </c>
      <c r="D273" s="26" t="s">
        <v>11</v>
      </c>
      <c r="E273" s="27"/>
    </row>
    <row r="274" spans="1:5" ht="45" customHeight="1" x14ac:dyDescent="0.15">
      <c r="A274" s="1" t="s">
        <v>409</v>
      </c>
      <c r="B274" s="28" t="s">
        <v>410</v>
      </c>
      <c r="C274" s="29"/>
      <c r="D274" s="28" t="s">
        <v>411</v>
      </c>
      <c r="E274" s="29"/>
    </row>
    <row r="275" spans="1:5" ht="45" customHeight="1" x14ac:dyDescent="0.15">
      <c r="A275" s="1" t="s">
        <v>412</v>
      </c>
      <c r="B275" s="28" t="s">
        <v>413</v>
      </c>
      <c r="C275" s="29"/>
      <c r="D275" s="28" t="s">
        <v>414</v>
      </c>
      <c r="E275" s="29"/>
    </row>
    <row r="276" spans="1:5" ht="193.5" customHeight="1" x14ac:dyDescent="0.15">
      <c r="A276" s="30" t="s">
        <v>334</v>
      </c>
      <c r="B276" s="31"/>
      <c r="C276" s="31"/>
      <c r="D276" s="31"/>
      <c r="E276" s="32"/>
    </row>
    <row r="277" spans="1:5" ht="44" customHeight="1" x14ac:dyDescent="0.15">
      <c r="A277" s="1" t="s">
        <v>0</v>
      </c>
      <c r="B277" s="28" t="s">
        <v>154</v>
      </c>
      <c r="C277" s="29"/>
      <c r="D277" s="28" t="s">
        <v>366</v>
      </c>
      <c r="E277" s="29"/>
    </row>
    <row r="278" spans="1:5" ht="46" customHeight="1" x14ac:dyDescent="0.15">
      <c r="A278" s="1" t="s">
        <v>156</v>
      </c>
      <c r="B278" s="1" t="s">
        <v>367</v>
      </c>
      <c r="C278" s="2" t="s">
        <v>5</v>
      </c>
      <c r="D278" s="1" t="s">
        <v>157</v>
      </c>
      <c r="E278" s="1" t="s">
        <v>158</v>
      </c>
    </row>
    <row r="279" spans="1:5" ht="45" customHeight="1" x14ac:dyDescent="0.15">
      <c r="A279" s="1" t="s">
        <v>8</v>
      </c>
      <c r="B279" s="1" t="s">
        <v>9</v>
      </c>
      <c r="C279" s="1" t="s">
        <v>39</v>
      </c>
      <c r="D279" s="26" t="s">
        <v>11</v>
      </c>
      <c r="E279" s="27"/>
    </row>
    <row r="280" spans="1:5" ht="45" customHeight="1" x14ac:dyDescent="0.15">
      <c r="A280" s="1" t="s">
        <v>368</v>
      </c>
      <c r="B280" s="28" t="s">
        <v>369</v>
      </c>
      <c r="C280" s="29"/>
      <c r="D280" s="28" t="s">
        <v>370</v>
      </c>
      <c r="E280" s="29"/>
    </row>
    <row r="281" spans="1:5" ht="45" customHeight="1" x14ac:dyDescent="0.15">
      <c r="A281" s="1" t="s">
        <v>371</v>
      </c>
      <c r="B281" s="28" t="s">
        <v>372</v>
      </c>
      <c r="C281" s="29"/>
      <c r="D281" s="28" t="s">
        <v>373</v>
      </c>
      <c r="E281" s="29"/>
    </row>
    <row r="282" spans="1:5" ht="193.5" customHeight="1" x14ac:dyDescent="0.15">
      <c r="A282" s="30" t="s">
        <v>334</v>
      </c>
      <c r="B282" s="31"/>
      <c r="C282" s="31"/>
      <c r="D282" s="31"/>
      <c r="E282" s="32"/>
    </row>
    <row r="283" spans="1:5" ht="44" customHeight="1" x14ac:dyDescent="0.15">
      <c r="A283" s="1" t="s">
        <v>0</v>
      </c>
      <c r="B283" s="28" t="s">
        <v>154</v>
      </c>
      <c r="C283" s="29"/>
      <c r="D283" s="28" t="s">
        <v>415</v>
      </c>
      <c r="E283" s="29"/>
    </row>
    <row r="284" spans="1:5" ht="46" customHeight="1" x14ac:dyDescent="0.15">
      <c r="A284" s="1" t="s">
        <v>156</v>
      </c>
      <c r="B284" s="1" t="s">
        <v>269</v>
      </c>
      <c r="C284" s="2" t="s">
        <v>5</v>
      </c>
      <c r="D284" s="1" t="s">
        <v>157</v>
      </c>
      <c r="E284" s="1" t="s">
        <v>158</v>
      </c>
    </row>
    <row r="285" spans="1:5" ht="45" customHeight="1" x14ac:dyDescent="0.15">
      <c r="A285" s="1" t="s">
        <v>8</v>
      </c>
      <c r="B285" s="1" t="s">
        <v>9</v>
      </c>
      <c r="C285" s="1" t="s">
        <v>39</v>
      </c>
      <c r="D285" s="26" t="s">
        <v>159</v>
      </c>
      <c r="E285" s="27"/>
    </row>
    <row r="286" spans="1:5" ht="45" customHeight="1" x14ac:dyDescent="0.15">
      <c r="A286" s="1" t="s">
        <v>416</v>
      </c>
      <c r="B286" s="28" t="s">
        <v>417</v>
      </c>
      <c r="C286" s="29"/>
      <c r="D286" s="28" t="s">
        <v>418</v>
      </c>
      <c r="E286" s="29"/>
    </row>
    <row r="287" spans="1:5" ht="45" customHeight="1" x14ac:dyDescent="0.15">
      <c r="A287" s="1" t="s">
        <v>419</v>
      </c>
      <c r="B287" s="28" t="s">
        <v>420</v>
      </c>
      <c r="C287" s="29"/>
      <c r="D287" s="28" t="s">
        <v>421</v>
      </c>
      <c r="E287" s="29"/>
    </row>
    <row r="288" spans="1:5" ht="193.5" customHeight="1" x14ac:dyDescent="0.15">
      <c r="A288" s="30" t="s">
        <v>334</v>
      </c>
      <c r="B288" s="31"/>
      <c r="C288" s="31"/>
      <c r="D288" s="31"/>
      <c r="E288" s="32"/>
    </row>
    <row r="289" spans="1:5" ht="44" customHeight="1" x14ac:dyDescent="0.15">
      <c r="A289" s="1" t="s">
        <v>0</v>
      </c>
      <c r="B289" s="28" t="s">
        <v>154</v>
      </c>
      <c r="C289" s="29"/>
      <c r="D289" s="28" t="s">
        <v>422</v>
      </c>
      <c r="E289" s="29"/>
    </row>
    <row r="290" spans="1:5" ht="46" customHeight="1" x14ac:dyDescent="0.15">
      <c r="A290" s="1" t="s">
        <v>423</v>
      </c>
      <c r="B290" s="1" t="s">
        <v>424</v>
      </c>
      <c r="C290" s="2" t="s">
        <v>5</v>
      </c>
      <c r="D290" s="1" t="s">
        <v>157</v>
      </c>
      <c r="E290" s="1" t="s">
        <v>158</v>
      </c>
    </row>
    <row r="291" spans="1:5" ht="45" customHeight="1" x14ac:dyDescent="0.15">
      <c r="A291" s="1" t="s">
        <v>8</v>
      </c>
      <c r="B291" s="1" t="s">
        <v>9</v>
      </c>
      <c r="C291" s="1" t="s">
        <v>39</v>
      </c>
      <c r="D291" s="26" t="s">
        <v>11</v>
      </c>
      <c r="E291" s="27"/>
    </row>
    <row r="292" spans="1:5" ht="45" customHeight="1" x14ac:dyDescent="0.15">
      <c r="A292" s="1" t="s">
        <v>425</v>
      </c>
      <c r="B292" s="28" t="s">
        <v>426</v>
      </c>
      <c r="C292" s="29"/>
      <c r="D292" s="28" t="s">
        <v>427</v>
      </c>
      <c r="E292" s="29"/>
    </row>
    <row r="293" spans="1:5" ht="45" customHeight="1" x14ac:dyDescent="0.15">
      <c r="A293" s="1" t="s">
        <v>428</v>
      </c>
      <c r="B293" s="28" t="s">
        <v>429</v>
      </c>
      <c r="C293" s="29"/>
      <c r="D293" s="28" t="s">
        <v>430</v>
      </c>
      <c r="E293" s="29"/>
    </row>
    <row r="294" spans="1:5" ht="193.5" customHeight="1" x14ac:dyDescent="0.15">
      <c r="A294" s="30" t="s">
        <v>431</v>
      </c>
      <c r="B294" s="31"/>
      <c r="C294" s="31"/>
      <c r="D294" s="31"/>
      <c r="E294" s="32"/>
    </row>
    <row r="295" spans="1:5" ht="44" customHeight="1" x14ac:dyDescent="0.15">
      <c r="A295" s="1" t="s">
        <v>0</v>
      </c>
      <c r="B295" s="28" t="s">
        <v>154</v>
      </c>
      <c r="C295" s="29"/>
      <c r="D295" s="28" t="s">
        <v>432</v>
      </c>
      <c r="E295" s="29"/>
    </row>
    <row r="296" spans="1:5" ht="46" customHeight="1" x14ac:dyDescent="0.15">
      <c r="A296" s="1" t="s">
        <v>156</v>
      </c>
      <c r="B296" s="1" t="s">
        <v>433</v>
      </c>
      <c r="C296" s="2" t="s">
        <v>5</v>
      </c>
      <c r="D296" s="1" t="s">
        <v>157</v>
      </c>
      <c r="E296" s="1" t="s">
        <v>158</v>
      </c>
    </row>
    <row r="297" spans="1:5" ht="45" customHeight="1" x14ac:dyDescent="0.15">
      <c r="A297" s="1" t="s">
        <v>8</v>
      </c>
      <c r="B297" s="1" t="s">
        <v>9</v>
      </c>
      <c r="C297" s="1" t="s">
        <v>39</v>
      </c>
      <c r="D297" s="26" t="s">
        <v>11</v>
      </c>
      <c r="E297" s="27"/>
    </row>
    <row r="298" spans="1:5" ht="45" customHeight="1" x14ac:dyDescent="0.15">
      <c r="A298" s="1" t="s">
        <v>434</v>
      </c>
      <c r="B298" s="28" t="s">
        <v>435</v>
      </c>
      <c r="C298" s="29"/>
      <c r="D298" s="28" t="s">
        <v>436</v>
      </c>
      <c r="E298" s="29"/>
    </row>
    <row r="299" spans="1:5" ht="45" customHeight="1" x14ac:dyDescent="0.15">
      <c r="A299" s="1" t="s">
        <v>437</v>
      </c>
      <c r="B299" s="28" t="s">
        <v>438</v>
      </c>
      <c r="C299" s="29"/>
      <c r="D299" s="28" t="s">
        <v>439</v>
      </c>
      <c r="E299" s="29"/>
    </row>
    <row r="300" spans="1:5" ht="193.5" customHeight="1" x14ac:dyDescent="0.15">
      <c r="A300" s="30" t="s">
        <v>334</v>
      </c>
      <c r="B300" s="31"/>
      <c r="C300" s="31"/>
      <c r="D300" s="31"/>
      <c r="E300" s="32"/>
    </row>
    <row r="301" spans="1:5" ht="44" customHeight="1" x14ac:dyDescent="0.15">
      <c r="A301" s="1" t="s">
        <v>0</v>
      </c>
      <c r="B301" s="28" t="s">
        <v>154</v>
      </c>
      <c r="C301" s="29"/>
      <c r="D301" s="28" t="s">
        <v>440</v>
      </c>
      <c r="E301" s="29"/>
    </row>
    <row r="302" spans="1:5" ht="46" customHeight="1" x14ac:dyDescent="0.15">
      <c r="A302" s="1" t="s">
        <v>156</v>
      </c>
      <c r="B302" s="1" t="s">
        <v>441</v>
      </c>
      <c r="C302" s="2" t="s">
        <v>5</v>
      </c>
      <c r="D302" s="1" t="s">
        <v>157</v>
      </c>
      <c r="E302" s="1" t="s">
        <v>158</v>
      </c>
    </row>
    <row r="303" spans="1:5" ht="45" customHeight="1" x14ac:dyDescent="0.15">
      <c r="A303" s="1" t="s">
        <v>8</v>
      </c>
      <c r="B303" s="1" t="s">
        <v>9</v>
      </c>
      <c r="C303" s="1" t="s">
        <v>39</v>
      </c>
      <c r="D303" s="26" t="s">
        <v>11</v>
      </c>
      <c r="E303" s="27"/>
    </row>
    <row r="304" spans="1:5" ht="45" customHeight="1" x14ac:dyDescent="0.15">
      <c r="A304" s="1" t="s">
        <v>442</v>
      </c>
      <c r="B304" s="28" t="s">
        <v>443</v>
      </c>
      <c r="C304" s="29"/>
      <c r="D304" s="28" t="s">
        <v>444</v>
      </c>
      <c r="E304" s="29"/>
    </row>
    <row r="305" spans="1:5" ht="45" customHeight="1" x14ac:dyDescent="0.15">
      <c r="A305" s="1" t="s">
        <v>445</v>
      </c>
      <c r="B305" s="28" t="s">
        <v>446</v>
      </c>
      <c r="C305" s="29"/>
      <c r="D305" s="28" t="s">
        <v>447</v>
      </c>
      <c r="E305" s="29"/>
    </row>
    <row r="306" spans="1:5" ht="193.5" customHeight="1" x14ac:dyDescent="0.15">
      <c r="A306" s="30" t="s">
        <v>334</v>
      </c>
      <c r="B306" s="31"/>
      <c r="C306" s="31"/>
      <c r="D306" s="31"/>
      <c r="E306" s="32"/>
    </row>
    <row r="307" spans="1:5" ht="44" customHeight="1" x14ac:dyDescent="0.15">
      <c r="A307" s="1" t="s">
        <v>0</v>
      </c>
      <c r="B307" s="28" t="s">
        <v>154</v>
      </c>
      <c r="C307" s="29"/>
      <c r="D307" s="28" t="s">
        <v>448</v>
      </c>
      <c r="E307" s="29"/>
    </row>
    <row r="308" spans="1:5" ht="46" customHeight="1" x14ac:dyDescent="0.15">
      <c r="A308" s="1" t="s">
        <v>156</v>
      </c>
      <c r="B308" s="1" t="s">
        <v>441</v>
      </c>
      <c r="C308" s="2" t="s">
        <v>5</v>
      </c>
      <c r="D308" s="1" t="s">
        <v>157</v>
      </c>
      <c r="E308" s="1" t="s">
        <v>158</v>
      </c>
    </row>
    <row r="309" spans="1:5" ht="45" customHeight="1" x14ac:dyDescent="0.15">
      <c r="A309" s="1" t="s">
        <v>8</v>
      </c>
      <c r="B309" s="1" t="s">
        <v>9</v>
      </c>
      <c r="C309" s="1" t="s">
        <v>39</v>
      </c>
      <c r="D309" s="26" t="s">
        <v>11</v>
      </c>
      <c r="E309" s="27"/>
    </row>
    <row r="310" spans="1:5" ht="45" customHeight="1" x14ac:dyDescent="0.15">
      <c r="A310" s="1" t="s">
        <v>449</v>
      </c>
      <c r="B310" s="28" t="s">
        <v>450</v>
      </c>
      <c r="C310" s="29"/>
      <c r="D310" s="28" t="s">
        <v>451</v>
      </c>
      <c r="E310" s="29"/>
    </row>
    <row r="311" spans="1:5" ht="45" customHeight="1" x14ac:dyDescent="0.15">
      <c r="A311" s="1" t="s">
        <v>452</v>
      </c>
      <c r="B311" s="28" t="s">
        <v>453</v>
      </c>
      <c r="C311" s="29"/>
      <c r="D311" s="28" t="s">
        <v>454</v>
      </c>
      <c r="E311" s="29"/>
    </row>
    <row r="312" spans="1:5" ht="193.5" customHeight="1" x14ac:dyDescent="0.15">
      <c r="A312" s="30" t="s">
        <v>455</v>
      </c>
      <c r="B312" s="31"/>
      <c r="C312" s="31"/>
      <c r="D312" s="31"/>
      <c r="E312" s="32"/>
    </row>
    <row r="313" spans="1:5" ht="44" customHeight="1" x14ac:dyDescent="0.15">
      <c r="A313" s="1" t="s">
        <v>0</v>
      </c>
      <c r="B313" s="28" t="s">
        <v>154</v>
      </c>
      <c r="C313" s="29"/>
      <c r="D313" s="28" t="s">
        <v>456</v>
      </c>
      <c r="E313" s="29"/>
    </row>
    <row r="314" spans="1:5" ht="46" customHeight="1" x14ac:dyDescent="0.15">
      <c r="A314" s="1" t="s">
        <v>156</v>
      </c>
      <c r="B314" s="3" t="s">
        <v>457</v>
      </c>
      <c r="C314" s="2" t="s">
        <v>5</v>
      </c>
      <c r="D314" s="1" t="s">
        <v>157</v>
      </c>
      <c r="E314" s="1" t="s">
        <v>158</v>
      </c>
    </row>
    <row r="315" spans="1:5" ht="45" customHeight="1" x14ac:dyDescent="0.15">
      <c r="A315" s="1" t="s">
        <v>8</v>
      </c>
      <c r="B315" s="1" t="s">
        <v>9</v>
      </c>
      <c r="C315" s="1" t="s">
        <v>39</v>
      </c>
      <c r="D315" s="26" t="s">
        <v>11</v>
      </c>
      <c r="E315" s="27"/>
    </row>
    <row r="316" spans="1:5" ht="45" customHeight="1" x14ac:dyDescent="0.15">
      <c r="A316" s="1" t="s">
        <v>458</v>
      </c>
      <c r="B316" s="28" t="s">
        <v>459</v>
      </c>
      <c r="C316" s="29"/>
      <c r="D316" s="28" t="s">
        <v>460</v>
      </c>
      <c r="E316" s="29"/>
    </row>
    <row r="317" spans="1:5" ht="45" customHeight="1" x14ac:dyDescent="0.15">
      <c r="A317" s="1" t="s">
        <v>461</v>
      </c>
      <c r="B317" s="28" t="s">
        <v>462</v>
      </c>
      <c r="C317" s="29"/>
      <c r="D317" s="28" t="s">
        <v>463</v>
      </c>
      <c r="E317" s="29"/>
    </row>
    <row r="318" spans="1:5" ht="193.5" customHeight="1" x14ac:dyDescent="0.15">
      <c r="A318" s="30" t="s">
        <v>464</v>
      </c>
      <c r="B318" s="31"/>
      <c r="C318" s="31"/>
      <c r="D318" s="31"/>
      <c r="E318" s="32"/>
    </row>
    <row r="319" spans="1:5" ht="44" customHeight="1" x14ac:dyDescent="0.15">
      <c r="A319" s="1" t="s">
        <v>0</v>
      </c>
      <c r="B319" s="28" t="s">
        <v>33</v>
      </c>
      <c r="C319" s="29"/>
      <c r="D319" s="28" t="s">
        <v>465</v>
      </c>
      <c r="E319" s="29"/>
    </row>
    <row r="320" spans="1:5" ht="46" customHeight="1" x14ac:dyDescent="0.15">
      <c r="A320" s="1" t="s">
        <v>64</v>
      </c>
      <c r="B320" s="1" t="s">
        <v>169</v>
      </c>
      <c r="C320" s="2" t="s">
        <v>5</v>
      </c>
      <c r="D320" s="1" t="s">
        <v>36</v>
      </c>
      <c r="E320" s="1" t="s">
        <v>466</v>
      </c>
    </row>
    <row r="321" spans="1:5" ht="45" customHeight="1" x14ac:dyDescent="0.15">
      <c r="A321" s="1" t="s">
        <v>8</v>
      </c>
      <c r="B321" s="1" t="s">
        <v>38</v>
      </c>
      <c r="C321" s="1" t="s">
        <v>39</v>
      </c>
      <c r="D321" s="26" t="s">
        <v>11</v>
      </c>
      <c r="E321" s="27"/>
    </row>
    <row r="322" spans="1:5" ht="45" customHeight="1" x14ac:dyDescent="0.15">
      <c r="A322" s="1" t="s">
        <v>467</v>
      </c>
      <c r="B322" s="28" t="s">
        <v>468</v>
      </c>
      <c r="C322" s="29"/>
      <c r="D322" s="33" t="s">
        <v>469</v>
      </c>
      <c r="E322" s="34"/>
    </row>
    <row r="323" spans="1:5" ht="45" customHeight="1" x14ac:dyDescent="0.15">
      <c r="A323" s="1" t="s">
        <v>470</v>
      </c>
      <c r="B323" s="28" t="s">
        <v>471</v>
      </c>
      <c r="C323" s="29"/>
      <c r="D323" s="35" t="s">
        <v>472</v>
      </c>
      <c r="E323" s="36"/>
    </row>
    <row r="324" spans="1:5" ht="193.5" customHeight="1" x14ac:dyDescent="0.15">
      <c r="A324" s="30" t="s">
        <v>473</v>
      </c>
      <c r="B324" s="31"/>
      <c r="C324" s="31"/>
      <c r="D324" s="31"/>
      <c r="E324" s="32"/>
    </row>
    <row r="325" spans="1:5" ht="44" customHeight="1" x14ac:dyDescent="0.15">
      <c r="A325" s="1" t="s">
        <v>0</v>
      </c>
      <c r="B325" s="28" t="s">
        <v>474</v>
      </c>
      <c r="C325" s="29"/>
      <c r="D325" s="28" t="s">
        <v>475</v>
      </c>
      <c r="E325" s="29"/>
    </row>
    <row r="326" spans="1:5" ht="46" customHeight="1" x14ac:dyDescent="0.15">
      <c r="A326" s="1" t="s">
        <v>476</v>
      </c>
      <c r="B326" s="1" t="s">
        <v>82</v>
      </c>
      <c r="C326" s="2" t="s">
        <v>5</v>
      </c>
      <c r="D326" s="4" t="s">
        <v>477</v>
      </c>
      <c r="E326" s="1" t="s">
        <v>478</v>
      </c>
    </row>
    <row r="327" spans="1:5" ht="45" customHeight="1" x14ac:dyDescent="0.15">
      <c r="A327" s="1" t="s">
        <v>8</v>
      </c>
      <c r="B327" s="1" t="s">
        <v>9</v>
      </c>
      <c r="C327" s="1" t="s">
        <v>39</v>
      </c>
      <c r="D327" s="26" t="s">
        <v>159</v>
      </c>
      <c r="E327" s="27"/>
    </row>
    <row r="328" spans="1:5" ht="45" customHeight="1" x14ac:dyDescent="0.15">
      <c r="A328" s="1" t="s">
        <v>479</v>
      </c>
      <c r="B328" s="28" t="s">
        <v>480</v>
      </c>
      <c r="C328" s="29"/>
      <c r="D328" s="28" t="s">
        <v>481</v>
      </c>
      <c r="E328" s="29"/>
    </row>
    <row r="329" spans="1:5" ht="45" customHeight="1" x14ac:dyDescent="0.15">
      <c r="A329" s="1" t="s">
        <v>482</v>
      </c>
      <c r="B329" s="28" t="s">
        <v>483</v>
      </c>
      <c r="C329" s="29"/>
      <c r="D329" s="28" t="s">
        <v>484</v>
      </c>
      <c r="E329" s="29"/>
    </row>
    <row r="330" spans="1:5" ht="193.5" customHeight="1" x14ac:dyDescent="0.15">
      <c r="A330" s="30" t="s">
        <v>485</v>
      </c>
      <c r="B330" s="31"/>
      <c r="C330" s="31"/>
      <c r="D330" s="31"/>
      <c r="E330" s="32"/>
    </row>
    <row r="331" spans="1:5" ht="44" customHeight="1" x14ac:dyDescent="0.15">
      <c r="A331" s="1" t="s">
        <v>0</v>
      </c>
      <c r="B331" s="28" t="s">
        <v>474</v>
      </c>
      <c r="C331" s="29"/>
      <c r="D331" s="28" t="s">
        <v>486</v>
      </c>
      <c r="E331" s="29"/>
    </row>
    <row r="332" spans="1:5" ht="46" customHeight="1" x14ac:dyDescent="0.15">
      <c r="A332" s="1" t="s">
        <v>476</v>
      </c>
      <c r="B332" s="1" t="s">
        <v>82</v>
      </c>
      <c r="C332" s="2" t="s">
        <v>5</v>
      </c>
      <c r="D332" s="4" t="s">
        <v>477</v>
      </c>
      <c r="E332" s="1" t="s">
        <v>478</v>
      </c>
    </row>
    <row r="333" spans="1:5" ht="45" customHeight="1" x14ac:dyDescent="0.15">
      <c r="A333" s="1" t="s">
        <v>8</v>
      </c>
      <c r="B333" s="1" t="s">
        <v>9</v>
      </c>
      <c r="C333" s="1" t="s">
        <v>39</v>
      </c>
      <c r="D333" s="26" t="s">
        <v>487</v>
      </c>
      <c r="E333" s="27"/>
    </row>
    <row r="334" spans="1:5" ht="45" customHeight="1" x14ac:dyDescent="0.15">
      <c r="A334" s="1" t="s">
        <v>488</v>
      </c>
      <c r="B334" s="28" t="s">
        <v>489</v>
      </c>
      <c r="C334" s="29"/>
      <c r="D334" s="28" t="s">
        <v>490</v>
      </c>
      <c r="E334" s="29"/>
    </row>
    <row r="335" spans="1:5" ht="45" customHeight="1" x14ac:dyDescent="0.15">
      <c r="A335" s="1" t="s">
        <v>491</v>
      </c>
      <c r="B335" s="28" t="s">
        <v>492</v>
      </c>
      <c r="C335" s="29"/>
      <c r="D335" s="28" t="s">
        <v>493</v>
      </c>
      <c r="E335" s="29"/>
    </row>
    <row r="336" spans="1:5" ht="193.5" customHeight="1" x14ac:dyDescent="0.15">
      <c r="A336" s="30" t="s">
        <v>455</v>
      </c>
      <c r="B336" s="31"/>
      <c r="C336" s="31"/>
      <c r="D336" s="31"/>
      <c r="E336" s="32"/>
    </row>
    <row r="337" spans="1:5" ht="44" customHeight="1" x14ac:dyDescent="0.15">
      <c r="A337" s="1" t="s">
        <v>0</v>
      </c>
      <c r="B337" s="28" t="s">
        <v>474</v>
      </c>
      <c r="C337" s="29"/>
      <c r="D337" s="28" t="s">
        <v>494</v>
      </c>
      <c r="E337" s="29"/>
    </row>
    <row r="338" spans="1:5" ht="46" customHeight="1" x14ac:dyDescent="0.15">
      <c r="A338" s="1" t="s">
        <v>476</v>
      </c>
      <c r="B338" s="1" t="s">
        <v>82</v>
      </c>
      <c r="C338" s="2" t="s">
        <v>5</v>
      </c>
      <c r="D338" s="4" t="s">
        <v>477</v>
      </c>
      <c r="E338" s="1" t="s">
        <v>478</v>
      </c>
    </row>
    <row r="339" spans="1:5" ht="45" customHeight="1" x14ac:dyDescent="0.15">
      <c r="A339" s="1" t="s">
        <v>8</v>
      </c>
      <c r="B339" s="1" t="s">
        <v>9</v>
      </c>
      <c r="C339" s="1" t="s">
        <v>39</v>
      </c>
      <c r="D339" s="26" t="s">
        <v>159</v>
      </c>
      <c r="E339" s="27"/>
    </row>
    <row r="340" spans="1:5" ht="45" customHeight="1" x14ac:dyDescent="0.15">
      <c r="A340" s="1" t="s">
        <v>495</v>
      </c>
      <c r="B340" s="28" t="s">
        <v>496</v>
      </c>
      <c r="C340" s="29"/>
      <c r="D340" s="28" t="s">
        <v>497</v>
      </c>
      <c r="E340" s="29"/>
    </row>
    <row r="341" spans="1:5" ht="45" customHeight="1" x14ac:dyDescent="0.15">
      <c r="A341" s="1" t="s">
        <v>498</v>
      </c>
      <c r="B341" s="28" t="s">
        <v>499</v>
      </c>
      <c r="C341" s="29"/>
      <c r="D341" s="28" t="s">
        <v>500</v>
      </c>
      <c r="E341" s="29"/>
    </row>
    <row r="342" spans="1:5" ht="193.5" customHeight="1" x14ac:dyDescent="0.15">
      <c r="A342" s="30" t="s">
        <v>455</v>
      </c>
      <c r="B342" s="31"/>
      <c r="C342" s="31"/>
      <c r="D342" s="31"/>
      <c r="E342" s="32"/>
    </row>
    <row r="343" spans="1:5" ht="44" customHeight="1" x14ac:dyDescent="0.15">
      <c r="A343" s="1" t="s">
        <v>0</v>
      </c>
      <c r="B343" s="28" t="s">
        <v>474</v>
      </c>
      <c r="C343" s="29"/>
      <c r="D343" s="28" t="s">
        <v>501</v>
      </c>
      <c r="E343" s="29"/>
    </row>
    <row r="344" spans="1:5" ht="46" customHeight="1" x14ac:dyDescent="0.15">
      <c r="A344" s="1" t="s">
        <v>476</v>
      </c>
      <c r="B344" s="1" t="s">
        <v>82</v>
      </c>
      <c r="C344" s="2" t="s">
        <v>5</v>
      </c>
      <c r="D344" s="4" t="s">
        <v>477</v>
      </c>
      <c r="E344" s="1" t="s">
        <v>478</v>
      </c>
    </row>
    <row r="345" spans="1:5" ht="45" customHeight="1" x14ac:dyDescent="0.15">
      <c r="A345" s="1" t="s">
        <v>8</v>
      </c>
      <c r="B345" s="1" t="s">
        <v>9</v>
      </c>
      <c r="C345" s="1" t="s">
        <v>39</v>
      </c>
      <c r="D345" s="26" t="s">
        <v>487</v>
      </c>
      <c r="E345" s="27"/>
    </row>
    <row r="346" spans="1:5" ht="45" customHeight="1" x14ac:dyDescent="0.15">
      <c r="A346" s="1" t="s">
        <v>502</v>
      </c>
      <c r="B346" s="28" t="s">
        <v>503</v>
      </c>
      <c r="C346" s="29"/>
      <c r="D346" s="28" t="s">
        <v>504</v>
      </c>
      <c r="E346" s="29"/>
    </row>
    <row r="347" spans="1:5" ht="45" customHeight="1" x14ac:dyDescent="0.15">
      <c r="A347" s="1" t="s">
        <v>505</v>
      </c>
      <c r="B347" s="28" t="s">
        <v>506</v>
      </c>
      <c r="C347" s="29"/>
      <c r="D347" s="28" t="s">
        <v>507</v>
      </c>
      <c r="E347" s="29"/>
    </row>
    <row r="348" spans="1:5" ht="193.5" customHeight="1" x14ac:dyDescent="0.15">
      <c r="A348" s="30" t="s">
        <v>455</v>
      </c>
      <c r="B348" s="31"/>
      <c r="C348" s="31"/>
      <c r="D348" s="31"/>
      <c r="E348" s="32"/>
    </row>
    <row r="349" spans="1:5" ht="44" customHeight="1" x14ac:dyDescent="0.15">
      <c r="A349" s="1" t="s">
        <v>0</v>
      </c>
      <c r="B349" s="28" t="s">
        <v>474</v>
      </c>
      <c r="C349" s="29"/>
      <c r="D349" s="28" t="s">
        <v>508</v>
      </c>
      <c r="E349" s="29"/>
    </row>
    <row r="350" spans="1:5" ht="46" customHeight="1" x14ac:dyDescent="0.15">
      <c r="A350" s="1" t="s">
        <v>476</v>
      </c>
      <c r="B350" s="1" t="s">
        <v>82</v>
      </c>
      <c r="C350" s="2" t="s">
        <v>5</v>
      </c>
      <c r="D350" s="4" t="s">
        <v>477</v>
      </c>
      <c r="E350" s="1" t="s">
        <v>478</v>
      </c>
    </row>
    <row r="351" spans="1:5" ht="45" customHeight="1" x14ac:dyDescent="0.15">
      <c r="A351" s="1" t="s">
        <v>8</v>
      </c>
      <c r="B351" s="1" t="s">
        <v>9</v>
      </c>
      <c r="C351" s="1" t="s">
        <v>39</v>
      </c>
      <c r="D351" s="26" t="s">
        <v>487</v>
      </c>
      <c r="E351" s="27"/>
    </row>
    <row r="352" spans="1:5" ht="45" customHeight="1" x14ac:dyDescent="0.15">
      <c r="A352" s="1" t="s">
        <v>509</v>
      </c>
      <c r="B352" s="28" t="s">
        <v>510</v>
      </c>
      <c r="C352" s="29"/>
      <c r="D352" s="28" t="s">
        <v>511</v>
      </c>
      <c r="E352" s="29"/>
    </row>
    <row r="353" spans="1:5" ht="45" customHeight="1" x14ac:dyDescent="0.15">
      <c r="A353" s="1" t="s">
        <v>512</v>
      </c>
      <c r="B353" s="28" t="s">
        <v>513</v>
      </c>
      <c r="C353" s="29"/>
      <c r="D353" s="28" t="s">
        <v>514</v>
      </c>
      <c r="E353" s="29"/>
    </row>
    <row r="354" spans="1:5" ht="193.5" customHeight="1" x14ac:dyDescent="0.15">
      <c r="A354" s="30" t="s">
        <v>515</v>
      </c>
      <c r="B354" s="31"/>
      <c r="C354" s="31"/>
      <c r="D354" s="31"/>
      <c r="E354" s="32"/>
    </row>
    <row r="355" spans="1:5" ht="44" customHeight="1" x14ac:dyDescent="0.15">
      <c r="A355" s="1" t="s">
        <v>0</v>
      </c>
      <c r="B355" s="28" t="s">
        <v>474</v>
      </c>
      <c r="C355" s="29"/>
      <c r="D355" s="28" t="s">
        <v>516</v>
      </c>
      <c r="E355" s="29"/>
    </row>
    <row r="356" spans="1:5" ht="46" customHeight="1" x14ac:dyDescent="0.15">
      <c r="A356" s="1" t="s">
        <v>476</v>
      </c>
      <c r="B356" s="1" t="s">
        <v>82</v>
      </c>
      <c r="C356" s="2" t="s">
        <v>5</v>
      </c>
      <c r="D356" s="4" t="s">
        <v>477</v>
      </c>
      <c r="E356" s="1" t="s">
        <v>478</v>
      </c>
    </row>
    <row r="357" spans="1:5" ht="45" customHeight="1" x14ac:dyDescent="0.15">
      <c r="A357" s="1" t="s">
        <v>8</v>
      </c>
      <c r="B357" s="1" t="s">
        <v>9</v>
      </c>
      <c r="C357" s="1" t="s">
        <v>39</v>
      </c>
      <c r="D357" s="26" t="s">
        <v>159</v>
      </c>
      <c r="E357" s="27"/>
    </row>
    <row r="358" spans="1:5" ht="45" customHeight="1" x14ac:dyDescent="0.15">
      <c r="A358" s="1" t="s">
        <v>517</v>
      </c>
      <c r="B358" s="28" t="s">
        <v>518</v>
      </c>
      <c r="C358" s="29"/>
      <c r="D358" s="28" t="s">
        <v>519</v>
      </c>
      <c r="E358" s="29"/>
    </row>
    <row r="359" spans="1:5" ht="45" customHeight="1" x14ac:dyDescent="0.15">
      <c r="A359" s="1" t="s">
        <v>520</v>
      </c>
      <c r="B359" s="28" t="s">
        <v>521</v>
      </c>
      <c r="C359" s="29"/>
      <c r="D359" s="28" t="s">
        <v>522</v>
      </c>
      <c r="E359" s="29"/>
    </row>
    <row r="360" spans="1:5" ht="193.5" customHeight="1" x14ac:dyDescent="0.15">
      <c r="A360" s="30" t="s">
        <v>455</v>
      </c>
      <c r="B360" s="31"/>
      <c r="C360" s="31"/>
      <c r="D360" s="31"/>
      <c r="E360" s="32"/>
    </row>
    <row r="361" spans="1:5" ht="44" customHeight="1" x14ac:dyDescent="0.15">
      <c r="A361" s="1" t="s">
        <v>0</v>
      </c>
      <c r="B361" s="28" t="s">
        <v>474</v>
      </c>
      <c r="C361" s="29"/>
      <c r="D361" s="28" t="s">
        <v>523</v>
      </c>
      <c r="E361" s="29"/>
    </row>
    <row r="362" spans="1:5" ht="46" customHeight="1" x14ac:dyDescent="0.15">
      <c r="A362" s="1" t="s">
        <v>524</v>
      </c>
      <c r="B362" s="1" t="s">
        <v>260</v>
      </c>
      <c r="C362" s="2" t="s">
        <v>5</v>
      </c>
      <c r="D362" s="4" t="s">
        <v>477</v>
      </c>
      <c r="E362" s="1" t="s">
        <v>478</v>
      </c>
    </row>
    <row r="363" spans="1:5" ht="45" customHeight="1" x14ac:dyDescent="0.15">
      <c r="A363" s="1" t="s">
        <v>8</v>
      </c>
      <c r="B363" s="1" t="s">
        <v>9</v>
      </c>
      <c r="C363" s="1" t="s">
        <v>39</v>
      </c>
      <c r="D363" s="26" t="s">
        <v>487</v>
      </c>
      <c r="E363" s="27"/>
    </row>
    <row r="364" spans="1:5" ht="45" customHeight="1" x14ac:dyDescent="0.15">
      <c r="A364" s="1" t="s">
        <v>525</v>
      </c>
      <c r="B364" s="28" t="s">
        <v>526</v>
      </c>
      <c r="C364" s="29"/>
      <c r="D364" s="28" t="s">
        <v>527</v>
      </c>
      <c r="E364" s="29"/>
    </row>
    <row r="365" spans="1:5" ht="45" customHeight="1" x14ac:dyDescent="0.15">
      <c r="A365" s="1" t="s">
        <v>528</v>
      </c>
      <c r="B365" s="28" t="s">
        <v>529</v>
      </c>
      <c r="C365" s="29"/>
      <c r="D365" s="28" t="s">
        <v>530</v>
      </c>
      <c r="E365" s="29"/>
    </row>
    <row r="366" spans="1:5" ht="193.5" customHeight="1" x14ac:dyDescent="0.15">
      <c r="A366" s="30" t="s">
        <v>531</v>
      </c>
      <c r="B366" s="31"/>
      <c r="C366" s="31"/>
      <c r="D366" s="31"/>
      <c r="E366" s="32"/>
    </row>
    <row r="367" spans="1:5" ht="44" customHeight="1" x14ac:dyDescent="0.15">
      <c r="A367" s="1" t="s">
        <v>0</v>
      </c>
      <c r="B367" s="28" t="s">
        <v>474</v>
      </c>
      <c r="C367" s="29"/>
      <c r="D367" s="28" t="s">
        <v>532</v>
      </c>
      <c r="E367" s="29"/>
    </row>
    <row r="368" spans="1:5" ht="46" customHeight="1" x14ac:dyDescent="0.15">
      <c r="A368" s="1" t="s">
        <v>524</v>
      </c>
      <c r="B368" s="1" t="s">
        <v>260</v>
      </c>
      <c r="C368" s="2" t="s">
        <v>5</v>
      </c>
      <c r="D368" s="4" t="s">
        <v>477</v>
      </c>
      <c r="E368" s="1" t="s">
        <v>478</v>
      </c>
    </row>
    <row r="369" spans="1:5" ht="45" customHeight="1" x14ac:dyDescent="0.15">
      <c r="A369" s="1" t="s">
        <v>8</v>
      </c>
      <c r="B369" s="1" t="s">
        <v>9</v>
      </c>
      <c r="C369" s="1" t="s">
        <v>39</v>
      </c>
      <c r="D369" s="26" t="s">
        <v>159</v>
      </c>
      <c r="E369" s="27"/>
    </row>
    <row r="370" spans="1:5" ht="45" customHeight="1" x14ac:dyDescent="0.15">
      <c r="A370" s="1" t="s">
        <v>533</v>
      </c>
      <c r="B370" s="28" t="s">
        <v>534</v>
      </c>
      <c r="C370" s="29"/>
      <c r="D370" s="28" t="s">
        <v>535</v>
      </c>
      <c r="E370" s="29"/>
    </row>
    <row r="371" spans="1:5" ht="45" customHeight="1" x14ac:dyDescent="0.15">
      <c r="A371" s="1" t="s">
        <v>536</v>
      </c>
      <c r="B371" s="28" t="s">
        <v>537</v>
      </c>
      <c r="C371" s="29"/>
      <c r="D371" s="28" t="s">
        <v>538</v>
      </c>
      <c r="E371" s="29"/>
    </row>
    <row r="372" spans="1:5" ht="193.5" customHeight="1" x14ac:dyDescent="0.15">
      <c r="A372" s="30" t="s">
        <v>531</v>
      </c>
      <c r="B372" s="31"/>
      <c r="C372" s="31"/>
      <c r="D372" s="31"/>
      <c r="E372" s="32"/>
    </row>
  </sheetData>
  <mergeCells count="496">
    <mergeCell ref="B1:C1"/>
    <mergeCell ref="D1:E1"/>
    <mergeCell ref="D3:E3"/>
    <mergeCell ref="B4:C4"/>
    <mergeCell ref="D4:E4"/>
    <mergeCell ref="B5:C5"/>
    <mergeCell ref="D5:E5"/>
    <mergeCell ref="A6:E6"/>
    <mergeCell ref="B7:C7"/>
    <mergeCell ref="D7:E7"/>
    <mergeCell ref="D9:E9"/>
    <mergeCell ref="B10:C10"/>
    <mergeCell ref="D10:E10"/>
    <mergeCell ref="B11:C11"/>
    <mergeCell ref="D11:E11"/>
    <mergeCell ref="A12:E12"/>
    <mergeCell ref="B13:C13"/>
    <mergeCell ref="D13:E13"/>
    <mergeCell ref="D15:E15"/>
    <mergeCell ref="B16:C16"/>
    <mergeCell ref="D16:E16"/>
    <mergeCell ref="B17:C17"/>
    <mergeCell ref="D17:E17"/>
    <mergeCell ref="A18:E18"/>
    <mergeCell ref="B19:C19"/>
    <mergeCell ref="D19:E19"/>
    <mergeCell ref="D21:E21"/>
    <mergeCell ref="B22:C22"/>
    <mergeCell ref="D22:E22"/>
    <mergeCell ref="B23:C23"/>
    <mergeCell ref="D23:E23"/>
    <mergeCell ref="A24:E24"/>
    <mergeCell ref="B25:C25"/>
    <mergeCell ref="D25:E25"/>
    <mergeCell ref="D27:E27"/>
    <mergeCell ref="B28:C28"/>
    <mergeCell ref="D28:E28"/>
    <mergeCell ref="B29:C29"/>
    <mergeCell ref="D29:E29"/>
    <mergeCell ref="A30:E30"/>
    <mergeCell ref="B31:C31"/>
    <mergeCell ref="D31:E31"/>
    <mergeCell ref="D33:E33"/>
    <mergeCell ref="B34:C34"/>
    <mergeCell ref="D34:E34"/>
    <mergeCell ref="B35:C35"/>
    <mergeCell ref="D35:E35"/>
    <mergeCell ref="A36:E36"/>
    <mergeCell ref="B37:C37"/>
    <mergeCell ref="D37:E37"/>
    <mergeCell ref="D39:E39"/>
    <mergeCell ref="B40:C40"/>
    <mergeCell ref="D40:E40"/>
    <mergeCell ref="B41:C41"/>
    <mergeCell ref="D41:E41"/>
    <mergeCell ref="A42:E42"/>
    <mergeCell ref="B43:C43"/>
    <mergeCell ref="D43:E43"/>
    <mergeCell ref="D45:E45"/>
    <mergeCell ref="B46:C46"/>
    <mergeCell ref="D46:E46"/>
    <mergeCell ref="B47:C47"/>
    <mergeCell ref="D47:E47"/>
    <mergeCell ref="A48:E48"/>
    <mergeCell ref="B49:C49"/>
    <mergeCell ref="D49:E49"/>
    <mergeCell ref="D51:E51"/>
    <mergeCell ref="B52:C52"/>
    <mergeCell ref="D52:E52"/>
    <mergeCell ref="B53:C53"/>
    <mergeCell ref="D53:E53"/>
    <mergeCell ref="A54:E54"/>
    <mergeCell ref="B55:C55"/>
    <mergeCell ref="D55:E55"/>
    <mergeCell ref="D57:E57"/>
    <mergeCell ref="B58:C58"/>
    <mergeCell ref="D58:E58"/>
    <mergeCell ref="B59:C59"/>
    <mergeCell ref="D59:E59"/>
    <mergeCell ref="A60:E60"/>
    <mergeCell ref="B61:C61"/>
    <mergeCell ref="D61:E61"/>
    <mergeCell ref="D63:E63"/>
    <mergeCell ref="B64:C64"/>
    <mergeCell ref="D64:E64"/>
    <mergeCell ref="B65:C65"/>
    <mergeCell ref="D65:E65"/>
    <mergeCell ref="A66:E66"/>
    <mergeCell ref="B67:C67"/>
    <mergeCell ref="D67:E67"/>
    <mergeCell ref="D69:E69"/>
    <mergeCell ref="B70:C70"/>
    <mergeCell ref="D70:E70"/>
    <mergeCell ref="B71:C71"/>
    <mergeCell ref="D71:E71"/>
    <mergeCell ref="A72:E72"/>
    <mergeCell ref="B73:C73"/>
    <mergeCell ref="D73:E73"/>
    <mergeCell ref="D75:E75"/>
    <mergeCell ref="B76:C76"/>
    <mergeCell ref="D76:E76"/>
    <mergeCell ref="B77:C77"/>
    <mergeCell ref="D77:E77"/>
    <mergeCell ref="A78:E78"/>
    <mergeCell ref="B79:C79"/>
    <mergeCell ref="D79:E79"/>
    <mergeCell ref="D81:E81"/>
    <mergeCell ref="B82:C82"/>
    <mergeCell ref="D82:E82"/>
    <mergeCell ref="B83:C83"/>
    <mergeCell ref="D83:E83"/>
    <mergeCell ref="A84:E84"/>
    <mergeCell ref="B85:C85"/>
    <mergeCell ref="D85:E85"/>
    <mergeCell ref="D87:E87"/>
    <mergeCell ref="B88:C88"/>
    <mergeCell ref="D88:E88"/>
    <mergeCell ref="B89:C89"/>
    <mergeCell ref="D89:E89"/>
    <mergeCell ref="A90:E90"/>
    <mergeCell ref="B91:C91"/>
    <mergeCell ref="D91:E91"/>
    <mergeCell ref="D93:E93"/>
    <mergeCell ref="B94:C94"/>
    <mergeCell ref="D94:E94"/>
    <mergeCell ref="B95:C95"/>
    <mergeCell ref="D95:E95"/>
    <mergeCell ref="A96:E96"/>
    <mergeCell ref="B97:C97"/>
    <mergeCell ref="D97:E97"/>
    <mergeCell ref="D99:E99"/>
    <mergeCell ref="B100:C100"/>
    <mergeCell ref="D100:E100"/>
    <mergeCell ref="B101:C101"/>
    <mergeCell ref="D101:E101"/>
    <mergeCell ref="A102:E102"/>
    <mergeCell ref="B103:C103"/>
    <mergeCell ref="D103:E103"/>
    <mergeCell ref="D105:E105"/>
    <mergeCell ref="B106:C106"/>
    <mergeCell ref="D106:E106"/>
    <mergeCell ref="B107:C107"/>
    <mergeCell ref="D107:E107"/>
    <mergeCell ref="A108:E108"/>
    <mergeCell ref="B109:C109"/>
    <mergeCell ref="D109:E109"/>
    <mergeCell ref="D111:E111"/>
    <mergeCell ref="B112:C112"/>
    <mergeCell ref="D112:E112"/>
    <mergeCell ref="B113:C113"/>
    <mergeCell ref="D113:E113"/>
    <mergeCell ref="A114:E114"/>
    <mergeCell ref="B115:C115"/>
    <mergeCell ref="D115:E115"/>
    <mergeCell ref="D117:E117"/>
    <mergeCell ref="B118:C118"/>
    <mergeCell ref="D118:E118"/>
    <mergeCell ref="B119:C119"/>
    <mergeCell ref="D119:E119"/>
    <mergeCell ref="A120:E120"/>
    <mergeCell ref="B121:C121"/>
    <mergeCell ref="D121:E121"/>
    <mergeCell ref="D123:E123"/>
    <mergeCell ref="B124:C124"/>
    <mergeCell ref="D124:E124"/>
    <mergeCell ref="B125:C125"/>
    <mergeCell ref="D125:E125"/>
    <mergeCell ref="A126:E126"/>
    <mergeCell ref="B127:C127"/>
    <mergeCell ref="D127:E127"/>
    <mergeCell ref="D129:E129"/>
    <mergeCell ref="B130:C130"/>
    <mergeCell ref="D130:E130"/>
    <mergeCell ref="B131:C131"/>
    <mergeCell ref="D131:E131"/>
    <mergeCell ref="A132:E132"/>
    <mergeCell ref="B133:C133"/>
    <mergeCell ref="D133:E133"/>
    <mergeCell ref="D135:E135"/>
    <mergeCell ref="B136:C136"/>
    <mergeCell ref="D136:E136"/>
    <mergeCell ref="B137:C137"/>
    <mergeCell ref="D137:E137"/>
    <mergeCell ref="A138:E138"/>
    <mergeCell ref="B139:C139"/>
    <mergeCell ref="D139:E139"/>
    <mergeCell ref="D141:E141"/>
    <mergeCell ref="B142:C142"/>
    <mergeCell ref="D142:E142"/>
    <mergeCell ref="B143:C143"/>
    <mergeCell ref="D143:E143"/>
    <mergeCell ref="A144:E144"/>
    <mergeCell ref="B145:C145"/>
    <mergeCell ref="D145:E145"/>
    <mergeCell ref="D147:E147"/>
    <mergeCell ref="B148:C148"/>
    <mergeCell ref="D148:E148"/>
    <mergeCell ref="B149:C149"/>
    <mergeCell ref="D149:E149"/>
    <mergeCell ref="A150:E150"/>
    <mergeCell ref="B151:C151"/>
    <mergeCell ref="D151:E151"/>
    <mergeCell ref="D153:E153"/>
    <mergeCell ref="B154:C154"/>
    <mergeCell ref="D154:E154"/>
    <mergeCell ref="B155:C155"/>
    <mergeCell ref="D155:E155"/>
    <mergeCell ref="A156:E156"/>
    <mergeCell ref="B157:C157"/>
    <mergeCell ref="D157:E157"/>
    <mergeCell ref="D159:E159"/>
    <mergeCell ref="B160:C160"/>
    <mergeCell ref="D160:E160"/>
    <mergeCell ref="B161:C161"/>
    <mergeCell ref="D161:E161"/>
    <mergeCell ref="A162:E162"/>
    <mergeCell ref="B163:C163"/>
    <mergeCell ref="D163:E163"/>
    <mergeCell ref="D165:E165"/>
    <mergeCell ref="B166:C166"/>
    <mergeCell ref="D166:E166"/>
    <mergeCell ref="B167:C167"/>
    <mergeCell ref="D167:E167"/>
    <mergeCell ref="A168:E168"/>
    <mergeCell ref="B169:C169"/>
    <mergeCell ref="D169:E169"/>
    <mergeCell ref="D171:E171"/>
    <mergeCell ref="B172:C172"/>
    <mergeCell ref="D172:E172"/>
    <mergeCell ref="B173:C173"/>
    <mergeCell ref="D173:E173"/>
    <mergeCell ref="A174:E174"/>
    <mergeCell ref="B175:C175"/>
    <mergeCell ref="D175:E175"/>
    <mergeCell ref="D177:E177"/>
    <mergeCell ref="B178:C178"/>
    <mergeCell ref="D178:E178"/>
    <mergeCell ref="B179:C179"/>
    <mergeCell ref="D179:E179"/>
    <mergeCell ref="A180:E180"/>
    <mergeCell ref="B181:C181"/>
    <mergeCell ref="D181:E181"/>
    <mergeCell ref="D183:E183"/>
    <mergeCell ref="B184:C184"/>
    <mergeCell ref="D184:E184"/>
    <mergeCell ref="B185:C185"/>
    <mergeCell ref="D185:E185"/>
    <mergeCell ref="A186:E186"/>
    <mergeCell ref="B187:C187"/>
    <mergeCell ref="D187:E187"/>
    <mergeCell ref="D189:E189"/>
    <mergeCell ref="B190:C190"/>
    <mergeCell ref="D190:E190"/>
    <mergeCell ref="B191:C191"/>
    <mergeCell ref="D191:E191"/>
    <mergeCell ref="A192:E192"/>
    <mergeCell ref="B193:C193"/>
    <mergeCell ref="D193:E193"/>
    <mergeCell ref="D195:E195"/>
    <mergeCell ref="B196:C196"/>
    <mergeCell ref="D196:E196"/>
    <mergeCell ref="B197:C197"/>
    <mergeCell ref="D197:E197"/>
    <mergeCell ref="A198:E198"/>
    <mergeCell ref="B199:C199"/>
    <mergeCell ref="D199:E199"/>
    <mergeCell ref="D201:E201"/>
    <mergeCell ref="B202:C202"/>
    <mergeCell ref="D202:E202"/>
    <mergeCell ref="B203:C203"/>
    <mergeCell ref="D203:E203"/>
    <mergeCell ref="A204:E204"/>
    <mergeCell ref="B205:C205"/>
    <mergeCell ref="D205:E205"/>
    <mergeCell ref="D207:E207"/>
    <mergeCell ref="B208:C208"/>
    <mergeCell ref="D208:E208"/>
    <mergeCell ref="B209:C209"/>
    <mergeCell ref="D209:E209"/>
    <mergeCell ref="A210:E210"/>
    <mergeCell ref="B211:C211"/>
    <mergeCell ref="D211:E211"/>
    <mergeCell ref="D213:E213"/>
    <mergeCell ref="B214:C214"/>
    <mergeCell ref="D214:E214"/>
    <mergeCell ref="B215:C215"/>
    <mergeCell ref="D215:E215"/>
    <mergeCell ref="A216:E216"/>
    <mergeCell ref="B217:C217"/>
    <mergeCell ref="D217:E217"/>
    <mergeCell ref="D219:E219"/>
    <mergeCell ref="B220:C220"/>
    <mergeCell ref="D220:E220"/>
    <mergeCell ref="B221:C221"/>
    <mergeCell ref="D221:E221"/>
    <mergeCell ref="A222:E222"/>
    <mergeCell ref="B223:C223"/>
    <mergeCell ref="D223:E223"/>
    <mergeCell ref="D225:E225"/>
    <mergeCell ref="B226:C226"/>
    <mergeCell ref="D226:E226"/>
    <mergeCell ref="B227:C227"/>
    <mergeCell ref="D227:E227"/>
    <mergeCell ref="A228:E228"/>
    <mergeCell ref="B229:C229"/>
    <mergeCell ref="D229:E229"/>
    <mergeCell ref="D231:E231"/>
    <mergeCell ref="B232:C232"/>
    <mergeCell ref="D232:E232"/>
    <mergeCell ref="B233:C233"/>
    <mergeCell ref="D233:E233"/>
    <mergeCell ref="A234:E234"/>
    <mergeCell ref="B235:C235"/>
    <mergeCell ref="D235:E235"/>
    <mergeCell ref="D237:E237"/>
    <mergeCell ref="B238:C238"/>
    <mergeCell ref="D238:E238"/>
    <mergeCell ref="B239:C239"/>
    <mergeCell ref="D239:E239"/>
    <mergeCell ref="A240:E240"/>
    <mergeCell ref="B241:C241"/>
    <mergeCell ref="D241:E241"/>
    <mergeCell ref="D243:E243"/>
    <mergeCell ref="B244:C244"/>
    <mergeCell ref="D244:E244"/>
    <mergeCell ref="B245:C245"/>
    <mergeCell ref="D245:E245"/>
    <mergeCell ref="A246:E246"/>
    <mergeCell ref="B247:C247"/>
    <mergeCell ref="D247:E247"/>
    <mergeCell ref="D249:E249"/>
    <mergeCell ref="B250:C250"/>
    <mergeCell ref="D250:E250"/>
    <mergeCell ref="B251:C251"/>
    <mergeCell ref="D251:E251"/>
    <mergeCell ref="A252:E252"/>
    <mergeCell ref="B253:C253"/>
    <mergeCell ref="D253:E253"/>
    <mergeCell ref="D255:E255"/>
    <mergeCell ref="B256:C256"/>
    <mergeCell ref="D256:E256"/>
    <mergeCell ref="B257:C257"/>
    <mergeCell ref="D257:E257"/>
    <mergeCell ref="A258:E258"/>
    <mergeCell ref="B259:C259"/>
    <mergeCell ref="D259:E259"/>
    <mergeCell ref="D261:E261"/>
    <mergeCell ref="B262:C262"/>
    <mergeCell ref="D262:E262"/>
    <mergeCell ref="B263:C263"/>
    <mergeCell ref="D263:E263"/>
    <mergeCell ref="A264:E264"/>
    <mergeCell ref="B265:C265"/>
    <mergeCell ref="D265:E265"/>
    <mergeCell ref="D267:E267"/>
    <mergeCell ref="B268:C268"/>
    <mergeCell ref="D268:E268"/>
    <mergeCell ref="B269:C269"/>
    <mergeCell ref="D269:E269"/>
    <mergeCell ref="A270:E270"/>
    <mergeCell ref="B271:C271"/>
    <mergeCell ref="D271:E271"/>
    <mergeCell ref="D273:E273"/>
    <mergeCell ref="B274:C274"/>
    <mergeCell ref="D274:E274"/>
    <mergeCell ref="B275:C275"/>
    <mergeCell ref="D275:E275"/>
    <mergeCell ref="A276:E276"/>
    <mergeCell ref="B277:C277"/>
    <mergeCell ref="D277:E277"/>
    <mergeCell ref="D279:E279"/>
    <mergeCell ref="B280:C280"/>
    <mergeCell ref="D280:E280"/>
    <mergeCell ref="B281:C281"/>
    <mergeCell ref="D281:E281"/>
    <mergeCell ref="A282:E282"/>
    <mergeCell ref="B283:C283"/>
    <mergeCell ref="D283:E283"/>
    <mergeCell ref="D285:E285"/>
    <mergeCell ref="B286:C286"/>
    <mergeCell ref="D286:E286"/>
    <mergeCell ref="B287:C287"/>
    <mergeCell ref="D287:E287"/>
    <mergeCell ref="A288:E288"/>
    <mergeCell ref="B289:C289"/>
    <mergeCell ref="D289:E289"/>
    <mergeCell ref="D291:E291"/>
    <mergeCell ref="B292:C292"/>
    <mergeCell ref="D292:E292"/>
    <mergeCell ref="B293:C293"/>
    <mergeCell ref="D293:E293"/>
    <mergeCell ref="A294:E294"/>
    <mergeCell ref="B295:C295"/>
    <mergeCell ref="D295:E295"/>
    <mergeCell ref="D297:E297"/>
    <mergeCell ref="B298:C298"/>
    <mergeCell ref="D298:E298"/>
    <mergeCell ref="B299:C299"/>
    <mergeCell ref="D299:E299"/>
    <mergeCell ref="A300:E300"/>
    <mergeCell ref="B301:C301"/>
    <mergeCell ref="D301:E301"/>
    <mergeCell ref="D303:E303"/>
    <mergeCell ref="B304:C304"/>
    <mergeCell ref="D304:E304"/>
    <mergeCell ref="B305:C305"/>
    <mergeCell ref="D305:E305"/>
    <mergeCell ref="A306:E306"/>
    <mergeCell ref="B307:C307"/>
    <mergeCell ref="D307:E307"/>
    <mergeCell ref="D309:E309"/>
    <mergeCell ref="B310:C310"/>
    <mergeCell ref="D310:E310"/>
    <mergeCell ref="B311:C311"/>
    <mergeCell ref="D311:E311"/>
    <mergeCell ref="A312:E312"/>
    <mergeCell ref="B313:C313"/>
    <mergeCell ref="D313:E313"/>
    <mergeCell ref="D315:E315"/>
    <mergeCell ref="B316:C316"/>
    <mergeCell ref="D316:E316"/>
    <mergeCell ref="B317:C317"/>
    <mergeCell ref="D317:E317"/>
    <mergeCell ref="A318:E318"/>
    <mergeCell ref="B319:C319"/>
    <mergeCell ref="D319:E319"/>
    <mergeCell ref="D321:E321"/>
    <mergeCell ref="B322:C322"/>
    <mergeCell ref="D322:E322"/>
    <mergeCell ref="B323:C323"/>
    <mergeCell ref="D323:E323"/>
    <mergeCell ref="A324:E324"/>
    <mergeCell ref="B325:C325"/>
    <mergeCell ref="D325:E325"/>
    <mergeCell ref="D327:E327"/>
    <mergeCell ref="B328:C328"/>
    <mergeCell ref="D328:E328"/>
    <mergeCell ref="B329:C329"/>
    <mergeCell ref="D329:E329"/>
    <mergeCell ref="A330:E330"/>
    <mergeCell ref="B331:C331"/>
    <mergeCell ref="D331:E331"/>
    <mergeCell ref="D333:E333"/>
    <mergeCell ref="B334:C334"/>
    <mergeCell ref="D334:E334"/>
    <mergeCell ref="B335:C335"/>
    <mergeCell ref="D335:E335"/>
    <mergeCell ref="A336:E336"/>
    <mergeCell ref="B337:C337"/>
    <mergeCell ref="D337:E337"/>
    <mergeCell ref="D339:E339"/>
    <mergeCell ref="B340:C340"/>
    <mergeCell ref="D340:E340"/>
    <mergeCell ref="B341:C341"/>
    <mergeCell ref="D341:E341"/>
    <mergeCell ref="A342:E342"/>
    <mergeCell ref="B343:C343"/>
    <mergeCell ref="D343:E343"/>
    <mergeCell ref="D345:E345"/>
    <mergeCell ref="B346:C346"/>
    <mergeCell ref="D346:E346"/>
    <mergeCell ref="B347:C347"/>
    <mergeCell ref="D347:E347"/>
    <mergeCell ref="A348:E348"/>
    <mergeCell ref="B349:C349"/>
    <mergeCell ref="D349:E349"/>
    <mergeCell ref="D351:E351"/>
    <mergeCell ref="B352:C352"/>
    <mergeCell ref="D352:E352"/>
    <mergeCell ref="B353:C353"/>
    <mergeCell ref="D353:E353"/>
    <mergeCell ref="A354:E354"/>
    <mergeCell ref="B355:C355"/>
    <mergeCell ref="D355:E355"/>
    <mergeCell ref="D357:E357"/>
    <mergeCell ref="B358:C358"/>
    <mergeCell ref="D358:E358"/>
    <mergeCell ref="B359:C359"/>
    <mergeCell ref="D359:E359"/>
    <mergeCell ref="A360:E360"/>
    <mergeCell ref="D369:E369"/>
    <mergeCell ref="B370:C370"/>
    <mergeCell ref="D370:E370"/>
    <mergeCell ref="B371:C371"/>
    <mergeCell ref="D371:E371"/>
    <mergeCell ref="A372:E372"/>
    <mergeCell ref="B361:C361"/>
    <mergeCell ref="D361:E361"/>
    <mergeCell ref="D363:E363"/>
    <mergeCell ref="B364:C364"/>
    <mergeCell ref="D364:E364"/>
    <mergeCell ref="B365:C365"/>
    <mergeCell ref="D365:E365"/>
    <mergeCell ref="A366:E366"/>
    <mergeCell ref="B367:C367"/>
    <mergeCell ref="D367:E367"/>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3687C-CEBB-C54A-9EEC-0E7899F3F132}">
  <dimension ref="A1:AM77"/>
  <sheetViews>
    <sheetView topLeftCell="S1" workbookViewId="0">
      <selection activeCell="A62" sqref="A62:XFD62"/>
    </sheetView>
  </sheetViews>
  <sheetFormatPr baseColWidth="10" defaultColWidth="12" defaultRowHeight="13" x14ac:dyDescent="0.15"/>
  <cols>
    <col min="1" max="1" width="18" bestFit="1" customWidth="1"/>
    <col min="2" max="2" width="33.59765625" bestFit="1" customWidth="1"/>
    <col min="3" max="3" width="20" bestFit="1" customWidth="1"/>
    <col min="4" max="4" width="35.59765625" bestFit="1" customWidth="1"/>
    <col min="5" max="5" width="12.3984375" bestFit="1" customWidth="1"/>
    <col min="6" max="6" width="29.59765625" bestFit="1" customWidth="1"/>
    <col min="7" max="7" width="17.59765625" bestFit="1" customWidth="1"/>
    <col min="8" max="8" width="25.19921875" bestFit="1" customWidth="1"/>
    <col min="9" max="9" width="30" bestFit="1" customWidth="1"/>
    <col min="10" max="10" width="21" bestFit="1" customWidth="1"/>
    <col min="11" max="11" width="28.3984375" bestFit="1" customWidth="1"/>
    <col min="12" max="12" width="46.3984375" bestFit="1" customWidth="1"/>
    <col min="13" max="13" width="25" bestFit="1" customWidth="1"/>
    <col min="14" max="14" width="23.19921875" bestFit="1" customWidth="1"/>
    <col min="15" max="15" width="23" bestFit="1" customWidth="1"/>
    <col min="16" max="16" width="28.3984375" bestFit="1" customWidth="1"/>
    <col min="17" max="17" width="31" bestFit="1" customWidth="1"/>
    <col min="18" max="18" width="30.796875" bestFit="1" customWidth="1"/>
    <col min="20" max="20" width="156" bestFit="1" customWidth="1"/>
    <col min="23" max="23" width="23.19921875" bestFit="1" customWidth="1"/>
    <col min="25" max="25" width="28.796875" bestFit="1" customWidth="1"/>
    <col min="27" max="27" width="15.796875" bestFit="1" customWidth="1"/>
    <col min="28" max="28" width="11.19921875" bestFit="1" customWidth="1"/>
    <col min="29" max="29" width="15.19921875" bestFit="1" customWidth="1"/>
    <col min="30" max="30" width="14" bestFit="1" customWidth="1"/>
    <col min="33" max="33" width="27.3984375" customWidth="1"/>
    <col min="34" max="34" width="20.59765625" customWidth="1"/>
    <col min="35" max="35" width="14.19921875" bestFit="1" customWidth="1"/>
    <col min="36" max="36" width="16.796875" customWidth="1"/>
    <col min="37" max="37" width="17.59765625" bestFit="1" customWidth="1"/>
    <col min="38" max="38" width="20.59765625" customWidth="1"/>
    <col min="39" max="39" width="19.19921875" bestFit="1" customWidth="1"/>
  </cols>
  <sheetData>
    <row r="1" spans="1:39" ht="32" customHeight="1" x14ac:dyDescent="0.15">
      <c r="V1" s="5" t="s">
        <v>540</v>
      </c>
      <c r="W1" s="5" t="s">
        <v>542</v>
      </c>
      <c r="X1" s="5" t="s">
        <v>539</v>
      </c>
      <c r="Y1" t="s">
        <v>543</v>
      </c>
      <c r="Z1" t="s">
        <v>544</v>
      </c>
      <c r="AA1" t="s">
        <v>545</v>
      </c>
      <c r="AB1" t="s">
        <v>546</v>
      </c>
      <c r="AC1" t="s">
        <v>547</v>
      </c>
      <c r="AD1" s="9" t="s">
        <v>548</v>
      </c>
      <c r="AE1" s="5" t="s">
        <v>549</v>
      </c>
      <c r="AF1" s="5" t="s">
        <v>550</v>
      </c>
      <c r="AG1" s="5" t="s">
        <v>551</v>
      </c>
      <c r="AH1" s="5" t="s">
        <v>552</v>
      </c>
      <c r="AI1" s="5" t="s">
        <v>553</v>
      </c>
      <c r="AJ1" s="5" t="s">
        <v>554</v>
      </c>
      <c r="AK1" s="5" t="s">
        <v>555</v>
      </c>
      <c r="AL1" s="5" t="s">
        <v>556</v>
      </c>
      <c r="AM1" s="5" t="s">
        <v>557</v>
      </c>
    </row>
    <row r="2" spans="1:39" x14ac:dyDescent="0.15">
      <c r="A2" s="6" t="str">
        <f>'Original Data Sheets'!A1</f>
        <v>COUNTY
Riverside</v>
      </c>
      <c r="B2" s="6" t="str">
        <f>'Original Data Sheets'!B1</f>
        <v>LOCALITY
HEMET</v>
      </c>
      <c r="C2" s="6" t="str">
        <f>'Original Data Sheets'!D1</f>
        <v>STATION ID
Z 10181</v>
      </c>
      <c r="D2" s="5" t="str">
        <f>'Original Data Sheets'!A2</f>
        <v>TOWNSHIP / RANGE SBB&amp;M
5S / 2W</v>
      </c>
      <c r="E2" s="5" t="str">
        <f>'Original Data Sheets'!B2</f>
        <v>SECTION
35</v>
      </c>
      <c r="F2" s="5" t="str">
        <f>'Original Data Sheets'!C2</f>
        <v>GRID &amp; ZONE
CA LAMBERT 6</v>
      </c>
      <c r="G2" s="5" t="str">
        <f>'Original Data Sheets'!D2</f>
        <v>GEOID
2009</v>
      </c>
      <c r="H2" s="5" t="str">
        <f>'Original Data Sheets'!E2</f>
        <v>SURVEY DATE
02/01/2018</v>
      </c>
      <c r="I2" s="5" t="str">
        <f>'Original Data Sheets'!A3</f>
        <v>HORIZONTAL DATUM
NAD 83</v>
      </c>
      <c r="J2" s="5" t="str">
        <f>'Original Data Sheets'!B3</f>
        <v>EPOCH DATE
2017.50</v>
      </c>
      <c r="K2" s="5" t="str">
        <f>'Original Data Sheets'!C3</f>
        <v>VERTICAL DATUM
COH 88</v>
      </c>
      <c r="L2" s="5" t="str">
        <f>'Original Data Sheets'!D3</f>
        <v>COLLECTION METHOD
PPK                           PPK</v>
      </c>
      <c r="M2" s="5" t="str">
        <f>'Original Data Sheets'!A4</f>
        <v>NORTHING
2194032.18 FT</v>
      </c>
      <c r="N2" s="5" t="str">
        <f>'Original Data Sheets'!B4</f>
        <v>EASTING
6313283.44 FT</v>
      </c>
      <c r="O2" s="5" t="str">
        <f>'Original Data Sheets'!D4</f>
        <v>ELEVATION
1897.08 FT</v>
      </c>
      <c r="P2" s="5" t="str">
        <f>'Original Data Sheets'!A5</f>
        <v>LATITUDE
33°41 '7 82961" N</v>
      </c>
      <c r="Q2" s="5" t="str">
        <f>'Original Data Sheets'!B5</f>
        <v>LONGITUDE
11'7°3 59 43963" w</v>
      </c>
      <c r="R2" s="5" t="str">
        <f>'Original Data Sheets'!D5</f>
        <v>ELLIPSOID HEIGHT
1790.728 FT</v>
      </c>
      <c r="S2" s="5"/>
      <c r="T2" s="5" t="str">
        <f>'Original Data Sheets'!A6</f>
        <v>DESCRIPTION        FD 1" IP
W/WOOD PLUG UP 0.25'
SUMMARY</v>
      </c>
      <c r="V2" s="5" t="str">
        <f>MID(A2,7,10)</f>
        <v xml:space="preserve">
Riverside</v>
      </c>
      <c r="W2" s="5" t="str">
        <f>MID(B2,9,19)</f>
        <v xml:space="preserve">
HEMET</v>
      </c>
      <c r="X2" s="5" t="str">
        <f>CONCATENATE("Z",MID(C2,14,19))</f>
        <v>Z10181</v>
      </c>
      <c r="Y2" s="5" t="str">
        <f t="shared" ref="Y2:AF2" si="0">MID(D2,LEN(Y1)+1,19)</f>
        <v xml:space="preserve">
5S / 2W</v>
      </c>
      <c r="Z2" s="5" t="str">
        <f t="shared" si="0"/>
        <v xml:space="preserve">
35</v>
      </c>
      <c r="AA2" s="5" t="str">
        <f t="shared" si="0"/>
        <v xml:space="preserve">
CA LAMBERT 6</v>
      </c>
      <c r="AB2" s="5" t="str">
        <f t="shared" si="0"/>
        <v xml:space="preserve">
2009</v>
      </c>
      <c r="AC2" s="5" t="str">
        <f t="shared" si="0"/>
        <v xml:space="preserve">
02/01/2018</v>
      </c>
      <c r="AD2" s="5" t="str">
        <f t="shared" si="0"/>
        <v xml:space="preserve">
NAD 83</v>
      </c>
      <c r="AE2" s="5" t="str">
        <f t="shared" si="0"/>
        <v xml:space="preserve">
2017.50</v>
      </c>
      <c r="AF2" s="5" t="str">
        <f t="shared" si="0"/>
        <v xml:space="preserve">
COH 88</v>
      </c>
      <c r="AG2" s="5" t="str">
        <f>MID(L2,LEN(AG1)+1,50)</f>
        <v xml:space="preserve">
PPK                           PPK</v>
      </c>
      <c r="AH2" s="5" t="str">
        <f>MID(M2,LEN(AH1)-3,11)</f>
        <v xml:space="preserve">2194032.18 </v>
      </c>
      <c r="AI2" s="5" t="str">
        <f>MID(N2,LEN(AI1)-3,11)</f>
        <v xml:space="preserve">6313283.44 </v>
      </c>
      <c r="AJ2" s="5" t="str">
        <f>MID(O2,LEN(AJ1)-3,7)</f>
        <v>1897.08</v>
      </c>
      <c r="AK2" s="5" t="str">
        <f>MID(P2,LEN(AK1)+1,20)</f>
        <v xml:space="preserve">
33°41 '7 82961" N</v>
      </c>
      <c r="AL2" s="5" t="str">
        <f>MID(Q2,LEN(AL1)+1,20)</f>
        <v xml:space="preserve">
11'7°3 59 43963" w</v>
      </c>
      <c r="AM2" s="5" t="str">
        <f>MID(R2,LEN(AM1)-3,9)</f>
        <v xml:space="preserve">1790.728 </v>
      </c>
    </row>
    <row r="3" spans="1:39" x14ac:dyDescent="0.15">
      <c r="A3" s="5" t="str">
        <f>'Original Data Sheets'!A7</f>
        <v>COUNTY
Riverside</v>
      </c>
      <c r="B3" s="5" t="str">
        <f>'Original Data Sheets'!B7</f>
        <v>LOCALITY
RIVERSIDE</v>
      </c>
      <c r="C3" s="5" t="str">
        <f>'Original Data Sheets'!D7</f>
        <v>STATION ID
Z 12892</v>
      </c>
      <c r="D3" s="5" t="str">
        <f>'Original Data Sheets'!A8</f>
        <v>TOWNSHIP / RANGE SBB&amp;M
2S / 5W</v>
      </c>
      <c r="E3" s="5" t="str">
        <f>'Original Data Sheets'!B8</f>
        <v>SECTION
1</v>
      </c>
      <c r="F3" s="5" t="str">
        <f>'Original Data Sheets'!C8</f>
        <v>GRID &amp; ZONE
CA LAMBERT 6</v>
      </c>
      <c r="G3" s="5" t="str">
        <f>'Original Data Sheets'!D8</f>
        <v>GEOID
2009</v>
      </c>
      <c r="H3" s="5" t="str">
        <f>'Original Data Sheets'!E8</f>
        <v>SURVEY DATE
08/01/2010</v>
      </c>
      <c r="I3" s="5" t="str">
        <f>'Original Data Sheets'!A9</f>
        <v>HORIZONTAL DATUM
NAD 83</v>
      </c>
      <c r="J3" s="5" t="str">
        <f>'Original Data Sheets'!B9</f>
        <v>EPOCH DATE
1992.90</v>
      </c>
      <c r="K3" s="5" t="str">
        <f>'Original Data Sheets'!C9</f>
        <v>VERTICAL DATUM
NGVD 29</v>
      </c>
      <c r="L3" s="5" t="str">
        <f>'Original Data Sheets'!D9</f>
        <v>COLLECTION METHOD
PPK                           PPK</v>
      </c>
      <c r="M3" s="5" t="str">
        <f>'Original Data Sheets'!A10</f>
        <v>NORTHING
2319953.92 FT</v>
      </c>
      <c r="N3" s="5" t="str">
        <f>'Original Data Sheets'!B10</f>
        <v>EASTING
6225806.76 FT</v>
      </c>
      <c r="O3" s="5" t="str">
        <f>'Original Data Sheets'!D10</f>
        <v>ELEVATION
862.40 FT</v>
      </c>
      <c r="P3" s="5" t="str">
        <f>'Original Data Sheets'!A11</f>
        <v>LATITUDE
34°1 45 48804" N</v>
      </c>
      <c r="Q3" s="5" t="str">
        <f>'Original Data Sheets'!B11</f>
        <v>LONGITUDE
117°21 30 44574" W</v>
      </c>
      <c r="R3" s="5" t="str">
        <f>'Original Data Sheets'!D11</f>
        <v>ELLIPSOID HEIGHT
754.196 FT</v>
      </c>
      <c r="S3" s="5"/>
      <c r="T3" s="5" t="str">
        <f>'Original Data Sheets'!A12</f>
        <v>DESCRIPTION        FD MAG NL
W/ ILLEG TAG FLUSH
SUMMARY              IN AC ON BIKE TRAIL</v>
      </c>
      <c r="V3" s="5" t="str">
        <f>MID(A3,7,10)</f>
        <v xml:space="preserve">
Riverside</v>
      </c>
      <c r="W3" s="5" t="str">
        <f t="shared" ref="W3:W63" si="1">MID(B3,9,19)</f>
        <v xml:space="preserve">
RIVERSIDE</v>
      </c>
      <c r="X3" s="5" t="str">
        <f>CONCATENATE("Z",MID(C3,14,19))</f>
        <v>Z12892</v>
      </c>
      <c r="Y3" s="5" t="str">
        <f t="shared" ref="Y3:AF3" si="2">MID(D3,LEN(Y1)+1,19)</f>
        <v xml:space="preserve">
2S / 5W</v>
      </c>
      <c r="Z3" s="5" t="str">
        <f t="shared" si="2"/>
        <v xml:space="preserve">
1</v>
      </c>
      <c r="AA3" s="5" t="str">
        <f t="shared" si="2"/>
        <v xml:space="preserve">
CA LAMBERT 6</v>
      </c>
      <c r="AB3" s="5" t="str">
        <f t="shared" si="2"/>
        <v xml:space="preserve">
2009</v>
      </c>
      <c r="AC3" s="5" t="str">
        <f t="shared" si="2"/>
        <v xml:space="preserve">
08/01/2010</v>
      </c>
      <c r="AD3" s="5" t="str">
        <f t="shared" si="2"/>
        <v xml:space="preserve">
NAD 83</v>
      </c>
      <c r="AE3" s="5" t="str">
        <f t="shared" si="2"/>
        <v xml:space="preserve">
1992.90</v>
      </c>
      <c r="AF3" s="5" t="str">
        <f t="shared" si="2"/>
        <v xml:space="preserve">
NGVD 29</v>
      </c>
      <c r="AG3" s="5" t="str">
        <f>MID(L3,LEN(AG1)+1,50)</f>
        <v xml:space="preserve">
PPK                           PPK</v>
      </c>
      <c r="AH3" s="5" t="str">
        <f>MID(M3,LEN(AH1)-3,11)</f>
        <v xml:space="preserve">2319953.92 </v>
      </c>
      <c r="AI3" s="5" t="str">
        <f>MID(N3,LEN(AI1)-3,11)</f>
        <v xml:space="preserve">6225806.76 </v>
      </c>
      <c r="AJ3" s="5" t="str">
        <f>MID(O3,LEN(AJ1)-3,7)</f>
        <v xml:space="preserve">862.40 </v>
      </c>
      <c r="AK3" s="5" t="str">
        <f>MID(P3,LEN(AK1)+1,20)</f>
        <v xml:space="preserve">
34°1 45 48804" N</v>
      </c>
      <c r="AL3" s="5" t="str">
        <f>MID(Q3,LEN(AL1)+1,20)</f>
        <v xml:space="preserve">
117°21 30 44574" W</v>
      </c>
      <c r="AM3" s="5" t="str">
        <f>MID(R3,LEN(AM1)-3,9)</f>
        <v>754.196 F</v>
      </c>
    </row>
    <row r="4" spans="1:39" x14ac:dyDescent="0.15">
      <c r="A4" s="5" t="str">
        <f>'Original Data Sheets'!A13</f>
        <v>COUNTY
Riverside</v>
      </c>
      <c r="B4" s="5" t="str">
        <f>'Original Data Sheets'!B13</f>
        <v>LOCALITY
PALM SPRINGS</v>
      </c>
      <c r="C4" s="5" t="str">
        <f>'Original Data Sheets'!D13</f>
        <v>STATION ID
Z 13083</v>
      </c>
      <c r="D4" s="5" t="str">
        <f>'Original Data Sheets'!A14</f>
        <v>TOWNSHIP / RANGE SBB&amp;M
4S / 4E</v>
      </c>
      <c r="E4" s="5" t="str">
        <f>'Original Data Sheets'!B14</f>
        <v>SECTION
1</v>
      </c>
      <c r="F4" s="5" t="str">
        <f>'Original Data Sheets'!C14</f>
        <v>GRID &amp; ZONE
CA LAMBERT 6</v>
      </c>
      <c r="G4" s="5" t="str">
        <f>'Original Data Sheets'!D14</f>
        <v>GEOID
2003</v>
      </c>
      <c r="H4" s="5" t="str">
        <f>'Original Data Sheets'!E14</f>
        <v>SURVEY DATE
11/01/2007</v>
      </c>
      <c r="I4" s="5" t="str">
        <f>'Original Data Sheets'!A15</f>
        <v>HORIZONTAL DATUM
NAD 83</v>
      </c>
      <c r="J4" s="5" t="str">
        <f>'Original Data Sheets'!B15</f>
        <v>EPOCH DATE
2007.00</v>
      </c>
      <c r="K4" s="5" t="str">
        <f>'Original Data Sheets'!C15</f>
        <v>VERTICAL DATUM
NAVD 88</v>
      </c>
      <c r="L4" s="5" t="str">
        <f>'Original Data Sheets'!D15</f>
        <v>COLLECTION METHOD
PPK                           PPK</v>
      </c>
      <c r="M4" s="5" t="str">
        <f>'Original Data Sheets'!A16</f>
        <v>NORTHING
2256321.90 FT</v>
      </c>
      <c r="N4" s="5" t="str">
        <f>'Original Data Sheets'!B16</f>
        <v>EASTING
6479740.18 FT</v>
      </c>
      <c r="O4" s="5" t="str">
        <f>'Original Data Sheets'!D16</f>
        <v>ELEVATION
516.40 FT</v>
      </c>
      <c r="P4" s="5" t="str">
        <f>'Original Data Sheets'!A17</f>
        <v>LATITUDE
33°51 32.63162" N</v>
      </c>
      <c r="Q4" s="5" t="str">
        <f>'Original Data Sheets'!B17</f>
        <v>LONGITUDE
116°31 11.46931" w</v>
      </c>
      <c r="R4" s="5" t="str">
        <f>'Original Data Sheets'!D17</f>
        <v>ELLIPSOID HEIGHT
410.057 FT</v>
      </c>
      <c r="S4" s="5"/>
      <c r="T4" s="5" t="str">
        <f>'Original Data Sheets'!A18</f>
        <v>DESCRIPTION        FD 3/4" IP
W/ LS 4146 TAG DN 0.8' IN WELL
SUMMARY              IN CUL-DE-SAC.</v>
      </c>
      <c r="V4" s="5" t="str">
        <f t="shared" ref="V4:V41" si="3">MID(A4,7,10)</f>
        <v xml:space="preserve">
Riverside</v>
      </c>
      <c r="W4" s="5" t="str">
        <f t="shared" si="1"/>
        <v xml:space="preserve">
PALM SPRINGS</v>
      </c>
      <c r="X4" s="5" t="str">
        <f t="shared" ref="X4:X63" si="4">CONCATENATE("Z",MID(C4,14,19))</f>
        <v>Z13083</v>
      </c>
      <c r="Y4" s="5" t="str">
        <f t="shared" ref="Y4:AF4" si="5">MID(D4,LEN(Y1)+1,19)</f>
        <v xml:space="preserve">
4S / 4E</v>
      </c>
      <c r="Z4" s="5" t="str">
        <f t="shared" si="5"/>
        <v xml:space="preserve">
1</v>
      </c>
      <c r="AA4" s="5" t="str">
        <f t="shared" si="5"/>
        <v xml:space="preserve">
CA LAMBERT 6</v>
      </c>
      <c r="AB4" s="5" t="str">
        <f t="shared" si="5"/>
        <v xml:space="preserve">
2003</v>
      </c>
      <c r="AC4" s="5" t="str">
        <f t="shared" si="5"/>
        <v xml:space="preserve">
11/01/2007</v>
      </c>
      <c r="AD4" s="5" t="str">
        <f t="shared" si="5"/>
        <v xml:space="preserve">
NAD 83</v>
      </c>
      <c r="AE4" s="5" t="str">
        <f t="shared" si="5"/>
        <v xml:space="preserve">
2007.00</v>
      </c>
      <c r="AF4" s="5" t="str">
        <f t="shared" si="5"/>
        <v xml:space="preserve">
NAVD 88</v>
      </c>
      <c r="AG4" s="5" t="str">
        <f>MID(L4,LEN(AG1)+1,50)</f>
        <v xml:space="preserve">
PPK                           PPK</v>
      </c>
      <c r="AH4" s="5" t="str">
        <f>MID(M4,LEN(AH1)-3,11)</f>
        <v xml:space="preserve">2256321.90 </v>
      </c>
      <c r="AI4" s="5" t="str">
        <f>MID(N4,LEN(AI1)-3,11)</f>
        <v xml:space="preserve">6479740.18 </v>
      </c>
      <c r="AJ4" s="5" t="str">
        <f>MID(O4,LEN(AJ1)-3,7)</f>
        <v xml:space="preserve">516.40 </v>
      </c>
      <c r="AK4" s="5" t="str">
        <f>MID(P4,LEN(AK1)+1,20)</f>
        <v xml:space="preserve">
33°51 32.63162" N</v>
      </c>
      <c r="AL4" s="5" t="str">
        <f>MID(Q4,LEN(AL1)+1,20)</f>
        <v xml:space="preserve">
116°31 11.46931" w</v>
      </c>
      <c r="AM4" s="5" t="str">
        <f>MID(R4,LEN(AM1)-3,9)</f>
        <v>410.057 F</v>
      </c>
    </row>
    <row r="5" spans="1:39" s="10" customFormat="1" x14ac:dyDescent="0.15">
      <c r="A5" s="11" t="str">
        <f>'Original Data Sheets'!A19</f>
        <v>COUNTY
Riverside</v>
      </c>
      <c r="B5" s="11" t="str">
        <f>'Original Data Sheets'!B19</f>
        <v>LOCALITY
PALM SPRINGS</v>
      </c>
      <c r="C5" s="11" t="str">
        <f>'Original Data Sheets'!D19</f>
        <v>STATION ID
Z 13085</v>
      </c>
      <c r="D5" s="11" t="str">
        <f>'Original Data Sheets'!A20</f>
        <v>TOWNSHIP / RANGE SBB&amp;M
3S / 4E</v>
      </c>
      <c r="E5" s="11" t="str">
        <f>'Original Data Sheets'!B20</f>
        <v>SECTION
35</v>
      </c>
      <c r="F5" s="11" t="str">
        <f>'Original Data Sheets'!C20</f>
        <v>GRID &amp; ZONE
CA LAMBERT 6</v>
      </c>
      <c r="G5" s="11" t="str">
        <f>'Original Data Sheets'!D20</f>
        <v>GEOID
2003</v>
      </c>
      <c r="H5" s="11" t="str">
        <f>'Original Data Sheets'!E20</f>
        <v>SURVEY DATE
11/01/2007</v>
      </c>
      <c r="I5" s="11" t="str">
        <f>'Original Data Sheets'!A21</f>
        <v>HORIZONTAL DATUM
NAD 83</v>
      </c>
      <c r="J5" s="11" t="str">
        <f>'Original Data Sheets'!B21</f>
        <v>EPOCH DATE
2007.00</v>
      </c>
      <c r="K5" s="11" t="str">
        <f>'Original Data Sheets'!C21</f>
        <v>VERTICAL DATUM
NAVD 88</v>
      </c>
      <c r="L5" s="11" t="str">
        <f>'Original Data Sheets'!D21</f>
        <v>COLLECTION METHOD
PPK                           PPK</v>
      </c>
      <c r="M5" s="11" t="str">
        <f>'Original Data Sheets'!A22</f>
        <v>NORTHING
2259574.54 FT</v>
      </c>
      <c r="N5" s="11" t="str">
        <f>'Original Data Sheets'!B22</f>
        <v>EASTING
6476888.03 FT</v>
      </c>
      <c r="O5" s="11" t="str">
        <f>'Original Data Sheets'!D22</f>
        <v>ELEVATION
564.00 FT</v>
      </c>
      <c r="P5" s="11" t="str">
        <f>'Original Data Sheets'!A23</f>
        <v>LATITUDE
33°52'4.73425" N</v>
      </c>
      <c r="Q5" s="11" t="str">
        <f>'Original Data Sheets'!B23</f>
        <v>LONGITUDE
116°31'45.39274" w</v>
      </c>
      <c r="R5" s="11" t="str">
        <f>'Original Data Sheets'!D23</f>
        <v>ELLIPSOID HEIGHT
457.725 FT</v>
      </c>
      <c r="S5" s="11"/>
      <c r="T5" s="11" t="str">
        <f>'Original Data Sheets'!A24</f>
        <v>DESCRIPTION        FD 1"x2" WOOD HUB
W/ TACK FLUSH
SUMMARY              ON CONSTRUCTION SITE, WON'T LAST.</v>
      </c>
      <c r="V5" s="11" t="str">
        <f t="shared" si="3"/>
        <v xml:space="preserve">
Riverside</v>
      </c>
      <c r="W5" s="11" t="str">
        <f t="shared" si="1"/>
        <v xml:space="preserve">
PALM SPRINGS</v>
      </c>
      <c r="X5" s="11" t="str">
        <f t="shared" si="4"/>
        <v>Z13085</v>
      </c>
      <c r="Y5" s="11" t="str">
        <f t="shared" ref="Y5:AF5" si="6">MID(D5,LEN(Y1)+1,19)</f>
        <v xml:space="preserve">
3S / 4E</v>
      </c>
      <c r="Z5" s="11" t="str">
        <f t="shared" si="6"/>
        <v xml:space="preserve">
35</v>
      </c>
      <c r="AA5" s="11" t="str">
        <f t="shared" si="6"/>
        <v xml:space="preserve">
CA LAMBERT 6</v>
      </c>
      <c r="AB5" s="11" t="str">
        <f t="shared" si="6"/>
        <v xml:space="preserve">
2003</v>
      </c>
      <c r="AC5" s="11" t="str">
        <f t="shared" si="6"/>
        <v xml:space="preserve">
11/01/2007</v>
      </c>
      <c r="AD5" s="11" t="str">
        <f t="shared" si="6"/>
        <v xml:space="preserve">
NAD 83</v>
      </c>
      <c r="AE5" s="11" t="str">
        <f t="shared" si="6"/>
        <v xml:space="preserve">
2007.00</v>
      </c>
      <c r="AF5" s="11" t="str">
        <f t="shared" si="6"/>
        <v xml:space="preserve">
NAVD 88</v>
      </c>
      <c r="AG5" s="11" t="str">
        <f>MID(L5,LEN(AG1)+1,50)</f>
        <v xml:space="preserve">
PPK                           PPK</v>
      </c>
      <c r="AH5" s="11" t="str">
        <f>MID(M5,LEN(AH1)-3,11)</f>
        <v xml:space="preserve">2259574.54 </v>
      </c>
      <c r="AI5" s="11" t="str">
        <f>MID(N5,LEN(AI1)-3,11)</f>
        <v xml:space="preserve">6476888.03 </v>
      </c>
      <c r="AJ5" s="11" t="str">
        <f>MID(O5,LEN(AJ1)-3,7)</f>
        <v xml:space="preserve">564.00 </v>
      </c>
      <c r="AK5" s="11" t="str">
        <f>MID(P5,LEN(AK1)+1,20)</f>
        <v xml:space="preserve">
33°52'4.73425" N</v>
      </c>
      <c r="AL5" s="11" t="str">
        <f>MID(Q5,LEN(AL1)+1,20)</f>
        <v xml:space="preserve">
116°31'45.39274" w</v>
      </c>
      <c r="AM5" s="11" t="str">
        <f>MID(R5,LEN(AM1)-3,9)</f>
        <v>457.725 F</v>
      </c>
    </row>
    <row r="6" spans="1:39" x14ac:dyDescent="0.15">
      <c r="A6" s="5" t="str">
        <f>'Original Data Sheets'!A25</f>
        <v>COUNTY
Riverside</v>
      </c>
      <c r="B6" s="5" t="str">
        <f>'Original Data Sheets'!B25</f>
        <v>LOCALITY
PALM SPRINGS</v>
      </c>
      <c r="C6" s="5" t="str">
        <f>'Original Data Sheets'!D25</f>
        <v>STATION ID
Z 13087</v>
      </c>
      <c r="D6" s="5" t="str">
        <f>'Original Data Sheets'!A26</f>
        <v>TOWNSHIP / RANGE SBB&amp;M
4S / 4E</v>
      </c>
      <c r="E6" s="5" t="str">
        <f>'Original Data Sheets'!B26</f>
        <v>SECTION
1</v>
      </c>
      <c r="F6" s="5" t="str">
        <f>'Original Data Sheets'!C26</f>
        <v>GRID &amp; ZONE
CA LAMBERT 6</v>
      </c>
      <c r="G6" s="5" t="str">
        <f>'Original Data Sheets'!D26</f>
        <v>GEOID
2003</v>
      </c>
      <c r="H6" s="5" t="str">
        <f>'Original Data Sheets'!E26</f>
        <v>SURVEY DATE
11/01/2007</v>
      </c>
      <c r="I6" s="5" t="str">
        <f>'Original Data Sheets'!A27</f>
        <v>HORIZONTAL DATUM
NAD 83</v>
      </c>
      <c r="J6" s="5" t="str">
        <f>'Original Data Sheets'!B27</f>
        <v>EPOCH DATE
2007.00</v>
      </c>
      <c r="K6" s="5" t="str">
        <f>'Original Data Sheets'!C27</f>
        <v>VERTICAL DATUM
NAVD 88</v>
      </c>
      <c r="L6" s="5" t="str">
        <f>'Original Data Sheets'!D27</f>
        <v>COLLECTION METHOD
PPK                           PPK</v>
      </c>
      <c r="M6" s="5" t="str">
        <f>'Original Data Sheets'!A28</f>
        <v>NORTHING
2253794.60 FT</v>
      </c>
      <c r="N6" s="5" t="str">
        <f>'Original Data Sheets'!B28</f>
        <v>EASTING
6482070.94 FT</v>
      </c>
      <c r="O6" s="5" t="str">
        <f>'Original Data Sheets'!D28</f>
        <v>ELEVATION
486.10 FT</v>
      </c>
      <c r="P6" s="5" t="str">
        <f>'Original Data Sheets'!A29</f>
        <v>LATITUDE
33°51'7.68888" N</v>
      </c>
      <c r="Q6" s="5" t="str">
        <f>'Original Data Sheets'!B29</f>
        <v>LONGITUDE
116°30'43.75628" w</v>
      </c>
      <c r="R6" s="5" t="str">
        <f>'Original Data Sheets'!D29</f>
        <v>ELLIPSOID HEIGHT
379.709 FT</v>
      </c>
      <c r="S6" s="5"/>
      <c r="T6" s="5" t="str">
        <f>'Original Data Sheets'!A30</f>
        <v>DESCRIPTION        FD PK NAIL
FLUSH
SUMMARY              ADDRESS 3142 VERONA RD.</v>
      </c>
      <c r="V6" s="5" t="str">
        <f t="shared" si="3"/>
        <v xml:space="preserve">
Riverside</v>
      </c>
      <c r="W6" s="5" t="str">
        <f t="shared" si="1"/>
        <v xml:space="preserve">
PALM SPRINGS</v>
      </c>
      <c r="X6" s="5" t="str">
        <f t="shared" si="4"/>
        <v>Z13087</v>
      </c>
      <c r="Y6" s="5" t="str">
        <f t="shared" ref="Y6:AF6" si="7">MID(D6,LEN(Y1)+1,19)</f>
        <v xml:space="preserve">
4S / 4E</v>
      </c>
      <c r="Z6" s="5" t="str">
        <f t="shared" si="7"/>
        <v xml:space="preserve">
1</v>
      </c>
      <c r="AA6" s="5" t="str">
        <f t="shared" si="7"/>
        <v xml:space="preserve">
CA LAMBERT 6</v>
      </c>
      <c r="AB6" s="5" t="str">
        <f t="shared" si="7"/>
        <v xml:space="preserve">
2003</v>
      </c>
      <c r="AC6" s="5" t="str">
        <f t="shared" si="7"/>
        <v xml:space="preserve">
11/01/2007</v>
      </c>
      <c r="AD6" s="5" t="str">
        <f t="shared" si="7"/>
        <v xml:space="preserve">
NAD 83</v>
      </c>
      <c r="AE6" s="5" t="str">
        <f t="shared" si="7"/>
        <v xml:space="preserve">
2007.00</v>
      </c>
      <c r="AF6" s="5" t="str">
        <f t="shared" si="7"/>
        <v xml:space="preserve">
NAVD 88</v>
      </c>
      <c r="AG6" s="5" t="str">
        <f>MID(L6,LEN(AG1)+1,50)</f>
        <v xml:space="preserve">
PPK                           PPK</v>
      </c>
      <c r="AH6" s="5" t="str">
        <f>MID(M6,LEN(AH1)-3,11)</f>
        <v xml:space="preserve">2253794.60 </v>
      </c>
      <c r="AI6" s="5" t="str">
        <f>MID(N6,LEN(AI1)-3,11)</f>
        <v xml:space="preserve">6482070.94 </v>
      </c>
      <c r="AJ6" s="5" t="str">
        <f>MID(O6,LEN(AJ1)-3,7)</f>
        <v xml:space="preserve">486.10 </v>
      </c>
      <c r="AK6" s="5" t="str">
        <f>MID(P6,LEN(AK1)+1,20)</f>
        <v xml:space="preserve">
33°51'7.68888" N</v>
      </c>
      <c r="AL6" s="5" t="str">
        <f>MID(Q6,LEN(AL1)+1,20)</f>
        <v xml:space="preserve">
116°30'43.75628" w</v>
      </c>
      <c r="AM6" s="5" t="str">
        <f>MID(R6,LEN(AM1)-3,9)</f>
        <v>379.709 F</v>
      </c>
    </row>
    <row r="7" spans="1:39" s="10" customFormat="1" x14ac:dyDescent="0.15">
      <c r="A7" s="11" t="str">
        <f>'Original Data Sheets'!A31</f>
        <v>COUNTY
Riverside</v>
      </c>
      <c r="B7" s="11" t="str">
        <f>'Original Data Sheets'!B31</f>
        <v>LOCALITY
PALM SPRINGS</v>
      </c>
      <c r="C7" s="11" t="str">
        <f>'Original Data Sheets'!D31</f>
        <v>STATION ID
Z 13103</v>
      </c>
      <c r="D7" s="11" t="str">
        <f>'Original Data Sheets'!A32</f>
        <v>TOWNSHIP / RANGE SBB&amp;M
4S / 5E</v>
      </c>
      <c r="E7" s="11" t="str">
        <f>'Original Data Sheets'!B32</f>
        <v>SECTION
20</v>
      </c>
      <c r="F7" s="11" t="str">
        <f>'Original Data Sheets'!C32</f>
        <v>GRID &amp; ZONE
CA LAMBERT 6</v>
      </c>
      <c r="G7" s="11" t="str">
        <f>'Original Data Sheets'!D32</f>
        <v>GEOID
2003</v>
      </c>
      <c r="H7" s="11" t="str">
        <f>'Original Data Sheets'!E32</f>
        <v>SURVEY DATE
11/01/2007</v>
      </c>
      <c r="I7" s="11" t="str">
        <f>'Original Data Sheets'!A33</f>
        <v>HORIZONTAL DATUM
NAD 83</v>
      </c>
      <c r="J7" s="11" t="str">
        <f>'Original Data Sheets'!B33</f>
        <v>EPOCH DATE
2007.00</v>
      </c>
      <c r="K7" s="11" t="str">
        <f>'Original Data Sheets'!C33</f>
        <v>VERTICAL DATUM
NAVD 88</v>
      </c>
      <c r="L7" s="11" t="str">
        <f>'Original Data Sheets'!D33</f>
        <v>COLLECTION METHOD
PPK                           PPK</v>
      </c>
      <c r="M7" s="11" t="str">
        <f>'Original Data Sheets'!A34</f>
        <v>NORTHING
2240577.98 FT</v>
      </c>
      <c r="N7" s="11" t="str">
        <f>'Original Data Sheets'!B34</f>
        <v>EASTING
6491075.84 FT</v>
      </c>
      <c r="O7" s="11" t="str">
        <f>'Original Data Sheets'!D34</f>
        <v>ELEVATION
366.10 FT</v>
      </c>
      <c r="P7" s="11" t="str">
        <f>'Original Data Sheets'!A35</f>
        <v>LATITUDE
33°48'57.15262" N</v>
      </c>
      <c r="Q7" s="11" t="str">
        <f>'Original Data Sheets'!B35</f>
        <v>LONGITUDE
116°28'56.63750" w</v>
      </c>
      <c r="R7" s="11" t="str">
        <f>'Original Data Sheets'!D35</f>
        <v>ELLIPSOID HEIGHT
259.718 FT</v>
      </c>
      <c r="S7" s="11"/>
      <c r="T7" s="11" t="str">
        <f>'Original Data Sheets'!A36</f>
        <v>DESCRIPTION        FD PK NAIL
FLUSH
SUMMARY              +/-5' N'LY OF CL IN FRONT OF STREET ADDRESS 67650 RAMON ROAD.</v>
      </c>
      <c r="V7" s="11" t="str">
        <f t="shared" si="3"/>
        <v xml:space="preserve">
Riverside</v>
      </c>
      <c r="W7" s="11" t="str">
        <f t="shared" si="1"/>
        <v xml:space="preserve">
PALM SPRINGS</v>
      </c>
      <c r="X7" s="11" t="str">
        <f t="shared" si="4"/>
        <v>Z13103</v>
      </c>
      <c r="Y7" s="11" t="str">
        <f t="shared" ref="Y7:AF7" si="8">MID(D7,LEN(Y1)+1,19)</f>
        <v xml:space="preserve">
4S / 5E</v>
      </c>
      <c r="Z7" s="11" t="str">
        <f t="shared" si="8"/>
        <v xml:space="preserve">
20</v>
      </c>
      <c r="AA7" s="11" t="str">
        <f t="shared" si="8"/>
        <v xml:space="preserve">
CA LAMBERT 6</v>
      </c>
      <c r="AB7" s="11" t="str">
        <f t="shared" si="8"/>
        <v xml:space="preserve">
2003</v>
      </c>
      <c r="AC7" s="11" t="str">
        <f t="shared" si="8"/>
        <v xml:space="preserve">
11/01/2007</v>
      </c>
      <c r="AD7" s="11" t="str">
        <f t="shared" si="8"/>
        <v xml:space="preserve">
NAD 83</v>
      </c>
      <c r="AE7" s="11" t="str">
        <f t="shared" si="8"/>
        <v xml:space="preserve">
2007.00</v>
      </c>
      <c r="AF7" s="11" t="str">
        <f t="shared" si="8"/>
        <v xml:space="preserve">
NAVD 88</v>
      </c>
      <c r="AG7" s="11" t="str">
        <f>MID(L7,LEN(AG1)+1,50)</f>
        <v xml:space="preserve">
PPK                           PPK</v>
      </c>
      <c r="AH7" s="11" t="str">
        <f>MID(M7,LEN(AH1)-3,11)</f>
        <v xml:space="preserve">2240577.98 </v>
      </c>
      <c r="AI7" s="11" t="str">
        <f>MID(N7,LEN(AI1)-3,11)</f>
        <v xml:space="preserve">6491075.84 </v>
      </c>
      <c r="AJ7" s="11" t="str">
        <f>MID(O7,LEN(AJ1)-3,7)</f>
        <v xml:space="preserve">366.10 </v>
      </c>
      <c r="AK7" s="11" t="str">
        <f>MID(P7,LEN(AK1)+1,20)</f>
        <v xml:space="preserve">
33°48'57.15262" N</v>
      </c>
      <c r="AL7" s="11" t="str">
        <f>MID(Q7,LEN(AL1)+1,20)</f>
        <v xml:space="preserve">
116°28'56.63750" w</v>
      </c>
      <c r="AM7" s="11" t="str">
        <f>MID(R7,LEN(AM1)-3,9)</f>
        <v>259.718 F</v>
      </c>
    </row>
    <row r="8" spans="1:39" x14ac:dyDescent="0.15">
      <c r="A8" s="5" t="str">
        <f>'Original Data Sheets'!A37</f>
        <v>COUNTY
Riverside</v>
      </c>
      <c r="B8" s="5" t="str">
        <f>'Original Data Sheets'!B37</f>
        <v>LOCALITY
PALM SPRINGS</v>
      </c>
      <c r="C8" s="5" t="str">
        <f>'Original Data Sheets'!D37</f>
        <v>STATION ID
Z 13106</v>
      </c>
      <c r="D8" s="5" t="str">
        <f>'Original Data Sheets'!A38</f>
        <v>TOWNSHIP / RANGE SBB&amp;M
4S / 5E</v>
      </c>
      <c r="E8" s="5" t="str">
        <f>'Original Data Sheets'!B38</f>
        <v>SECTION
20</v>
      </c>
      <c r="F8" s="5" t="str">
        <f>'Original Data Sheets'!C38</f>
        <v>GRID &amp; ZONE
CA LAMBERT 6</v>
      </c>
      <c r="G8" s="5" t="str">
        <f>'Original Data Sheets'!D38</f>
        <v>GEOID
2003</v>
      </c>
      <c r="H8" s="5" t="str">
        <f>'Original Data Sheets'!E38</f>
        <v>SURVEY DATE
11/01/2007</v>
      </c>
      <c r="I8" s="5" t="str">
        <f>'Original Data Sheets'!A39</f>
        <v>HORIZONTAL DATUM
NAD 83</v>
      </c>
      <c r="J8" s="5" t="str">
        <f>'Original Data Sheets'!B39</f>
        <v>EPOCH DATE
2007.00</v>
      </c>
      <c r="K8" s="5" t="str">
        <f>'Original Data Sheets'!C39</f>
        <v>VERTICAL DATUM
NAVD 88</v>
      </c>
      <c r="L8" s="5" t="str">
        <f>'Original Data Sheets'!D39</f>
        <v>COLLECTION METHOD
PPK                           PPK</v>
      </c>
      <c r="M8" s="5" t="str">
        <f>'Original Data Sheets'!A40</f>
        <v>NORTHING
2237862.46 FT</v>
      </c>
      <c r="N8" s="5" t="str">
        <f>'Original Data Sheets'!B40</f>
        <v>EASTING
6492010.93 FT</v>
      </c>
      <c r="O8" s="5" t="str">
        <f>'Original Data Sheets'!D40</f>
        <v>ELEVATION
346.20 FT</v>
      </c>
      <c r="P8" s="5" t="str">
        <f>'Original Data Sheets'!A41</f>
        <v>LATITUDE
33°48 30.30921" N</v>
      </c>
      <c r="Q8" s="5" t="str">
        <f>'Original Data Sheets'!B41</f>
        <v>LONGITUDE
116°28 45.48414" w</v>
      </c>
      <c r="R8" s="5" t="str">
        <f>'Original Data Sheets'!D41</f>
        <v>ELLIPSOID HEIGHT
239.862 FT</v>
      </c>
      <c r="S8" s="5"/>
      <c r="T8" s="5" t="str">
        <f>'Original Data Sheets'!A42</f>
        <v>DESCRIPTION        FD MAG NAIL
FLUSH
SUMMARY              +/-4' SW'LY OF NE'LY CURB FACE
+/-17' S'LY OF PP# 4290041E.</v>
      </c>
      <c r="V8" s="5" t="str">
        <f t="shared" si="3"/>
        <v xml:space="preserve">
Riverside</v>
      </c>
      <c r="W8" s="5" t="str">
        <f t="shared" si="1"/>
        <v xml:space="preserve">
PALM SPRINGS</v>
      </c>
      <c r="X8" s="5" t="str">
        <f t="shared" si="4"/>
        <v>Z13106</v>
      </c>
      <c r="Y8" s="5" t="str">
        <f t="shared" ref="Y8:AF8" si="9">MID(D8,LEN(Y1)+1,19)</f>
        <v xml:space="preserve">
4S / 5E</v>
      </c>
      <c r="Z8" s="5" t="str">
        <f t="shared" si="9"/>
        <v xml:space="preserve">
20</v>
      </c>
      <c r="AA8" s="5" t="str">
        <f t="shared" si="9"/>
        <v xml:space="preserve">
CA LAMBERT 6</v>
      </c>
      <c r="AB8" s="5" t="str">
        <f t="shared" si="9"/>
        <v xml:space="preserve">
2003</v>
      </c>
      <c r="AC8" s="5" t="str">
        <f t="shared" si="9"/>
        <v xml:space="preserve">
11/01/2007</v>
      </c>
      <c r="AD8" s="5" t="str">
        <f t="shared" si="9"/>
        <v xml:space="preserve">
NAD 83</v>
      </c>
      <c r="AE8" s="5" t="str">
        <f t="shared" si="9"/>
        <v xml:space="preserve">
2007.00</v>
      </c>
      <c r="AF8" s="5" t="str">
        <f t="shared" si="9"/>
        <v xml:space="preserve">
NAVD 88</v>
      </c>
      <c r="AG8" s="5" t="str">
        <f>MID(L8,LEN(AG1)+1,50)</f>
        <v xml:space="preserve">
PPK                           PPK</v>
      </c>
      <c r="AH8" s="5" t="str">
        <f>MID(M8,LEN(AH1)-3,11)</f>
        <v xml:space="preserve">2237862.46 </v>
      </c>
      <c r="AI8" s="5" t="str">
        <f>MID(N8,LEN(AI1)-3,11)</f>
        <v xml:space="preserve">6492010.93 </v>
      </c>
      <c r="AJ8" s="5" t="str">
        <f>MID(O8,LEN(AJ1)-3,7)</f>
        <v xml:space="preserve">346.20 </v>
      </c>
      <c r="AK8" s="5" t="str">
        <f>MID(P8,LEN(AK1)+1,20)</f>
        <v xml:space="preserve">
33°48 30.30921" N</v>
      </c>
      <c r="AL8" s="5" t="str">
        <f>MID(Q8,LEN(AL1)+1,20)</f>
        <v xml:space="preserve">
116°28 45.48414" w</v>
      </c>
      <c r="AM8" s="5" t="str">
        <f>MID(R8,LEN(AM1)-3,9)</f>
        <v>239.862 F</v>
      </c>
    </row>
    <row r="9" spans="1:39" x14ac:dyDescent="0.15">
      <c r="A9" s="5" t="str">
        <f>'Original Data Sheets'!A43</f>
        <v>COUNTY
Riverside</v>
      </c>
      <c r="B9" s="5" t="str">
        <f>'Original Data Sheets'!B43</f>
        <v>LOCALITY
PALM SPRINGS</v>
      </c>
      <c r="C9" s="5" t="str">
        <f>'Original Data Sheets'!D43</f>
        <v>STATION ID
Z 13114</v>
      </c>
      <c r="D9" s="5" t="str">
        <f>'Original Data Sheets'!A44</f>
        <v>TOWNSHIP / RANGE SBB&amp;M
4S / 5E</v>
      </c>
      <c r="E9" s="5" t="str">
        <f>'Original Data Sheets'!B44</f>
        <v>SECTION
33</v>
      </c>
      <c r="F9" s="5" t="str">
        <f>'Original Data Sheets'!C44</f>
        <v>GRID &amp; ZONE
CA LAMBERT 6</v>
      </c>
      <c r="G9" s="5" t="str">
        <f>'Original Data Sheets'!D44</f>
        <v>GEOID
2003</v>
      </c>
      <c r="H9" s="5" t="str">
        <f>'Original Data Sheets'!E44</f>
        <v>SURVEY DATE
11/01/2007</v>
      </c>
      <c r="I9" s="5" t="str">
        <f>'Original Data Sheets'!A45</f>
        <v>HORIZONTAL DATUM
NAD 83</v>
      </c>
      <c r="J9" s="5" t="str">
        <f>'Original Data Sheets'!B45</f>
        <v>EPOCH DATE
2007.00</v>
      </c>
      <c r="K9" s="5" t="str">
        <f>'Original Data Sheets'!C45</f>
        <v>VERTICAL DATUM
NAVD 88</v>
      </c>
      <c r="L9" s="5" t="str">
        <f>'Original Data Sheets'!D45</f>
        <v>COLLECTION METHOD
PPK                           PPK</v>
      </c>
      <c r="M9" s="5" t="str">
        <f>'Original Data Sheets'!A46</f>
        <v>NORTHING
2229928.92 FT</v>
      </c>
      <c r="N9" s="5" t="str">
        <f>'Original Data Sheets'!B46</f>
        <v>EASTING
6495792.50 FT</v>
      </c>
      <c r="O9" s="5" t="str">
        <f>'Original Data Sheets'!D46</f>
        <v>ELEVATION
299.90 FT</v>
      </c>
      <c r="P9" s="5" t="str">
        <f>'Original Data Sheets'!A47</f>
        <v>LATITUDE
33°47'11 90452" N</v>
      </c>
      <c r="Q9" s="5" t="str">
        <f>'Original Data Sheets'!B47</f>
        <v>LONGITUDE
116°28'0 47371" w</v>
      </c>
      <c r="R9" s="5" t="str">
        <f>'Original Data Sheets'!D47</f>
        <v>ELLIPSOID HEIGHT
193.756 FT</v>
      </c>
      <c r="S9" s="5"/>
      <c r="T9" s="5" t="str">
        <f>'Original Data Sheets'!A48</f>
        <v>DESCRIPTION        FD NAIL
W/ RCFC WCD TAG FLUSH
SUMMARY              NEAR CL OF ROAD (CATHEDRAL CYN DR).
+/- 150' N'LY OF KELLY ST</v>
      </c>
      <c r="V9" s="5" t="str">
        <f t="shared" si="3"/>
        <v xml:space="preserve">
Riverside</v>
      </c>
      <c r="W9" s="5" t="str">
        <f t="shared" si="1"/>
        <v xml:space="preserve">
PALM SPRINGS</v>
      </c>
      <c r="X9" s="5" t="str">
        <f t="shared" si="4"/>
        <v>Z13114</v>
      </c>
      <c r="Y9" s="5" t="str">
        <f t="shared" ref="Y9:AF9" si="10">MID(D9,LEN(Y1)+1,19)</f>
        <v xml:space="preserve">
4S / 5E</v>
      </c>
      <c r="Z9" s="5" t="str">
        <f t="shared" si="10"/>
        <v xml:space="preserve">
33</v>
      </c>
      <c r="AA9" s="5" t="str">
        <f t="shared" si="10"/>
        <v xml:space="preserve">
CA LAMBERT 6</v>
      </c>
      <c r="AB9" s="5" t="str">
        <f t="shared" si="10"/>
        <v xml:space="preserve">
2003</v>
      </c>
      <c r="AC9" s="5" t="str">
        <f t="shared" si="10"/>
        <v xml:space="preserve">
11/01/2007</v>
      </c>
      <c r="AD9" s="5" t="str">
        <f t="shared" si="10"/>
        <v xml:space="preserve">
NAD 83</v>
      </c>
      <c r="AE9" s="5" t="str">
        <f t="shared" si="10"/>
        <v xml:space="preserve">
2007.00</v>
      </c>
      <c r="AF9" s="5" t="str">
        <f t="shared" si="10"/>
        <v xml:space="preserve">
NAVD 88</v>
      </c>
      <c r="AG9" s="5" t="str">
        <f>MID(L9,LEN(AG1)+1,50)</f>
        <v xml:space="preserve">
PPK                           PPK</v>
      </c>
      <c r="AH9" s="5" t="str">
        <f>MID(M9,LEN(AH1)-3,11)</f>
        <v xml:space="preserve">2229928.92 </v>
      </c>
      <c r="AI9" s="5" t="str">
        <f>MID(N9,LEN(AI1)-3,11)</f>
        <v xml:space="preserve">6495792.50 </v>
      </c>
      <c r="AJ9" s="5" t="str">
        <f>MID(O9,LEN(AJ1)-3,7)</f>
        <v xml:space="preserve">299.90 </v>
      </c>
      <c r="AK9" s="5" t="str">
        <f>MID(P9,LEN(AK1)+1,20)</f>
        <v xml:space="preserve">
33°47'11 90452" N</v>
      </c>
      <c r="AL9" s="5" t="str">
        <f>MID(Q9,LEN(AL1)+1,20)</f>
        <v xml:space="preserve">
116°28'0 47371" w</v>
      </c>
      <c r="AM9" s="5" t="str">
        <f>MID(R9,LEN(AM1)-3,9)</f>
        <v>193.756 F</v>
      </c>
    </row>
    <row r="10" spans="1:39" s="10" customFormat="1" x14ac:dyDescent="0.15">
      <c r="A10" s="11" t="str">
        <f>'Original Data Sheets'!A49</f>
        <v>COUNTY
Riverside</v>
      </c>
      <c r="B10" s="11" t="str">
        <f>'Original Data Sheets'!B49</f>
        <v>LOCALITY
PALM SPRINGS</v>
      </c>
      <c r="C10" s="11" t="str">
        <f>'Original Data Sheets'!D49</f>
        <v>STATION ID
Z 13119</v>
      </c>
      <c r="D10" s="11" t="str">
        <f>'Original Data Sheets'!A50</f>
        <v>TOWNSHIP / RANGE SBB&amp;M
4S / 5E</v>
      </c>
      <c r="E10" s="11" t="str">
        <f>'Original Data Sheets'!B50</f>
        <v>SECTION
34</v>
      </c>
      <c r="F10" s="11" t="str">
        <f>'Original Data Sheets'!C50</f>
        <v>GRID &amp; ZONE
CA LAMBERT 6</v>
      </c>
      <c r="G10" s="11" t="str">
        <f>'Original Data Sheets'!D50</f>
        <v>GEOID
2003</v>
      </c>
      <c r="H10" s="11" t="str">
        <f>'Original Data Sheets'!E50</f>
        <v>SURVEY DATE
11/01/2007</v>
      </c>
      <c r="I10" s="11" t="str">
        <f>'Original Data Sheets'!A51</f>
        <v>HORIZONTAL DATUM
NAD 83</v>
      </c>
      <c r="J10" s="11" t="str">
        <f>'Original Data Sheets'!B51</f>
        <v>EPOCH DATE
2007.00</v>
      </c>
      <c r="K10" s="11" t="str">
        <f>'Original Data Sheets'!C51</f>
        <v>VERTICAL DATUM
NAVD 88</v>
      </c>
      <c r="L10" s="11" t="str">
        <f>'Original Data Sheets'!D51</f>
        <v>COLLECTION METHOD
PPK                           PPK</v>
      </c>
      <c r="M10" s="11" t="str">
        <f>'Original Data Sheets'!A52</f>
        <v>NORTHING
2226822.68 FT</v>
      </c>
      <c r="N10" s="11" t="str">
        <f>'Original Data Sheets'!B52</f>
        <v>EASTING
6501464.82 FT</v>
      </c>
      <c r="O10" s="11" t="str">
        <f>'Original Data Sheets'!D52</f>
        <v>ELEVATION
280.50 FT</v>
      </c>
      <c r="P10" s="11" t="str">
        <f>'Original Data Sheets'!A53</f>
        <v>LATITUDE
33°46 41.28666" N</v>
      </c>
      <c r="Q10" s="11" t="str">
        <f>'Original Data Sheets'!B53</f>
        <v>LONGITUDE
116°26 53.19861" w</v>
      </c>
      <c r="R10" s="11" t="str">
        <f>'Original Data Sheets'!D53</f>
        <v>ELLIPSOID HEIGHT
174.304 FT</v>
      </c>
      <c r="S10" s="11"/>
      <c r="T10" s="11" t="str">
        <f>'Original Data Sheets'!A54</f>
        <v>DESCRIPTION        FD NAIL
W/ RCFC WCD TAG FLUSH
SUMMARY              NEAR CL @ 521 CALLE MADRIGAL.</v>
      </c>
      <c r="V10" s="11" t="str">
        <f t="shared" si="3"/>
        <v xml:space="preserve">
Riverside</v>
      </c>
      <c r="W10" s="11" t="str">
        <f t="shared" si="1"/>
        <v xml:space="preserve">
PALM SPRINGS</v>
      </c>
      <c r="X10" s="11" t="str">
        <f t="shared" si="4"/>
        <v>Z13119</v>
      </c>
      <c r="Y10" s="11" t="str">
        <f t="shared" ref="Y10:AF10" si="11">MID(D10,LEN(Y1)+1,19)</f>
        <v xml:space="preserve">
4S / 5E</v>
      </c>
      <c r="Z10" s="11" t="str">
        <f t="shared" si="11"/>
        <v xml:space="preserve">
34</v>
      </c>
      <c r="AA10" s="11" t="str">
        <f t="shared" si="11"/>
        <v xml:space="preserve">
CA LAMBERT 6</v>
      </c>
      <c r="AB10" s="11" t="str">
        <f t="shared" si="11"/>
        <v xml:space="preserve">
2003</v>
      </c>
      <c r="AC10" s="11" t="str">
        <f t="shared" si="11"/>
        <v xml:space="preserve">
11/01/2007</v>
      </c>
      <c r="AD10" s="11" t="str">
        <f t="shared" si="11"/>
        <v xml:space="preserve">
NAD 83</v>
      </c>
      <c r="AE10" s="11" t="str">
        <f t="shared" si="11"/>
        <v xml:space="preserve">
2007.00</v>
      </c>
      <c r="AF10" s="11" t="str">
        <f t="shared" si="11"/>
        <v xml:space="preserve">
NAVD 88</v>
      </c>
      <c r="AG10" s="11" t="str">
        <f>MID(L10,LEN(AG1)+1,50)</f>
        <v xml:space="preserve">
PPK                           PPK</v>
      </c>
      <c r="AH10" s="11" t="str">
        <f>MID(M10,LEN(AH1)-3,11)</f>
        <v xml:space="preserve">2226822.68 </v>
      </c>
      <c r="AI10" s="11" t="str">
        <f>MID(N10,LEN(AI1)-3,11)</f>
        <v xml:space="preserve">6501464.82 </v>
      </c>
      <c r="AJ10" s="11" t="str">
        <f>MID(O10,LEN(AJ1)-3,7)</f>
        <v xml:space="preserve">280.50 </v>
      </c>
      <c r="AK10" s="11" t="str">
        <f>MID(P10,LEN(AK1)+1,20)</f>
        <v xml:space="preserve">
33°46 41.28666" N</v>
      </c>
      <c r="AL10" s="11" t="str">
        <f>MID(Q10,LEN(AL1)+1,20)</f>
        <v xml:space="preserve">
116°26 53.19861" w</v>
      </c>
      <c r="AM10" s="11" t="str">
        <f>MID(R10,LEN(AM1)-3,9)</f>
        <v>174.304 F</v>
      </c>
    </row>
    <row r="11" spans="1:39" x14ac:dyDescent="0.15">
      <c r="A11" s="5" t="str">
        <f>'Original Data Sheets'!A55</f>
        <v>COUNTY
Riverside</v>
      </c>
      <c r="B11" s="5" t="str">
        <f>'Original Data Sheets'!B55</f>
        <v>LOCALITY
PALM SPRINGS</v>
      </c>
      <c r="C11" s="5" t="str">
        <f>'Original Data Sheets'!D55</f>
        <v>STATION ID
Z 13133</v>
      </c>
      <c r="D11" s="5" t="str">
        <f>'Original Data Sheets'!A56</f>
        <v>TOWNSHIP / RANGE SBB&amp;M
4S / 5E</v>
      </c>
      <c r="E11" s="5" t="str">
        <f>'Original Data Sheets'!B56</f>
        <v>SECTION
17</v>
      </c>
      <c r="F11" s="5" t="str">
        <f>'Original Data Sheets'!C56</f>
        <v>GRID &amp; ZONE
CA LAMBERT 6</v>
      </c>
      <c r="G11" s="5" t="str">
        <f>'Original Data Sheets'!D56</f>
        <v>GEOID
2003</v>
      </c>
      <c r="H11" s="5" t="str">
        <f>'Original Data Sheets'!E56</f>
        <v>SURVEY DATE
11/01/2007</v>
      </c>
      <c r="I11" s="5" t="str">
        <f>'Original Data Sheets'!A57</f>
        <v>HORIZONTAL DATUM
NAD 83</v>
      </c>
      <c r="J11" s="5" t="str">
        <f>'Original Data Sheets'!B57</f>
        <v>EPOCH DATE
2007.00</v>
      </c>
      <c r="K11" s="5" t="str">
        <f>'Original Data Sheets'!C57</f>
        <v>VERTICAL DATUM
NAVD 88</v>
      </c>
      <c r="L11" s="5" t="str">
        <f>'Original Data Sheets'!D57</f>
        <v>COLLECTION METHOD
PPK                           PPK</v>
      </c>
      <c r="M11" s="5" t="str">
        <f>'Original Data Sheets'!A58</f>
        <v>NORTHING
2242215.22 FT</v>
      </c>
      <c r="N11" s="5" t="str">
        <f>'Original Data Sheets'!B58</f>
        <v>EASTING
6491122.40 FT</v>
      </c>
      <c r="O11" s="5" t="str">
        <f>'Original Data Sheets'!D58</f>
        <v>ELEVATION
382.10 FT</v>
      </c>
      <c r="P11" s="5" t="str">
        <f>'Original Data Sheets'!A59</f>
        <v>LATITUDE
33°49 13.35034" N</v>
      </c>
      <c r="Q11" s="5" t="str">
        <f>'Original Data Sheets'!B59</f>
        <v>LONGITUDE
116°28 56.12891" w</v>
      </c>
      <c r="R11" s="5" t="str">
        <f>'Original Data Sheets'!D59</f>
        <v>ELLIPSOID HEIGHT
275.680 FT</v>
      </c>
      <c r="S11" s="5"/>
      <c r="T11" s="5" t="str">
        <f>'Original Data Sheets'!A60</f>
        <v>DESCRIPTION        FD NAIL
W/ RCFC WCD TAG FLUSH
SUMMARY              ON HP OF LEVEE, REPLACES Z-8121.</v>
      </c>
      <c r="V11" s="5" t="str">
        <f t="shared" si="3"/>
        <v xml:space="preserve">
Riverside</v>
      </c>
      <c r="W11" s="5" t="str">
        <f t="shared" si="1"/>
        <v xml:space="preserve">
PALM SPRINGS</v>
      </c>
      <c r="X11" s="5" t="str">
        <f t="shared" si="4"/>
        <v>Z13133</v>
      </c>
      <c r="Y11" s="5" t="str">
        <f t="shared" ref="Y11:AF11" si="12">MID(D11,LEN(Y1)+1,19)</f>
        <v xml:space="preserve">
4S / 5E</v>
      </c>
      <c r="Z11" s="5" t="str">
        <f t="shared" si="12"/>
        <v xml:space="preserve">
17</v>
      </c>
      <c r="AA11" s="5" t="str">
        <f t="shared" si="12"/>
        <v xml:space="preserve">
CA LAMBERT 6</v>
      </c>
      <c r="AB11" s="5" t="str">
        <f t="shared" si="12"/>
        <v xml:space="preserve">
2003</v>
      </c>
      <c r="AC11" s="5" t="str">
        <f t="shared" si="12"/>
        <v xml:space="preserve">
11/01/2007</v>
      </c>
      <c r="AD11" s="5" t="str">
        <f t="shared" si="12"/>
        <v xml:space="preserve">
NAD 83</v>
      </c>
      <c r="AE11" s="5" t="str">
        <f t="shared" si="12"/>
        <v xml:space="preserve">
2007.00</v>
      </c>
      <c r="AF11" s="5" t="str">
        <f t="shared" si="12"/>
        <v xml:space="preserve">
NAVD 88</v>
      </c>
      <c r="AG11" s="5" t="str">
        <f>MID(L11,LEN(AG1)+1,50)</f>
        <v xml:space="preserve">
PPK                           PPK</v>
      </c>
      <c r="AH11" s="5" t="str">
        <f>MID(M11,LEN(AH1)-3,11)</f>
        <v xml:space="preserve">2242215.22 </v>
      </c>
      <c r="AI11" s="5" t="str">
        <f>MID(N11,LEN(AI1)-3,11)</f>
        <v xml:space="preserve">6491122.40 </v>
      </c>
      <c r="AJ11" s="5" t="str">
        <f>MID(O11,LEN(AJ1)-3,7)</f>
        <v xml:space="preserve">382.10 </v>
      </c>
      <c r="AK11" s="5" t="str">
        <f>MID(P20,LEN(AK1)+1,20)</f>
        <v xml:space="preserve">
33°38'5.72866" N</v>
      </c>
      <c r="AL11" s="5" t="str">
        <f>MID(Q20,LEN(AL1)+1,20)</f>
        <v xml:space="preserve">
116°57'22.57403" w</v>
      </c>
      <c r="AM11" s="5" t="str">
        <f>MID(R9,LEN(AM1)-3,9)</f>
        <v>193.756 F</v>
      </c>
    </row>
    <row r="12" spans="1:39" x14ac:dyDescent="0.15">
      <c r="A12" s="5" t="str">
        <f>'Original Data Sheets'!A61</f>
        <v>COUNTY
Riverside</v>
      </c>
      <c r="B12" s="5" t="str">
        <f>'Original Data Sheets'!B61</f>
        <v>LOCALITY
PALM SPRINGS</v>
      </c>
      <c r="C12" s="5" t="str">
        <f>'Original Data Sheets'!D61</f>
        <v>STATION ID
Z 13135</v>
      </c>
      <c r="D12" s="5" t="str">
        <f>'Original Data Sheets'!A62</f>
        <v>TOWNSHIP / RANGE SBB&amp;M
4S / 5E</v>
      </c>
      <c r="E12" s="5" t="str">
        <f>'Original Data Sheets'!B62</f>
        <v>SECTION
21</v>
      </c>
      <c r="F12" s="5" t="str">
        <f>'Original Data Sheets'!C62</f>
        <v>GRID &amp; ZONE
CA LAMBERT 6</v>
      </c>
      <c r="G12" s="5" t="str">
        <f>'Original Data Sheets'!D62</f>
        <v>GEOID
2003</v>
      </c>
      <c r="H12" s="5" t="str">
        <f>'Original Data Sheets'!E62</f>
        <v>SURVEY DATE
11/01/2007</v>
      </c>
      <c r="I12" s="5" t="str">
        <f>'Original Data Sheets'!A63</f>
        <v>HORIZONTAL DATUM
NAD 83</v>
      </c>
      <c r="J12" s="5" t="str">
        <f>'Original Data Sheets'!B63</f>
        <v>EPOCH DATE
2007.00</v>
      </c>
      <c r="K12" s="5" t="str">
        <f>'Original Data Sheets'!C63</f>
        <v>VERTICAL DATUM
NAVD 88</v>
      </c>
      <c r="L12" s="5" t="str">
        <f>'Original Data Sheets'!D63</f>
        <v>COLLECTION METHOD
PPK                           PPK</v>
      </c>
      <c r="M12" s="5" t="str">
        <f>'Original Data Sheets'!A64</f>
        <v>NORTHING
2235846.59 FT</v>
      </c>
      <c r="N12" s="5" t="str">
        <f>'Original Data Sheets'!B64</f>
        <v>EASTING
6493085.17 FT</v>
      </c>
      <c r="O12" s="5" t="str">
        <f>'Original Data Sheets'!D64</f>
        <v>ELEVATION
355.10 FT</v>
      </c>
      <c r="P12" s="5" t="str">
        <f>'Original Data Sheets'!A65</f>
        <v>LATITUDE
33°48 10.38988" N</v>
      </c>
      <c r="Q12" s="5" t="str">
        <f>'Original Data Sheets'!B65</f>
        <v>LONGITUDE
116°28 32.70171" w</v>
      </c>
      <c r="R12" s="5" t="str">
        <f>'Original Data Sheets'!D65</f>
        <v>ELLIPSOID HEIGHT
248.803 FT</v>
      </c>
      <c r="S12" s="5"/>
      <c r="T12" s="5" t="str">
        <f>'Original Data Sheets'!A66</f>
        <v>DESCRIPTION        FD MAG NAIL
IN CRACK OF SIDEWALK FLUSH
SUMMARY              ON NE'LY CORNER OF BRIDGE, REPLACES Z-8108.</v>
      </c>
      <c r="V12" s="5" t="str">
        <f t="shared" si="3"/>
        <v xml:space="preserve">
Riverside</v>
      </c>
      <c r="W12" s="5" t="str">
        <f t="shared" si="1"/>
        <v xml:space="preserve">
PALM SPRINGS</v>
      </c>
      <c r="X12" s="5" t="str">
        <f t="shared" si="4"/>
        <v>Z13135</v>
      </c>
      <c r="Y12" s="5" t="str">
        <f t="shared" ref="Y12:AF12" si="13">MID(D12,LEN(Y1)+1,19)</f>
        <v xml:space="preserve">
4S / 5E</v>
      </c>
      <c r="Z12" s="5" t="str">
        <f t="shared" si="13"/>
        <v xml:space="preserve">
21</v>
      </c>
      <c r="AA12" s="5" t="str">
        <f t="shared" si="13"/>
        <v xml:space="preserve">
CA LAMBERT 6</v>
      </c>
      <c r="AB12" s="5" t="str">
        <f t="shared" si="13"/>
        <v xml:space="preserve">
2003</v>
      </c>
      <c r="AC12" s="5" t="str">
        <f t="shared" si="13"/>
        <v xml:space="preserve">
11/01/2007</v>
      </c>
      <c r="AD12" s="5" t="str">
        <f t="shared" si="13"/>
        <v xml:space="preserve">
NAD 83</v>
      </c>
      <c r="AE12" s="5" t="str">
        <f t="shared" si="13"/>
        <v xml:space="preserve">
2007.00</v>
      </c>
      <c r="AF12" s="5" t="str">
        <f t="shared" si="13"/>
        <v xml:space="preserve">
NAVD 88</v>
      </c>
      <c r="AG12" s="5" t="str">
        <f>MID(L12,LEN(AG1)+1,50)</f>
        <v xml:space="preserve">
PPK                           PPK</v>
      </c>
      <c r="AH12" s="5" t="str">
        <f>MID(M12,LEN(AH1)-3,11)</f>
        <v xml:space="preserve">2235846.59 </v>
      </c>
      <c r="AI12" s="5" t="str">
        <f>MID(N12,LEN(AI1)-3,11)</f>
        <v xml:space="preserve">6493085.17 </v>
      </c>
      <c r="AJ12" s="5" t="str">
        <f>MID(O12,LEN(AJ1)-3,7)</f>
        <v xml:space="preserve">355.10 </v>
      </c>
      <c r="AK12" s="5" t="str">
        <f>MID(P12,LEN(AK1)+1,20)</f>
        <v xml:space="preserve">
33°48 10.38988" N</v>
      </c>
      <c r="AL12" s="5" t="str">
        <f>MID(Q12,LEN(AL1)+1,20)</f>
        <v xml:space="preserve">
116°28 32.70171" w</v>
      </c>
      <c r="AM12" s="5" t="str">
        <f>MID(R12,LEN(AM1)-3,9)</f>
        <v>248.803 F</v>
      </c>
    </row>
    <row r="13" spans="1:39" x14ac:dyDescent="0.15">
      <c r="A13" s="5" t="str">
        <f>'Original Data Sheets'!A67</f>
        <v>COUNTY
Riverside</v>
      </c>
      <c r="B13" s="5" t="str">
        <f>'Original Data Sheets'!B67</f>
        <v>LOCALITY
PALM SPRINGS</v>
      </c>
      <c r="C13" s="5" t="str">
        <f>'Original Data Sheets'!D67</f>
        <v>STATION ID
Z 13189</v>
      </c>
      <c r="D13" s="5" t="str">
        <f>'Original Data Sheets'!A68</f>
        <v>TOWNSHIP / RANGE SBB&amp;M
4S / 5E</v>
      </c>
      <c r="E13" s="5" t="str">
        <f>'Original Data Sheets'!B68</f>
        <v>SECTION
28</v>
      </c>
      <c r="F13" s="5" t="str">
        <f>'Original Data Sheets'!C68</f>
        <v>GRID &amp; ZONE
CA LAMBERT 6</v>
      </c>
      <c r="G13" s="5" t="str">
        <f>'Original Data Sheets'!D68</f>
        <v>GEOID
2003</v>
      </c>
      <c r="H13" s="5" t="str">
        <f>'Original Data Sheets'!E68</f>
        <v>SURVEY DATE
11/01/2007</v>
      </c>
      <c r="I13" s="5" t="str">
        <f>'Original Data Sheets'!A69</f>
        <v>HORIZONTAL DATUM
NAD 83</v>
      </c>
      <c r="J13" s="5" t="str">
        <f>'Original Data Sheets'!B69</f>
        <v>EPOCH DATE
2007.00</v>
      </c>
      <c r="K13" s="5" t="str">
        <f>'Original Data Sheets'!C69</f>
        <v>VERTICAL DATUM
NAVD 88</v>
      </c>
      <c r="L13" s="5" t="str">
        <f>'Original Data Sheets'!D69</f>
        <v>COLLECTION METHOD
PPK                           PPK</v>
      </c>
      <c r="M13" s="5" t="str">
        <f>'Original Data Sheets'!A70</f>
        <v>NORTHING
2231662.68 FT</v>
      </c>
      <c r="N13" s="5" t="str">
        <f>'Original Data Sheets'!B70</f>
        <v>EASTING
6493889.05 FT</v>
      </c>
      <c r="O13" s="5" t="str">
        <f>'Original Data Sheets'!D70</f>
        <v>ELEVATION
314.80 FT</v>
      </c>
      <c r="P13" s="5" t="str">
        <f>'Original Data Sheets'!A71</f>
        <v>LATITUDE
33°47'29.01652" N</v>
      </c>
      <c r="Q13" s="5" t="str">
        <f>'Original Data Sheets'!B71</f>
        <v>LONGITUDE
116°28'23.06957" w</v>
      </c>
      <c r="R13" s="5" t="str">
        <f>'Original Data Sheets'!D71</f>
        <v>ELLIPSOID HEIGHT
208.516 FT</v>
      </c>
      <c r="S13" s="5"/>
      <c r="T13" s="5" t="str">
        <f>'Original Data Sheets'!A72</f>
        <v>DESCRIPTION        FD NAIL
W/ RCFC WCD TAG FLUSH
SUMMARY              NEAR CL OF STREET@ 2931 CALLE LORETO</v>
      </c>
      <c r="V13" s="5" t="str">
        <f t="shared" si="3"/>
        <v xml:space="preserve">
Riverside</v>
      </c>
      <c r="W13" s="5" t="str">
        <f t="shared" si="1"/>
        <v xml:space="preserve">
PALM SPRINGS</v>
      </c>
      <c r="X13" s="5" t="str">
        <f t="shared" si="4"/>
        <v>Z13189</v>
      </c>
      <c r="Y13" s="5" t="str">
        <f t="shared" ref="Y13:AF13" si="14">MID(D13,LEN(Y1)+1,19)</f>
        <v xml:space="preserve">
4S / 5E</v>
      </c>
      <c r="Z13" s="5" t="str">
        <f t="shared" si="14"/>
        <v xml:space="preserve">
28</v>
      </c>
      <c r="AA13" s="5" t="str">
        <f t="shared" si="14"/>
        <v xml:space="preserve">
CA LAMBERT 6</v>
      </c>
      <c r="AB13" s="5" t="str">
        <f t="shared" si="14"/>
        <v xml:space="preserve">
2003</v>
      </c>
      <c r="AC13" s="5" t="str">
        <f t="shared" si="14"/>
        <v xml:space="preserve">
11/01/2007</v>
      </c>
      <c r="AD13" s="5" t="str">
        <f t="shared" si="14"/>
        <v xml:space="preserve">
NAD 83</v>
      </c>
      <c r="AE13" s="5" t="str">
        <f t="shared" si="14"/>
        <v xml:space="preserve">
2007.00</v>
      </c>
      <c r="AF13" s="5" t="str">
        <f t="shared" si="14"/>
        <v xml:space="preserve">
NAVD 88</v>
      </c>
      <c r="AG13" s="5" t="str">
        <f>MID(L13,LEN(AG1)+1,50)</f>
        <v xml:space="preserve">
PPK                           PPK</v>
      </c>
      <c r="AH13" s="5" t="str">
        <f>MID(M13,LEN(AH1)-3,11)</f>
        <v xml:space="preserve">2231662.68 </v>
      </c>
      <c r="AI13" s="5" t="str">
        <f>MID(N13,LEN(AI1)-3,11)</f>
        <v xml:space="preserve">6493889.05 </v>
      </c>
      <c r="AJ13" s="5" t="str">
        <f>MID(O13,LEN(AJ1)-3,7)</f>
        <v xml:space="preserve">314.80 </v>
      </c>
      <c r="AK13" s="5" t="str">
        <f>MID(P13,LEN(AK1)+1,20)</f>
        <v xml:space="preserve">
33°47'29.01652" N</v>
      </c>
      <c r="AL13" s="5" t="str">
        <f>MID(Q13,LEN(AL1)+1,20)</f>
        <v xml:space="preserve">
116°28'23.06957" w</v>
      </c>
      <c r="AM13" s="5" t="str">
        <f>MID(R13,LEN(AM1)-3,9)</f>
        <v>208.516 F</v>
      </c>
    </row>
    <row r="14" spans="1:39" x14ac:dyDescent="0.15">
      <c r="A14" s="5" t="str">
        <f>'Original Data Sheets'!A73</f>
        <v>COUNTY
Riverside</v>
      </c>
      <c r="B14" s="5" t="str">
        <f>'Original Data Sheets'!B73</f>
        <v>LOCALITY
HEMET</v>
      </c>
      <c r="C14" s="5" t="str">
        <f>'Original Data Sheets'!D73</f>
        <v>STATION ID
Z 15219</v>
      </c>
      <c r="D14" s="5" t="str">
        <f>'Original Data Sheets'!A74</f>
        <v>TOWNSHIP / RANGE SBB&amp;M
6S / 2W</v>
      </c>
      <c r="E14" s="5" t="str">
        <f>'Original Data Sheets'!B74</f>
        <v>SECTION
11</v>
      </c>
      <c r="F14" s="5" t="str">
        <f>'Original Data Sheets'!C74</f>
        <v>GRID &amp; ZONE
CA LAMBERT 6</v>
      </c>
      <c r="G14" s="5" t="str">
        <f>'Original Data Sheets'!D74</f>
        <v>GEOID
2009</v>
      </c>
      <c r="H14" s="5" t="str">
        <f>'Original Data Sheets'!E74</f>
        <v>SURVEY DATE
02/01/2018</v>
      </c>
      <c r="I14" s="5" t="str">
        <f>'Original Data Sheets'!A75</f>
        <v>HORIZONTAL DATUM
NAD 83</v>
      </c>
      <c r="J14" s="5" t="str">
        <f>'Original Data Sheets'!B75</f>
        <v>EPOCH DATE
2017.50</v>
      </c>
      <c r="K14" s="5" t="str">
        <f>'Original Data Sheets'!C75</f>
        <v>VERTICAL DATUM
COH 88</v>
      </c>
      <c r="L14" s="5" t="str">
        <f>'Original Data Sheets'!D75</f>
        <v>COLLECTION METHOD
PPK                           PPK</v>
      </c>
      <c r="M14" s="5" t="str">
        <f>'Original Data Sheets'!A76</f>
        <v>NORTHING
2186130.34 FT</v>
      </c>
      <c r="N14" s="5" t="str">
        <f>'Original Data Sheets'!B76</f>
        <v>EASTING
6313395.45 FT</v>
      </c>
      <c r="O14" s="5" t="str">
        <f>'Original Data Sheets'!D76</f>
        <v>ELEVATION
1773.31 FT</v>
      </c>
      <c r="P14" s="5" t="str">
        <f>'Original Data Sheets'!A77</f>
        <v>LATITUDE
33°39'49.67196" N</v>
      </c>
      <c r="Q14" s="5" t="str">
        <f>'Original Data Sheets'!B77</f>
        <v>LONGITUDE
117°3'57.38780" W</v>
      </c>
      <c r="R14" s="5" t="str">
        <f>'Original Data Sheets'!D77</f>
        <v>ELLIPSOID HEIGHT
1666.996 FT</v>
      </c>
      <c r="S14" s="5"/>
      <c r="T14" s="5" t="str">
        <f>'Original Data Sheets'!A78</f>
        <v>DESCRIPTION        FD GIN SPIKE
W/RCFC WCD WASHER FLUSH
SUMMARY              IN AC ACCESS RD; W'LY DAM/LAKE</v>
      </c>
      <c r="V14" s="5" t="str">
        <f t="shared" si="3"/>
        <v xml:space="preserve">
Riverside</v>
      </c>
      <c r="W14" s="5" t="str">
        <f t="shared" si="1"/>
        <v xml:space="preserve">
HEMET</v>
      </c>
      <c r="X14" s="5" t="str">
        <f t="shared" si="4"/>
        <v>Z15219</v>
      </c>
      <c r="Y14" s="5" t="str">
        <f t="shared" ref="Y14:AF14" si="15">MID(D14,LEN(Y1)+1,19)</f>
        <v xml:space="preserve">
6S / 2W</v>
      </c>
      <c r="Z14" s="5" t="str">
        <f t="shared" si="15"/>
        <v xml:space="preserve">
11</v>
      </c>
      <c r="AA14" s="5" t="str">
        <f t="shared" si="15"/>
        <v xml:space="preserve">
CA LAMBERT 6</v>
      </c>
      <c r="AB14" s="5" t="str">
        <f t="shared" si="15"/>
        <v xml:space="preserve">
2009</v>
      </c>
      <c r="AC14" s="5" t="str">
        <f t="shared" si="15"/>
        <v xml:space="preserve">
02/01/2018</v>
      </c>
      <c r="AD14" s="5" t="str">
        <f t="shared" si="15"/>
        <v xml:space="preserve">
NAD 83</v>
      </c>
      <c r="AE14" s="5" t="str">
        <f t="shared" si="15"/>
        <v xml:space="preserve">
2017.50</v>
      </c>
      <c r="AF14" s="5" t="str">
        <f t="shared" si="15"/>
        <v xml:space="preserve">
COH 88</v>
      </c>
      <c r="AG14" s="5" t="str">
        <f>MID(L14,LEN(AG1)+1,50)</f>
        <v xml:space="preserve">
PPK                           PPK</v>
      </c>
      <c r="AH14" s="5" t="str">
        <f>MID(M14,LEN(AH1)-3,11)</f>
        <v xml:space="preserve">2186130.34 </v>
      </c>
      <c r="AI14" s="5" t="str">
        <f>MID(N14,LEN(AI1)-3,11)</f>
        <v xml:space="preserve">6313395.45 </v>
      </c>
      <c r="AJ14" s="5" t="str">
        <f>MID(O14,LEN(AJ1)-3,7)</f>
        <v>1773.31</v>
      </c>
      <c r="AK14" s="5" t="str">
        <f>MID(P14,LEN(AK1)+1,20)</f>
        <v xml:space="preserve">
33°39'49.67196" N</v>
      </c>
      <c r="AL14" s="5" t="str">
        <f>MID(Q14,LEN(AL1)+1,20)</f>
        <v xml:space="preserve">
117°3'57.38780" W</v>
      </c>
      <c r="AM14" s="5" t="str">
        <f>MID(R14,LEN(AM1)-3,9)</f>
        <v xml:space="preserve">1666.996 </v>
      </c>
    </row>
    <row r="15" spans="1:39" x14ac:dyDescent="0.15">
      <c r="A15" s="5" t="str">
        <f>'Original Data Sheets'!A79</f>
        <v>COUNTY
Riverside</v>
      </c>
      <c r="B15" s="5" t="str">
        <f>'Original Data Sheets'!B79</f>
        <v>LOCALITY
HEMET</v>
      </c>
      <c r="C15" s="5" t="str">
        <f>'Original Data Sheets'!D79</f>
        <v>STATION ID
Z 15220</v>
      </c>
      <c r="D15" s="5" t="str">
        <f>'Original Data Sheets'!A80</f>
        <v>TOWNSHIP / RANGE SBB&amp;M
6S / 2W</v>
      </c>
      <c r="E15" s="5" t="str">
        <f>'Original Data Sheets'!B80</f>
        <v>SECTION
2</v>
      </c>
      <c r="F15" s="5" t="str">
        <f>'Original Data Sheets'!C80</f>
        <v>GRID &amp; ZONE
CA LAMBERT 6</v>
      </c>
      <c r="G15" s="5" t="str">
        <f>'Original Data Sheets'!D80</f>
        <v>GEOID
2009</v>
      </c>
      <c r="H15" s="5" t="str">
        <f>'Original Data Sheets'!E80</f>
        <v>SURVEY DATE
02/01/2018</v>
      </c>
      <c r="I15" s="5" t="str">
        <f>'Original Data Sheets'!A81</f>
        <v>HORIZONTAL DATUM
NAD 83</v>
      </c>
      <c r="J15" s="5" t="str">
        <f>'Original Data Sheets'!B81</f>
        <v>EPOCH DATE
2017.50</v>
      </c>
      <c r="K15" s="5" t="str">
        <f>'Original Data Sheets'!C81</f>
        <v>VERTICAL DATUM
COH 88</v>
      </c>
      <c r="L15" s="5" t="str">
        <f>'Original Data Sheets'!D81</f>
        <v>COLLECTION METHOD
PPK                           PPK</v>
      </c>
      <c r="M15" s="5" t="str">
        <f>'Original Data Sheets'!A82</f>
        <v>NORTHING
2191055.16 FT</v>
      </c>
      <c r="N15" s="5" t="str">
        <f>'Original Data Sheets'!B82</f>
        <v>EASTING
6313397.16 FT</v>
      </c>
      <c r="O15" s="5" t="str">
        <f>'Original Data Sheets'!D82</f>
        <v>ELEVATION
1771.65 FT</v>
      </c>
      <c r="P15" s="5" t="str">
        <f>'Original Data Sheets'!A83</f>
        <v>LATITUDE
33°40'38.39258" N</v>
      </c>
      <c r="Q15" s="5" t="str">
        <f>'Original Data Sheets'!B83</f>
        <v>LONGITUDE
117°3'57.82352" W</v>
      </c>
      <c r="R15" s="5" t="str">
        <f>'Original Data Sheets'!D83</f>
        <v>ELLIPSOID HEIGHT
1665.299 FT</v>
      </c>
      <c r="S15" s="5"/>
      <c r="T15" s="5" t="str">
        <f>'Original Data Sheets'!A84</f>
        <v>DESCRIPTION        FD MAG NL
FLUSH
IN AC ACCESS RD W'LY DAM/LAKE
SUMMARY</v>
      </c>
      <c r="V15" s="5" t="str">
        <f t="shared" si="3"/>
        <v xml:space="preserve">
Riverside</v>
      </c>
      <c r="W15" s="5" t="str">
        <f t="shared" si="1"/>
        <v xml:space="preserve">
HEMET</v>
      </c>
      <c r="X15" s="5" t="str">
        <f t="shared" si="4"/>
        <v>Z15220</v>
      </c>
      <c r="Y15" s="5" t="str">
        <f t="shared" ref="Y15:AF15" si="16">MID(D15,LEN(Y1)+1,19)</f>
        <v xml:space="preserve">
6S / 2W</v>
      </c>
      <c r="Z15" s="5" t="str">
        <f t="shared" si="16"/>
        <v xml:space="preserve">
2</v>
      </c>
      <c r="AA15" s="5" t="str">
        <f t="shared" si="16"/>
        <v xml:space="preserve">
CA LAMBERT 6</v>
      </c>
      <c r="AB15" s="5" t="str">
        <f t="shared" si="16"/>
        <v xml:space="preserve">
2009</v>
      </c>
      <c r="AC15" s="5" t="str">
        <f t="shared" si="16"/>
        <v xml:space="preserve">
02/01/2018</v>
      </c>
      <c r="AD15" s="5" t="str">
        <f t="shared" si="16"/>
        <v xml:space="preserve">
NAD 83</v>
      </c>
      <c r="AE15" s="5" t="str">
        <f t="shared" si="16"/>
        <v xml:space="preserve">
2017.50</v>
      </c>
      <c r="AF15" s="5" t="str">
        <f t="shared" si="16"/>
        <v xml:space="preserve">
COH 88</v>
      </c>
      <c r="AG15" s="5" t="str">
        <f>MID(L15,LEN(AG1)+1,50)</f>
        <v xml:space="preserve">
PPK                           PPK</v>
      </c>
      <c r="AH15" s="5" t="str">
        <f>MID(M15,LEN(AH1)-3,11)</f>
        <v xml:space="preserve">2191055.16 </v>
      </c>
      <c r="AI15" s="5" t="str">
        <f>MID(N15,LEN(AI1)-3,11)</f>
        <v xml:space="preserve">6313397.16 </v>
      </c>
      <c r="AJ15" s="5" t="str">
        <f>MID(O15,LEN(AJ1)-3,7)</f>
        <v>1771.65</v>
      </c>
      <c r="AK15" s="5" t="str">
        <f>MID(P15,LEN(AK1)+1,20)</f>
        <v xml:space="preserve">
33°40'38.39258" N</v>
      </c>
      <c r="AL15" s="5" t="str">
        <f>MID(Q15,LEN(AL1)+1,20)</f>
        <v xml:space="preserve">
117°3'57.82352" W</v>
      </c>
      <c r="AM15" s="5" t="str">
        <f>MID(R15,LEN(AM1)-3,9)</f>
        <v xml:space="preserve">1665.299 </v>
      </c>
    </row>
    <row r="16" spans="1:39" x14ac:dyDescent="0.15">
      <c r="A16" s="5" t="str">
        <f>'Original Data Sheets'!A85</f>
        <v>COUNTY
Riverside</v>
      </c>
      <c r="B16" s="5" t="str">
        <f>'Original Data Sheets'!B85</f>
        <v>LOCALITY
PALM SPRINGS</v>
      </c>
      <c r="C16" s="5" t="str">
        <f>'Original Data Sheets'!D85</f>
        <v>STATION ID
Z 15939</v>
      </c>
      <c r="D16" s="5" t="str">
        <f>'Original Data Sheets'!A86</f>
        <v>TOWNSHIP / RANGE SBB&amp;M
4S / 5E</v>
      </c>
      <c r="E16" s="5" t="str">
        <f>'Original Data Sheets'!B86</f>
        <v>SECTION
28</v>
      </c>
      <c r="F16" s="5" t="str">
        <f>'Original Data Sheets'!C86</f>
        <v>GRID &amp; ZONE
CA LAMBERT 6</v>
      </c>
      <c r="G16" s="5" t="str">
        <f>'Original Data Sheets'!D86</f>
        <v>GEOID
2003</v>
      </c>
      <c r="H16" s="5" t="str">
        <f>'Original Data Sheets'!E86</f>
        <v>SURVEY DATE
05/01/2013</v>
      </c>
      <c r="I16" s="5" t="str">
        <f>'Original Data Sheets'!A87</f>
        <v>HORIZONTAL DATUM
NAD 83</v>
      </c>
      <c r="J16" s="5" t="str">
        <f>'Original Data Sheets'!B87</f>
        <v>EPOCH DATE
2007.00</v>
      </c>
      <c r="K16" s="5" t="str">
        <f>'Original Data Sheets'!C87</f>
        <v>VERTICAL DATUM
NAVD 88</v>
      </c>
      <c r="L16" s="5" t="str">
        <f>'Original Data Sheets'!D87</f>
        <v>COLLECTION METHOD
PPK                           PPK</v>
      </c>
      <c r="M16" s="5" t="str">
        <f>'Original Data Sheets'!A88</f>
        <v>NORTHING
2233275.79 FT</v>
      </c>
      <c r="N16" s="5" t="str">
        <f>'Original Data Sheets'!B88</f>
        <v>EASTING
6494899.77 FT</v>
      </c>
      <c r="O16" s="5" t="str">
        <f>'Original Data Sheets'!D88</f>
        <v>ELEVATION
316.69 FT</v>
      </c>
      <c r="P16" s="5" t="str">
        <f>'Original Data Sheets'!A89</f>
        <v>LATITUDE
33°47'44.99592" N</v>
      </c>
      <c r="Q16" s="5" t="str">
        <f>'Original Data Sheets'!B89</f>
        <v>LONGITUDE
116°28'11.13422" w</v>
      </c>
      <c r="R16" s="5" t="str">
        <f>'Original Data Sheets'!D89</f>
        <v>ELLIPSOID HEIGHT
210.002 FT</v>
      </c>
      <c r="S16" s="5"/>
      <c r="T16" s="5" t="str">
        <f>'Original Data Sheets'!A90</f>
        <v>DESCRIPTION        FDNAIL
W/ RCFC WCD TAG FLUSH
SUMMARY              NEAR CL @ S'LY END OF ISLAND ON PASEO REAL</v>
      </c>
      <c r="V16" s="5" t="str">
        <f t="shared" si="3"/>
        <v xml:space="preserve">
Riverside</v>
      </c>
      <c r="W16" s="5" t="str">
        <f t="shared" si="1"/>
        <v xml:space="preserve">
PALM SPRINGS</v>
      </c>
      <c r="X16" s="5" t="str">
        <f t="shared" si="4"/>
        <v>Z15939</v>
      </c>
      <c r="Y16" s="5" t="str">
        <f t="shared" ref="Y16:AF16" si="17">MID(D16,LEN(Y1)+1,19)</f>
        <v xml:space="preserve">
4S / 5E</v>
      </c>
      <c r="Z16" s="5" t="str">
        <f t="shared" si="17"/>
        <v xml:space="preserve">
28</v>
      </c>
      <c r="AA16" s="5" t="str">
        <f t="shared" si="17"/>
        <v xml:space="preserve">
CA LAMBERT 6</v>
      </c>
      <c r="AB16" s="5" t="str">
        <f t="shared" si="17"/>
        <v xml:space="preserve">
2003</v>
      </c>
      <c r="AC16" s="5" t="str">
        <f t="shared" si="17"/>
        <v xml:space="preserve">
05/01/2013</v>
      </c>
      <c r="AD16" s="5" t="str">
        <f t="shared" si="17"/>
        <v xml:space="preserve">
NAD 83</v>
      </c>
      <c r="AE16" s="5" t="str">
        <f t="shared" si="17"/>
        <v xml:space="preserve">
2007.00</v>
      </c>
      <c r="AF16" s="5" t="str">
        <f t="shared" si="17"/>
        <v xml:space="preserve">
NAVD 88</v>
      </c>
      <c r="AG16" s="5" t="str">
        <f>MID(L16,LEN(AG1)+1,50)</f>
        <v xml:space="preserve">
PPK                           PPK</v>
      </c>
      <c r="AH16" s="5" t="str">
        <f>MID(M16,LEN(AH1)-3,11)</f>
        <v xml:space="preserve">2233275.79 </v>
      </c>
      <c r="AI16" s="5" t="str">
        <f>MID(N16,LEN(AI1)-3,11)</f>
        <v xml:space="preserve">6494899.77 </v>
      </c>
      <c r="AJ16" s="5" t="str">
        <f>MID(O16,LEN(AJ1)-3,7)</f>
        <v xml:space="preserve">316.69 </v>
      </c>
      <c r="AK16" s="5" t="str">
        <f>MID(P16,LEN(AK1)+1,20)</f>
        <v xml:space="preserve">
33°47'44.99592" N</v>
      </c>
      <c r="AL16" s="5" t="str">
        <f>MID(Q16,LEN(AL1)+1,20)</f>
        <v xml:space="preserve">
116°28'11.13422" w</v>
      </c>
      <c r="AM16" s="5" t="str">
        <f>MID(R16,LEN(AM1)-3,9)</f>
        <v>210.002 F</v>
      </c>
    </row>
    <row r="17" spans="1:39" s="10" customFormat="1" x14ac:dyDescent="0.15">
      <c r="A17" s="11" t="str">
        <f>'Original Data Sheets'!A91</f>
        <v>COUNTY
Riverside</v>
      </c>
      <c r="B17" s="11" t="str">
        <f>'Original Data Sheets'!B91</f>
        <v>LOCALITY
RAILROAD CANYON</v>
      </c>
      <c r="C17" s="11" t="str">
        <f>'Original Data Sheets'!D91</f>
        <v>STATION ID
Z 16544</v>
      </c>
      <c r="D17" s="11" t="str">
        <f>'Original Data Sheets'!A92</f>
        <v>TOWNSHIP / RANGE SBB&amp;M
5S / 4W</v>
      </c>
      <c r="E17" s="11" t="str">
        <f>'Original Data Sheets'!B92</f>
        <v>SECTION
1</v>
      </c>
      <c r="F17" s="11" t="str">
        <f>'Original Data Sheets'!C92</f>
        <v>GRID &amp; ZONE
CA LAMBERT 6</v>
      </c>
      <c r="G17" s="11" t="str">
        <f>'Original Data Sheets'!D92</f>
        <v>GEOID
GEOID12b</v>
      </c>
      <c r="H17" s="11" t="str">
        <f>'Original Data Sheets'!E92</f>
        <v>SURVEY DATE
04/01/2019</v>
      </c>
      <c r="I17" s="11" t="str">
        <f>'Original Data Sheets'!A93</f>
        <v>HORIZONTAL DATUM
NAD 83</v>
      </c>
      <c r="J17" s="11" t="str">
        <f>'Original Data Sheets'!B93</f>
        <v>EPOCH DATE
2017.50</v>
      </c>
      <c r="K17" s="11" t="str">
        <f>'Original Data Sheets'!C93</f>
        <v>VERTICAL DATUM
NAVD 88</v>
      </c>
      <c r="L17" s="11" t="str">
        <f>'Original Data Sheets'!D93</f>
        <v>COLLECTION METHOD
Static                         Static</v>
      </c>
      <c r="M17" s="11" t="str">
        <f>'Original Data Sheets'!A94</f>
        <v>NORTHING
2225934.71 FT</v>
      </c>
      <c r="N17" s="11" t="str">
        <f>'Original Data Sheets'!B94</f>
        <v>EASTING
6260463.71 FT</v>
      </c>
      <c r="O17" s="11" t="str">
        <f>'Original Data Sheets'!D94</f>
        <v>ELEVATION
1532.60 FT</v>
      </c>
      <c r="P17" s="11" t="str">
        <f>'Original Data Sheets'!A95</f>
        <v>LATITUDE
33°46 18.90518" N</v>
      </c>
      <c r="Q17" s="11" t="str">
        <f>'Original Data Sheets'!B95</f>
        <v>LONGITUDE
117°14 28.08481" w</v>
      </c>
      <c r="R17" s="11" t="str">
        <f>'Original Data Sheets'!D95</f>
        <v>ELLIPSOID HEIGHT
1425.238 FT</v>
      </c>
      <c r="S17" s="11"/>
      <c r="T17" s="11" t="str">
        <f>'Original Data Sheets'!A96</f>
        <v>DESCRIPTION        FD 1/2" IR
W/ RCFC TRI STA CAP FLUSH
SUMMARY</v>
      </c>
      <c r="V17" s="11" t="str">
        <f t="shared" si="3"/>
        <v xml:space="preserve">
Riverside</v>
      </c>
      <c r="W17" s="11" t="str">
        <f t="shared" si="1"/>
        <v xml:space="preserve">
RAILROAD CANYON</v>
      </c>
      <c r="X17" s="11" t="str">
        <f t="shared" si="4"/>
        <v>Z16544</v>
      </c>
      <c r="Y17" s="11" t="str">
        <f t="shared" ref="Y17:AF17" si="18">MID(D17,LEN(Y1)+1,19)</f>
        <v xml:space="preserve">
5S / 4W</v>
      </c>
      <c r="Z17" s="11" t="str">
        <f t="shared" si="18"/>
        <v xml:space="preserve">
1</v>
      </c>
      <c r="AA17" s="11" t="str">
        <f t="shared" si="18"/>
        <v xml:space="preserve">
CA LAMBERT 6</v>
      </c>
      <c r="AB17" s="11" t="str">
        <f t="shared" si="18"/>
        <v xml:space="preserve">
GEOID12b</v>
      </c>
      <c r="AC17" s="11" t="str">
        <f t="shared" si="18"/>
        <v xml:space="preserve">
04/01/2019</v>
      </c>
      <c r="AD17" s="11" t="str">
        <f t="shared" si="18"/>
        <v xml:space="preserve">
NAD 83</v>
      </c>
      <c r="AE17" s="11" t="str">
        <f t="shared" si="18"/>
        <v xml:space="preserve">
2017.50</v>
      </c>
      <c r="AF17" s="11" t="str">
        <f t="shared" si="18"/>
        <v xml:space="preserve">
NAVD 88</v>
      </c>
      <c r="AG17" s="11" t="str">
        <f>MID(L17,LEN(AG1)+1,50)</f>
        <v xml:space="preserve">
Static                         Static</v>
      </c>
      <c r="AH17" s="11" t="str">
        <f>MID(M17,LEN(AH1)-3,11)</f>
        <v xml:space="preserve">2225934.71 </v>
      </c>
      <c r="AI17" s="11" t="str">
        <f>MID(N17,LEN(AI1)-3,11)</f>
        <v xml:space="preserve">6260463.71 </v>
      </c>
      <c r="AJ17" s="11" t="str">
        <f>MID(O17,LEN(AJ1)-3,7)</f>
        <v>1532.60</v>
      </c>
      <c r="AK17" s="11" t="str">
        <f>MID(P17,LEN(AK1)+1,20)</f>
        <v xml:space="preserve">
33°46 18.90518" N</v>
      </c>
      <c r="AL17" s="11" t="str">
        <f>MID(Q17,LEN(AL1)+1,20)</f>
        <v xml:space="preserve">
117°14 28.08481" w</v>
      </c>
      <c r="AM17" s="11" t="str">
        <f>MID(R17,LEN(AM1)-3,9)</f>
        <v xml:space="preserve">1425.238 </v>
      </c>
    </row>
    <row r="18" spans="1:39" x14ac:dyDescent="0.15">
      <c r="A18" s="5" t="str">
        <f>'Original Data Sheets'!A97</f>
        <v>COUNTY
Riverside</v>
      </c>
      <c r="B18" s="5" t="str">
        <f>'Original Data Sheets'!B97</f>
        <v>LOCALITY
HEMET</v>
      </c>
      <c r="C18" s="5" t="str">
        <f>'Original Data Sheets'!D97</f>
        <v>STATION ID
Z 16660</v>
      </c>
      <c r="D18" s="5" t="str">
        <f>'Original Data Sheets'!A98</f>
        <v>TOWNSHIP / RANGE SBB&amp;M
6S / 1W</v>
      </c>
      <c r="E18" s="5" t="str">
        <f>'Original Data Sheets'!B98</f>
        <v>SECTION
29</v>
      </c>
      <c r="F18" s="5" t="str">
        <f>'Original Data Sheets'!C98</f>
        <v>GRID &amp; ZONE
CA LAMBERT 6</v>
      </c>
      <c r="G18" s="5" t="str">
        <f>'Original Data Sheets'!D98</f>
        <v>GEOID
2009</v>
      </c>
      <c r="H18" s="5" t="str">
        <f>'Original Data Sheets'!E98</f>
        <v>SURVEY DATE
07/01/2017</v>
      </c>
      <c r="I18" s="5" t="str">
        <f>'Original Data Sheets'!A99</f>
        <v>HORIZONTAL DATUM
NAD 83</v>
      </c>
      <c r="J18" s="5" t="str">
        <f>'Original Data Sheets'!B99</f>
        <v>EPOCH DATE
2011.00</v>
      </c>
      <c r="K18" s="5" t="str">
        <f>'Original Data Sheets'!C99</f>
        <v>VERTICAL DATUM
COH 88</v>
      </c>
      <c r="L18" s="5" t="str">
        <f>'Original Data Sheets'!D99</f>
        <v>COLLECTION METHOD
PPK                           PPK</v>
      </c>
      <c r="M18" s="5" t="str">
        <f>'Original Data Sheets'!A100</f>
        <v>NORTHING
2171367.53 FT</v>
      </c>
      <c r="N18" s="5" t="str">
        <f>'Original Data Sheets'!B100</f>
        <v>EASTING
6332997.40 FT</v>
      </c>
      <c r="O18" s="5" t="str">
        <f>'Original Data Sheets'!D100</f>
        <v>ELEVATION
2441.26 FT</v>
      </c>
      <c r="P18" s="5" t="str">
        <f>'Original Data Sheets'!A101</f>
        <v>LATITUDE
33°37'25 08158" N</v>
      </c>
      <c r="Q18" s="5" t="str">
        <f>'Original Data Sheets'!B101</f>
        <v>LONGITUDE
117°0'4 21994" w</v>
      </c>
      <c r="R18" s="5" t="str">
        <f>'Original Data Sheets'!D101</f>
        <v>ELLIPSOID HEIGHT
2335.732 FT</v>
      </c>
      <c r="S18" s="5"/>
      <c r="T18" s="5" t="str">
        <f>'Original Data Sheets'!A102</f>
        <v>DESCRIPTION        SET 1/2" IR
W/RCFC TRI STA CAP FLUSH
SUMMARY</v>
      </c>
      <c r="V18" s="5" t="str">
        <f t="shared" si="3"/>
        <v xml:space="preserve">
Riverside</v>
      </c>
      <c r="W18" s="5" t="str">
        <f t="shared" si="1"/>
        <v xml:space="preserve">
HEMET</v>
      </c>
      <c r="X18" s="5" t="str">
        <f t="shared" si="4"/>
        <v>Z16660</v>
      </c>
      <c r="Y18" s="5" t="str">
        <f t="shared" ref="Y18:AF18" si="19">MID(D18,LEN(Y1)+1,19)</f>
        <v xml:space="preserve">
6S / 1W</v>
      </c>
      <c r="Z18" s="5" t="str">
        <f t="shared" si="19"/>
        <v xml:space="preserve">
29</v>
      </c>
      <c r="AA18" s="5" t="str">
        <f t="shared" si="19"/>
        <v xml:space="preserve">
CA LAMBERT 6</v>
      </c>
      <c r="AB18" s="5" t="str">
        <f t="shared" si="19"/>
        <v xml:space="preserve">
2009</v>
      </c>
      <c r="AC18" s="5" t="str">
        <f t="shared" si="19"/>
        <v xml:space="preserve">
07/01/2017</v>
      </c>
      <c r="AD18" s="5" t="str">
        <f t="shared" si="19"/>
        <v xml:space="preserve">
NAD 83</v>
      </c>
      <c r="AE18" s="5" t="str">
        <f t="shared" si="19"/>
        <v xml:space="preserve">
2011.00</v>
      </c>
      <c r="AF18" s="5" t="str">
        <f t="shared" si="19"/>
        <v xml:space="preserve">
COH 88</v>
      </c>
      <c r="AG18" s="5" t="str">
        <f>MID(L18,LEN(AG1)+1,50)</f>
        <v xml:space="preserve">
PPK                           PPK</v>
      </c>
      <c r="AH18" s="5" t="str">
        <f>MID(M18,LEN(AH1)-3,11)</f>
        <v xml:space="preserve">2171367.53 </v>
      </c>
      <c r="AI18" s="5" t="str">
        <f>MID(N18,LEN(AI1)-3,11)</f>
        <v xml:space="preserve">6332997.40 </v>
      </c>
      <c r="AJ18" s="5" t="str">
        <f>MID(O18,LEN(AJ1)-3,7)</f>
        <v>2441.26</v>
      </c>
      <c r="AK18" s="5" t="str">
        <f>MID(P18,LEN(AK1)+1,20)</f>
        <v xml:space="preserve">
33°37'25 08158" N</v>
      </c>
      <c r="AL18" s="5" t="str">
        <f>MID(Q18,LEN(AL1)+1,20)</f>
        <v xml:space="preserve">
117°0'4 21994" w</v>
      </c>
      <c r="AM18" s="5" t="str">
        <f>MID(R18,LEN(AM1)-3,9)</f>
        <v xml:space="preserve">2335.732 </v>
      </c>
    </row>
    <row r="19" spans="1:39" x14ac:dyDescent="0.15">
      <c r="A19" s="5" t="str">
        <f>'Original Data Sheets'!A103</f>
        <v>COUNTY
Riverside</v>
      </c>
      <c r="B19" s="5" t="str">
        <f>'Original Data Sheets'!B103</f>
        <v>LOCALITY
HEMET</v>
      </c>
      <c r="C19" s="5" t="str">
        <f>'Original Data Sheets'!D103</f>
        <v>STATION ID
Z 16668</v>
      </c>
      <c r="D19" s="5" t="str">
        <f>'Original Data Sheets'!A104</f>
        <v>TOWNSHIP / RANGE SBB&amp;M
6S / 1W</v>
      </c>
      <c r="E19" s="5" t="str">
        <f>'Original Data Sheets'!B104</f>
        <v>SECTION
34</v>
      </c>
      <c r="F19" s="5" t="str">
        <f>'Original Data Sheets'!C104</f>
        <v>GRID &amp; ZONE
CA LAMBERT 6</v>
      </c>
      <c r="G19" s="5" t="str">
        <f>'Original Data Sheets'!D104</f>
        <v>GEOID
2009</v>
      </c>
      <c r="H19" s="5" t="str">
        <f>'Original Data Sheets'!E104</f>
        <v>SURVEY DATE
07/01/2017</v>
      </c>
      <c r="I19" s="5" t="str">
        <f>'Original Data Sheets'!A105</f>
        <v>HORIZONTAL DATUM
NAD 83</v>
      </c>
      <c r="J19" s="5" t="str">
        <f>'Original Data Sheets'!B105</f>
        <v>EPOCH DATE
2011.00</v>
      </c>
      <c r="K19" s="5" t="str">
        <f>'Original Data Sheets'!C105</f>
        <v>VERTICAL DATUM
COH 88</v>
      </c>
      <c r="L19" s="5" t="str">
        <f>'Original Data Sheets'!D105</f>
        <v>COLLECTION METHOD
PPK                           PPK</v>
      </c>
      <c r="M19" s="5" t="str">
        <f>'Original Data Sheets'!A106</f>
        <v>NORTHING
2165647.58 FT</v>
      </c>
      <c r="N19" s="5" t="str">
        <f>'Original Data Sheets'!B106</f>
        <v>EASTING
6343562.89 FT</v>
      </c>
      <c r="O19" s="5" t="str">
        <f>'Original Data Sheets'!D106</f>
        <v>ELEVATION
2143.80 FT</v>
      </c>
      <c r="P19" s="5" t="str">
        <f>'Original Data Sheets'!A107</f>
        <v>LATITUDE
33°36'29.22945" N</v>
      </c>
      <c r="Q19" s="5" t="str">
        <f>'Original Data Sheets'!B107</f>
        <v>LONGITUDE
116°57'58.81289" w</v>
      </c>
      <c r="R19" s="5" t="str">
        <f>'Original Data Sheets'!D107</f>
        <v>ELLIPSOID HEIGHT
2038.621 FT</v>
      </c>
      <c r="S19" s="5"/>
      <c r="T19" s="5" t="str">
        <f>'Original Data Sheets'!A108</f>
        <v>DESCRIPTION        SET 1/2" IR
W/RCFC TRI STA CAP FLUSH
SUMMARY</v>
      </c>
      <c r="V19" s="5" t="str">
        <f t="shared" si="3"/>
        <v xml:space="preserve">
Riverside</v>
      </c>
      <c r="W19" s="5" t="str">
        <f t="shared" si="1"/>
        <v xml:space="preserve">
HEMET</v>
      </c>
      <c r="X19" s="5" t="str">
        <f t="shared" si="4"/>
        <v>Z16668</v>
      </c>
      <c r="Y19" s="5" t="str">
        <f t="shared" ref="Y19:AF19" si="20">MID(D19,LEN(Y1)+1,19)</f>
        <v xml:space="preserve">
6S / 1W</v>
      </c>
      <c r="Z19" s="5" t="str">
        <f t="shared" si="20"/>
        <v xml:space="preserve">
34</v>
      </c>
      <c r="AA19" s="5" t="str">
        <f t="shared" si="20"/>
        <v xml:space="preserve">
CA LAMBERT 6</v>
      </c>
      <c r="AB19" s="5" t="str">
        <f t="shared" si="20"/>
        <v xml:space="preserve">
2009</v>
      </c>
      <c r="AC19" s="5" t="str">
        <f t="shared" si="20"/>
        <v xml:space="preserve">
07/01/2017</v>
      </c>
      <c r="AD19" s="5" t="str">
        <f t="shared" si="20"/>
        <v xml:space="preserve">
NAD 83</v>
      </c>
      <c r="AE19" s="5" t="str">
        <f t="shared" si="20"/>
        <v xml:space="preserve">
2011.00</v>
      </c>
      <c r="AF19" s="5" t="str">
        <f t="shared" si="20"/>
        <v xml:space="preserve">
COH 88</v>
      </c>
      <c r="AG19" s="5" t="str">
        <f>MID(L50,LEN(AG1)+1,50)</f>
        <v xml:space="preserve">
PPK                           PPK</v>
      </c>
      <c r="AH19" s="5" t="str">
        <f>MID(M11,LEN(AH1)-3,11)</f>
        <v xml:space="preserve">2242215.22 </v>
      </c>
      <c r="AI19" s="5" t="str">
        <f>MID(N11,LEN(AI1)-3,11)</f>
        <v xml:space="preserve">6491122.40 </v>
      </c>
      <c r="AJ19" s="5" t="str">
        <f>MID(O7,LEN(AJ1)-3,7)</f>
        <v xml:space="preserve">366.10 </v>
      </c>
      <c r="AK19" s="5" t="str">
        <f>MID(P20,LEN(AK1)+1,20)</f>
        <v xml:space="preserve">
33°38'5.72866" N</v>
      </c>
      <c r="AL19" s="5" t="str">
        <f>MID(Q20,LEN(AL1)+1,20)</f>
        <v xml:space="preserve">
116°57'22.57403" w</v>
      </c>
      <c r="AM19" s="5" t="str">
        <f>MID(R9,LEN(AM1)-3,9)</f>
        <v>193.756 F</v>
      </c>
    </row>
    <row r="20" spans="1:39" x14ac:dyDescent="0.15">
      <c r="A20" s="5" t="str">
        <f>'Original Data Sheets'!A109</f>
        <v>COUNTY
Riverside</v>
      </c>
      <c r="B20" s="5" t="str">
        <f>'Original Data Sheets'!B109</f>
        <v>LOCALITY
HEMET</v>
      </c>
      <c r="C20" s="5" t="str">
        <f>'Original Data Sheets'!D109</f>
        <v>STATION ID
Z 16671</v>
      </c>
      <c r="D20" s="5" t="str">
        <f>'Original Data Sheets'!A110</f>
        <v>TOWNSHIP / RANGE SBB&amp;M
6S / 1W</v>
      </c>
      <c r="E20" s="5" t="str">
        <f>'Original Data Sheets'!B110</f>
        <v>SECTION
23</v>
      </c>
      <c r="F20" s="5" t="str">
        <f>'Original Data Sheets'!C110</f>
        <v>GRID &amp; ZONE
CA LAMBERT 6</v>
      </c>
      <c r="G20" s="5" t="str">
        <f>'Original Data Sheets'!D110</f>
        <v>GEOID
2009</v>
      </c>
      <c r="H20" s="5" t="str">
        <f>'Original Data Sheets'!E110</f>
        <v>SURVEY DATE
07/01/2017</v>
      </c>
      <c r="I20" s="5" t="str">
        <f>'Original Data Sheets'!A111</f>
        <v>HORIZONTAL DATUM
NAD 83</v>
      </c>
      <c r="J20" s="5" t="str">
        <f>'Original Data Sheets'!B111</f>
        <v>EPOCH DATE
2011.00</v>
      </c>
      <c r="K20" s="5" t="str">
        <f>'Original Data Sheets'!C111</f>
        <v>VERTICAL DATUM
COH 88</v>
      </c>
      <c r="L20" s="5" t="str">
        <f>'Original Data Sheets'!D111</f>
        <v>COLLECTION METHOD
PPK                           PPK</v>
      </c>
      <c r="M20" s="5" t="str">
        <f>'Original Data Sheets'!A112</f>
        <v>NORTHING
2175380.46 FT</v>
      </c>
      <c r="N20" s="5" t="str">
        <f>'Original Data Sheets'!B112</f>
        <v>EASTING
6346693.82 FT</v>
      </c>
      <c r="O20" s="5" t="str">
        <f>'Original Data Sheets'!D112</f>
        <v>ELEVATION
2542.04 FT</v>
      </c>
      <c r="P20" s="5" t="str">
        <f>'Original Data Sheets'!A113</f>
        <v>LATITUDE
33°38'5.72866" N</v>
      </c>
      <c r="Q20" s="5" t="str">
        <f>'Original Data Sheets'!B113</f>
        <v>LONGITUDE
116°57'22.57403" w</v>
      </c>
      <c r="R20" s="5" t="str">
        <f>'Original Data Sheets'!D113</f>
        <v>ELLIPSOID HEIGHT
2436.873 FT</v>
      </c>
      <c r="S20" s="5"/>
      <c r="T20" s="5" t="str">
        <f>'Original Data Sheets'!A114</f>
        <v>DESCRIPTION        SET 1/2" IR
W/RCFC TRI STA CAP FLUSH
SUMMARY</v>
      </c>
      <c r="V20" s="5" t="str">
        <f t="shared" si="3"/>
        <v xml:space="preserve">
Riverside</v>
      </c>
      <c r="W20" s="5" t="str">
        <f t="shared" si="1"/>
        <v xml:space="preserve">
HEMET</v>
      </c>
      <c r="X20" s="5" t="str">
        <f t="shared" si="4"/>
        <v>Z16671</v>
      </c>
      <c r="Y20" s="5" t="str">
        <f t="shared" ref="Y20:AF20" si="21">MID(D20,LEN(Y1)+1,19)</f>
        <v xml:space="preserve">
6S / 1W</v>
      </c>
      <c r="Z20" s="5" t="str">
        <f t="shared" si="21"/>
        <v xml:space="preserve">
23</v>
      </c>
      <c r="AA20" s="5" t="str">
        <f t="shared" si="21"/>
        <v xml:space="preserve">
CA LAMBERT 6</v>
      </c>
      <c r="AB20" s="5" t="str">
        <f t="shared" si="21"/>
        <v xml:space="preserve">
2009</v>
      </c>
      <c r="AC20" s="5" t="str">
        <f t="shared" si="21"/>
        <v xml:space="preserve">
07/01/2017</v>
      </c>
      <c r="AD20" s="5" t="str">
        <f t="shared" si="21"/>
        <v xml:space="preserve">
NAD 83</v>
      </c>
      <c r="AE20" s="5" t="str">
        <f t="shared" si="21"/>
        <v xml:space="preserve">
2011.00</v>
      </c>
      <c r="AF20" s="5" t="str">
        <f t="shared" si="21"/>
        <v xml:space="preserve">
COH 88</v>
      </c>
      <c r="AG20" s="5" t="str">
        <f>MID(L20,LEN(AG1)+1,50)</f>
        <v xml:space="preserve">
PPK                           PPK</v>
      </c>
      <c r="AH20" s="5" t="str">
        <f>MID(M20,LEN(AH1)-3,11)</f>
        <v xml:space="preserve">2175380.46 </v>
      </c>
      <c r="AI20" s="5" t="str">
        <f>MID(N20,LEN(AI1)-3,11)</f>
        <v xml:space="preserve">6346693.82 </v>
      </c>
      <c r="AJ20" s="5" t="str">
        <f>MID(O20,LEN(AJ1)-3,7)</f>
        <v>2542.04</v>
      </c>
      <c r="AK20" s="5" t="str">
        <f>MID(P20,LEN(AK1)+1,20)</f>
        <v xml:space="preserve">
33°38'5.72866" N</v>
      </c>
      <c r="AL20" s="5" t="str">
        <f>MID(Q20,LEN(AL1)+1,20)</f>
        <v xml:space="preserve">
116°57'22.57403" w</v>
      </c>
      <c r="AM20" s="5" t="str">
        <f>MID(R20,LEN(AM1)-3,9)</f>
        <v xml:space="preserve">2436.873 </v>
      </c>
    </row>
    <row r="21" spans="1:39" x14ac:dyDescent="0.15">
      <c r="A21" s="5" t="str">
        <f>'Original Data Sheets'!A115</f>
        <v>COUNTY
Riverside</v>
      </c>
      <c r="B21" s="5" t="str">
        <f>'Original Data Sheets'!B115</f>
        <v>LOCALITY
HEMET</v>
      </c>
      <c r="C21" s="5" t="str">
        <f>'Original Data Sheets'!D115</f>
        <v>STATION ID
Z 16672</v>
      </c>
      <c r="D21" s="5" t="str">
        <f>'Original Data Sheets'!A116</f>
        <v>TOWNSHIP / RANGE SBB&amp;M
6S / 1W</v>
      </c>
      <c r="E21" s="5" t="str">
        <f>'Original Data Sheets'!B116</f>
        <v>SECTION
14</v>
      </c>
      <c r="F21" s="5" t="str">
        <f>'Original Data Sheets'!C116</f>
        <v>GRID &amp; ZONE
CA LAMBERT 6</v>
      </c>
      <c r="G21" s="5" t="str">
        <f>'Original Data Sheets'!D116</f>
        <v>GEOID
2009</v>
      </c>
      <c r="H21" s="5" t="str">
        <f>'Original Data Sheets'!E116</f>
        <v>SURVEY DATE
07/01/2017</v>
      </c>
      <c r="I21" s="5" t="str">
        <f>'Original Data Sheets'!A117</f>
        <v>HORIZONTAL DATUM
NAD 83</v>
      </c>
      <c r="J21" s="5" t="str">
        <f>'Original Data Sheets'!B117</f>
        <v>EPOCH DATE
2011.00</v>
      </c>
      <c r="K21" s="5" t="str">
        <f>'Original Data Sheets'!C117</f>
        <v>VERTICAL DATUM
COH 88</v>
      </c>
      <c r="L21" s="5" t="str">
        <f>'Original Data Sheets'!D117</f>
        <v>COLLECTION METHOD
PPK                           PPK</v>
      </c>
      <c r="M21" s="5" t="str">
        <f>'Original Data Sheets'!A118</f>
        <v>NORTHING
2180189.42 FT</v>
      </c>
      <c r="N21" s="5" t="str">
        <f>'Original Data Sheets'!B118</f>
        <v>EASTING
6346909.01 FT</v>
      </c>
      <c r="O21" s="5" t="str">
        <f>'Original Data Sheets'!D118</f>
        <v>ELEVATION
2083.04 FT</v>
      </c>
      <c r="P21" s="5" t="str">
        <f>'Original Data Sheets'!A119</f>
        <v>LATITUDE
33°38'53.31813" N</v>
      </c>
      <c r="Q21" s="5" t="str">
        <f>'Original Data Sheets'!B119</f>
        <v>LONGITUDE
116°57'20.41387" w</v>
      </c>
      <c r="R21" s="5" t="str">
        <f>'Original Data Sheets'!D119</f>
        <v>ELLIPSOID HEIGHT
1977.782 FT</v>
      </c>
      <c r="S21" s="5"/>
      <c r="T21" s="5" t="str">
        <f>'Original Data Sheets'!A120</f>
        <v>DESCRIPTION        SET 1/2" IR
W/RCFC TRI STA CAP FLUSH
SUMMARY</v>
      </c>
      <c r="V21" s="5" t="str">
        <f t="shared" si="3"/>
        <v xml:space="preserve">
Riverside</v>
      </c>
      <c r="W21" s="5" t="str">
        <f t="shared" si="1"/>
        <v xml:space="preserve">
HEMET</v>
      </c>
      <c r="X21" s="5" t="str">
        <f t="shared" si="4"/>
        <v>Z16672</v>
      </c>
      <c r="Y21" s="5" t="str">
        <f t="shared" ref="Y21:AF21" si="22">MID(D21,LEN(Y1)+1,19)</f>
        <v xml:space="preserve">
6S / 1W</v>
      </c>
      <c r="Z21" s="5" t="str">
        <f t="shared" si="22"/>
        <v xml:space="preserve">
14</v>
      </c>
      <c r="AA21" s="5" t="str">
        <f t="shared" si="22"/>
        <v xml:space="preserve">
CA LAMBERT 6</v>
      </c>
      <c r="AB21" s="5" t="str">
        <f t="shared" si="22"/>
        <v xml:space="preserve">
2009</v>
      </c>
      <c r="AC21" s="5" t="str">
        <f t="shared" si="22"/>
        <v xml:space="preserve">
07/01/2017</v>
      </c>
      <c r="AD21" s="5" t="str">
        <f t="shared" si="22"/>
        <v xml:space="preserve">
NAD 83</v>
      </c>
      <c r="AE21" s="5" t="str">
        <f t="shared" si="22"/>
        <v xml:space="preserve">
2011.00</v>
      </c>
      <c r="AF21" s="5" t="str">
        <f t="shared" si="22"/>
        <v xml:space="preserve">
COH 88</v>
      </c>
      <c r="AG21" s="5" t="str">
        <f>MID(L21,LEN(AG1)+1,50)</f>
        <v xml:space="preserve">
PPK                           PPK</v>
      </c>
      <c r="AH21" s="5" t="str">
        <f>MID(M21,LEN(AH1)-3,11)</f>
        <v xml:space="preserve">2180189.42 </v>
      </c>
      <c r="AI21" s="5" t="str">
        <f>MID(N21,LEN(AI1)-3,11)</f>
        <v xml:space="preserve">6346909.01 </v>
      </c>
      <c r="AJ21" s="5" t="str">
        <f>MID(O21,LEN(AJ1)-3,7)</f>
        <v>2083.04</v>
      </c>
      <c r="AK21" s="5" t="str">
        <f>MID(P21,LEN(AK1)+1,20)</f>
        <v xml:space="preserve">
33°38'53.31813" N</v>
      </c>
      <c r="AL21" s="5" t="str">
        <f>MID(Q21,LEN(AL1)+1,20)</f>
        <v xml:space="preserve">
116°57'20.41387" w</v>
      </c>
      <c r="AM21" s="5" t="str">
        <f>MID(R21,LEN(AM1)-3,9)</f>
        <v xml:space="preserve">1977.782 </v>
      </c>
    </row>
    <row r="22" spans="1:39" x14ac:dyDescent="0.15">
      <c r="A22" s="5" t="str">
        <f>'Original Data Sheets'!A121</f>
        <v>COUNTY
Riverside</v>
      </c>
      <c r="B22" s="5" t="str">
        <f>'Original Data Sheets'!B121</f>
        <v>LOCALITY
HEMET</v>
      </c>
      <c r="C22" s="5" t="str">
        <f>'Original Data Sheets'!D121</f>
        <v>STATION ID
Z 16674</v>
      </c>
      <c r="D22" s="5" t="str">
        <f>'Original Data Sheets'!A122</f>
        <v>TOWNSHIP / RANGE SBB&amp;M
6S / 1W</v>
      </c>
      <c r="E22" s="5" t="str">
        <f>'Original Data Sheets'!B122</f>
        <v>SECTION
9</v>
      </c>
      <c r="F22" s="5" t="str">
        <f>'Original Data Sheets'!C122</f>
        <v>GRID &amp; ZONE
CA LAMBERT 6</v>
      </c>
      <c r="G22" s="5" t="str">
        <f>'Original Data Sheets'!D122</f>
        <v>GEOID
2009</v>
      </c>
      <c r="H22" s="5" t="str">
        <f>'Original Data Sheets'!E122</f>
        <v>SURVEY DATE
07/01/2017</v>
      </c>
      <c r="I22" s="5" t="str">
        <f>'Original Data Sheets'!A123</f>
        <v>HORIZONTAL DATUM
NAD 83</v>
      </c>
      <c r="J22" s="5" t="str">
        <f>'Original Data Sheets'!B123</f>
        <v>EPOCH DATE
2011.00</v>
      </c>
      <c r="K22" s="5" t="str">
        <f>'Original Data Sheets'!C123</f>
        <v>VERTICAL DATUM
COH 88</v>
      </c>
      <c r="L22" s="5" t="str">
        <f>'Original Data Sheets'!D123</f>
        <v>COLLECTION METHOD
PPK                           PPK</v>
      </c>
      <c r="M22" s="5" t="str">
        <f>'Original Data Sheets'!A124</f>
        <v>NORTHING
2185037.36 FT</v>
      </c>
      <c r="N22" s="5" t="str">
        <f>'Original Data Sheets'!B124</f>
        <v>EASTING
6338753.53 FT</v>
      </c>
      <c r="O22" s="5" t="str">
        <f>'Original Data Sheets'!D124</f>
        <v>ELEVATION
1976.63 FT</v>
      </c>
      <c r="P22" s="5" t="str">
        <f>'Original Data Sheets'!A125</f>
        <v>LATITUDE
33°39 40.72211" N</v>
      </c>
      <c r="Q22" s="5" t="str">
        <f>'Original Data Sheets'!B125</f>
        <v>LONGITUDE
116°58 57.28660" w</v>
      </c>
      <c r="R22" s="5" t="str">
        <f>'Original Data Sheets'!D125</f>
        <v>ELLIPSOID HEIGHT
1871.028 FT</v>
      </c>
      <c r="S22" s="5"/>
      <c r="T22" s="5" t="str">
        <f>'Original Data Sheets'!A126</f>
        <v>DESCRIPTION        SET 1/2" IR
W/RCFC TRI STA CAP FLUSH
SUMMARY</v>
      </c>
      <c r="V22" s="5" t="str">
        <f t="shared" si="3"/>
        <v xml:space="preserve">
Riverside</v>
      </c>
      <c r="W22" s="5" t="str">
        <f t="shared" si="1"/>
        <v xml:space="preserve">
HEMET</v>
      </c>
      <c r="X22" s="5" t="str">
        <f t="shared" si="4"/>
        <v>Z16674</v>
      </c>
      <c r="Y22" s="5" t="str">
        <f t="shared" ref="Y22:AF22" si="23">MID(D22,LEN(Y1)+1,19)</f>
        <v xml:space="preserve">
6S / 1W</v>
      </c>
      <c r="Z22" s="5" t="str">
        <f t="shared" si="23"/>
        <v xml:space="preserve">
9</v>
      </c>
      <c r="AA22" s="5" t="str">
        <f t="shared" si="23"/>
        <v xml:space="preserve">
CA LAMBERT 6</v>
      </c>
      <c r="AB22" s="5" t="str">
        <f t="shared" si="23"/>
        <v xml:space="preserve">
2009</v>
      </c>
      <c r="AC22" s="5" t="str">
        <f t="shared" si="23"/>
        <v xml:space="preserve">
07/01/2017</v>
      </c>
      <c r="AD22" s="5" t="str">
        <f t="shared" si="23"/>
        <v xml:space="preserve">
NAD 83</v>
      </c>
      <c r="AE22" s="5" t="str">
        <f t="shared" si="23"/>
        <v xml:space="preserve">
2011.00</v>
      </c>
      <c r="AF22" s="5" t="str">
        <f t="shared" si="23"/>
        <v xml:space="preserve">
COH 88</v>
      </c>
      <c r="AG22" s="5" t="str">
        <f>MID(L22,LEN(AG1)+1,50)</f>
        <v xml:space="preserve">
PPK                           PPK</v>
      </c>
      <c r="AH22" s="5" t="str">
        <f>MID(M22,LEN(AH1)-3,11)</f>
        <v xml:space="preserve">2185037.36 </v>
      </c>
      <c r="AI22" s="5" t="str">
        <f>MID(N22,LEN(AI1)-3,11)</f>
        <v xml:space="preserve">6338753.53 </v>
      </c>
      <c r="AJ22" s="5" t="str">
        <f>MID(O22,LEN(AJ1)-3,7)</f>
        <v>1976.63</v>
      </c>
      <c r="AK22" s="5" t="str">
        <f>MID(P22,LEN(AK1)+1,20)</f>
        <v xml:space="preserve">
33°39 40.72211" N</v>
      </c>
      <c r="AL22" s="5" t="str">
        <f>MID(Q22,LEN(AL1)+1,20)</f>
        <v xml:space="preserve">
116°58 57.28660" w</v>
      </c>
      <c r="AM22" s="5" t="str">
        <f>MID(R22,LEN(AM1)-3,9)</f>
        <v xml:space="preserve">1871.028 </v>
      </c>
    </row>
    <row r="23" spans="1:39" x14ac:dyDescent="0.15">
      <c r="A23" s="5" t="str">
        <f>'Original Data Sheets'!A127</f>
        <v>COUNTY
Riverside</v>
      </c>
      <c r="B23" s="5" t="str">
        <f>'Original Data Sheets'!B127</f>
        <v>LOCALITY
HEMET</v>
      </c>
      <c r="C23" s="5" t="str">
        <f>'Original Data Sheets'!D127</f>
        <v>STATION ID
Z 16677</v>
      </c>
      <c r="D23" s="5" t="str">
        <f>'Original Data Sheets'!A128</f>
        <v>TOWNSHIP / RANGE SBB&amp;M
6S / 1W</v>
      </c>
      <c r="E23" s="5" t="str">
        <f>'Original Data Sheets'!B128</f>
        <v>SECTION
1</v>
      </c>
      <c r="F23" s="5" t="str">
        <f>'Original Data Sheets'!C128</f>
        <v>GRID &amp; ZONE
CA LAMBERT 6</v>
      </c>
      <c r="G23" s="5" t="str">
        <f>'Original Data Sheets'!D128</f>
        <v>GEOID
2009</v>
      </c>
      <c r="H23" s="5" t="str">
        <f>'Original Data Sheets'!E128</f>
        <v>SURVEY DATE
07/01/2017</v>
      </c>
      <c r="I23" s="5" t="str">
        <f>'Original Data Sheets'!A129</f>
        <v>HORIZONTAL DATUM
NAD 83</v>
      </c>
      <c r="J23" s="5" t="str">
        <f>'Original Data Sheets'!B129</f>
        <v>EPOCH DATE
2011.00</v>
      </c>
      <c r="K23" s="5" t="str">
        <f>'Original Data Sheets'!C129</f>
        <v>VERTICAL DATUM
COH 88</v>
      </c>
      <c r="L23" s="5" t="str">
        <f>'Original Data Sheets'!D129</f>
        <v>COLLECTION METHOD
PPK                           PPK</v>
      </c>
      <c r="M23" s="5" t="str">
        <f>'Original Data Sheets'!A130</f>
        <v>NORTHING
2193577.36 FT</v>
      </c>
      <c r="N23" s="5" t="str">
        <f>'Original Data Sheets'!B130</f>
        <v>EASTING
6350654.86 FT</v>
      </c>
      <c r="O23" s="5" t="str">
        <f>'Original Data Sheets'!D130</f>
        <v>ELEVATION
1954.54 FT</v>
      </c>
      <c r="P23" s="5" t="str">
        <f>'Original Data Sheets'!A131</f>
        <v>LATITUDE
33°41 6 01294" N</v>
      </c>
      <c r="Q23" s="5" t="str">
        <f>'Original Data Sheets'!B131</f>
        <v>LONGITUDE
116°56 37 15839" w</v>
      </c>
      <c r="R23" s="5" t="str">
        <f>'Original Data Sheets'!D131</f>
        <v>ELLIPSOID HEIGHT
1848.988 FT</v>
      </c>
      <c r="S23" s="5"/>
      <c r="T23" s="5" t="str">
        <f>'Original Data Sheets'!A132</f>
        <v>DESCRIPTION        SET 1/2" IR
W/RCFC TRI STA CAP FLUSH
SUMMARY</v>
      </c>
      <c r="V23" s="5" t="str">
        <f t="shared" si="3"/>
        <v xml:space="preserve">
Riverside</v>
      </c>
      <c r="W23" s="5" t="str">
        <f t="shared" si="1"/>
        <v xml:space="preserve">
HEMET</v>
      </c>
      <c r="X23" s="5" t="str">
        <f t="shared" si="4"/>
        <v>Z16677</v>
      </c>
      <c r="Y23" s="5" t="str">
        <f t="shared" ref="Y23:AF23" si="24">MID(D23,LEN(Y1)+1,19)</f>
        <v xml:space="preserve">
6S / 1W</v>
      </c>
      <c r="Z23" s="5" t="str">
        <f t="shared" si="24"/>
        <v xml:space="preserve">
1</v>
      </c>
      <c r="AA23" s="5" t="str">
        <f t="shared" si="24"/>
        <v xml:space="preserve">
CA LAMBERT 6</v>
      </c>
      <c r="AB23" s="5" t="str">
        <f t="shared" si="24"/>
        <v xml:space="preserve">
2009</v>
      </c>
      <c r="AC23" s="5" t="str">
        <f t="shared" si="24"/>
        <v xml:space="preserve">
07/01/2017</v>
      </c>
      <c r="AD23" s="5" t="str">
        <f t="shared" si="24"/>
        <v xml:space="preserve">
NAD 83</v>
      </c>
      <c r="AE23" s="5" t="str">
        <f t="shared" si="24"/>
        <v xml:space="preserve">
2011.00</v>
      </c>
      <c r="AF23" s="5" t="str">
        <f t="shared" si="24"/>
        <v xml:space="preserve">
COH 88</v>
      </c>
      <c r="AG23" s="5" t="str">
        <f>MID(L23,LEN(AG1)+1,50)</f>
        <v xml:space="preserve">
PPK                           PPK</v>
      </c>
      <c r="AH23" s="5" t="str">
        <f>MID(M23,LEN(AH1)-3,11)</f>
        <v xml:space="preserve">2193577.36 </v>
      </c>
      <c r="AI23" s="5" t="str">
        <f>MID(N23,LEN(AI1)-3,11)</f>
        <v xml:space="preserve">6350654.86 </v>
      </c>
      <c r="AJ23" s="5" t="str">
        <f>MID(O23,LEN(AJ1)-3,7)</f>
        <v>1954.54</v>
      </c>
      <c r="AK23" s="5" t="str">
        <f>MID(P23,LEN(AK1)+1,20)</f>
        <v xml:space="preserve">
33°41 6 01294" N</v>
      </c>
      <c r="AL23" s="5" t="str">
        <f>MID(Q23,LEN(AL1)+1,20)</f>
        <v xml:space="preserve">
116°56 37 15839" w</v>
      </c>
      <c r="AM23" s="5" t="str">
        <f>MID(R23,LEN(AM1)-3,9)</f>
        <v xml:space="preserve">1848.988 </v>
      </c>
    </row>
    <row r="24" spans="1:39" x14ac:dyDescent="0.15">
      <c r="A24" s="5" t="str">
        <f>'Original Data Sheets'!A133</f>
        <v>COUNTY
Riverside</v>
      </c>
      <c r="B24" s="5" t="str">
        <f>'Original Data Sheets'!B133</f>
        <v>LOCALITY
HEMET</v>
      </c>
      <c r="C24" s="5" t="str">
        <f>'Original Data Sheets'!D133</f>
        <v>STATION ID
Z 16685</v>
      </c>
      <c r="D24" s="5" t="str">
        <f>'Original Data Sheets'!A134</f>
        <v>TOWNSHIP / RANGE SBB&amp;M
6S / 1E</v>
      </c>
      <c r="E24" s="5" t="str">
        <f>'Original Data Sheets'!B134</f>
        <v>SECTION
31</v>
      </c>
      <c r="F24" s="5" t="str">
        <f>'Original Data Sheets'!C134</f>
        <v>GRID &amp; ZONE
CA LAMBERT 6</v>
      </c>
      <c r="G24" s="5" t="str">
        <f>'Original Data Sheets'!D134</f>
        <v>GEOID
2009</v>
      </c>
      <c r="H24" s="5" t="str">
        <f>'Original Data Sheets'!E134</f>
        <v>SURVEY DATE
07/01/2017</v>
      </c>
      <c r="I24" s="5" t="str">
        <f>'Original Data Sheets'!A135</f>
        <v>HORIZONTAL DATUM
NAD 83</v>
      </c>
      <c r="J24" s="5" t="str">
        <f>'Original Data Sheets'!B135</f>
        <v>EPOCH DATE
2011.00</v>
      </c>
      <c r="K24" s="5" t="str">
        <f>'Original Data Sheets'!C135</f>
        <v>VERTICAL DATUM
COH 88</v>
      </c>
      <c r="L24" s="5" t="str">
        <f>'Original Data Sheets'!D135</f>
        <v>COLLECTION METHOD
PPK                           PPK</v>
      </c>
      <c r="M24" s="5" t="str">
        <f>'Original Data Sheets'!A136</f>
        <v>NORTHING
2165658.27 FT</v>
      </c>
      <c r="N24" s="5" t="str">
        <f>'Original Data Sheets'!B136</f>
        <v>EASTING
6356739.99 FT</v>
      </c>
      <c r="O24" s="5" t="str">
        <f>'Original Data Sheets'!D136</f>
        <v>ELEVATION
2560.11 FT</v>
      </c>
      <c r="P24" s="5" t="str">
        <f>'Original Data Sheets'!A137</f>
        <v>LATITUDE
33°36 30.20384" N</v>
      </c>
      <c r="Q24" s="5" t="str">
        <f>'Original Data Sheets'!B137</f>
        <v>LONGITUDE
116°55 23.01490" w</v>
      </c>
      <c r="R24" s="5" t="str">
        <f>'Original Data Sheets'!D137</f>
        <v>ELLIPSOID HEIGHT
2455.391 FT</v>
      </c>
      <c r="S24" s="5"/>
      <c r="T24" s="5" t="str">
        <f>'Original Data Sheets'!A138</f>
        <v>DESCRIPTION        SET 1/2" IR
W/RCFC TRI STA CAP FLUSH
SUMMARY</v>
      </c>
      <c r="V24" s="5" t="str">
        <f t="shared" si="3"/>
        <v xml:space="preserve">
Riverside</v>
      </c>
      <c r="W24" s="5" t="str">
        <f t="shared" si="1"/>
        <v xml:space="preserve">
HEMET</v>
      </c>
      <c r="X24" s="5" t="str">
        <f t="shared" si="4"/>
        <v>Z16685</v>
      </c>
      <c r="Y24" s="5" t="str">
        <f t="shared" ref="Y24:AF24" si="25">MID(D24,LEN(Y1)+1,19)</f>
        <v xml:space="preserve">
6S / 1E</v>
      </c>
      <c r="Z24" s="5" t="str">
        <f t="shared" si="25"/>
        <v xml:space="preserve">
31</v>
      </c>
      <c r="AA24" s="5" t="str">
        <f t="shared" si="25"/>
        <v xml:space="preserve">
CA LAMBERT 6</v>
      </c>
      <c r="AB24" s="5" t="str">
        <f t="shared" si="25"/>
        <v xml:space="preserve">
2009</v>
      </c>
      <c r="AC24" s="5" t="str">
        <f t="shared" si="25"/>
        <v xml:space="preserve">
07/01/2017</v>
      </c>
      <c r="AD24" s="5" t="str">
        <f t="shared" si="25"/>
        <v xml:space="preserve">
NAD 83</v>
      </c>
      <c r="AE24" s="5" t="str">
        <f t="shared" si="25"/>
        <v xml:space="preserve">
2011.00</v>
      </c>
      <c r="AF24" s="5" t="str">
        <f t="shared" si="25"/>
        <v xml:space="preserve">
COH 88</v>
      </c>
      <c r="AG24" s="5" t="str">
        <f>MID(L24,LEN(AG1)+1,50)</f>
        <v xml:space="preserve">
PPK                           PPK</v>
      </c>
      <c r="AH24" s="5" t="str">
        <f>MID(M24,LEN(AH1)-3,11)</f>
        <v xml:space="preserve">2165658.27 </v>
      </c>
      <c r="AI24" s="5" t="str">
        <f>MID(N24,LEN(AI1)-3,11)</f>
        <v xml:space="preserve">6356739.99 </v>
      </c>
      <c r="AJ24" s="5" t="str">
        <f>MID(O24,LEN(AJ1)-3,7)</f>
        <v>2560.11</v>
      </c>
      <c r="AK24" s="5" t="str">
        <f>MID(P24,LEN(AK1)+1,20)</f>
        <v xml:space="preserve">
33°36 30.20384" N</v>
      </c>
      <c r="AL24" s="5" t="str">
        <f>MID(Q24,LEN(AL1)+1,20)</f>
        <v xml:space="preserve">
116°55 23.01490" w</v>
      </c>
      <c r="AM24" s="5" t="str">
        <f>MID(R24,LEN(AM1)-3,9)</f>
        <v xml:space="preserve">2455.391 </v>
      </c>
    </row>
    <row r="25" spans="1:39" x14ac:dyDescent="0.15">
      <c r="A25" s="5" t="str">
        <f>'Original Data Sheets'!A139</f>
        <v>COUNTY
Riverside</v>
      </c>
      <c r="B25" s="5" t="str">
        <f>'Original Data Sheets'!B139</f>
        <v>LOCALITY
HEMET</v>
      </c>
      <c r="C25" s="5" t="str">
        <f>'Original Data Sheets'!D139</f>
        <v>STATION ID
Z 16692</v>
      </c>
      <c r="D25" s="5" t="str">
        <f>'Original Data Sheets'!A140</f>
        <v>TOWNSHIP / RANGE SBB&amp;M
6S / 1E</v>
      </c>
      <c r="E25" s="5" t="str">
        <f>'Original Data Sheets'!B140</f>
        <v>SECTION
5</v>
      </c>
      <c r="F25" s="5" t="str">
        <f>'Original Data Sheets'!C140</f>
        <v>GRID &amp; ZONE
CA LAMBERT 6</v>
      </c>
      <c r="G25" s="5" t="str">
        <f>'Original Data Sheets'!D140</f>
        <v>GEOID
2009</v>
      </c>
      <c r="H25" s="5" t="str">
        <f>'Original Data Sheets'!E140</f>
        <v>SURVEY DATE
07/01/2017</v>
      </c>
      <c r="I25" s="5" t="str">
        <f>'Original Data Sheets'!A141</f>
        <v>HORIZONTAL DATUM
NAD 83</v>
      </c>
      <c r="J25" s="5" t="str">
        <f>'Original Data Sheets'!B141</f>
        <v>EPOCH DATE
2011.00</v>
      </c>
      <c r="K25" s="5" t="str">
        <f>'Original Data Sheets'!C141</f>
        <v>VERTICAL DATUM
COH 88</v>
      </c>
      <c r="L25" s="5" t="str">
        <f>'Original Data Sheets'!D141</f>
        <v>COLLECTION METHOD
PPK                           PPK</v>
      </c>
      <c r="M25" s="5" t="str">
        <f>'Original Data Sheets'!A142</f>
        <v>NORTHING
2189905.54 FT</v>
      </c>
      <c r="N25" s="5" t="str">
        <f>'Original Data Sheets'!B142</f>
        <v>EASTING
6360806.99 FT</v>
      </c>
      <c r="O25" s="5" t="str">
        <f>'Original Data Sheets'!D142</f>
        <v>ELEVATION
2139.64 FT</v>
      </c>
      <c r="P25" s="5" t="str">
        <f>'Original Data Sheets'!A143</f>
        <v>LATITUDE
33°40 30.33990" N</v>
      </c>
      <c r="Q25" s="5" t="str">
        <f>'Original Data Sheets'!B143</f>
        <v>LONGITUDE
116°54 36.74408" w</v>
      </c>
      <c r="R25" s="5" t="str">
        <f>'Original Data Sheets'!D143</f>
        <v>ELLIPSOID HEIGHT
2034.521 FT</v>
      </c>
      <c r="S25" s="5"/>
      <c r="T25" s="5" t="str">
        <f>'Original Data Sheets'!A144</f>
        <v>DESCRIPTION        SET 1/2" IR
W/RCFC TRI STA CAP FLUSH
SUMMARY</v>
      </c>
      <c r="V25" s="5" t="str">
        <f t="shared" si="3"/>
        <v xml:space="preserve">
Riverside</v>
      </c>
      <c r="W25" s="5" t="str">
        <f t="shared" si="1"/>
        <v xml:space="preserve">
HEMET</v>
      </c>
      <c r="X25" s="5" t="str">
        <f t="shared" si="4"/>
        <v>Z16692</v>
      </c>
      <c r="Y25" s="5" t="str">
        <f t="shared" ref="Y25:AF25" si="26">MID(D25,LEN(Y1)+1,19)</f>
        <v xml:space="preserve">
6S / 1E</v>
      </c>
      <c r="Z25" s="5" t="str">
        <f t="shared" si="26"/>
        <v xml:space="preserve">
5</v>
      </c>
      <c r="AA25" s="5" t="str">
        <f t="shared" si="26"/>
        <v xml:space="preserve">
CA LAMBERT 6</v>
      </c>
      <c r="AB25" s="5" t="str">
        <f t="shared" si="26"/>
        <v xml:space="preserve">
2009</v>
      </c>
      <c r="AC25" s="5" t="str">
        <f t="shared" si="26"/>
        <v xml:space="preserve">
07/01/2017</v>
      </c>
      <c r="AD25" s="5" t="str">
        <f t="shared" si="26"/>
        <v xml:space="preserve">
NAD 83</v>
      </c>
      <c r="AE25" s="5" t="str">
        <f t="shared" si="26"/>
        <v xml:space="preserve">
2011.00</v>
      </c>
      <c r="AF25" s="5" t="str">
        <f t="shared" si="26"/>
        <v xml:space="preserve">
COH 88</v>
      </c>
      <c r="AG25" s="5" t="str">
        <f>MID(L25,LEN(AG1)+1,50)</f>
        <v xml:space="preserve">
PPK                           PPK</v>
      </c>
      <c r="AH25" s="5" t="str">
        <f>MID(M25,LEN(AH1)-3,11)</f>
        <v xml:space="preserve">2189905.54 </v>
      </c>
      <c r="AI25" s="5" t="str">
        <f>MID(N25,LEN(AI1)-3,11)</f>
        <v xml:space="preserve">6360806.99 </v>
      </c>
      <c r="AJ25" s="5" t="str">
        <f>MID(O25,LEN(AJ1)-3,7)</f>
        <v>2139.64</v>
      </c>
      <c r="AK25" s="5" t="str">
        <f>MID(P25,LEN(AK1)+1,20)</f>
        <v xml:space="preserve">
33°40 30.33990" N</v>
      </c>
      <c r="AL25" s="5" t="str">
        <f>MID(Q25,LEN(AL1)+1,20)</f>
        <v xml:space="preserve">
116°54 36.74408" w</v>
      </c>
      <c r="AM25" s="5" t="str">
        <f>MID(R25,LEN(AM1)-3,9)</f>
        <v xml:space="preserve">2034.521 </v>
      </c>
    </row>
    <row r="26" spans="1:39" x14ac:dyDescent="0.15">
      <c r="A26" s="5" t="str">
        <f>'Original Data Sheets'!A145</f>
        <v>COUNTY
Riverside</v>
      </c>
      <c r="B26" s="5" t="str">
        <f>'Original Data Sheets'!B145</f>
        <v>LOCALITY
HEMET</v>
      </c>
      <c r="C26" s="5" t="str">
        <f>'Original Data Sheets'!D145</f>
        <v>STATION ID
Z 16694</v>
      </c>
      <c r="D26" s="5" t="str">
        <f>'Original Data Sheets'!A146</f>
        <v>TOWNSHIP / RANGE SBB&amp;M
5S / 1E</v>
      </c>
      <c r="E26" s="5" t="str">
        <f>'Original Data Sheets'!B146</f>
        <v>SECTION
33</v>
      </c>
      <c r="F26" s="5" t="str">
        <f>'Original Data Sheets'!C146</f>
        <v>GRID &amp; ZONE
CA LAMBERT 6</v>
      </c>
      <c r="G26" s="5" t="str">
        <f>'Original Data Sheets'!D146</f>
        <v>GEOID
2009</v>
      </c>
      <c r="H26" s="5" t="str">
        <f>'Original Data Sheets'!E146</f>
        <v>SURVEY DATE
07/01/2017</v>
      </c>
      <c r="I26" s="5" t="str">
        <f>'Original Data Sheets'!A147</f>
        <v>HORIZONTAL DATUM
NAD 83</v>
      </c>
      <c r="J26" s="5" t="str">
        <f>'Original Data Sheets'!B147</f>
        <v>EPOCH DATE
2011.00</v>
      </c>
      <c r="K26" s="5" t="str">
        <f>'Original Data Sheets'!C147</f>
        <v>VERTICAL DATUM
COH 88</v>
      </c>
      <c r="L26" s="5" t="str">
        <f>'Original Data Sheets'!D147</f>
        <v>COLLECTION METHOD
Static                         Static</v>
      </c>
      <c r="M26" s="5" t="str">
        <f>'Original Data Sheets'!A148</f>
        <v>NORTHING
2193987.27 FT</v>
      </c>
      <c r="N26" s="5" t="str">
        <f>'Original Data Sheets'!B148</f>
        <v>EASTING
6366546.94 FT</v>
      </c>
      <c r="O26" s="5" t="str">
        <f>'Original Data Sheets'!D148</f>
        <v>ELEVATION
2721.14 FT</v>
      </c>
      <c r="P26" s="5" t="str">
        <f>'Original Data Sheets'!A149</f>
        <v>LATITUDE
33°41 11.07469" N</v>
      </c>
      <c r="Q26" s="5" t="str">
        <f>'Original Data Sheets'!B149</f>
        <v>LONGITUDE
116°53 29.12287" w</v>
      </c>
      <c r="R26" s="5" t="str">
        <f>'Original Data Sheets'!D149</f>
        <v>ELLIPSOID HEIGHT
2616.119 FT</v>
      </c>
      <c r="S26" s="5"/>
      <c r="T26" s="5" t="str">
        <f>'Original Data Sheets'!A150</f>
        <v>DESCRIPTION        SET 1/2" IR
W/RCFC TRI STA CAP FLUSH
SUMMARY</v>
      </c>
      <c r="V26" s="5" t="str">
        <f t="shared" si="3"/>
        <v xml:space="preserve">
Riverside</v>
      </c>
      <c r="W26" s="5" t="str">
        <f t="shared" si="1"/>
        <v xml:space="preserve">
HEMET</v>
      </c>
      <c r="X26" s="5" t="str">
        <f t="shared" si="4"/>
        <v>Z16694</v>
      </c>
      <c r="Y26" s="5" t="str">
        <f t="shared" ref="Y26:AF26" si="27">MID(D26,LEN(Y1)+1,19)</f>
        <v xml:space="preserve">
5S / 1E</v>
      </c>
      <c r="Z26" s="5" t="str">
        <f t="shared" si="27"/>
        <v xml:space="preserve">
33</v>
      </c>
      <c r="AA26" s="5" t="str">
        <f t="shared" si="27"/>
        <v xml:space="preserve">
CA LAMBERT 6</v>
      </c>
      <c r="AB26" s="5" t="str">
        <f t="shared" si="27"/>
        <v xml:space="preserve">
2009</v>
      </c>
      <c r="AC26" s="5" t="str">
        <f t="shared" si="27"/>
        <v xml:space="preserve">
07/01/2017</v>
      </c>
      <c r="AD26" s="5" t="str">
        <f t="shared" si="27"/>
        <v xml:space="preserve">
NAD 83</v>
      </c>
      <c r="AE26" s="5" t="str">
        <f t="shared" si="27"/>
        <v xml:space="preserve">
2011.00</v>
      </c>
      <c r="AF26" s="5" t="str">
        <f t="shared" si="27"/>
        <v xml:space="preserve">
COH 88</v>
      </c>
      <c r="AG26" s="5" t="str">
        <f>MID(L26,LEN(AG1)+1,50)</f>
        <v xml:space="preserve">
Static                         Static</v>
      </c>
      <c r="AH26" s="5" t="str">
        <f>MID(M26,LEN(AH1)-3,11)</f>
        <v xml:space="preserve">2193987.27 </v>
      </c>
      <c r="AI26" s="5" t="str">
        <f>MID(N26,LEN(AI1)-3,11)</f>
        <v xml:space="preserve">6366546.94 </v>
      </c>
      <c r="AJ26" s="5" t="str">
        <f>MID(O26,LEN(AJ1)-3,7)</f>
        <v>2721.14</v>
      </c>
      <c r="AK26" s="5" t="str">
        <f>MID(P26,LEN(AK1)+1,20)</f>
        <v xml:space="preserve">
33°41 11.07469" N</v>
      </c>
      <c r="AL26" s="5" t="str">
        <f>MID(Q26,LEN(AL1)+1,20)</f>
        <v xml:space="preserve">
116°53 29.12287" w</v>
      </c>
      <c r="AM26" s="5" t="str">
        <f>MID(R26,LEN(AM1)-3,9)</f>
        <v xml:space="preserve">2616.119 </v>
      </c>
    </row>
    <row r="27" spans="1:39" x14ac:dyDescent="0.15">
      <c r="A27" s="5" t="str">
        <f>'Original Data Sheets'!A151</f>
        <v>COUNTY
Riverside</v>
      </c>
      <c r="B27" s="5" t="str">
        <f>'Original Data Sheets'!B151</f>
        <v>LOCALITY
HEMET</v>
      </c>
      <c r="C27" s="5" t="str">
        <f>'Original Data Sheets'!D151</f>
        <v>STATION ID
Z 16802</v>
      </c>
      <c r="D27" s="5" t="str">
        <f>'Original Data Sheets'!A152</f>
        <v>TOWNSHIP / RANGE SBB&amp;M
5S / 2W</v>
      </c>
      <c r="E27" s="5" t="str">
        <f>'Original Data Sheets'!B152</f>
        <v>SECTION
34</v>
      </c>
      <c r="F27" s="5" t="str">
        <f>'Original Data Sheets'!C152</f>
        <v>GRID &amp; ZONE
CA LAMBERT 6</v>
      </c>
      <c r="G27" s="5" t="str">
        <f>'Original Data Sheets'!D152</f>
        <v>GEOID
2009</v>
      </c>
      <c r="H27" s="5" t="str">
        <f>'Original Data Sheets'!E152</f>
        <v>SURVEY DATE
02/01/2018</v>
      </c>
      <c r="I27" s="5" t="str">
        <f>'Original Data Sheets'!A153</f>
        <v>HORIZONTAL DATUM
NAD 83</v>
      </c>
      <c r="J27" s="5" t="str">
        <f>'Original Data Sheets'!B153</f>
        <v>EPOCH DATE
2017.50</v>
      </c>
      <c r="K27" s="5" t="str">
        <f>'Original Data Sheets'!C153</f>
        <v>VERTICAL DATUM
COH 88</v>
      </c>
      <c r="L27" s="5" t="str">
        <f>'Original Data Sheets'!D153</f>
        <v>COLLECTION METHOD
PPK                           PPK</v>
      </c>
      <c r="M27" s="5" t="str">
        <f>'Original Data Sheets'!A154</f>
        <v>NORTHING
2194064.04 FT</v>
      </c>
      <c r="N27" s="5" t="str">
        <f>'Original Data Sheets'!B154</f>
        <v>EASTING
6310467.31 FT</v>
      </c>
      <c r="O27" s="5" t="str">
        <f>'Original Data Sheets'!D154</f>
        <v>ELEVATION
1485.45 FT</v>
      </c>
      <c r="P27" s="5" t="str">
        <f>'Original Data Sheets'!A155</f>
        <v>LATITUDE
33°41 7 93069" N</v>
      </c>
      <c r="Q27" s="5" t="str">
        <f>'Original Data Sheets'!B155</f>
        <v>LONGITUDE
117°4 32 77361" w</v>
      </c>
      <c r="R27" s="5" t="str">
        <f>'Original Data Sheets'!D155</f>
        <v>ELLIPSOID HEIGHT
1379.028 FT</v>
      </c>
      <c r="S27" s="5"/>
      <c r="T27" s="5" t="str">
        <f>'Original Data Sheets'!A156</f>
        <v>DESCRIPTION        SET MAG NL
W/RCFC WCD WASHER FLUSH
SUMMARY              +/-50' W'LY OF PP#4389764E; NEAR CL OF NEWPORT RD</v>
      </c>
      <c r="V27" s="5" t="str">
        <f t="shared" si="3"/>
        <v xml:space="preserve">
Riverside</v>
      </c>
      <c r="W27" s="5" t="str">
        <f t="shared" si="1"/>
        <v xml:space="preserve">
HEMET</v>
      </c>
      <c r="X27" s="5" t="str">
        <f t="shared" si="4"/>
        <v>Z16802</v>
      </c>
      <c r="Y27" s="5" t="str">
        <f t="shared" ref="Y27:AF27" si="28">MID(D27,LEN(Y1)+1,19)</f>
        <v xml:space="preserve">
5S / 2W</v>
      </c>
      <c r="Z27" s="5" t="str">
        <f t="shared" si="28"/>
        <v xml:space="preserve">
34</v>
      </c>
      <c r="AA27" s="5" t="str">
        <f t="shared" si="28"/>
        <v xml:space="preserve">
CA LAMBERT 6</v>
      </c>
      <c r="AB27" s="5" t="str">
        <f t="shared" si="28"/>
        <v xml:space="preserve">
2009</v>
      </c>
      <c r="AC27" s="5" t="str">
        <f t="shared" si="28"/>
        <v xml:space="preserve">
02/01/2018</v>
      </c>
      <c r="AD27" s="5" t="str">
        <f t="shared" si="28"/>
        <v xml:space="preserve">
NAD 83</v>
      </c>
      <c r="AE27" s="5" t="str">
        <f t="shared" si="28"/>
        <v xml:space="preserve">
2017.50</v>
      </c>
      <c r="AF27" s="5" t="str">
        <f t="shared" si="28"/>
        <v xml:space="preserve">
COH 88</v>
      </c>
      <c r="AG27" s="5" t="str">
        <f>MID(L27,LEN(AG1)+1,50)</f>
        <v xml:space="preserve">
PPK                           PPK</v>
      </c>
      <c r="AH27" s="5" t="str">
        <f>MID(M27,LEN(AH1)-3,11)</f>
        <v xml:space="preserve">2194064.04 </v>
      </c>
      <c r="AI27" s="5" t="str">
        <f>MID(N27,LEN(AI1)-3,11)</f>
        <v xml:space="preserve">6310467.31 </v>
      </c>
      <c r="AJ27" s="5" t="str">
        <f>MID(O27,LEN(AJ1)-3,7)</f>
        <v>1485.45</v>
      </c>
      <c r="AK27" s="5" t="str">
        <f>MID(P27,LEN(AK1)+1,20)</f>
        <v xml:space="preserve">
33°41 7 93069" N</v>
      </c>
      <c r="AL27" s="5" t="str">
        <f>MID(Q27,LEN(AL1)+1,20)</f>
        <v xml:space="preserve">
117°4 32 77361" w</v>
      </c>
      <c r="AM27" s="5" t="str">
        <f>MID(R27,LEN(AM1)-3,9)</f>
        <v xml:space="preserve">1379.028 </v>
      </c>
    </row>
    <row r="28" spans="1:39" x14ac:dyDescent="0.15">
      <c r="A28" s="5" t="str">
        <f>'Original Data Sheets'!A157</f>
        <v>COUNTY
Riverside</v>
      </c>
      <c r="B28" s="5" t="str">
        <f>'Original Data Sheets'!B157</f>
        <v>LOCALITY
HEMET</v>
      </c>
      <c r="C28" s="5" t="str">
        <f>'Original Data Sheets'!D157</f>
        <v>STATION ID
Z 16803</v>
      </c>
      <c r="D28" s="5" t="str">
        <f>'Original Data Sheets'!A158</f>
        <v>TOWNSHIP / RANGE SBB&amp;M
6S / 2W</v>
      </c>
      <c r="E28" s="5" t="str">
        <f>'Original Data Sheets'!B158</f>
        <v>SECTION
6</v>
      </c>
      <c r="F28" s="5" t="str">
        <f>'Original Data Sheets'!C158</f>
        <v>GRID &amp; ZONE
CA LAMBERT 6</v>
      </c>
      <c r="G28" s="5" t="str">
        <f>'Original Data Sheets'!D158</f>
        <v>GEOID
2009</v>
      </c>
      <c r="H28" s="5" t="str">
        <f>'Original Data Sheets'!E158</f>
        <v>SURVEY DATE
02/01/2018</v>
      </c>
      <c r="I28" s="5" t="str">
        <f>'Original Data Sheets'!A159</f>
        <v>HORIZONTAL DATUM
NAD 83</v>
      </c>
      <c r="J28" s="5" t="str">
        <f>'Original Data Sheets'!B159</f>
        <v>EPOCH DATE
2017.50</v>
      </c>
      <c r="K28" s="5" t="str">
        <f>'Original Data Sheets'!C159</f>
        <v>VERTICAL DATUM
COH 88</v>
      </c>
      <c r="L28" s="5" t="str">
        <f>'Original Data Sheets'!D159</f>
        <v>COLLECTION METHOD
PPK                           PPK</v>
      </c>
      <c r="M28" s="5" t="str">
        <f>'Original Data Sheets'!A160</f>
        <v>NORTHING
2190820.92 FT</v>
      </c>
      <c r="N28" s="5" t="str">
        <f>'Original Data Sheets'!B160</f>
        <v>EASTING
6291927.23 FT</v>
      </c>
      <c r="O28" s="5" t="str">
        <f>'Original Data Sheets'!D160</f>
        <v>ELEVATION
1432.31 FT</v>
      </c>
      <c r="P28" s="5" t="str">
        <f>'Original Data Sheets'!A161</f>
        <v>LATITUDE
33°40 34 34103" N</v>
      </c>
      <c r="Q28" s="5" t="str">
        <f>'Original Data Sheets'!B161</f>
        <v>LONGITUDE
117°8 11 84629" W</v>
      </c>
      <c r="R28" s="5" t="str">
        <f>'Original Data Sheets'!D161</f>
        <v>ELLIPSOID HEIGHT
1325.492 FT</v>
      </c>
      <c r="S28" s="5"/>
      <c r="T28" s="5" t="str">
        <f>'Original Data Sheets'!A162</f>
        <v>DESCRIPTION        SET MAG NL
W/RCFC WCD WASHER FLUSH
SUMMARY              +/-80' N'LY OF WILDERNESS LAKE DW; NEAR CL BRIGGS RD</v>
      </c>
      <c r="V28" s="5" t="str">
        <f t="shared" si="3"/>
        <v xml:space="preserve">
Riverside</v>
      </c>
      <c r="W28" s="5" t="str">
        <f t="shared" si="1"/>
        <v xml:space="preserve">
HEMET</v>
      </c>
      <c r="X28" s="5" t="str">
        <f t="shared" si="4"/>
        <v>Z16803</v>
      </c>
      <c r="Y28" s="5" t="str">
        <f t="shared" ref="Y28:AF28" si="29">MID(D28,LEN(Y1)+1,19)</f>
        <v xml:space="preserve">
6S / 2W</v>
      </c>
      <c r="Z28" s="5" t="str">
        <f t="shared" si="29"/>
        <v xml:space="preserve">
6</v>
      </c>
      <c r="AA28" s="5" t="str">
        <f t="shared" si="29"/>
        <v xml:space="preserve">
CA LAMBERT 6</v>
      </c>
      <c r="AB28" s="5" t="str">
        <f t="shared" si="29"/>
        <v xml:space="preserve">
2009</v>
      </c>
      <c r="AC28" s="5" t="str">
        <f t="shared" si="29"/>
        <v xml:space="preserve">
02/01/2018</v>
      </c>
      <c r="AD28" s="5" t="str">
        <f t="shared" si="29"/>
        <v xml:space="preserve">
NAD 83</v>
      </c>
      <c r="AE28" s="5" t="str">
        <f t="shared" si="29"/>
        <v xml:space="preserve">
2017.50</v>
      </c>
      <c r="AF28" s="5" t="str">
        <f t="shared" si="29"/>
        <v xml:space="preserve">
COH 88</v>
      </c>
      <c r="AG28" s="5" t="str">
        <f>MID(L28,LEN(AG1)+1,50)</f>
        <v xml:space="preserve">
PPK                           PPK</v>
      </c>
      <c r="AH28" s="5" t="str">
        <f>MID(M28,LEN(AH1)-3,11)</f>
        <v xml:space="preserve">2190820.92 </v>
      </c>
      <c r="AI28" s="5" t="str">
        <f>MID(N28,LEN(AI1)-3,11)</f>
        <v xml:space="preserve">6291927.23 </v>
      </c>
      <c r="AJ28" s="5" t="str">
        <f>MID(O28,LEN(AJ1)-3,7)</f>
        <v>1432.31</v>
      </c>
      <c r="AK28" s="5" t="str">
        <f>MID(P28,LEN(AK1)+1,20)</f>
        <v xml:space="preserve">
33°40 34 34103" N</v>
      </c>
      <c r="AL28" s="5" t="str">
        <f>MID(Q28,LEN(AL1)+1,20)</f>
        <v xml:space="preserve">
117°8 11 84629" W</v>
      </c>
      <c r="AM28" s="5" t="str">
        <f>MID(R28,LEN(AM1)-3,9)</f>
        <v xml:space="preserve">1325.492 </v>
      </c>
    </row>
    <row r="29" spans="1:39" x14ac:dyDescent="0.15">
      <c r="A29" s="5" t="str">
        <f>'Original Data Sheets'!A163</f>
        <v>COUNTY
Riverside</v>
      </c>
      <c r="B29" s="5" t="str">
        <f>'Original Data Sheets'!B163</f>
        <v>LOCALITY
HEMET</v>
      </c>
      <c r="C29" s="5" t="str">
        <f>'Original Data Sheets'!D163</f>
        <v>STATION ID
Z 16805</v>
      </c>
      <c r="D29" s="5" t="str">
        <f>'Original Data Sheets'!A164</f>
        <v>TOWNSHIP / RANGE SBB&amp;M
6S / 2W</v>
      </c>
      <c r="E29" s="5" t="str">
        <f>'Original Data Sheets'!B164</f>
        <v>SECTION
4</v>
      </c>
      <c r="F29" s="5" t="str">
        <f>'Original Data Sheets'!C164</f>
        <v>GRID &amp; ZONE
CA LAMBERT 6</v>
      </c>
      <c r="G29" s="5" t="str">
        <f>'Original Data Sheets'!D164</f>
        <v>GEOID
2009</v>
      </c>
      <c r="H29" s="5" t="str">
        <f>'Original Data Sheets'!E164</f>
        <v>SURVEY DATE
02/01/2018</v>
      </c>
      <c r="I29" s="5" t="str">
        <f>'Original Data Sheets'!A165</f>
        <v>HORIZONTAL DATUM
NAD 83</v>
      </c>
      <c r="J29" s="5" t="str">
        <f>'Original Data Sheets'!B165</f>
        <v>EPOCH DATE
2017.50</v>
      </c>
      <c r="K29" s="5" t="str">
        <f>'Original Data Sheets'!C165</f>
        <v>VERTICAL DATUM
COH 88</v>
      </c>
      <c r="L29" s="5" t="str">
        <f>'Original Data Sheets'!D165</f>
        <v>COLLECTION METHOD
PPK                           PPK</v>
      </c>
      <c r="M29" s="5" t="str">
        <f>'Original Data Sheets'!A166</f>
        <v>NORTHING
2190716.54 FT</v>
      </c>
      <c r="N29" s="5" t="str">
        <f>'Original Data Sheets'!B166</f>
        <v>EASTING
6307745.03 FT</v>
      </c>
      <c r="O29" s="5" t="str">
        <f>'Original Data Sheets'!D166</f>
        <v>ELEVATION
1478.71 FT</v>
      </c>
      <c r="P29" s="5" t="str">
        <f>'Original Data Sheets'!A167</f>
        <v>LATITUDE
33°40 34 60002" N</v>
      </c>
      <c r="Q29" s="5" t="str">
        <f>'Original Data Sheets'!B167</f>
        <v>LONGITUDE
117°5 4 67150" W</v>
      </c>
      <c r="R29" s="5" t="str">
        <f>'Original Data Sheets'!D167</f>
        <v>ELLIPSOID HEIGHT
1372.238 FT</v>
      </c>
      <c r="S29" s="5"/>
      <c r="T29" s="5" t="str">
        <f>'Original Data Sheets'!A168</f>
        <v>DESCRIPTION        SET MAG NL
W/RCFC WCD WASHER FLUSH
SUMMARY              NEAR CL IN MEDIAN|+/-350' S'LY OF INT CONSTRUCTION RD &amp; HWY 79</v>
      </c>
      <c r="V29" s="5" t="str">
        <f t="shared" si="3"/>
        <v xml:space="preserve">
Riverside</v>
      </c>
      <c r="W29" s="5" t="str">
        <f t="shared" si="1"/>
        <v xml:space="preserve">
HEMET</v>
      </c>
      <c r="X29" s="5" t="str">
        <f t="shared" si="4"/>
        <v>Z16805</v>
      </c>
      <c r="Y29" s="5" t="str">
        <f t="shared" ref="Y29:AF29" si="30">MID(D29,LEN(Y1)+1,19)</f>
        <v xml:space="preserve">
6S / 2W</v>
      </c>
      <c r="Z29" s="5" t="str">
        <f t="shared" si="30"/>
        <v xml:space="preserve">
4</v>
      </c>
      <c r="AA29" s="5" t="str">
        <f t="shared" si="30"/>
        <v xml:space="preserve">
CA LAMBERT 6</v>
      </c>
      <c r="AB29" s="5" t="str">
        <f t="shared" si="30"/>
        <v xml:space="preserve">
2009</v>
      </c>
      <c r="AC29" s="5" t="str">
        <f t="shared" si="30"/>
        <v xml:space="preserve">
02/01/2018</v>
      </c>
      <c r="AD29" s="5" t="str">
        <f t="shared" si="30"/>
        <v xml:space="preserve">
NAD 83</v>
      </c>
      <c r="AE29" s="5" t="str">
        <f t="shared" si="30"/>
        <v xml:space="preserve">
2017.50</v>
      </c>
      <c r="AF29" s="5" t="str">
        <f t="shared" si="30"/>
        <v xml:space="preserve">
COH 88</v>
      </c>
      <c r="AG29" s="5" t="str">
        <f>MID(L29,LEN(AG1)+1,50)</f>
        <v xml:space="preserve">
PPK                           PPK</v>
      </c>
      <c r="AH29" s="5" t="str">
        <f>MID(M29,LEN(AH1)-3,11)</f>
        <v xml:space="preserve">2190716.54 </v>
      </c>
      <c r="AI29" s="5" t="str">
        <f>MID(N29,LEN(AI1)-3,11)</f>
        <v xml:space="preserve">6307745.03 </v>
      </c>
      <c r="AJ29" s="5" t="str">
        <f>MID(O29,LEN(AJ1)-3,7)</f>
        <v>1478.71</v>
      </c>
      <c r="AK29" s="5" t="str">
        <f>MID(P29,LEN(AK1)+1,20)</f>
        <v xml:space="preserve">
33°40 34 60002" N</v>
      </c>
      <c r="AL29" s="5" t="str">
        <f>MID(Q29,LEN(AL1)+1,20)</f>
        <v xml:space="preserve">
117°5 4 67150" W</v>
      </c>
      <c r="AM29" s="5" t="str">
        <f>MID(R29,LEN(AM1)-3,9)</f>
        <v xml:space="preserve">1372.238 </v>
      </c>
    </row>
    <row r="30" spans="1:39" x14ac:dyDescent="0.15">
      <c r="A30" s="5" t="str">
        <f>'Original Data Sheets'!A169</f>
        <v>COUNTY
Riverside</v>
      </c>
      <c r="B30" s="5" t="str">
        <f>'Original Data Sheets'!B169</f>
        <v>LOCALITY
HEMET</v>
      </c>
      <c r="C30" s="5" t="str">
        <f>'Original Data Sheets'!D169</f>
        <v>STATION ID
Z 16810</v>
      </c>
      <c r="D30" s="5" t="str">
        <f>'Original Data Sheets'!A170</f>
        <v>TOWNSHIP / RANGE SBB&amp;M
6S / 2W</v>
      </c>
      <c r="E30" s="5" t="str">
        <f>'Original Data Sheets'!B170</f>
        <v>SECTION
15</v>
      </c>
      <c r="F30" s="5" t="str">
        <f>'Original Data Sheets'!C170</f>
        <v>GRID &amp; ZONE
CA LAMBERT 6</v>
      </c>
      <c r="G30" s="5" t="str">
        <f>'Original Data Sheets'!D170</f>
        <v>GEOID
2009</v>
      </c>
      <c r="H30" s="5" t="str">
        <f>'Original Data Sheets'!E170</f>
        <v>SURVEY DATE
02/01/2018</v>
      </c>
      <c r="I30" s="5" t="str">
        <f>'Original Data Sheets'!A171</f>
        <v>HORIZONTAL DATUM
NAD 83</v>
      </c>
      <c r="J30" s="5" t="str">
        <f>'Original Data Sheets'!B171</f>
        <v>EPOCH DATE
2017.50</v>
      </c>
      <c r="K30" s="5" t="str">
        <f>'Original Data Sheets'!C171</f>
        <v>VERTICAL DATUM
COH 88</v>
      </c>
      <c r="L30" s="5" t="str">
        <f>'Original Data Sheets'!D171</f>
        <v>COLLECTION METHOD
PPK                           PPK</v>
      </c>
      <c r="M30" s="5" t="str">
        <f>'Original Data Sheets'!A172</f>
        <v>NORTHING
2181768.96 FT</v>
      </c>
      <c r="N30" s="5" t="str">
        <f>'Original Data Sheets'!B172</f>
        <v>EASTING
6307775.64 FT</v>
      </c>
      <c r="O30" s="5" t="str">
        <f>'Original Data Sheets'!D172</f>
        <v>ELEVATION
1498.11 FT</v>
      </c>
      <c r="P30" s="5" t="str">
        <f>'Original Data Sheets'!A173</f>
        <v>LATITUDE
33°39 6 08533" N</v>
      </c>
      <c r="Q30" s="5" t="str">
        <f>'Original Data Sheets'!B173</f>
        <v>LONGITUDE
117°5 3 .46206" W</v>
      </c>
      <c r="R30" s="5" t="str">
        <f>'Original Data Sheets'!D173</f>
        <v>ELLIPSOID HEIGHT
1391.697 FT</v>
      </c>
      <c r="S30" s="5"/>
      <c r="T30" s="5" t="str">
        <f>'Original Data Sheets'!A174</f>
        <v>DESCRIPTION        SET MAG NL
W/RCFC WCD WASHER FLUSH
SUMMARY              NEAR EC OF HWY 79; NEAR E'LY EP</v>
      </c>
      <c r="V30" s="5" t="str">
        <f t="shared" si="3"/>
        <v xml:space="preserve">
Riverside</v>
      </c>
      <c r="W30" s="5" t="str">
        <f t="shared" si="1"/>
        <v xml:space="preserve">
HEMET</v>
      </c>
      <c r="X30" s="5" t="str">
        <f t="shared" si="4"/>
        <v>Z16810</v>
      </c>
      <c r="Y30" s="5" t="str">
        <f t="shared" ref="Y30:AF30" si="31">MID(D30,LEN(Y1)+1,19)</f>
        <v xml:space="preserve">
6S / 2W</v>
      </c>
      <c r="Z30" s="5" t="str">
        <f t="shared" si="31"/>
        <v xml:space="preserve">
15</v>
      </c>
      <c r="AA30" s="5" t="str">
        <f t="shared" si="31"/>
        <v xml:space="preserve">
CA LAMBERT 6</v>
      </c>
      <c r="AB30" s="5" t="str">
        <f t="shared" si="31"/>
        <v xml:space="preserve">
2009</v>
      </c>
      <c r="AC30" s="5" t="str">
        <f t="shared" si="31"/>
        <v xml:space="preserve">
02/01/2018</v>
      </c>
      <c r="AD30" s="5" t="str">
        <f t="shared" si="31"/>
        <v xml:space="preserve">
NAD 83</v>
      </c>
      <c r="AE30" s="5" t="str">
        <f t="shared" si="31"/>
        <v xml:space="preserve">
2017.50</v>
      </c>
      <c r="AF30" s="5" t="str">
        <f t="shared" si="31"/>
        <v xml:space="preserve">
COH 88</v>
      </c>
      <c r="AG30" s="5" t="str">
        <f>MID(L30,LEN(AG1)+1,50)</f>
        <v xml:space="preserve">
PPK                           PPK</v>
      </c>
      <c r="AH30" s="5" t="str">
        <f>MID(M30,LEN(AH1)-3,11)</f>
        <v xml:space="preserve">2181768.96 </v>
      </c>
      <c r="AI30" s="5" t="str">
        <f>MID(N30,LEN(AI1)-3,11)</f>
        <v xml:space="preserve">6307775.64 </v>
      </c>
      <c r="AJ30" s="5" t="str">
        <f>MID(O30,LEN(AJ1)-3,7)</f>
        <v>1498.11</v>
      </c>
      <c r="AK30" s="5" t="str">
        <f>MID(P30,LEN(AK1)+1,20)</f>
        <v xml:space="preserve">
33°39 6 08533" N</v>
      </c>
      <c r="AL30" s="5" t="str">
        <f>MID(Q30,LEN(AL1)+1,20)</f>
        <v xml:space="preserve">
117°5 3 .46206" W</v>
      </c>
      <c r="AM30" s="5" t="str">
        <f>MID(R30,LEN(AM1)-3,9)</f>
        <v xml:space="preserve">1391.697 </v>
      </c>
    </row>
    <row r="31" spans="1:39" x14ac:dyDescent="0.15">
      <c r="A31" s="5" t="str">
        <f>'Original Data Sheets'!A175</f>
        <v>COUNTY
Riverside</v>
      </c>
      <c r="B31" s="5" t="str">
        <f>'Original Data Sheets'!B175</f>
        <v>LOCALITY
HEMET</v>
      </c>
      <c r="C31" s="5" t="str">
        <f>'Original Data Sheets'!D175</f>
        <v>STATION ID
Z 16814</v>
      </c>
      <c r="D31" s="5" t="str">
        <f>'Original Data Sheets'!A176</f>
        <v>TOWNSHIP / RANGE SBB&amp;M
6S / 2W</v>
      </c>
      <c r="E31" s="5" t="str">
        <f>'Original Data Sheets'!B176</f>
        <v>SECTION
21</v>
      </c>
      <c r="F31" s="5" t="str">
        <f>'Original Data Sheets'!C176</f>
        <v>GRID &amp; ZONE
CA LAMBERT 6</v>
      </c>
      <c r="G31" s="5" t="str">
        <f>'Original Data Sheets'!D176</f>
        <v>GEOID
2009</v>
      </c>
      <c r="H31" s="5" t="str">
        <f>'Original Data Sheets'!E176</f>
        <v>SURVEY DATE
02/01/2018</v>
      </c>
      <c r="I31" s="5" t="str">
        <f>'Original Data Sheets'!A177</f>
        <v>HORIZONTAL DATUM
NAD 83</v>
      </c>
      <c r="J31" s="5" t="str">
        <f>'Original Data Sheets'!B177</f>
        <v>EPOCH DATE
2017.50</v>
      </c>
      <c r="K31" s="5" t="str">
        <f>'Original Data Sheets'!C177</f>
        <v>VERTICAL DATUM
COH 88</v>
      </c>
      <c r="L31" s="5" t="str">
        <f>'Original Data Sheets'!D177</f>
        <v>COLLECTION METHOD
Static                         Static</v>
      </c>
      <c r="M31" s="5" t="str">
        <f>'Original Data Sheets'!A178</f>
        <v>NORTHING
2177514.69 FT</v>
      </c>
      <c r="N31" s="5" t="str">
        <f>'Original Data Sheets'!B178</f>
        <v>EASTING
6307673.84 FT</v>
      </c>
      <c r="O31" s="5" t="str">
        <f>'Original Data Sheets'!D178</f>
        <v>ELEVATION
1513.43 FT</v>
      </c>
      <c r="P31" s="5" t="str">
        <f>'Original Data Sheets'!A179</f>
        <v>LATITUDE
33°38 23 99020" N</v>
      </c>
      <c r="Q31" s="5" t="str">
        <f>'Original Data Sheets'!B179</f>
        <v>LONGITUDE
117°5 4 26350" W</v>
      </c>
      <c r="R31" s="5" t="str">
        <f>'Original Data Sheets'!D179</f>
        <v>ELLIPSOID HEIGHT
1407.039 FT</v>
      </c>
      <c r="S31" s="5"/>
      <c r="T31" s="5" t="str">
        <f>'Original Data Sheets'!A180</f>
        <v>DESCRIPTION        SET MAG NL
W/RCFC WCD WASHER FLUSH
SUMMARY              +/-25' S'LY OF N'LY EP WASHINGTON ST; EAST OF WINCHESTER RD</v>
      </c>
      <c r="V31" s="5" t="str">
        <f t="shared" si="3"/>
        <v xml:space="preserve">
Riverside</v>
      </c>
      <c r="W31" s="5" t="str">
        <f t="shared" si="1"/>
        <v xml:space="preserve">
HEMET</v>
      </c>
      <c r="X31" s="5" t="str">
        <f t="shared" si="4"/>
        <v>Z16814</v>
      </c>
      <c r="Y31" s="5" t="str">
        <f t="shared" ref="Y31:AF31" si="32">MID(D31,LEN(Y1)+1,19)</f>
        <v xml:space="preserve">
6S / 2W</v>
      </c>
      <c r="Z31" s="5" t="str">
        <f t="shared" si="32"/>
        <v xml:space="preserve">
21</v>
      </c>
      <c r="AA31" s="5" t="str">
        <f t="shared" si="32"/>
        <v xml:space="preserve">
CA LAMBERT 6</v>
      </c>
      <c r="AB31" s="5" t="str">
        <f t="shared" si="32"/>
        <v xml:space="preserve">
2009</v>
      </c>
      <c r="AC31" s="5" t="str">
        <f t="shared" si="32"/>
        <v xml:space="preserve">
02/01/2018</v>
      </c>
      <c r="AD31" s="5" t="str">
        <f t="shared" si="32"/>
        <v xml:space="preserve">
NAD 83</v>
      </c>
      <c r="AE31" s="5" t="str">
        <f t="shared" si="32"/>
        <v xml:space="preserve">
2017.50</v>
      </c>
      <c r="AF31" s="5" t="str">
        <f t="shared" si="32"/>
        <v xml:space="preserve">
COH 88</v>
      </c>
      <c r="AG31" s="5" t="str">
        <f>MID(L31,LEN(AG1)+1,50)</f>
        <v xml:space="preserve">
Static                         Static</v>
      </c>
      <c r="AH31" s="5" t="str">
        <f>MID(M31,LEN(AH1)-3,11)</f>
        <v xml:space="preserve">2177514.69 </v>
      </c>
      <c r="AI31" s="5" t="str">
        <f>MID(N31,LEN(AI1)-3,11)</f>
        <v xml:space="preserve">6307673.84 </v>
      </c>
      <c r="AJ31" s="5" t="str">
        <f>MID(O31,LEN(AJ1)-3,7)</f>
        <v>1513.43</v>
      </c>
      <c r="AK31" s="5" t="str">
        <f>MID(P31,LEN(AK1)+1,20)</f>
        <v xml:space="preserve">
33°38 23 99020" N</v>
      </c>
      <c r="AL31" s="5" t="str">
        <f>MID(Q31,LEN(AL1)+1,20)</f>
        <v xml:space="preserve">
117°5 4 26350" W</v>
      </c>
      <c r="AM31" s="5" t="str">
        <f>MID(R31,LEN(AM1)-3,9)</f>
        <v xml:space="preserve">1407.039 </v>
      </c>
    </row>
    <row r="32" spans="1:39" x14ac:dyDescent="0.15">
      <c r="A32" s="5" t="str">
        <f>'Original Data Sheets'!A181</f>
        <v>COUNTY
Riverside</v>
      </c>
      <c r="B32" s="5" t="str">
        <f>'Original Data Sheets'!B181</f>
        <v>LOCALITY
HEMET</v>
      </c>
      <c r="C32" s="5" t="str">
        <f>'Original Data Sheets'!D181</f>
        <v>STATION ID
Z 16815</v>
      </c>
      <c r="D32" s="5" t="str">
        <f>'Original Data Sheets'!A182</f>
        <v>TOWNSHIP / RANGE SBB&amp;M
6S / 1W</v>
      </c>
      <c r="E32" s="5" t="str">
        <f>'Original Data Sheets'!B182</f>
        <v>SECTION
19</v>
      </c>
      <c r="F32" s="5" t="str">
        <f>'Original Data Sheets'!C182</f>
        <v>GRID &amp; ZONE
CA LAMBERT 6</v>
      </c>
      <c r="G32" s="5" t="str">
        <f>'Original Data Sheets'!D182</f>
        <v>GEOID
2009</v>
      </c>
      <c r="H32" s="5" t="str">
        <f>'Original Data Sheets'!E182</f>
        <v>SURVEY DATE
02/01/2018</v>
      </c>
      <c r="I32" s="5" t="str">
        <f>'Original Data Sheets'!A183</f>
        <v>HORIZONTAL DATUM
NAD 83</v>
      </c>
      <c r="J32" s="5" t="str">
        <f>'Original Data Sheets'!B183</f>
        <v>EPOCH DATE
2017.50</v>
      </c>
      <c r="K32" s="5" t="str">
        <f>'Original Data Sheets'!C183</f>
        <v>VERTICAL DATUM
COH 88</v>
      </c>
      <c r="L32" s="5" t="str">
        <f>'Original Data Sheets'!D183</f>
        <v>COLLECTION METHOD
PPK                           PPK</v>
      </c>
      <c r="M32" s="5" t="str">
        <f>'Original Data Sheets'!A184</f>
        <v>NORTHING
2177331.75 FT</v>
      </c>
      <c r="N32" s="5" t="str">
        <f>'Original Data Sheets'!B184</f>
        <v>EASTING
6323978.00 FT</v>
      </c>
      <c r="O32" s="5" t="str">
        <f>'Original Data Sheets'!D184</f>
        <v>ELEVATION
2036.67 FT</v>
      </c>
      <c r="P32" s="5" t="str">
        <f>'Original Data Sheets'!A185</f>
        <v>LATITUDE
33°38 23 .43001" N</v>
      </c>
      <c r="Q32" s="5" t="str">
        <f>'Original Data Sheets'!B185</f>
        <v>LONGITUDE
117°1 51 .40687" W</v>
      </c>
      <c r="R32" s="5" t="str">
        <f>'Original Data Sheets'!D185</f>
        <v>ELLIPSOID HEIGHT
1930.767 FT</v>
      </c>
      <c r="S32" s="5"/>
      <c r="T32" s="5" t="str">
        <f>'Original Data Sheets'!A186</f>
        <v>DESCRIPTION        SET 3/4" IP
W/RCFC TS PLUG FLUSH
SUMMARY</v>
      </c>
      <c r="V32" s="5" t="str">
        <f t="shared" si="3"/>
        <v xml:space="preserve">
Riverside</v>
      </c>
      <c r="W32" s="5" t="str">
        <f t="shared" si="1"/>
        <v xml:space="preserve">
HEMET</v>
      </c>
      <c r="X32" s="5" t="str">
        <f t="shared" si="4"/>
        <v>Z16815</v>
      </c>
      <c r="Y32" s="5" t="str">
        <f t="shared" ref="Y32:AF32" si="33">MID(D32,LEN(Y1)+1,19)</f>
        <v xml:space="preserve">
6S / 1W</v>
      </c>
      <c r="Z32" s="5" t="str">
        <f t="shared" si="33"/>
        <v xml:space="preserve">
19</v>
      </c>
      <c r="AA32" s="5" t="str">
        <f t="shared" si="33"/>
        <v xml:space="preserve">
CA LAMBERT 6</v>
      </c>
      <c r="AB32" s="5" t="str">
        <f t="shared" si="33"/>
        <v xml:space="preserve">
2009</v>
      </c>
      <c r="AC32" s="5" t="str">
        <f t="shared" si="33"/>
        <v xml:space="preserve">
02/01/2018</v>
      </c>
      <c r="AD32" s="5" t="str">
        <f t="shared" si="33"/>
        <v xml:space="preserve">
NAD 83</v>
      </c>
      <c r="AE32" s="5" t="str">
        <f t="shared" si="33"/>
        <v xml:space="preserve">
2017.50</v>
      </c>
      <c r="AF32" s="5" t="str">
        <f t="shared" si="33"/>
        <v xml:space="preserve">
COH 88</v>
      </c>
      <c r="AG32" s="5" t="str">
        <f>MID(L32,LEN(AG1)+1,50)</f>
        <v xml:space="preserve">
PPK                           PPK</v>
      </c>
      <c r="AH32" s="5" t="str">
        <f>MID(M32,LEN(AH1)-3,11)</f>
        <v xml:space="preserve">2177331.75 </v>
      </c>
      <c r="AI32" s="5" t="str">
        <f>MID(N32,LEN(AI1)-3,11)</f>
        <v xml:space="preserve">6323978.00 </v>
      </c>
      <c r="AJ32" s="5" t="str">
        <f>MID(O32,LEN(AJ1)-3,7)</f>
        <v>2036.67</v>
      </c>
      <c r="AK32" s="5" t="str">
        <f>MID(P32,LEN(AK1)+1,20)</f>
        <v xml:space="preserve">
33°38 23 .43001" N</v>
      </c>
      <c r="AL32" s="5" t="str">
        <f>MID(Q32,LEN(AL1)+1,20)</f>
        <v xml:space="preserve">
117°1 51 .40687" W</v>
      </c>
      <c r="AM32" s="5" t="str">
        <f>MID(R32,LEN(AM1)-3,9)</f>
        <v xml:space="preserve">1930.767 </v>
      </c>
    </row>
    <row r="33" spans="1:39" x14ac:dyDescent="0.15">
      <c r="A33" s="5" t="str">
        <f>'Original Data Sheets'!A187</f>
        <v>COUNTY
Riverside</v>
      </c>
      <c r="B33" s="5" t="str">
        <f>'Original Data Sheets'!B187</f>
        <v>LOCALITY
HEMET</v>
      </c>
      <c r="C33" s="5" t="str">
        <f>'Original Data Sheets'!D187</f>
        <v>STATION ID
Z 16825</v>
      </c>
      <c r="D33" s="5" t="str">
        <f>'Original Data Sheets'!A188</f>
        <v>TOWNSHIP / RANGE SBB&amp;M
6S / 2W</v>
      </c>
      <c r="E33" s="5" t="str">
        <f>'Original Data Sheets'!B188</f>
        <v>SECTION
25</v>
      </c>
      <c r="F33" s="5" t="str">
        <f>'Original Data Sheets'!C188</f>
        <v>GRID &amp; ZONE
CA LAMBERT 6</v>
      </c>
      <c r="G33" s="5" t="str">
        <f>'Original Data Sheets'!D188</f>
        <v>GEOID
2009</v>
      </c>
      <c r="H33" s="5" t="str">
        <f>'Original Data Sheets'!E188</f>
        <v>SURVEY DATE
02/01/2018</v>
      </c>
      <c r="I33" s="5" t="str">
        <f>'Original Data Sheets'!A189</f>
        <v>HORIZONTAL DATUM
NAD 83</v>
      </c>
      <c r="J33" s="5" t="str">
        <f>'Original Data Sheets'!B189</f>
        <v>EPOCH DATE
2017.50</v>
      </c>
      <c r="K33" s="5" t="str">
        <f>'Original Data Sheets'!C189</f>
        <v>VERTICAL DATUM
COH 88</v>
      </c>
      <c r="L33" s="5" t="str">
        <f>'Original Data Sheets'!D189</f>
        <v>COLLECTION METHOD
PPK                           PPK</v>
      </c>
      <c r="M33" s="5" t="str">
        <f>'Original Data Sheets'!A190</f>
        <v>NORTHING
2168477.57 FT</v>
      </c>
      <c r="N33" s="5" t="str">
        <f>'Original Data Sheets'!B190</f>
        <v>EASTING
6323711.98 FT</v>
      </c>
      <c r="O33" s="5" t="str">
        <f>'Original Data Sheets'!D190</f>
        <v>ELEVATION
2234.10 FT</v>
      </c>
      <c r="P33" s="5" t="str">
        <f>'Original Data Sheets'!A191</f>
        <v>LATITUDE
33°36 55 81598" N</v>
      </c>
      <c r="Q33" s="5" t="str">
        <f>'Original Data Sheets'!B191</f>
        <v>LONGITUDE
117°1 53 76815" W</v>
      </c>
      <c r="R33" s="5" t="str">
        <f>'Original Data Sheets'!D191</f>
        <v>ELLIPSOID HEIGHT
2128.187 FT</v>
      </c>
      <c r="S33" s="5"/>
      <c r="T33" s="5" t="str">
        <f>'Original Data Sheets'!A192</f>
        <v>DESCRIPTION        SET 3/4" IP
W/RCFC TS PLUG FLUSH
SUMMARY              IN SADDLE OF RIDGE</v>
      </c>
      <c r="V33" s="5" t="str">
        <f t="shared" si="3"/>
        <v xml:space="preserve">
Riverside</v>
      </c>
      <c r="W33" s="5" t="str">
        <f t="shared" si="1"/>
        <v xml:space="preserve">
HEMET</v>
      </c>
      <c r="X33" s="5" t="str">
        <f t="shared" si="4"/>
        <v>Z16825</v>
      </c>
      <c r="Y33" s="5" t="str">
        <f t="shared" ref="Y33:AF33" si="34">MID(D33,LEN(Y1)+1,19)</f>
        <v xml:space="preserve">
6S / 2W</v>
      </c>
      <c r="Z33" s="5" t="str">
        <f t="shared" si="34"/>
        <v xml:space="preserve">
25</v>
      </c>
      <c r="AA33" s="5" t="str">
        <f t="shared" si="34"/>
        <v xml:space="preserve">
CA LAMBERT 6</v>
      </c>
      <c r="AB33" s="5" t="str">
        <f t="shared" si="34"/>
        <v xml:space="preserve">
2009</v>
      </c>
      <c r="AC33" s="5" t="str">
        <f t="shared" si="34"/>
        <v xml:space="preserve">
02/01/2018</v>
      </c>
      <c r="AD33" s="5" t="str">
        <f t="shared" si="34"/>
        <v xml:space="preserve">
NAD 83</v>
      </c>
      <c r="AE33" s="5" t="str">
        <f t="shared" si="34"/>
        <v xml:space="preserve">
2017.50</v>
      </c>
      <c r="AF33" s="5" t="str">
        <f t="shared" si="34"/>
        <v xml:space="preserve">
COH 88</v>
      </c>
      <c r="AG33" s="5" t="str">
        <f>MID(L33,LEN(AG1)+1,50)</f>
        <v xml:space="preserve">
PPK                           PPK</v>
      </c>
      <c r="AH33" s="5" t="str">
        <f>MID(M33,LEN(AH1)-3,11)</f>
        <v xml:space="preserve">2168477.57 </v>
      </c>
      <c r="AI33" s="5" t="str">
        <f>MID(N33,LEN(AI1)-3,11)</f>
        <v xml:space="preserve">6323711.98 </v>
      </c>
      <c r="AJ33" s="5" t="str">
        <f>MID(O33,LEN(AJ1)-3,7)</f>
        <v>2234.10</v>
      </c>
      <c r="AK33" s="5" t="str">
        <f>MID(P33,LEN(AK1)+1,20)</f>
        <v xml:space="preserve">
33°36 55 81598" N</v>
      </c>
      <c r="AL33" s="5" t="str">
        <f>MID(Q33,LEN(AL1)+1,20)</f>
        <v xml:space="preserve">
117°1 53 76815" W</v>
      </c>
      <c r="AM33" s="5" t="str">
        <f>MID(R33,LEN(AM1)-3,9)</f>
        <v xml:space="preserve">2128.187 </v>
      </c>
    </row>
    <row r="34" spans="1:39" s="10" customFormat="1" x14ac:dyDescent="0.15">
      <c r="A34" s="11" t="str">
        <f>'Original Data Sheets'!A193</f>
        <v>COUNTY
Riverside</v>
      </c>
      <c r="B34" s="11" t="str">
        <f>'Original Data Sheets'!B193</f>
        <v>LOCALITY
HEMET</v>
      </c>
      <c r="C34" s="11" t="str">
        <f>'Original Data Sheets'!D193</f>
        <v>STATION ID
Z 16828</v>
      </c>
      <c r="D34" s="11" t="str">
        <f>'Original Data Sheets'!A194</f>
        <v>TOWNSHIP / RANGE SBB&amp;M
6S / 2W</v>
      </c>
      <c r="E34" s="11" t="str">
        <f>'Original Data Sheets'!B194</f>
        <v>SECTION
34</v>
      </c>
      <c r="F34" s="11" t="str">
        <f>'Original Data Sheets'!C194</f>
        <v>GRID &amp; ZONE
CA LAMBERT 6</v>
      </c>
      <c r="G34" s="11" t="str">
        <f>'Original Data Sheets'!D194</f>
        <v>GEOID
2009</v>
      </c>
      <c r="H34" s="11" t="str">
        <f>'Original Data Sheets'!E194</f>
        <v>SURVEY DATE
02/01/2018</v>
      </c>
      <c r="I34" s="11" t="str">
        <f>'Original Data Sheets'!A195</f>
        <v>HORIZONTAL DATUM
NAD 83</v>
      </c>
      <c r="J34" s="11" t="str">
        <f>'Original Data Sheets'!B195</f>
        <v>EPOCH DATE
2017.50</v>
      </c>
      <c r="K34" s="11" t="str">
        <f>'Original Data Sheets'!C195</f>
        <v>VERTICAL DATUM
COH 88</v>
      </c>
      <c r="L34" s="11" t="str">
        <f>'Original Data Sheets'!D195</f>
        <v>COLLECTION METHOD
PPK                           PPK</v>
      </c>
      <c r="M34" s="11" t="str">
        <f>'Original Data Sheets'!A196</f>
        <v>NORTHING
2164209.74 FT</v>
      </c>
      <c r="N34" s="11" t="str">
        <f>'Original Data Sheets'!B196</f>
        <v>EASTING
6312496.61 FT</v>
      </c>
      <c r="O34" s="11" t="str">
        <f>'Original Data Sheets'!D196</f>
        <v>ELEVATION
1830.30 FT</v>
      </c>
      <c r="P34" s="11" t="str">
        <f>'Original Data Sheets'!A197</f>
        <v>LATITUDE
33°36 12 74298" N</v>
      </c>
      <c r="Q34" s="11" t="str">
        <f>'Original Data Sheets'!B197</f>
        <v>LONGITUDE
117°4 5 98633" w</v>
      </c>
      <c r="R34" s="11" t="str">
        <f>'Original Data Sheets'!D197</f>
        <v>ELLIPSOID HEIGHT
1724.089 FT</v>
      </c>
      <c r="S34" s="11"/>
      <c r="T34" s="11" t="str">
        <f>'Original Data Sheets'!A198</f>
        <v>DESCRIPTION        SET 3/4" IP
W/RCFC TS PLUG FLUSH
SUMMARY</v>
      </c>
      <c r="V34" s="11" t="str">
        <f t="shared" si="3"/>
        <v xml:space="preserve">
Riverside</v>
      </c>
      <c r="W34" s="11" t="str">
        <f t="shared" si="1"/>
        <v xml:space="preserve">
HEMET</v>
      </c>
      <c r="X34" s="11" t="str">
        <f t="shared" si="4"/>
        <v>Z16828</v>
      </c>
      <c r="Y34" s="11" t="str">
        <f t="shared" ref="Y34:AF34" si="35">MID(D34,LEN(Y1)+1,19)</f>
        <v xml:space="preserve">
6S / 2W</v>
      </c>
      <c r="Z34" s="11" t="str">
        <f t="shared" si="35"/>
        <v xml:space="preserve">
34</v>
      </c>
      <c r="AA34" s="11" t="str">
        <f t="shared" si="35"/>
        <v xml:space="preserve">
CA LAMBERT 6</v>
      </c>
      <c r="AB34" s="11" t="str">
        <f t="shared" si="35"/>
        <v xml:space="preserve">
2009</v>
      </c>
      <c r="AC34" s="11" t="str">
        <f t="shared" si="35"/>
        <v xml:space="preserve">
02/01/2018</v>
      </c>
      <c r="AD34" s="11" t="str">
        <f t="shared" si="35"/>
        <v xml:space="preserve">
NAD 83</v>
      </c>
      <c r="AE34" s="11" t="str">
        <f t="shared" si="35"/>
        <v xml:space="preserve">
2017.50</v>
      </c>
      <c r="AF34" s="11" t="str">
        <f t="shared" si="35"/>
        <v xml:space="preserve">
COH 88</v>
      </c>
      <c r="AG34" s="11" t="str">
        <f>MID(L34,LEN(AG1)+1,50)</f>
        <v xml:space="preserve">
PPK                           PPK</v>
      </c>
      <c r="AH34" s="11" t="str">
        <f>MID(M34,LEN(AH1)-3,11)</f>
        <v xml:space="preserve">2164209.74 </v>
      </c>
      <c r="AI34" s="11" t="str">
        <f>MID(N34,LEN(AI1)-3,11)</f>
        <v xml:space="preserve">6312496.61 </v>
      </c>
      <c r="AJ34" s="11" t="str">
        <f>MID(O34,LEN(AJ1)-3,7)</f>
        <v>1830.30</v>
      </c>
      <c r="AK34" s="11" t="str">
        <f>MID(P34,LEN(AK1)+1,20)</f>
        <v xml:space="preserve">
33°36 12 74298" N</v>
      </c>
      <c r="AL34" s="11" t="str">
        <f>MID(Q34,LEN(AL1)+1,20)</f>
        <v xml:space="preserve">
117°4 5 98633" w</v>
      </c>
      <c r="AM34" s="11" t="str">
        <f>MID(R34,LEN(AM1)-3,9)</f>
        <v xml:space="preserve">1724.089 </v>
      </c>
    </row>
    <row r="35" spans="1:39" x14ac:dyDescent="0.15">
      <c r="A35" s="5" t="str">
        <f>'Original Data Sheets'!A199</f>
        <v>COUNTY
Riverside</v>
      </c>
      <c r="B35" s="5" t="str">
        <f>'Original Data Sheets'!B199</f>
        <v>LOCALITY
HEMET</v>
      </c>
      <c r="C35" s="5" t="str">
        <f>'Original Data Sheets'!D199</f>
        <v>STATION ID
Z 16831</v>
      </c>
      <c r="D35" s="5" t="str">
        <f>'Original Data Sheets'!A200</f>
        <v>TOWNSHIP / RANGE SBB&amp;M
6S / 2W</v>
      </c>
      <c r="E35" s="5" t="str">
        <f>'Original Data Sheets'!B200</f>
        <v>SECTION
33</v>
      </c>
      <c r="F35" s="5" t="str">
        <f>'Original Data Sheets'!C200</f>
        <v>GRID &amp; ZONE
CA LAMBERT 6</v>
      </c>
      <c r="G35" s="5" t="str">
        <f>'Original Data Sheets'!D200</f>
        <v>GEOID
2009</v>
      </c>
      <c r="H35" s="5" t="str">
        <f>'Original Data Sheets'!E200</f>
        <v>SURVEY DATE
02/01/2018</v>
      </c>
      <c r="I35" s="5" t="str">
        <f>'Original Data Sheets'!A201</f>
        <v>HORIZONTAL DATUM
NAD 83</v>
      </c>
      <c r="J35" s="5" t="str">
        <f>'Original Data Sheets'!B201</f>
        <v>EPOCH DATE
2017.50</v>
      </c>
      <c r="K35" s="5" t="str">
        <f>'Original Data Sheets'!C201</f>
        <v>VERTICAL DATUM
COH 88</v>
      </c>
      <c r="L35" s="5" t="str">
        <f>'Original Data Sheets'!D201</f>
        <v>COLLECTION METHOD
PPK                           PPK</v>
      </c>
      <c r="M35" s="5" t="str">
        <f>'Original Data Sheets'!A202</f>
        <v>NORTHING
2162312.96 FT</v>
      </c>
      <c r="N35" s="5" t="str">
        <f>'Original Data Sheets'!B202</f>
        <v>EASTING
6302884.18 FT</v>
      </c>
      <c r="O35" s="5" t="str">
        <f>'Original Data Sheets'!D202</f>
        <v>ELEVATION
1376.94 FT</v>
      </c>
      <c r="P35" s="5" t="str">
        <f>'Original Data Sheets'!A203</f>
        <v>LATITUDE
33°35'53.21736" N</v>
      </c>
      <c r="Q35" s="5" t="str">
        <f>'Original Data Sheets'!B203</f>
        <v>LONGITUDE
117°5'59.44826" W</v>
      </c>
      <c r="R35" s="5" t="str">
        <f>'Original Data Sheets'!D203</f>
        <v>ELLIPSOID HEIGHT
1270.429 FT</v>
      </c>
      <c r="S35" s="5"/>
      <c r="T35" s="5" t="str">
        <f>'Original Data Sheets'!A204</f>
        <v>DESCRIPTION        SET MAG NL
W/RCFC WCD WASHER FLUSH
SUMMARY              +/-150' W'LY OF BORDEAUX PL; +/-26' N'LY OF S'LY CURB FACE THOMPSON RD</v>
      </c>
      <c r="V35" s="5" t="str">
        <f t="shared" si="3"/>
        <v xml:space="preserve">
Riverside</v>
      </c>
      <c r="W35" s="5" t="str">
        <f t="shared" si="1"/>
        <v xml:space="preserve">
HEMET</v>
      </c>
      <c r="X35" s="5" t="str">
        <f t="shared" si="4"/>
        <v>Z16831</v>
      </c>
      <c r="Y35" s="5" t="str">
        <f t="shared" ref="Y35:AF35" si="36">MID(D35,LEN(Y1)+1,19)</f>
        <v xml:space="preserve">
6S / 2W</v>
      </c>
      <c r="Z35" s="5" t="str">
        <f t="shared" si="36"/>
        <v xml:space="preserve">
33</v>
      </c>
      <c r="AA35" s="5" t="str">
        <f t="shared" si="36"/>
        <v xml:space="preserve">
CA LAMBERT 6</v>
      </c>
      <c r="AB35" s="5" t="str">
        <f t="shared" si="36"/>
        <v xml:space="preserve">
2009</v>
      </c>
      <c r="AC35" s="5" t="str">
        <f t="shared" si="36"/>
        <v xml:space="preserve">
02/01/2018</v>
      </c>
      <c r="AD35" s="5" t="str">
        <f t="shared" si="36"/>
        <v xml:space="preserve">
NAD 83</v>
      </c>
      <c r="AE35" s="5" t="str">
        <f t="shared" si="36"/>
        <v xml:space="preserve">
2017.50</v>
      </c>
      <c r="AF35" s="5" t="str">
        <f t="shared" si="36"/>
        <v xml:space="preserve">
COH 88</v>
      </c>
      <c r="AG35" s="5" t="str">
        <f>MID(L35,LEN(AG1)+1,50)</f>
        <v xml:space="preserve">
PPK                           PPK</v>
      </c>
      <c r="AH35" s="5" t="str">
        <f>MID(M35,LEN(AH1)-3,11)</f>
        <v xml:space="preserve">2162312.96 </v>
      </c>
      <c r="AI35" s="5" t="str">
        <f>MID(N35,LEN(AI1)-3,11)</f>
        <v xml:space="preserve">6302884.18 </v>
      </c>
      <c r="AJ35" s="5" t="str">
        <f>MID(O35,LEN(AJ1)-3,7)</f>
        <v>1376.94</v>
      </c>
      <c r="AK35" s="5" t="str">
        <f>MID(P35,LEN(AK1)+1,20)</f>
        <v xml:space="preserve">
33°35'53.21736" N</v>
      </c>
      <c r="AL35" s="5" t="str">
        <f>MID(Q35,LEN(AL1)+1,20)</f>
        <v xml:space="preserve">
117°5'59.44826" W</v>
      </c>
      <c r="AM35" s="5" t="str">
        <f>MID(R35,LEN(AM1)-3,9)</f>
        <v xml:space="preserve">1270.429 </v>
      </c>
    </row>
    <row r="36" spans="1:39" x14ac:dyDescent="0.15">
      <c r="A36" s="5" t="str">
        <f>'Original Data Sheets'!A205</f>
        <v>COUNTY
Riverside</v>
      </c>
      <c r="B36" s="5" t="str">
        <f>'Original Data Sheets'!B205</f>
        <v>LOCALITY
HEMET</v>
      </c>
      <c r="C36" s="5" t="str">
        <f>'Original Data Sheets'!D205</f>
        <v>STATION ID
Z 16835</v>
      </c>
      <c r="D36" s="5" t="str">
        <f>'Original Data Sheets'!A206</f>
        <v>TOWNSHIP / RANGE SBB&amp;M
6S / 2W</v>
      </c>
      <c r="E36" s="5" t="str">
        <f>'Original Data Sheets'!B206</f>
        <v>SECTION
1</v>
      </c>
      <c r="F36" s="5" t="str">
        <f>'Original Data Sheets'!C206</f>
        <v>GRID &amp; ZONE
CA LAMBERT 6</v>
      </c>
      <c r="G36" s="5" t="str">
        <f>'Original Data Sheets'!D206</f>
        <v>GEOID
2009</v>
      </c>
      <c r="H36" s="5" t="str">
        <f>'Original Data Sheets'!E206</f>
        <v>SURVEY DATE
02/01/2018</v>
      </c>
      <c r="I36" s="5" t="str">
        <f>'Original Data Sheets'!A207</f>
        <v>HORIZONTAL DATUM
NAD 83</v>
      </c>
      <c r="J36" s="5" t="str">
        <f>'Original Data Sheets'!B207</f>
        <v>EPOCH DATE
2017.50</v>
      </c>
      <c r="K36" s="5" t="str">
        <f>'Original Data Sheets'!C207</f>
        <v>VERTICAL DATUM
COH 88</v>
      </c>
      <c r="L36" s="5" t="str">
        <f>'Original Data Sheets'!D207</f>
        <v>COLLECTION METHOD
PPK                           PPK</v>
      </c>
      <c r="M36" s="5" t="str">
        <f>'Original Data Sheets'!A208</f>
        <v>NORTHING
2190656.35 FT</v>
      </c>
      <c r="N36" s="5" t="str">
        <f>'Original Data Sheets'!B208</f>
        <v>EASTING
6323471.03 FT</v>
      </c>
      <c r="O36" s="5" t="str">
        <f>'Original Data Sheets'!D208</f>
        <v>ELEVATION
1770.43 FT</v>
      </c>
      <c r="P36" s="5" t="str">
        <f>'Original Data Sheets'!A209</f>
        <v>LATITUDE
33°40 35 21141" N</v>
      </c>
      <c r="Q36" s="5" t="str">
        <f>'Original Data Sheets'!B209</f>
        <v>LONGITUDE
117°1 58 58654" W</v>
      </c>
      <c r="R36" s="5" t="str">
        <f>'Original Data Sheets'!D209</f>
        <v>ELLIPSOID HEIGHT
1664.311 FT</v>
      </c>
      <c r="S36" s="5"/>
      <c r="T36" s="5" t="str">
        <f>'Original Data Sheets'!A210</f>
        <v>DESCRIPTION        SET 3/4" IP
W/RCFC TS PLUG FLUSH
SUMMARY              W'LY OF TRAIL IN SADDLE; S'LY SIDE LAKE</v>
      </c>
      <c r="V36" s="5" t="str">
        <f t="shared" si="3"/>
        <v xml:space="preserve">
Riverside</v>
      </c>
      <c r="W36" s="5" t="str">
        <f t="shared" si="1"/>
        <v xml:space="preserve">
HEMET</v>
      </c>
      <c r="X36" s="5" t="str">
        <f t="shared" si="4"/>
        <v>Z16835</v>
      </c>
      <c r="Y36" s="5" t="str">
        <f t="shared" ref="Y36:AF36" si="37">MID(D36,LEN(Y1)+1,19)</f>
        <v xml:space="preserve">
6S / 2W</v>
      </c>
      <c r="Z36" s="5" t="str">
        <f t="shared" si="37"/>
        <v xml:space="preserve">
1</v>
      </c>
      <c r="AA36" s="5" t="str">
        <f t="shared" si="37"/>
        <v xml:space="preserve">
CA LAMBERT 6</v>
      </c>
      <c r="AB36" s="5" t="str">
        <f t="shared" si="37"/>
        <v xml:space="preserve">
2009</v>
      </c>
      <c r="AC36" s="5" t="str">
        <f t="shared" si="37"/>
        <v xml:space="preserve">
02/01/2018</v>
      </c>
      <c r="AD36" s="5" t="str">
        <f t="shared" si="37"/>
        <v xml:space="preserve">
NAD 83</v>
      </c>
      <c r="AE36" s="5" t="str">
        <f t="shared" si="37"/>
        <v xml:space="preserve">
2017.50</v>
      </c>
      <c r="AF36" s="5" t="str">
        <f t="shared" si="37"/>
        <v xml:space="preserve">
COH 88</v>
      </c>
      <c r="AG36" s="5" t="str">
        <f>MID(L36,LEN(AG1)+1,50)</f>
        <v xml:space="preserve">
PPK                           PPK</v>
      </c>
      <c r="AH36" s="5" t="str">
        <f>MID(M36,LEN(AH1)-3,11)</f>
        <v xml:space="preserve">2190656.35 </v>
      </c>
      <c r="AI36" s="5" t="str">
        <f>MID(N36,LEN(AI1)-3,11)</f>
        <v xml:space="preserve">6323471.03 </v>
      </c>
      <c r="AJ36" s="5" t="str">
        <f>MID(O36,LEN(AJ1)-3,7)</f>
        <v>1770.43</v>
      </c>
      <c r="AK36" s="5" t="str">
        <f>MID(P36,LEN(AK1)+1,20)</f>
        <v xml:space="preserve">
33°40 35 21141" N</v>
      </c>
      <c r="AL36" s="5" t="str">
        <f>MID(Q36,LEN(AL1)+1,20)</f>
        <v xml:space="preserve">
117°1 58 58654" W</v>
      </c>
      <c r="AM36" s="5" t="str">
        <f>MID(R36,LEN(AM1)-3,9)</f>
        <v xml:space="preserve">1664.311 </v>
      </c>
    </row>
    <row r="37" spans="1:39" s="10" customFormat="1" x14ac:dyDescent="0.15">
      <c r="A37" s="11" t="str">
        <f>'Original Data Sheets'!A211</f>
        <v>COUNTY
Riverside</v>
      </c>
      <c r="B37" s="11" t="str">
        <f>'Original Data Sheets'!B211</f>
        <v>LOCALITY
RAILROAD CANYON</v>
      </c>
      <c r="C37" s="11" t="str">
        <f>'Original Data Sheets'!D211</f>
        <v>STATION ID
Z 17058</v>
      </c>
      <c r="D37" s="11" t="str">
        <f>'Original Data Sheets'!A212</f>
        <v>TOWNSHIP / RANGE SBB&amp;M
5S / 5W</v>
      </c>
      <c r="E37" s="11" t="str">
        <f>'Original Data Sheets'!B212</f>
        <v>SECTION
1</v>
      </c>
      <c r="F37" s="11" t="str">
        <f>'Original Data Sheets'!C212</f>
        <v>GRID &amp; ZONE
CA LAMBERT 6</v>
      </c>
      <c r="G37" s="11" t="str">
        <f>'Original Data Sheets'!D212</f>
        <v>GEOID
GEOID12b</v>
      </c>
      <c r="H37" s="11" t="str">
        <f>'Original Data Sheets'!E212</f>
        <v>SURVEY DATE
04/01/2019</v>
      </c>
      <c r="I37" s="11" t="str">
        <f>'Original Data Sheets'!A213</f>
        <v>HORIZONTAL DATUM
NAD 83</v>
      </c>
      <c r="J37" s="11" t="str">
        <f>'Original Data Sheets'!B213</f>
        <v>EPOCH DATE
2017.50</v>
      </c>
      <c r="K37" s="11" t="str">
        <f>'Original Data Sheets'!C213</f>
        <v>VERTICAL DATUM
NAVD 88</v>
      </c>
      <c r="L37" s="11" t="str">
        <f>'Original Data Sheets'!D213</f>
        <v>COLLECTION METHOD
PPK                           PPK</v>
      </c>
      <c r="M37" s="11" t="str">
        <f>'Original Data Sheets'!A214</f>
        <v>NORTHING
2222081.35 FT</v>
      </c>
      <c r="N37" s="11" t="str">
        <f>'Original Data Sheets'!B214</f>
        <v>EASTING
6228310.84 FT</v>
      </c>
      <c r="O37" s="11" t="str">
        <f>'Original Data Sheets'!D214</f>
        <v>ELEVATION
2091.27 FT</v>
      </c>
      <c r="P37" s="11" t="str">
        <f>'Original Data Sheets'!A215</f>
        <v>LATITUDE
33°45 37.60140" N</v>
      </c>
      <c r="Q37" s="11" t="str">
        <f>'Original Data Sheets'!B215</f>
        <v>LONGITUDE
117°20 48.46440" w</v>
      </c>
      <c r="R37" s="11" t="str">
        <f>'Original Data Sheets'!D215</f>
        <v>ELLIPSOID HEIGHT
1983.440 FT</v>
      </c>
      <c r="S37" s="11"/>
      <c r="T37" s="11" t="str">
        <f>'Original Data Sheets'!A216</f>
        <v>DESCRIPTION        SET 3/4" IP
W/ RCFC TS PLUG FLUSH
SUMMARY</v>
      </c>
      <c r="V37" s="11" t="str">
        <f t="shared" si="3"/>
        <v xml:space="preserve">
Riverside</v>
      </c>
      <c r="W37" s="11" t="str">
        <f t="shared" si="1"/>
        <v xml:space="preserve">
RAILROAD CANYON</v>
      </c>
      <c r="X37" s="11" t="str">
        <f t="shared" si="4"/>
        <v>Z17058</v>
      </c>
      <c r="Y37" s="11" t="str">
        <f t="shared" ref="Y37:AF37" si="38">MID(D37,LEN(Y1)+1,19)</f>
        <v xml:space="preserve">
5S / 5W</v>
      </c>
      <c r="Z37" s="11" t="str">
        <f t="shared" si="38"/>
        <v xml:space="preserve">
1</v>
      </c>
      <c r="AA37" s="11" t="str">
        <f t="shared" si="38"/>
        <v xml:space="preserve">
CA LAMBERT 6</v>
      </c>
      <c r="AB37" s="11" t="str">
        <f t="shared" si="38"/>
        <v xml:space="preserve">
GEOID12b</v>
      </c>
      <c r="AC37" s="11" t="str">
        <f t="shared" si="38"/>
        <v xml:space="preserve">
04/01/2019</v>
      </c>
      <c r="AD37" s="11" t="str">
        <f t="shared" si="38"/>
        <v xml:space="preserve">
NAD 83</v>
      </c>
      <c r="AE37" s="11" t="str">
        <f t="shared" si="38"/>
        <v xml:space="preserve">
2017.50</v>
      </c>
      <c r="AF37" s="11" t="str">
        <f t="shared" si="38"/>
        <v xml:space="preserve">
NAVD 88</v>
      </c>
      <c r="AG37" s="11" t="str">
        <f>MID(L37,LEN(AG1)+1,50)</f>
        <v xml:space="preserve">
PPK                           PPK</v>
      </c>
      <c r="AH37" s="11" t="str">
        <f>MID(M37,LEN(AH1)-3,11)</f>
        <v xml:space="preserve">2222081.35 </v>
      </c>
      <c r="AI37" s="11" t="str">
        <f>MID(N37,LEN(AI1)-3,11)</f>
        <v xml:space="preserve">6228310.84 </v>
      </c>
      <c r="AJ37" s="11" t="str">
        <f>MID(O37,LEN(AJ1)-3,7)</f>
        <v>2091.27</v>
      </c>
      <c r="AK37" s="11" t="str">
        <f>MID(P37,LEN(AK1)+1,20)</f>
        <v xml:space="preserve">
33°45 37.60140" N</v>
      </c>
      <c r="AL37" s="11" t="str">
        <f>MID(Q37,LEN(AL1)+1,20)</f>
        <v xml:space="preserve">
117°20 48.46440" w</v>
      </c>
      <c r="AM37" s="11" t="str">
        <f>MID(R37,LEN(AM1)-3,9)</f>
        <v xml:space="preserve">1983.440 </v>
      </c>
    </row>
    <row r="38" spans="1:39" x14ac:dyDescent="0.15">
      <c r="A38" s="5" t="str">
        <f>'Original Data Sheets'!A217</f>
        <v>COUNTY
Riverside</v>
      </c>
      <c r="B38" s="5" t="str">
        <f>'Original Data Sheets'!B217</f>
        <v>LOCALITY
RAILROAD CANYON</v>
      </c>
      <c r="C38" s="5" t="str">
        <f>'Original Data Sheets'!D217</f>
        <v>STATION ID
Z 17060</v>
      </c>
      <c r="D38" s="5" t="str">
        <f>'Original Data Sheets'!A218</f>
        <v>TOWNSHIP / RANGE SBB&amp;M
5S / 5W</v>
      </c>
      <c r="E38" s="5" t="str">
        <f>'Original Data Sheets'!B218</f>
        <v>SECTION
12</v>
      </c>
      <c r="F38" s="5" t="str">
        <f>'Original Data Sheets'!C218</f>
        <v>GRID &amp; ZONE
CA LAMBERT 6</v>
      </c>
      <c r="G38" s="5" t="str">
        <f>'Original Data Sheets'!D218</f>
        <v>GEOID
GEOID12b</v>
      </c>
      <c r="H38" s="5" t="str">
        <f>'Original Data Sheets'!E218</f>
        <v>SURVEY DATE
04/01/2019</v>
      </c>
      <c r="I38" s="5" t="str">
        <f>'Original Data Sheets'!A219</f>
        <v>HORIZONTAL DATUM
NAD 83</v>
      </c>
      <c r="J38" s="5" t="str">
        <f>'Original Data Sheets'!B219</f>
        <v>EPOCH DATE
2017.50</v>
      </c>
      <c r="K38" s="5" t="str">
        <f>'Original Data Sheets'!C219</f>
        <v>VERTICAL DATUM
NAVD 88</v>
      </c>
      <c r="L38" s="5" t="str">
        <f>'Original Data Sheets'!D219</f>
        <v>COLLECTION METHOD
PPK                           PPK</v>
      </c>
      <c r="M38" s="5" t="str">
        <f>'Original Data Sheets'!A220</f>
        <v>NORTHING
2217030.19 FT</v>
      </c>
      <c r="N38" s="5" t="str">
        <f>'Original Data Sheets'!B220</f>
        <v>EASTING
6227237.35 FT</v>
      </c>
      <c r="O38" s="5" t="str">
        <f>'Original Data Sheets'!D220</f>
        <v>ELEVATION
2088.76 FT</v>
      </c>
      <c r="P38" s="5" t="str">
        <f>'Original Data Sheets'!A221</f>
        <v>LATITUDE
33°44 47 52156" N</v>
      </c>
      <c r="Q38" s="5" t="str">
        <f>'Original Data Sheets'!B221</f>
        <v>LONGITUDE
117°21 0 54730" W</v>
      </c>
      <c r="R38" s="5" t="str">
        <f>'Original Data Sheets'!D221</f>
        <v>ELLIPSOID HEIGHT
1980.862 FT</v>
      </c>
      <c r="S38" s="5"/>
      <c r="T38" s="5" t="str">
        <f>'Original Data Sheets'!A222</f>
        <v>DESCRIPTION        SET 3/4" IP
W/ RCFC TS PLUG FLUSH
SUMMARY</v>
      </c>
      <c r="V38" s="5" t="str">
        <f t="shared" si="3"/>
        <v xml:space="preserve">
Riverside</v>
      </c>
      <c r="W38" s="5" t="str">
        <f t="shared" si="1"/>
        <v xml:space="preserve">
RAILROAD CANYON</v>
      </c>
      <c r="X38" s="5" t="str">
        <f t="shared" si="4"/>
        <v>Z17060</v>
      </c>
      <c r="Y38" s="5" t="str">
        <f t="shared" ref="Y38:AF38" si="39">MID(D38,LEN(Y1)+1,19)</f>
        <v xml:space="preserve">
5S / 5W</v>
      </c>
      <c r="Z38" s="5" t="str">
        <f t="shared" si="39"/>
        <v xml:space="preserve">
12</v>
      </c>
      <c r="AA38" s="5" t="str">
        <f t="shared" si="39"/>
        <v xml:space="preserve">
CA LAMBERT 6</v>
      </c>
      <c r="AB38" s="5" t="str">
        <f t="shared" si="39"/>
        <v xml:space="preserve">
GEOID12b</v>
      </c>
      <c r="AC38" s="5" t="str">
        <f t="shared" si="39"/>
        <v xml:space="preserve">
04/01/2019</v>
      </c>
      <c r="AD38" s="5" t="str">
        <f t="shared" si="39"/>
        <v xml:space="preserve">
NAD 83</v>
      </c>
      <c r="AE38" s="5" t="str">
        <f t="shared" si="39"/>
        <v xml:space="preserve">
2017.50</v>
      </c>
      <c r="AF38" s="5" t="str">
        <f t="shared" si="39"/>
        <v xml:space="preserve">
NAVD 88</v>
      </c>
      <c r="AG38" s="5" t="str">
        <f>MID(L38,LEN(AG1)+1,50)</f>
        <v xml:space="preserve">
PPK                           PPK</v>
      </c>
      <c r="AH38" s="5" t="str">
        <f>MID(M38,LEN(AH1)-3,11)</f>
        <v xml:space="preserve">2217030.19 </v>
      </c>
      <c r="AI38" s="5" t="str">
        <f>MID(N38,LEN(AI1)-3,11)</f>
        <v xml:space="preserve">6227237.35 </v>
      </c>
      <c r="AJ38" s="5" t="str">
        <f>MID(O38,LEN(AJ1)-3,7)</f>
        <v>2088.76</v>
      </c>
      <c r="AK38" s="5" t="str">
        <f>MID(P38,LEN(AK1)+1,20)</f>
        <v xml:space="preserve">
33°44 47 52156" N</v>
      </c>
      <c r="AL38" s="5" t="str">
        <f>MID(Q38,LEN(AL1)+1,20)</f>
        <v xml:space="preserve">
117°21 0 54730" W</v>
      </c>
      <c r="AM38" s="5" t="str">
        <f>MID(R38,LEN(AM1)-3,9)</f>
        <v xml:space="preserve">1980.862 </v>
      </c>
    </row>
    <row r="39" spans="1:39" x14ac:dyDescent="0.15">
      <c r="A39" s="5" t="str">
        <f>'Original Data Sheets'!A223</f>
        <v>COUNTY
Riverside</v>
      </c>
      <c r="B39" s="5" t="str">
        <f>'Original Data Sheets'!B223</f>
        <v>LOCALITY
RAILROAD CANYON</v>
      </c>
      <c r="C39" s="5" t="str">
        <f>'Original Data Sheets'!D223</f>
        <v>STATION ID
Z 17061</v>
      </c>
      <c r="D39" s="5" t="str">
        <f>'Original Data Sheets'!A224</f>
        <v>TOWNSHIP / RANGE SBB&amp;M
5S / 4W</v>
      </c>
      <c r="E39" s="5" t="str">
        <f>'Original Data Sheets'!B224</f>
        <v>SECTION
8</v>
      </c>
      <c r="F39" s="5" t="str">
        <f>'Original Data Sheets'!C224</f>
        <v>GRID &amp; ZONE
CA LAMBERT 6</v>
      </c>
      <c r="G39" s="5" t="str">
        <f>'Original Data Sheets'!D224</f>
        <v>GEOID
GEOID12b</v>
      </c>
      <c r="H39" s="5" t="str">
        <f>'Original Data Sheets'!E224</f>
        <v>SURVEY DATE
04/01/2019</v>
      </c>
      <c r="I39" s="5" t="str">
        <f>'Original Data Sheets'!A225</f>
        <v>HORIZONTAL DATUM
NAD 83</v>
      </c>
      <c r="J39" s="5" t="str">
        <f>'Original Data Sheets'!B225</f>
        <v>EPOCH DATE
2017.50</v>
      </c>
      <c r="K39" s="5" t="str">
        <f>'Original Data Sheets'!C225</f>
        <v>VERTICAL DATUM
NAVD 88</v>
      </c>
      <c r="L39" s="5" t="str">
        <f>'Original Data Sheets'!D225</f>
        <v>COLLECTION METHOD
PPK                           PPK</v>
      </c>
      <c r="M39" s="5" t="str">
        <f>'Original Data Sheets'!A226</f>
        <v>NORTHING
2217014.84 FT</v>
      </c>
      <c r="N39" s="5" t="str">
        <f>'Original Data Sheets'!B226</f>
        <v>EASTING
6237232.95 FT</v>
      </c>
      <c r="O39" s="5" t="str">
        <f>'Original Data Sheets'!D226</f>
        <v>ELEVATION
1945.24 FT</v>
      </c>
      <c r="P39" s="5" t="str">
        <f>'Original Data Sheets'!A227</f>
        <v>LATITUDE
33°44 48 39745" N</v>
      </c>
      <c r="Q39" s="5" t="str">
        <f>'Original Data Sheets'!B227</f>
        <v>LONGITUDE
117°19 2 17888" W</v>
      </c>
      <c r="R39" s="5" t="str">
        <f>'Original Data Sheets'!D227</f>
        <v>ELLIPSOID HEIGHT
1837.573 FT</v>
      </c>
      <c r="S39" s="5"/>
      <c r="T39" s="5" t="str">
        <f>'Original Data Sheets'!A228</f>
        <v>DESCRIPTION        SET 3/4" IP
W/ RCFC TS PLUG FLUSH
SUMMARY</v>
      </c>
      <c r="V39" s="5" t="str">
        <f t="shared" si="3"/>
        <v xml:space="preserve">
Riverside</v>
      </c>
      <c r="W39" s="5" t="str">
        <f t="shared" si="1"/>
        <v xml:space="preserve">
RAILROAD CANYON</v>
      </c>
      <c r="X39" s="5" t="str">
        <f t="shared" si="4"/>
        <v>Z17061</v>
      </c>
      <c r="Y39" s="5" t="str">
        <f t="shared" ref="Y39:AF39" si="40">MID(D39,LEN(Y1)+1,19)</f>
        <v xml:space="preserve">
5S / 4W</v>
      </c>
      <c r="Z39" s="5" t="str">
        <f t="shared" si="40"/>
        <v xml:space="preserve">
8</v>
      </c>
      <c r="AA39" s="5" t="str">
        <f t="shared" si="40"/>
        <v xml:space="preserve">
CA LAMBERT 6</v>
      </c>
      <c r="AB39" s="5" t="str">
        <f t="shared" si="40"/>
        <v xml:space="preserve">
GEOID12b</v>
      </c>
      <c r="AC39" s="5" t="str">
        <f t="shared" si="40"/>
        <v xml:space="preserve">
04/01/2019</v>
      </c>
      <c r="AD39" s="5" t="str">
        <f t="shared" si="40"/>
        <v xml:space="preserve">
NAD 83</v>
      </c>
      <c r="AE39" s="5" t="str">
        <f t="shared" si="40"/>
        <v xml:space="preserve">
2017.50</v>
      </c>
      <c r="AF39" s="5" t="str">
        <f t="shared" si="40"/>
        <v xml:space="preserve">
NAVD 88</v>
      </c>
      <c r="AG39" s="5" t="str">
        <f>MID(L39,LEN(AG1)+1,50)</f>
        <v xml:space="preserve">
PPK                           PPK</v>
      </c>
      <c r="AH39" s="5" t="str">
        <f>MID(M39,LEN(AH1)-3,11)</f>
        <v xml:space="preserve">2217014.84 </v>
      </c>
      <c r="AI39" s="5" t="str">
        <f>MID(N39,LEN(AI1)-3,11)</f>
        <v xml:space="preserve">6237232.95 </v>
      </c>
      <c r="AJ39" s="5" t="str">
        <f>MID(O39,LEN(AJ1)-3,7)</f>
        <v>1945.24</v>
      </c>
      <c r="AK39" s="5" t="str">
        <f>MID(P39,LEN(AK1)+1,20)</f>
        <v xml:space="preserve">
33°44 48 39745" N</v>
      </c>
      <c r="AL39" s="5" t="str">
        <f>MID(Q39,LEN(AL1)+1,20)</f>
        <v xml:space="preserve">
117°19 2 17888" W</v>
      </c>
      <c r="AM39" s="5" t="str">
        <f>MID(R39,LEN(AM1)-3,9)</f>
        <v xml:space="preserve">1837.573 </v>
      </c>
    </row>
    <row r="40" spans="1:39" s="10" customFormat="1" x14ac:dyDescent="0.15">
      <c r="A40" s="11" t="str">
        <f>'Original Data Sheets'!A229</f>
        <v>COUNTY
Riverside</v>
      </c>
      <c r="B40" s="11" t="str">
        <f>'Original Data Sheets'!B229</f>
        <v>LOCALITY
RAILROAD CANYON</v>
      </c>
      <c r="C40" s="11" t="str">
        <f>'Original Data Sheets'!D229</f>
        <v>STATION ID
Z 17062</v>
      </c>
      <c r="D40" s="11" t="str">
        <f>'Original Data Sheets'!A230</f>
        <v>TOWNSHIP / RANGE SBB&amp;M
5S / 5W</v>
      </c>
      <c r="E40" s="11" t="str">
        <f>'Original Data Sheets'!B230</f>
        <v>SECTION
13</v>
      </c>
      <c r="F40" s="11" t="str">
        <f>'Original Data Sheets'!C230</f>
        <v>GRID &amp; ZONE
CA LAMBERT 6</v>
      </c>
      <c r="G40" s="11" t="str">
        <f>'Original Data Sheets'!D230</f>
        <v>GEOID
GEOID12b</v>
      </c>
      <c r="H40" s="11" t="str">
        <f>'Original Data Sheets'!E230</f>
        <v>SURVEY DATE
04/01/2019</v>
      </c>
      <c r="I40" s="11" t="str">
        <f>'Original Data Sheets'!A231</f>
        <v>HORIZONTAL DATUM
NAD 83</v>
      </c>
      <c r="J40" s="11" t="str">
        <f>'Original Data Sheets'!B231</f>
        <v>EPOCH DATE
2017.50</v>
      </c>
      <c r="K40" s="11" t="str">
        <f>'Original Data Sheets'!C231</f>
        <v>VERTICAL DATUM
NAVD 88</v>
      </c>
      <c r="L40" s="11" t="str">
        <f>'Original Data Sheets'!D231</f>
        <v>COLLECTION METHOD
PPK                           PPK</v>
      </c>
      <c r="M40" s="11" t="str">
        <f>'Original Data Sheets'!A232</f>
        <v>NORTHING
2210942.42 FT</v>
      </c>
      <c r="N40" s="11" t="str">
        <f>'Original Data Sheets'!B232</f>
        <v>EASTING
6226692.44 FT</v>
      </c>
      <c r="O40" s="11" t="str">
        <f>'Original Data Sheets'!D232</f>
        <v>ELEVATION
1859.76 FT</v>
      </c>
      <c r="P40" s="11" t="str">
        <f>'Original Data Sheets'!A233</f>
        <v>LATITUDE
33°43 47 24187' N</v>
      </c>
      <c r="Q40" s="11" t="str">
        <f>'Original Data Sheets'!B233</f>
        <v>LONGITUDE
117°21 6 23826' W</v>
      </c>
      <c r="R40" s="11" t="str">
        <f>'Original Data Sheets'!D233</f>
        <v>ELLIPSOID HEIGHT
1751.780 FT</v>
      </c>
      <c r="S40" s="11"/>
      <c r="T40" s="11" t="str">
        <f>'Original Data Sheets'!A234</f>
        <v>DESCRIPTION        SET 3/4" IP
W/ RCFC TS PLUG FLUSH
SUMMARY</v>
      </c>
      <c r="V40" s="11" t="str">
        <f t="shared" si="3"/>
        <v xml:space="preserve">
Riverside</v>
      </c>
      <c r="W40" s="11" t="str">
        <f t="shared" si="1"/>
        <v xml:space="preserve">
RAILROAD CANYON</v>
      </c>
      <c r="X40" s="11" t="str">
        <f t="shared" si="4"/>
        <v>Z17062</v>
      </c>
      <c r="Y40" s="11" t="str">
        <f t="shared" ref="Y40:AF40" si="41">MID(D40,LEN(Y1)+1,19)</f>
        <v xml:space="preserve">
5S / 5W</v>
      </c>
      <c r="Z40" s="11" t="str">
        <f t="shared" si="41"/>
        <v xml:space="preserve">
13</v>
      </c>
      <c r="AA40" s="11" t="str">
        <f t="shared" si="41"/>
        <v xml:space="preserve">
CA LAMBERT 6</v>
      </c>
      <c r="AB40" s="11" t="str">
        <f t="shared" si="41"/>
        <v xml:space="preserve">
GEOID12b</v>
      </c>
      <c r="AC40" s="11" t="str">
        <f t="shared" si="41"/>
        <v xml:space="preserve">
04/01/2019</v>
      </c>
      <c r="AD40" s="11" t="str">
        <f t="shared" si="41"/>
        <v xml:space="preserve">
NAD 83</v>
      </c>
      <c r="AE40" s="11" t="str">
        <f t="shared" si="41"/>
        <v xml:space="preserve">
2017.50</v>
      </c>
      <c r="AF40" s="11" t="str">
        <f t="shared" si="41"/>
        <v xml:space="preserve">
NAVD 88</v>
      </c>
      <c r="AG40" s="11" t="str">
        <f>MID(L40,LEN(AG1)+1,50)</f>
        <v xml:space="preserve">
PPK                           PPK</v>
      </c>
      <c r="AH40" s="11" t="str">
        <f>MID(M40,LEN(AH1)-3,11)</f>
        <v xml:space="preserve">2210942.42 </v>
      </c>
      <c r="AI40" s="11" t="str">
        <f>MID(N40,LEN(AI1)-3,11)</f>
        <v xml:space="preserve">6226692.44 </v>
      </c>
      <c r="AJ40" s="11" t="str">
        <f>MID(O40,LEN(AJ1)-3,7)</f>
        <v>1859.76</v>
      </c>
      <c r="AK40" s="11" t="str">
        <f>MID(P40,LEN(AK1)+1,20)</f>
        <v xml:space="preserve">
33°43 47 24187' N</v>
      </c>
      <c r="AL40" s="11" t="str">
        <f>MID(Q40,LEN(AL1)+1,20)</f>
        <v xml:space="preserve">
117°21 6 23826' W</v>
      </c>
      <c r="AM40" s="11" t="str">
        <f>MID(R40,LEN(AM1)-3,9)</f>
        <v xml:space="preserve">1751.780 </v>
      </c>
    </row>
    <row r="41" spans="1:39" x14ac:dyDescent="0.15">
      <c r="A41" s="5" t="str">
        <f>'Original Data Sheets'!A235</f>
        <v>COUNTY
Riverside</v>
      </c>
      <c r="B41" s="5" t="str">
        <f>'Original Data Sheets'!B235</f>
        <v>LOCALITY
RAILROAD CANYON</v>
      </c>
      <c r="C41" s="5" t="str">
        <f>'Original Data Sheets'!D235</f>
        <v>STATION ID
Z 17065</v>
      </c>
      <c r="D41" s="5" t="str">
        <f>'Original Data Sheets'!A236</f>
        <v>TOWNSHIP / RANGE SBB&amp;M
5S / 4W</v>
      </c>
      <c r="E41" s="5" t="str">
        <f>'Original Data Sheets'!B236</f>
        <v>SECTION
20</v>
      </c>
      <c r="F41" s="5" t="str">
        <f>'Original Data Sheets'!C236</f>
        <v>GRID &amp; ZONE
CA LAMBERT 6</v>
      </c>
      <c r="G41" s="5" t="str">
        <f>'Original Data Sheets'!D236</f>
        <v>GEOID
GEOID12b</v>
      </c>
      <c r="H41" s="5" t="str">
        <f>'Original Data Sheets'!E236</f>
        <v>SURVEY DATE
04/01/2019</v>
      </c>
      <c r="I41" s="5" t="str">
        <f>'Original Data Sheets'!A237</f>
        <v>HORIZONTAL DATUM
NAD 83</v>
      </c>
      <c r="J41" s="5" t="str">
        <f>'Original Data Sheets'!B237</f>
        <v>EPOCH DATE
2017.50</v>
      </c>
      <c r="K41" s="5" t="str">
        <f>'Original Data Sheets'!C237</f>
        <v>VERTICAL DATUM
NAVD 88</v>
      </c>
      <c r="L41" s="5" t="str">
        <f>'Original Data Sheets'!D237</f>
        <v>COLLECTION METHOD
PPK                           PPK</v>
      </c>
      <c r="M41" s="5" t="str">
        <f>'Original Data Sheets'!A238</f>
        <v>NORTHING
2206633.39 FT</v>
      </c>
      <c r="N41" s="5" t="str">
        <f>'Original Data Sheets'!B238</f>
        <v>EASTING
6237726.99 FT</v>
      </c>
      <c r="O41" s="5" t="str">
        <f>'Original Data Sheets'!D238</f>
        <v>ELEVATION
1705.54 FT</v>
      </c>
      <c r="P41" s="5" t="str">
        <f>'Original Data Sheets'!A239</f>
        <v>LATITUDE
33°43 5 74931" N</v>
      </c>
      <c r="Q41" s="5" t="str">
        <f>'Original Data Sheets'!B239</f>
        <v>LONGITUDE
117°18 55 07243" W</v>
      </c>
      <c r="R41" s="5" t="str">
        <f>'Original Data Sheets'!D239</f>
        <v>ELLIPSOID HEIGHT
1597.759 FT</v>
      </c>
      <c r="S41" s="5"/>
      <c r="T41" s="5" t="str">
        <f>'Original Data Sheets'!A240</f>
        <v>DESCRIPTION        SET 3/4" IP
W/ RCFC TS PLUG FLUSH
SUMMARY</v>
      </c>
      <c r="V41" s="5" t="str">
        <f t="shared" si="3"/>
        <v xml:space="preserve">
Riverside</v>
      </c>
      <c r="W41" s="5" t="str">
        <f t="shared" si="1"/>
        <v xml:space="preserve">
RAILROAD CANYON</v>
      </c>
      <c r="X41" s="5" t="str">
        <f t="shared" si="4"/>
        <v>Z17065</v>
      </c>
      <c r="Y41" s="5" t="str">
        <f t="shared" ref="Y41:AF41" si="42">MID(D41,LEN(Y1)+1,19)</f>
        <v xml:space="preserve">
5S / 4W</v>
      </c>
      <c r="Z41" s="5" t="str">
        <f t="shared" si="42"/>
        <v xml:space="preserve">
20</v>
      </c>
      <c r="AA41" s="5" t="str">
        <f t="shared" si="42"/>
        <v xml:space="preserve">
CA LAMBERT 6</v>
      </c>
      <c r="AB41" s="5" t="str">
        <f t="shared" si="42"/>
        <v xml:space="preserve">
GEOID12b</v>
      </c>
      <c r="AC41" s="5" t="str">
        <f t="shared" si="42"/>
        <v xml:space="preserve">
04/01/2019</v>
      </c>
      <c r="AD41" s="5" t="str">
        <f t="shared" si="42"/>
        <v xml:space="preserve">
NAD 83</v>
      </c>
      <c r="AE41" s="5" t="str">
        <f t="shared" si="42"/>
        <v xml:space="preserve">
2017.50</v>
      </c>
      <c r="AF41" s="5" t="str">
        <f t="shared" si="42"/>
        <v xml:space="preserve">
NAVD 88</v>
      </c>
      <c r="AG41" s="5" t="str">
        <f>MID(L41,LEN(AG1)+1,50)</f>
        <v xml:space="preserve">
PPK                           PPK</v>
      </c>
      <c r="AH41" s="5" t="str">
        <f>MID(M41,LEN(AH1)-3,11)</f>
        <v xml:space="preserve">2206633.39 </v>
      </c>
      <c r="AI41" s="5" t="str">
        <f>MID(N41,LEN(AI1)-3,11)</f>
        <v xml:space="preserve">6237726.99 </v>
      </c>
      <c r="AJ41" s="5" t="str">
        <f>MID(O41,LEN(AJ1)-3,7)</f>
        <v>1705.54</v>
      </c>
      <c r="AK41" s="5" t="str">
        <f>MID(P41,LEN(AK1)+1,20)</f>
        <v xml:space="preserve">
33°43 5 74931" N</v>
      </c>
      <c r="AL41" s="5" t="str">
        <f>MID(Q41,LEN(AL1)+1,20)</f>
        <v xml:space="preserve">
117°18 55 07243" W</v>
      </c>
      <c r="AM41" s="5" t="str">
        <f>MID(R41,LEN(AM1)-3,9)</f>
        <v xml:space="preserve">1597.759 </v>
      </c>
    </row>
    <row r="42" spans="1:39" x14ac:dyDescent="0.15">
      <c r="A42" s="5" t="str">
        <f>'Original Data Sheets'!A241</f>
        <v>COUNTY
Riverside</v>
      </c>
      <c r="B42" s="5" t="str">
        <f>'Original Data Sheets'!B241</f>
        <v>LOCALITY
RAILROAD CANYON</v>
      </c>
      <c r="C42" s="5" t="str">
        <f>'Original Data Sheets'!D241</f>
        <v>STATION ID
Z 17079</v>
      </c>
      <c r="D42" s="5" t="str">
        <f>'Original Data Sheets'!A242</f>
        <v>TOWNSHIP / RANGE SBB&amp;M
5S / 4W</v>
      </c>
      <c r="E42" s="5" t="str">
        <f>'Original Data Sheets'!B242</f>
        <v>SECTION
22</v>
      </c>
      <c r="F42" s="5" t="str">
        <f>'Original Data Sheets'!C242</f>
        <v>GRID &amp; ZONE
CA LAMBERT 6</v>
      </c>
      <c r="G42" s="5" t="str">
        <f>'Original Data Sheets'!D242</f>
        <v>GEOID
GEOID12b</v>
      </c>
      <c r="H42" s="5" t="str">
        <f>'Original Data Sheets'!E242</f>
        <v>SURVEY DATE
04/01/2019</v>
      </c>
      <c r="I42" s="5" t="str">
        <f>'Original Data Sheets'!A243</f>
        <v>HORIZONTAL DATUM
NAD 83</v>
      </c>
      <c r="J42" s="5" t="str">
        <f>'Original Data Sheets'!B243</f>
        <v>EPOCH DATE
2017.50</v>
      </c>
      <c r="K42" s="5" t="str">
        <f>'Original Data Sheets'!C243</f>
        <v>VERTICAL DATUM
NAVD 88</v>
      </c>
      <c r="L42" s="5" t="str">
        <f>'Original Data Sheets'!D243</f>
        <v>COLLECTION METHOD
PPK                           PPK</v>
      </c>
      <c r="M42" s="5" t="str">
        <f>'Original Data Sheets'!A244</f>
        <v>NORTHING
2206456.67 FT</v>
      </c>
      <c r="N42" s="5" t="str">
        <f>'Original Data Sheets'!B244</f>
        <v>EASTING
6248569.60 FT</v>
      </c>
      <c r="O42" s="5" t="str">
        <f>'Original Data Sheets'!D244</f>
        <v>ELEVATION
1581.97 FT</v>
      </c>
      <c r="P42" s="5" t="str">
        <f>'Original Data Sheets'!A245</f>
        <v>LATITUDE
33°43 5 07869" N</v>
      </c>
      <c r="Q42" s="5" t="str">
        <f>'Original Data Sheets'!B245</f>
        <v>LONGITUDE
117°16 46 69623" W</v>
      </c>
      <c r="R42" s="5" t="str">
        <f>'Original Data Sheets'!D245</f>
        <v>ELLIPSOID HEIGHT
1474.402 FT</v>
      </c>
      <c r="S42" s="5"/>
      <c r="T42" s="5" t="str">
        <f>'Original Data Sheets'!A246</f>
        <v>DESCRIPTION        SET 3/4" IP
W/ RCFC TS PLUG FLUSH
SUMMARY</v>
      </c>
      <c r="V42" s="5" t="str">
        <f>MID(A42,7,10)</f>
        <v xml:space="preserve">
Riverside</v>
      </c>
      <c r="W42" s="5" t="str">
        <f t="shared" si="1"/>
        <v xml:space="preserve">
RAILROAD CANYON</v>
      </c>
      <c r="X42" s="5" t="str">
        <f>CONCATENATE("Z",MID(C42,14,19))</f>
        <v>Z17079</v>
      </c>
      <c r="Y42" s="5" t="str">
        <f t="shared" ref="Y42:AF42" si="43">MID(D42,LEN(Y1)+1,19)</f>
        <v xml:space="preserve">
5S / 4W</v>
      </c>
      <c r="Z42" s="5" t="str">
        <f t="shared" si="43"/>
        <v xml:space="preserve">
22</v>
      </c>
      <c r="AA42" s="5" t="str">
        <f t="shared" si="43"/>
        <v xml:space="preserve">
CA LAMBERT 6</v>
      </c>
      <c r="AB42" s="5" t="str">
        <f t="shared" si="43"/>
        <v xml:space="preserve">
GEOID12b</v>
      </c>
      <c r="AC42" s="5" t="str">
        <f t="shared" si="43"/>
        <v xml:space="preserve">
04/01/2019</v>
      </c>
      <c r="AD42" s="5" t="str">
        <f t="shared" si="43"/>
        <v xml:space="preserve">
NAD 83</v>
      </c>
      <c r="AE42" s="5" t="str">
        <f t="shared" si="43"/>
        <v xml:space="preserve">
2017.50</v>
      </c>
      <c r="AF42" s="5" t="str">
        <f t="shared" si="43"/>
        <v xml:space="preserve">
NAVD 88</v>
      </c>
      <c r="AG42" s="5" t="str">
        <f>MID(L42,LEN(AG1)+1,50)</f>
        <v xml:space="preserve">
PPK                           PPK</v>
      </c>
      <c r="AH42" s="5" t="str">
        <f>MID(M42,LEN(AH1)-3,11)</f>
        <v xml:space="preserve">2206456.67 </v>
      </c>
      <c r="AI42" s="5" t="str">
        <f>MID(N42,LEN(AI1)-3,11)</f>
        <v xml:space="preserve">6248569.60 </v>
      </c>
      <c r="AJ42" s="5" t="str">
        <f>MID(O42,LEN(AJ1)-3,7)</f>
        <v>1581.97</v>
      </c>
      <c r="AK42" s="5" t="str">
        <f>MID(P42,LEN(AK1)+1,20)</f>
        <v xml:space="preserve">
33°43 5 07869" N</v>
      </c>
      <c r="AL42" s="5" t="str">
        <f>MID(Q42,LEN(AL1)+1,20)</f>
        <v xml:space="preserve">
117°16 46 69623" W</v>
      </c>
      <c r="AM42" s="5" t="str">
        <f>MID(R42,LEN(AM1)-3,9)</f>
        <v xml:space="preserve">1474.402 </v>
      </c>
    </row>
    <row r="43" spans="1:39" x14ac:dyDescent="0.15">
      <c r="A43" s="5" t="str">
        <f>'Original Data Sheets'!A247</f>
        <v>COUNTY
Riverside</v>
      </c>
      <c r="B43" s="5" t="str">
        <f>'Original Data Sheets'!B247</f>
        <v>LOCALITY
RAILROAD CANYON</v>
      </c>
      <c r="C43" s="5" t="str">
        <f>'Original Data Sheets'!D247</f>
        <v>STATION ID
Z 17069</v>
      </c>
      <c r="D43" s="5" t="str">
        <f>'Original Data Sheets'!A248</f>
        <v>TOWNSHIP / RANGE SBB&amp;M
5S / 4W</v>
      </c>
      <c r="E43" s="5" t="str">
        <f>'Original Data Sheets'!B248</f>
        <v>SECTION
31</v>
      </c>
      <c r="F43" s="5" t="str">
        <f>'Original Data Sheets'!C248</f>
        <v>GRID &amp; ZONE
CA LAMBERT 6</v>
      </c>
      <c r="G43" s="5" t="str">
        <f>'Original Data Sheets'!D248</f>
        <v>GEOID
GEOID12b</v>
      </c>
      <c r="H43" s="5" t="str">
        <f>'Original Data Sheets'!E248</f>
        <v>SURVEY DATE
04/01/2019</v>
      </c>
      <c r="I43" s="5" t="str">
        <f>'Original Data Sheets'!A249</f>
        <v>HORIZONTAL DATUM
NAD 83</v>
      </c>
      <c r="J43" s="5" t="str">
        <f>'Original Data Sheets'!B249</f>
        <v>EPOCH DATE
2017.50</v>
      </c>
      <c r="K43" s="5" t="str">
        <f>'Original Data Sheets'!C249</f>
        <v>VERTICAL DATUM
NAVD 88</v>
      </c>
      <c r="L43" s="5" t="str">
        <f>'Original Data Sheets'!D249</f>
        <v>COLLECTION METHOD
PPK                           PPK</v>
      </c>
      <c r="M43" s="5" t="str">
        <f>'Original Data Sheets'!A250</f>
        <v>NORTHING
2195870.64 FT</v>
      </c>
      <c r="N43" s="5" t="str">
        <f>'Original Data Sheets'!B250</f>
        <v>EASTING
6228206.37 FT</v>
      </c>
      <c r="O43" s="5" t="str">
        <f>'Original Data Sheets'!D250</f>
        <v>ELEVATION
1260.82 FT</v>
      </c>
      <c r="P43" s="5" t="str">
        <f>'Original Data Sheets'!A251</f>
        <v>LATITUDE
33°41 18.30215" N</v>
      </c>
      <c r="Q43" s="5" t="str">
        <f>'Original Data Sheets'!B251</f>
        <v>LONGITUDE
117°20 46.43778" w</v>
      </c>
      <c r="R43" s="5" t="str">
        <f>'Original Data Sheets'!D251</f>
        <v>ELLIPSOID HEIGHT
1152.708 FT</v>
      </c>
      <c r="S43" s="5"/>
      <c r="T43" s="5" t="str">
        <f>'Original Data Sheets'!A252</f>
        <v>DESCRIPTION        SET NAIL
W/RCFC WCD TAG FLUSH
SUMMARY</v>
      </c>
      <c r="V43" s="5" t="str">
        <f>MID(A43,7,10)</f>
        <v xml:space="preserve">
Riverside</v>
      </c>
      <c r="W43" s="5" t="str">
        <f t="shared" si="1"/>
        <v xml:space="preserve">
RAILROAD CANYON</v>
      </c>
      <c r="X43" s="5" t="str">
        <f t="shared" si="4"/>
        <v>Z17069</v>
      </c>
      <c r="Y43" s="5" t="str">
        <f t="shared" ref="Y43:AF43" si="44">MID(D43,LEN(Y1)+1,19)</f>
        <v xml:space="preserve">
5S / 4W</v>
      </c>
      <c r="Z43" s="5" t="str">
        <f t="shared" si="44"/>
        <v xml:space="preserve">
31</v>
      </c>
      <c r="AA43" s="5" t="str">
        <f t="shared" si="44"/>
        <v xml:space="preserve">
CA LAMBERT 6</v>
      </c>
      <c r="AB43" s="5" t="str">
        <f t="shared" si="44"/>
        <v xml:space="preserve">
GEOID12b</v>
      </c>
      <c r="AC43" s="5" t="str">
        <f t="shared" si="44"/>
        <v xml:space="preserve">
04/01/2019</v>
      </c>
      <c r="AD43" s="5" t="str">
        <f t="shared" si="44"/>
        <v xml:space="preserve">
NAD 83</v>
      </c>
      <c r="AE43" s="5" t="str">
        <f t="shared" si="44"/>
        <v xml:space="preserve">
2017.50</v>
      </c>
      <c r="AF43" s="5" t="str">
        <f t="shared" si="44"/>
        <v xml:space="preserve">
NAVD 88</v>
      </c>
      <c r="AG43" s="5" t="str">
        <f>MID(L43,LEN(AG1)+1,50)</f>
        <v xml:space="preserve">
PPK                           PPK</v>
      </c>
      <c r="AH43" s="5" t="str">
        <f>MID(M43,LEN(AH1)-3,11)</f>
        <v xml:space="preserve">2195870.64 </v>
      </c>
      <c r="AI43" s="5" t="str">
        <f>MID(N43,LEN(AI1)-3,11)</f>
        <v xml:space="preserve">6228206.37 </v>
      </c>
      <c r="AJ43" s="5" t="str">
        <f>MID(O43,LEN(AJ1)-3,7)</f>
        <v>1260.82</v>
      </c>
      <c r="AK43" s="5" t="str">
        <f>MID(P43,LEN(AK1)+1,20)</f>
        <v xml:space="preserve">
33°41 18.30215" N</v>
      </c>
      <c r="AL43" s="5" t="str">
        <f>MID(Q43,LEN(AL1)+1,20)</f>
        <v xml:space="preserve">
117°20 46.43778" w</v>
      </c>
      <c r="AM43" s="5" t="str">
        <f>MID(R43,LEN(AM1)-3,9)</f>
        <v xml:space="preserve">1152.708 </v>
      </c>
    </row>
    <row r="44" spans="1:39" x14ac:dyDescent="0.15">
      <c r="A44" s="5" t="str">
        <f>'Original Data Sheets'!A253</f>
        <v>COUNTY
Riverside</v>
      </c>
      <c r="B44" s="5" t="str">
        <f>'Original Data Sheets'!B253</f>
        <v>LOCALITY
RAILROAD CANYON</v>
      </c>
      <c r="C44" s="5" t="str">
        <f>'Original Data Sheets'!D253</f>
        <v>STATION ID
Z 17071</v>
      </c>
      <c r="D44" s="5" t="str">
        <f>'Original Data Sheets'!A254</f>
        <v>TOWNSHIP / RANGE SBB&amp;M
6S / 4W</v>
      </c>
      <c r="E44" s="5" t="str">
        <f>'Original Data Sheets'!B254</f>
        <v>SECTION
5</v>
      </c>
      <c r="F44" s="5" t="str">
        <f>'Original Data Sheets'!C254</f>
        <v>GRID &amp; ZONE
CA LAMBERT 6</v>
      </c>
      <c r="G44" s="5" t="str">
        <f>'Original Data Sheets'!D254</f>
        <v>GEOID
GEOID12b</v>
      </c>
      <c r="H44" s="5" t="str">
        <f>'Original Data Sheets'!E254</f>
        <v>SURVEY DATE
04/01/2019</v>
      </c>
      <c r="I44" s="5" t="str">
        <f>'Original Data Sheets'!A255</f>
        <v>HORIZONTAL DATUM
NAD 83</v>
      </c>
      <c r="J44" s="5" t="str">
        <f>'Original Data Sheets'!B255</f>
        <v>EPOCH DATE
2017.50</v>
      </c>
      <c r="K44" s="5" t="str">
        <f>'Original Data Sheets'!C255</f>
        <v>VERTICAL DATUM
NAVD 88</v>
      </c>
      <c r="L44" s="5" t="str">
        <f>'Original Data Sheets'!D255</f>
        <v>COLLECTION METHOD
PPK                           PPK</v>
      </c>
      <c r="M44" s="5" t="str">
        <f>'Original Data Sheets'!A256</f>
        <v>NORTHING
2190467.87 FT</v>
      </c>
      <c r="N44" s="5" t="str">
        <f>'Original Data Sheets'!B256</f>
        <v>EASTING
6238001.82 FT</v>
      </c>
      <c r="O44" s="5" t="str">
        <f>'Original Data Sheets'!D256</f>
        <v>ELEVATION
1479.25 FT</v>
      </c>
      <c r="P44" s="5" t="str">
        <f>'Original Data Sheets'!A257</f>
        <v>LATITUDE
33°40 25.85847" N</v>
      </c>
      <c r="Q44" s="5" t="str">
        <f>'Original Data Sheets'!B257</f>
        <v>LONGITUDE
117°18 49.86635" w</v>
      </c>
      <c r="R44" s="5" t="str">
        <f>'Original Data Sheets'!D257</f>
        <v>ELLIPSOID HEIGHT
1371.342 FT</v>
      </c>
      <c r="S44" s="5"/>
      <c r="T44" s="5" t="str">
        <f>'Original Data Sheets'!A258</f>
        <v>DESCRIPTION        SET 3/4" IP
W/ RCFC TS PLUG FLUSH
SUMMARY</v>
      </c>
      <c r="V44" s="5" t="str">
        <f t="shared" ref="V44:V63" si="45">MID(A44,7,10)</f>
        <v xml:space="preserve">
Riverside</v>
      </c>
      <c r="W44" s="5" t="str">
        <f t="shared" si="1"/>
        <v xml:space="preserve">
RAILROAD CANYON</v>
      </c>
      <c r="X44" s="5" t="str">
        <f t="shared" si="4"/>
        <v>Z17071</v>
      </c>
      <c r="Y44" s="5" t="str">
        <f t="shared" ref="Y44:AF44" si="46">MID(D44,LEN(Y1)+1,19)</f>
        <v xml:space="preserve">
6S / 4W</v>
      </c>
      <c r="Z44" s="5" t="str">
        <f t="shared" si="46"/>
        <v xml:space="preserve">
5</v>
      </c>
      <c r="AA44" s="5" t="str">
        <f t="shared" si="46"/>
        <v xml:space="preserve">
CA LAMBERT 6</v>
      </c>
      <c r="AB44" s="5" t="str">
        <f t="shared" si="46"/>
        <v xml:space="preserve">
GEOID12b</v>
      </c>
      <c r="AC44" s="5" t="str">
        <f t="shared" si="46"/>
        <v xml:space="preserve">
04/01/2019</v>
      </c>
      <c r="AD44" s="5" t="str">
        <f t="shared" si="46"/>
        <v xml:space="preserve">
NAD 83</v>
      </c>
      <c r="AE44" s="5" t="str">
        <f t="shared" si="46"/>
        <v xml:space="preserve">
2017.50</v>
      </c>
      <c r="AF44" s="5" t="str">
        <f t="shared" si="46"/>
        <v xml:space="preserve">
NAVD 88</v>
      </c>
      <c r="AG44" s="5" t="str">
        <f>MID(L44,LEN(AG1)+1,50)</f>
        <v xml:space="preserve">
PPK                           PPK</v>
      </c>
      <c r="AH44" s="5" t="str">
        <f>MID(M44,LEN(AH1)-3,11)</f>
        <v xml:space="preserve">2190467.87 </v>
      </c>
      <c r="AI44" s="5" t="str">
        <f>MID(N44,LEN(AI1)-3,11)</f>
        <v xml:space="preserve">6238001.82 </v>
      </c>
      <c r="AJ44" s="5" t="str">
        <f>MID(O44,LEN(AJ1)-3,7)</f>
        <v>1479.25</v>
      </c>
      <c r="AK44" s="5" t="str">
        <f>MID(P44,LEN(AK1)+1,20)</f>
        <v xml:space="preserve">
33°40 25.85847" N</v>
      </c>
      <c r="AL44" s="5" t="str">
        <f>MID(Q44,LEN(AL1)+1,20)</f>
        <v xml:space="preserve">
117°18 49.86635" w</v>
      </c>
      <c r="AM44" s="5" t="str">
        <f>MID(R44,LEN(AM1)-3,9)</f>
        <v xml:space="preserve">1371.342 </v>
      </c>
    </row>
    <row r="45" spans="1:39" x14ac:dyDescent="0.15">
      <c r="A45" s="5" t="str">
        <f>'Original Data Sheets'!A259</f>
        <v>COUNTY
Riverside</v>
      </c>
      <c r="B45" s="5" t="str">
        <f>'Original Data Sheets'!B259</f>
        <v>LOCALITY
RAILROAD CANYON</v>
      </c>
      <c r="C45" s="5" t="str">
        <f>'Original Data Sheets'!D259</f>
        <v>STATION ID
Z 17072</v>
      </c>
      <c r="D45" s="5" t="str">
        <f>'Original Data Sheets'!A260</f>
        <v>TOWNSHIP / RANGE SBB&amp;M
6S / 5W</v>
      </c>
      <c r="E45" s="5" t="str">
        <f>'Original Data Sheets'!B260</f>
        <v>SECTION
1</v>
      </c>
      <c r="F45" s="5" t="str">
        <f>'Original Data Sheets'!C260</f>
        <v>GRID &amp; ZONE
CA LAMBERT 6</v>
      </c>
      <c r="G45" s="5" t="str">
        <f>'Original Data Sheets'!D260</f>
        <v>GEOID
GEOID12b</v>
      </c>
      <c r="H45" s="5" t="str">
        <f>'Original Data Sheets'!E260</f>
        <v>SURVEY DATE
04/01/2019</v>
      </c>
      <c r="I45" s="5" t="str">
        <f>'Original Data Sheets'!A261</f>
        <v>HORIZONTAL DATUM
NAD 83</v>
      </c>
      <c r="J45" s="5" t="str">
        <f>'Original Data Sheets'!B261</f>
        <v>EPOCH DATE
2017.50</v>
      </c>
      <c r="K45" s="5" t="str">
        <f>'Original Data Sheets'!C261</f>
        <v>VERTICAL DATUM
NAVD 88</v>
      </c>
      <c r="L45" s="5" t="str">
        <f>'Original Data Sheets'!D261</f>
        <v>COLLECTION METHOD
Static                         Static</v>
      </c>
      <c r="M45" s="5" t="str">
        <f>'Original Data Sheets'!A262</f>
        <v>NORTHING
2191599.17 FT</v>
      </c>
      <c r="N45" s="5" t="str">
        <f>'Original Data Sheets'!B262</f>
        <v>EASTING
6228038.08 FT</v>
      </c>
      <c r="O45" s="5" t="str">
        <f>'Original Data Sheets'!D262</f>
        <v>ELEVATION
1326.11 FT</v>
      </c>
      <c r="P45" s="5" t="str">
        <f>'Original Data Sheets'!A263</f>
        <v>LATITUDE
33°40 36.02880" N</v>
      </c>
      <c r="Q45" s="5" t="str">
        <f>'Original Data Sheets'!B263</f>
        <v>LONGITUDE
117°20 47.89771" w</v>
      </c>
      <c r="R45" s="5" t="str">
        <f>'Original Data Sheets'!D263</f>
        <v>ELLIPSOID HEIGHT
1217.964 FT</v>
      </c>
      <c r="S45" s="5"/>
      <c r="T45" s="5" t="str">
        <f>'Original Data Sheets'!A264</f>
        <v>DESCRIPTION        SET NAIL
W/ RCFC &amp; WCD TAG FLUSH
SUMMARY</v>
      </c>
      <c r="V45" s="5" t="str">
        <f t="shared" si="45"/>
        <v xml:space="preserve">
Riverside</v>
      </c>
      <c r="W45" s="5" t="str">
        <f t="shared" si="1"/>
        <v xml:space="preserve">
RAILROAD CANYON</v>
      </c>
      <c r="X45" s="5" t="str">
        <f t="shared" si="4"/>
        <v>Z17072</v>
      </c>
      <c r="Y45" s="5" t="str">
        <f t="shared" ref="Y45:AF45" si="47">MID(D45,LEN(Y1)+1,19)</f>
        <v xml:space="preserve">
6S / 5W</v>
      </c>
      <c r="Z45" s="5" t="str">
        <f t="shared" si="47"/>
        <v xml:space="preserve">
1</v>
      </c>
      <c r="AA45" s="5" t="str">
        <f t="shared" si="47"/>
        <v xml:space="preserve">
CA LAMBERT 6</v>
      </c>
      <c r="AB45" s="5" t="str">
        <f t="shared" si="47"/>
        <v xml:space="preserve">
GEOID12b</v>
      </c>
      <c r="AC45" s="5" t="str">
        <f t="shared" si="47"/>
        <v xml:space="preserve">
04/01/2019</v>
      </c>
      <c r="AD45" s="5" t="str">
        <f t="shared" si="47"/>
        <v xml:space="preserve">
NAD 83</v>
      </c>
      <c r="AE45" s="5" t="str">
        <f t="shared" si="47"/>
        <v xml:space="preserve">
2017.50</v>
      </c>
      <c r="AF45" s="5" t="str">
        <f t="shared" si="47"/>
        <v xml:space="preserve">
NAVD 88</v>
      </c>
      <c r="AG45" s="5" t="str">
        <f>MID(L45,LEN(AG1)+1,50)</f>
        <v xml:space="preserve">
Static                         Static</v>
      </c>
      <c r="AH45" s="5" t="str">
        <f>MID(M45,LEN(AH1)-3,11)</f>
        <v xml:space="preserve">2191599.17 </v>
      </c>
      <c r="AI45" s="5" t="str">
        <f>MID(N45,LEN(AI1)-3,11)</f>
        <v xml:space="preserve">6228038.08 </v>
      </c>
      <c r="AJ45" s="5" t="str">
        <f>MID(O45,LEN(AJ1)-3,7)</f>
        <v>1326.11</v>
      </c>
      <c r="AK45" s="5" t="str">
        <f>MID(P45,LEN(AK1)+1,20)</f>
        <v xml:space="preserve">
33°40 36.02880" N</v>
      </c>
      <c r="AL45" s="5" t="str">
        <f>MID(Q45,LEN(AL1)+1,20)</f>
        <v xml:space="preserve">
117°20 47.89771" w</v>
      </c>
      <c r="AM45" s="5" t="str">
        <f>MID(R45,LEN(AM1)-3,9)</f>
        <v xml:space="preserve">1217.964 </v>
      </c>
    </row>
    <row r="46" spans="1:39" x14ac:dyDescent="0.15">
      <c r="A46" s="5" t="str">
        <f>'Original Data Sheets'!A265</f>
        <v>COUNTY
Riverside</v>
      </c>
      <c r="B46" s="5" t="str">
        <f>'Original Data Sheets'!B265</f>
        <v>LOCALITY
RAILROAD CANYON</v>
      </c>
      <c r="C46" s="5" t="str">
        <f>'Original Data Sheets'!D265</f>
        <v>STATION ID
Z 17074</v>
      </c>
      <c r="D46" s="5" t="str">
        <f>'Original Data Sheets'!A266</f>
        <v>TOWNSHIP / RANGE SBB&amp;M
6S / 3W</v>
      </c>
      <c r="E46" s="5" t="str">
        <f>'Original Data Sheets'!B266</f>
        <v>SECTION
6</v>
      </c>
      <c r="F46" s="5" t="str">
        <f>'Original Data Sheets'!C266</f>
        <v>GRID &amp; ZONE
CA LAMBERT 6</v>
      </c>
      <c r="G46" s="5" t="str">
        <f>'Original Data Sheets'!D266</f>
        <v>GEOID
GEOID12b</v>
      </c>
      <c r="H46" s="5" t="str">
        <f>'Original Data Sheets'!E266</f>
        <v>SURVEY DATE
04/01/2019</v>
      </c>
      <c r="I46" s="5" t="str">
        <f>'Original Data Sheets'!A267</f>
        <v>HORIZONTAL DATUM
NAD 83</v>
      </c>
      <c r="J46" s="5" t="str">
        <f>'Original Data Sheets'!B267</f>
        <v>EPOCH DATE
2017.50</v>
      </c>
      <c r="K46" s="5" t="str">
        <f>'Original Data Sheets'!C267</f>
        <v>VERTICAL DATUM
NAVD 88</v>
      </c>
      <c r="L46" s="5" t="str">
        <f>'Original Data Sheets'!D267</f>
        <v>COLLECTION METHOD
Static                         Static</v>
      </c>
      <c r="M46" s="5" t="str">
        <f>'Original Data Sheets'!A268</f>
        <v>NORTHING
2190994.74 FT</v>
      </c>
      <c r="N46" s="5" t="str">
        <f>'Original Data Sheets'!B268</f>
        <v>EASTING
6260453.17 FT</v>
      </c>
      <c r="O46" s="5" t="str">
        <f>'Original Data Sheets'!D268</f>
        <v>ELEVATION
1470.10 FT</v>
      </c>
      <c r="P46" s="5" t="str">
        <f>'Original Data Sheets'!A269</f>
        <v>LATITUDE
33°40 33.25831" N</v>
      </c>
      <c r="Q46" s="5" t="str">
        <f>'Original Data Sheets'!B269</f>
        <v>LONGITUDE
117°14 24.27940" W</v>
      </c>
      <c r="R46" s="5" t="str">
        <f>'Original Data Sheets'!D269</f>
        <v>ELLIPSOID HEIGHT
1362.701 FT</v>
      </c>
      <c r="S46" s="5"/>
      <c r="T46" s="5" t="str">
        <f>'Original Data Sheets'!A270</f>
        <v>DESCRIPTION        FD 1" IP
W/ PLS 4725 TAG FLUSH
SUMMARY</v>
      </c>
      <c r="V46" s="5" t="str">
        <f t="shared" si="45"/>
        <v xml:space="preserve">
Riverside</v>
      </c>
      <c r="W46" s="5" t="str">
        <f t="shared" si="1"/>
        <v xml:space="preserve">
RAILROAD CANYON</v>
      </c>
      <c r="X46" s="5" t="str">
        <f t="shared" si="4"/>
        <v>Z17074</v>
      </c>
      <c r="Y46" s="5" t="str">
        <f t="shared" ref="Y46:AF46" si="48">MID(D46,LEN(Y1)+1,19)</f>
        <v xml:space="preserve">
6S / 3W</v>
      </c>
      <c r="Z46" s="5" t="str">
        <f t="shared" si="48"/>
        <v xml:space="preserve">
6</v>
      </c>
      <c r="AA46" s="5" t="str">
        <f t="shared" si="48"/>
        <v xml:space="preserve">
CA LAMBERT 6</v>
      </c>
      <c r="AB46" s="5" t="str">
        <f t="shared" si="48"/>
        <v xml:space="preserve">
GEOID12b</v>
      </c>
      <c r="AC46" s="5" t="str">
        <f t="shared" si="48"/>
        <v xml:space="preserve">
04/01/2019</v>
      </c>
      <c r="AD46" s="5" t="str">
        <f t="shared" si="48"/>
        <v xml:space="preserve">
NAD 83</v>
      </c>
      <c r="AE46" s="5" t="str">
        <f t="shared" si="48"/>
        <v xml:space="preserve">
2017.50</v>
      </c>
      <c r="AF46" s="5" t="str">
        <f t="shared" si="48"/>
        <v xml:space="preserve">
NAVD 88</v>
      </c>
      <c r="AG46" s="5" t="str">
        <f>MID(L46,LEN(AG1)+1,50)</f>
        <v xml:space="preserve">
Static                         Static</v>
      </c>
      <c r="AH46" s="5" t="str">
        <f>MID(M46,LEN(AH1)-3,11)</f>
        <v xml:space="preserve">2190994.74 </v>
      </c>
      <c r="AI46" s="5" t="str">
        <f>MID(N46,LEN(AI1)-3,11)</f>
        <v xml:space="preserve">6260453.17 </v>
      </c>
      <c r="AJ46" s="5" t="str">
        <f>MID(O46,LEN(AJ1)-3,7)</f>
        <v>1470.10</v>
      </c>
      <c r="AK46" s="5" t="str">
        <f>MID(P46,LEN(AK1)+1,20)</f>
        <v xml:space="preserve">
33°40 33.25831" N</v>
      </c>
      <c r="AL46" s="5" t="str">
        <f>MID(Q46,LEN(AL1)+1,20)</f>
        <v xml:space="preserve">
117°14 24.27940" W</v>
      </c>
      <c r="AM46" s="5" t="str">
        <f>MID(R46,LEN(AM1)-3,9)</f>
        <v xml:space="preserve">1362.701 </v>
      </c>
    </row>
    <row r="47" spans="1:39" x14ac:dyDescent="0.15">
      <c r="A47" s="5" t="str">
        <f>'Original Data Sheets'!A271</f>
        <v>COUNTY
Riverside</v>
      </c>
      <c r="B47" s="5" t="str">
        <f>'Original Data Sheets'!B271</f>
        <v>LOCALITY
RAILROAD CANYON</v>
      </c>
      <c r="C47" s="5" t="str">
        <f>'Original Data Sheets'!D271</f>
        <v>STATION ID
Z 17076</v>
      </c>
      <c r="D47" s="5" t="str">
        <f>'Original Data Sheets'!A272</f>
        <v>TOWNSHIP / RANGE SBB&amp;M
5S / 4W</v>
      </c>
      <c r="E47" s="5" t="str">
        <f>'Original Data Sheets'!B272</f>
        <v>SECTION
34</v>
      </c>
      <c r="F47" s="5" t="str">
        <f>'Original Data Sheets'!C272</f>
        <v>GRID &amp; ZONE
CA LAMBERT 6</v>
      </c>
      <c r="G47" s="5" t="str">
        <f>'Original Data Sheets'!D272</f>
        <v>GEOID
GEOID12b</v>
      </c>
      <c r="H47" s="5" t="str">
        <f>'Original Data Sheets'!E272</f>
        <v>SURVEY DATE
04/01/2019</v>
      </c>
      <c r="I47" s="5" t="str">
        <f>'Original Data Sheets'!A273</f>
        <v>HORIZONTAL DATUM
NAD 83</v>
      </c>
      <c r="J47" s="5" t="str">
        <f>'Original Data Sheets'!B273</f>
        <v>EPOCH DATE
2017.50</v>
      </c>
      <c r="K47" s="5" t="str">
        <f>'Original Data Sheets'!C273</f>
        <v>VERTICAL DATUM
NAVD 88</v>
      </c>
      <c r="L47" s="5" t="str">
        <f>'Original Data Sheets'!D273</f>
        <v>COLLECTION METHOD
PPK                           PPK</v>
      </c>
      <c r="M47" s="5" t="str">
        <f>'Original Data Sheets'!A274</f>
        <v>NORTHING
2195696.20 FT</v>
      </c>
      <c r="N47" s="5" t="str">
        <f>'Original Data Sheets'!B274</f>
        <v>EASTING
6248980.32 FT</v>
      </c>
      <c r="O47" s="5" t="str">
        <f>'Original Data Sheets'!D274</f>
        <v>ELEVATION
1395.30 FT</v>
      </c>
      <c r="P47" s="5" t="str">
        <f>'Original Data Sheets'!A275</f>
        <v>LATITUDE
33°41 18.66989" N</v>
      </c>
      <c r="Q47" s="5" t="str">
        <f>'Original Data Sheets'!B275</f>
        <v>LONGITUDE
117°16 40.57826" w</v>
      </c>
      <c r="R47" s="5" t="str">
        <f>'Original Data Sheets'!D275</f>
        <v>ELLIPSOID HEIGHT
1287.684 FT</v>
      </c>
      <c r="S47" s="5"/>
      <c r="T47" s="5" t="str">
        <f>'Original Data Sheets'!A276</f>
        <v>DESCRIPTION        SET 3/4" IP
W/ RCFC TS PLUG FLUSH
SUMMARY</v>
      </c>
      <c r="V47" s="5" t="str">
        <f t="shared" si="45"/>
        <v xml:space="preserve">
Riverside</v>
      </c>
      <c r="W47" s="5" t="str">
        <f>MID(B47,9,19)</f>
        <v xml:space="preserve">
RAILROAD CANYON</v>
      </c>
      <c r="X47" s="5" t="str">
        <f t="shared" si="4"/>
        <v>Z17076</v>
      </c>
      <c r="Y47" s="5" t="str">
        <f t="shared" ref="Y47:AF47" si="49">MID(D47,LEN(Y1)+1,19)</f>
        <v xml:space="preserve">
5S / 4W</v>
      </c>
      <c r="Z47" s="5" t="str">
        <f t="shared" si="49"/>
        <v xml:space="preserve">
34</v>
      </c>
      <c r="AA47" s="5" t="str">
        <f t="shared" si="49"/>
        <v xml:space="preserve">
CA LAMBERT 6</v>
      </c>
      <c r="AB47" s="5" t="str">
        <f t="shared" si="49"/>
        <v xml:space="preserve">
GEOID12b</v>
      </c>
      <c r="AC47" s="5" t="str">
        <f t="shared" si="49"/>
        <v xml:space="preserve">
04/01/2019</v>
      </c>
      <c r="AD47" s="5" t="str">
        <f t="shared" si="49"/>
        <v xml:space="preserve">
NAD 83</v>
      </c>
      <c r="AE47" s="5" t="str">
        <f t="shared" si="49"/>
        <v xml:space="preserve">
2017.50</v>
      </c>
      <c r="AF47" s="5" t="str">
        <f t="shared" si="49"/>
        <v xml:space="preserve">
NAVD 88</v>
      </c>
      <c r="AG47" s="5" t="str">
        <f>MID(L47,LEN(AG1)+1,50)</f>
        <v xml:space="preserve">
PPK                           PPK</v>
      </c>
      <c r="AH47" s="5" t="str">
        <f>MID(M47,LEN(AH1)-3,11)</f>
        <v xml:space="preserve">2195696.20 </v>
      </c>
      <c r="AI47" s="5" t="str">
        <f>MID(N47,LEN(AI1)-3,11)</f>
        <v xml:space="preserve">6248980.32 </v>
      </c>
      <c r="AJ47" s="5" t="str">
        <f>MID(O47,LEN(AJ1)-3,7)</f>
        <v>1395.30</v>
      </c>
      <c r="AK47" s="5" t="str">
        <f>MID(P47,LEN(AK1)+1,20)</f>
        <v xml:space="preserve">
33°41 18.66989" N</v>
      </c>
      <c r="AL47" s="5" t="str">
        <f>MID(Q47,LEN(AL1)+1,20)</f>
        <v xml:space="preserve">
117°16 40.57826" w</v>
      </c>
      <c r="AM47" s="5" t="str">
        <f>MID(R47,LEN(AM1)-3,9)</f>
        <v xml:space="preserve">1287.684 </v>
      </c>
    </row>
    <row r="48" spans="1:39" x14ac:dyDescent="0.15">
      <c r="A48" s="5" t="str">
        <f>'Original Data Sheets'!A277</f>
        <v>COUNTY
Riverside</v>
      </c>
      <c r="B48" s="5" t="str">
        <f>'Original Data Sheets'!B277</f>
        <v>LOCALITY
RAILROAD CANYON</v>
      </c>
      <c r="C48" s="5" t="str">
        <f>'Original Data Sheets'!D277</f>
        <v>STATION ID
Z 17079</v>
      </c>
      <c r="D48" s="5" t="str">
        <f>'Original Data Sheets'!A278</f>
        <v>TOWNSHIP / RANGE SBB&amp;M
5S / 4W</v>
      </c>
      <c r="E48" s="5" t="str">
        <f>'Original Data Sheets'!B278</f>
        <v>SECTION
22</v>
      </c>
      <c r="F48" s="5" t="str">
        <f>'Original Data Sheets'!C278</f>
        <v>GRID &amp; ZONE
CA LAMBERT 6</v>
      </c>
      <c r="G48" s="5" t="str">
        <f>'Original Data Sheets'!D278</f>
        <v>GEOID
GEOID12b</v>
      </c>
      <c r="H48" s="5" t="str">
        <f>'Original Data Sheets'!E278</f>
        <v>SURVEY DATE
04/01/2019</v>
      </c>
      <c r="I48" s="5" t="str">
        <f>'Original Data Sheets'!A279</f>
        <v>HORIZONTAL DATUM
NAD 83</v>
      </c>
      <c r="J48" s="5" t="str">
        <f>'Original Data Sheets'!B279</f>
        <v>EPOCH DATE
2017.50</v>
      </c>
      <c r="K48" s="5" t="str">
        <f>'Original Data Sheets'!C279</f>
        <v>VERTICAL DATUM
NAVD 88</v>
      </c>
      <c r="L48" s="5" t="str">
        <f>'Original Data Sheets'!D279</f>
        <v>COLLECTION METHOD
PPK                           PPK</v>
      </c>
      <c r="M48" s="5" t="str">
        <f>'Original Data Sheets'!A280</f>
        <v>NORTHING
2206456.67 FT</v>
      </c>
      <c r="N48" s="5" t="str">
        <f>'Original Data Sheets'!B280</f>
        <v>EASTING
6248569.60 FT</v>
      </c>
      <c r="O48" s="5" t="str">
        <f>'Original Data Sheets'!D280</f>
        <v>ELEVATION
1581.97 FT</v>
      </c>
      <c r="P48" s="5" t="str">
        <f>'Original Data Sheets'!A281</f>
        <v>LATITUDE
33°43 5 07869" N</v>
      </c>
      <c r="Q48" s="5" t="str">
        <f>'Original Data Sheets'!B281</f>
        <v>LONGITUDE
117°16 46 69623" W</v>
      </c>
      <c r="R48" s="5" t="str">
        <f>'Original Data Sheets'!D281</f>
        <v>ELLIPSOID HEIGHT
1474.402 FT</v>
      </c>
      <c r="S48" s="5"/>
      <c r="T48" s="5" t="str">
        <f>'Original Data Sheets'!A282</f>
        <v>DESCRIPTION        SET 3/4" IP
W/ RCFC TS PLUG FLUSH
SUMMARY</v>
      </c>
      <c r="V48" s="5" t="str">
        <f t="shared" si="45"/>
        <v xml:space="preserve">
Riverside</v>
      </c>
      <c r="W48" s="5" t="str">
        <f t="shared" si="1"/>
        <v xml:space="preserve">
RAILROAD CANYON</v>
      </c>
      <c r="X48" s="5" t="str">
        <f t="shared" si="4"/>
        <v>Z17079</v>
      </c>
      <c r="Y48" s="5" t="str">
        <f t="shared" ref="Y48:AF48" si="50">MID(D48,LEN(Y1)+1,19)</f>
        <v xml:space="preserve">
5S / 4W</v>
      </c>
      <c r="Z48" s="5" t="str">
        <f t="shared" si="50"/>
        <v xml:space="preserve">
22</v>
      </c>
      <c r="AA48" s="5" t="str">
        <f t="shared" si="50"/>
        <v xml:space="preserve">
CA LAMBERT 6</v>
      </c>
      <c r="AB48" s="5" t="str">
        <f t="shared" si="50"/>
        <v xml:space="preserve">
GEOID12b</v>
      </c>
      <c r="AC48" s="5" t="str">
        <f t="shared" si="50"/>
        <v xml:space="preserve">
04/01/2019</v>
      </c>
      <c r="AD48" s="5" t="str">
        <f t="shared" si="50"/>
        <v xml:space="preserve">
NAD 83</v>
      </c>
      <c r="AE48" s="5" t="str">
        <f t="shared" si="50"/>
        <v xml:space="preserve">
2017.50</v>
      </c>
      <c r="AF48" s="5" t="str">
        <f t="shared" si="50"/>
        <v xml:space="preserve">
NAVD 88</v>
      </c>
      <c r="AG48" s="5" t="str">
        <f>MID(L48,LEN(AG1)+1,50)</f>
        <v xml:space="preserve">
PPK                           PPK</v>
      </c>
      <c r="AH48" s="5" t="str">
        <f>MID(M48,LEN(AH1)-3,11)</f>
        <v xml:space="preserve">2206456.67 </v>
      </c>
      <c r="AI48" s="5" t="str">
        <f>MID(N48,LEN(AI1)-3,11)</f>
        <v xml:space="preserve">6248569.60 </v>
      </c>
      <c r="AJ48" s="5" t="str">
        <f>MID(O48,LEN(AJ1)-3,7)</f>
        <v>1581.97</v>
      </c>
      <c r="AK48" s="5" t="str">
        <f>MID(P48,LEN(AK1)+1,20)</f>
        <v xml:space="preserve">
33°43 5 07869" N</v>
      </c>
      <c r="AL48" s="5" t="str">
        <f>MID(Q48,LEN(AL1)+1,20)</f>
        <v xml:space="preserve">
117°16 46 69623" W</v>
      </c>
      <c r="AM48" s="5" t="str">
        <f>MID(R48,LEN(AM1)-3,9)</f>
        <v xml:space="preserve">1474.402 </v>
      </c>
    </row>
    <row r="49" spans="1:39" x14ac:dyDescent="0.15">
      <c r="A49" s="5" t="str">
        <f>'Original Data Sheets'!A283</f>
        <v>COUNTY
Riverside</v>
      </c>
      <c r="B49" s="5" t="str">
        <f>'Original Data Sheets'!B283</f>
        <v>LOCALITY
RAILROAD CANYON</v>
      </c>
      <c r="C49" s="5" t="str">
        <f>'Original Data Sheets'!D283</f>
        <v>STATION ID
Z 17080</v>
      </c>
      <c r="D49" s="5" t="str">
        <f>'Original Data Sheets'!A284</f>
        <v>TOWNSHIP / RANGE SBB&amp;M
5S / 4W</v>
      </c>
      <c r="E49" s="5" t="str">
        <f>'Original Data Sheets'!B284</f>
        <v>SECTION
15</v>
      </c>
      <c r="F49" s="5" t="str">
        <f>'Original Data Sheets'!C284</f>
        <v>GRID &amp; ZONE
CA LAMBERT 6</v>
      </c>
      <c r="G49" s="5" t="str">
        <f>'Original Data Sheets'!D284</f>
        <v>GEOID
GEOID12b</v>
      </c>
      <c r="H49" s="5" t="str">
        <f>'Original Data Sheets'!E284</f>
        <v>SURVEY DATE
04/01/2019</v>
      </c>
      <c r="I49" s="5" t="str">
        <f>'Original Data Sheets'!A285</f>
        <v>HORIZONTAL DATUM
NAD 83</v>
      </c>
      <c r="J49" s="5" t="str">
        <f>'Original Data Sheets'!B285</f>
        <v>EPOCH DATE
2017.50</v>
      </c>
      <c r="K49" s="5" t="str">
        <f>'Original Data Sheets'!C285</f>
        <v>VERTICAL DATUM
NAVD 88</v>
      </c>
      <c r="L49" s="5" t="str">
        <f>'Original Data Sheets'!D285</f>
        <v>COLLECTION METHOD
Static                         Static</v>
      </c>
      <c r="M49" s="5" t="str">
        <f>'Original Data Sheets'!A286</f>
        <v>NORTHING
2211448.95 FT</v>
      </c>
      <c r="N49" s="5" t="str">
        <f>'Original Data Sheets'!B286</f>
        <v>EASTING
6248382.98 FT</v>
      </c>
      <c r="O49" s="5" t="str">
        <f>'Original Data Sheets'!D286</f>
        <v>ELEVATION
1617.19 FT</v>
      </c>
      <c r="P49" s="5" t="str">
        <f>'Original Data Sheets'!A287</f>
        <v>LATITUDE
33°43 54.44667" N</v>
      </c>
      <c r="Q49" s="5" t="str">
        <f>'Original Data Sheets'!B287</f>
        <v>LONGITUDE
117°16 49.48956" w</v>
      </c>
      <c r="R49" s="5" t="str">
        <f>'Original Data Sheets'!D287</f>
        <v>ELLIPSOID HEIGHT
1509.640 FT</v>
      </c>
      <c r="S49" s="5"/>
      <c r="T49" s="5" t="str">
        <f>'Original Data Sheets'!A288</f>
        <v>DESCRIPTION        SET 3/4" IP
W/ RCFC TS PLUG FLUSH
SUMMARY</v>
      </c>
      <c r="V49" s="5" t="str">
        <f t="shared" si="45"/>
        <v xml:space="preserve">
Riverside</v>
      </c>
      <c r="W49" s="5" t="str">
        <f t="shared" si="1"/>
        <v xml:space="preserve">
RAILROAD CANYON</v>
      </c>
      <c r="X49" s="5" t="str">
        <f t="shared" si="4"/>
        <v>Z17080</v>
      </c>
      <c r="Y49" s="5" t="str">
        <f t="shared" ref="Y49:AF49" si="51">MID(D49,LEN(Y1)+1,19)</f>
        <v xml:space="preserve">
5S / 4W</v>
      </c>
      <c r="Z49" s="5" t="str">
        <f t="shared" si="51"/>
        <v xml:space="preserve">
15</v>
      </c>
      <c r="AA49" s="5" t="str">
        <f t="shared" si="51"/>
        <v xml:space="preserve">
CA LAMBERT 6</v>
      </c>
      <c r="AB49" s="5" t="str">
        <f t="shared" si="51"/>
        <v xml:space="preserve">
GEOID12b</v>
      </c>
      <c r="AC49" s="5" t="str">
        <f t="shared" si="51"/>
        <v xml:space="preserve">
04/01/2019</v>
      </c>
      <c r="AD49" s="5" t="str">
        <f t="shared" si="51"/>
        <v xml:space="preserve">
NAD 83</v>
      </c>
      <c r="AE49" s="5" t="str">
        <f t="shared" si="51"/>
        <v xml:space="preserve">
2017.50</v>
      </c>
      <c r="AF49" s="5" t="str">
        <f t="shared" si="51"/>
        <v xml:space="preserve">
NAVD 88</v>
      </c>
      <c r="AG49" s="5" t="str">
        <f>MID(L49,LEN(AG1)+1,50)</f>
        <v xml:space="preserve">
Static                         Static</v>
      </c>
      <c r="AH49" s="5" t="str">
        <f>MID(M49,LEN(AH1)-3,11)</f>
        <v xml:space="preserve">2211448.95 </v>
      </c>
      <c r="AI49" s="5" t="str">
        <f>MID(N49,LEN(AI1)-3,11)</f>
        <v xml:space="preserve">6248382.98 </v>
      </c>
      <c r="AJ49" s="5" t="str">
        <f>MID(O49,LEN(AJ1)-3,7)</f>
        <v>1617.19</v>
      </c>
      <c r="AK49" s="5" t="str">
        <f>MID(P49,LEN(AK1)+1,20)</f>
        <v xml:space="preserve">
33°43 54.44667" N</v>
      </c>
      <c r="AL49" s="5" t="str">
        <f>MID(Q49,LEN(AL1)+1,20)</f>
        <v xml:space="preserve">
117°16 49.48956" w</v>
      </c>
      <c r="AM49" s="5" t="str">
        <f>MID(R49,LEN(AM1)-3,9)</f>
        <v xml:space="preserve">1509.640 </v>
      </c>
    </row>
    <row r="50" spans="1:39" x14ac:dyDescent="0.15">
      <c r="A50" s="5" t="str">
        <f>'Original Data Sheets'!A289</f>
        <v>COUNTY
Riverside</v>
      </c>
      <c r="B50" s="5" t="str">
        <f>'Original Data Sheets'!B289</f>
        <v>LOCALITY
RAILROAD CANYON</v>
      </c>
      <c r="C50" s="5" t="str">
        <f>'Original Data Sheets'!D289</f>
        <v>STATION ID
Z 17081</v>
      </c>
      <c r="D50" s="5" t="str">
        <f>'Original Data Sheets'!A290</f>
        <v>TOWNSHIP / RANGE SBB&amp;M
5S / 3W</v>
      </c>
      <c r="E50" s="5" t="str">
        <f>'Original Data Sheets'!B290</f>
        <v>SECTION
18</v>
      </c>
      <c r="F50" s="5" t="str">
        <f>'Original Data Sheets'!C290</f>
        <v>GRID &amp; ZONE
CA LAMBERT 6</v>
      </c>
      <c r="G50" s="5" t="str">
        <f>'Original Data Sheets'!D290</f>
        <v>GEOID
GEOID12b</v>
      </c>
      <c r="H50" s="5" t="str">
        <f>'Original Data Sheets'!E290</f>
        <v>SURVEY DATE
04/01/2019</v>
      </c>
      <c r="I50" s="5" t="str">
        <f>'Original Data Sheets'!A291</f>
        <v>HORIZONTAL DATUM
NAD 83</v>
      </c>
      <c r="J50" s="5" t="str">
        <f>'Original Data Sheets'!B291</f>
        <v>EPOCH DATE
2017.50</v>
      </c>
      <c r="K50" s="5" t="str">
        <f>'Original Data Sheets'!C291</f>
        <v>VERTICAL DATUM
NAVD 88</v>
      </c>
      <c r="L50" s="5" t="str">
        <f>'Original Data Sheets'!D291</f>
        <v>COLLECTION METHOD
PPK                           PPK</v>
      </c>
      <c r="M50" s="5" t="str">
        <f>'Original Data Sheets'!A292</f>
        <v>NORTHING
2211626.73 FT</v>
      </c>
      <c r="N50" s="5" t="str">
        <f>'Original Data Sheets'!B292</f>
        <v>EASTING
6262062.00 FT</v>
      </c>
      <c r="O50" s="5" t="str">
        <f>'Original Data Sheets'!D292</f>
        <v>ELEVATION
1548.85 FT</v>
      </c>
      <c r="P50" s="5" t="str">
        <f>'Original Data Sheets'!A293</f>
        <v>LATITUDE
33°43 57 51360" N</v>
      </c>
      <c r="Q50" s="5" t="str">
        <f>'Original Data Sheets'!B293</f>
        <v>LONGITUDE
117°14 7 55057" W</v>
      </c>
      <c r="R50" s="5" t="str">
        <f>'Original Data Sheets'!D293</f>
        <v>ELLIPSOID HEIGHT
1441.505 FT</v>
      </c>
      <c r="S50" s="5"/>
      <c r="T50" s="5" t="str">
        <f>'Original Data Sheets'!A294</f>
        <v>DESCRIPTION        FD 1" IP
W/ LS 5529 PLUG FLUSH
SUMMARY</v>
      </c>
      <c r="V50" s="5" t="str">
        <f t="shared" si="45"/>
        <v xml:space="preserve">
Riverside</v>
      </c>
      <c r="W50" s="5" t="str">
        <f t="shared" si="1"/>
        <v xml:space="preserve">
RAILROAD CANYON</v>
      </c>
      <c r="X50" s="5" t="str">
        <f t="shared" si="4"/>
        <v>Z17081</v>
      </c>
      <c r="Y50" s="5" t="str">
        <f t="shared" ref="Y50:AF50" si="52">MID(D50,LEN(Y1)+1,19)</f>
        <v xml:space="preserve">
5S / 3W</v>
      </c>
      <c r="Z50" s="5" t="str">
        <f t="shared" si="52"/>
        <v xml:space="preserve">
18</v>
      </c>
      <c r="AA50" s="5" t="str">
        <f t="shared" si="52"/>
        <v xml:space="preserve">
CA LAMBERT 6</v>
      </c>
      <c r="AB50" s="5" t="str">
        <f t="shared" si="52"/>
        <v xml:space="preserve">
GEOID12b</v>
      </c>
      <c r="AC50" s="5" t="str">
        <f t="shared" si="52"/>
        <v xml:space="preserve">
04/01/2019</v>
      </c>
      <c r="AD50" s="5" t="str">
        <f t="shared" si="52"/>
        <v xml:space="preserve">
NAD 83</v>
      </c>
      <c r="AE50" s="5" t="str">
        <f t="shared" si="52"/>
        <v xml:space="preserve">
2017.50</v>
      </c>
      <c r="AF50" s="5" t="str">
        <f t="shared" si="52"/>
        <v xml:space="preserve">
NAVD 88</v>
      </c>
      <c r="AG50" s="5" t="str">
        <f>MID(L50,LEN(AG1)+1,50)</f>
        <v xml:space="preserve">
PPK                           PPK</v>
      </c>
      <c r="AH50" s="5" t="str">
        <f>MID(M50,LEN(AH1)-3,11)</f>
        <v xml:space="preserve">2211626.73 </v>
      </c>
      <c r="AI50" s="5" t="str">
        <f>MID(N50,LEN(AI1)-3,11)</f>
        <v xml:space="preserve">6262062.00 </v>
      </c>
      <c r="AJ50" s="5" t="str">
        <f>MID(O50,LEN(AJ1)-3,7)</f>
        <v>1548.85</v>
      </c>
      <c r="AK50" s="5" t="str">
        <f>MID(P50,LEN(AK1)+1,20)</f>
        <v xml:space="preserve">
33°43 57 51360" N</v>
      </c>
      <c r="AL50" s="5" t="str">
        <f>MID(Q50,LEN(AL1)+1,20)</f>
        <v xml:space="preserve">
117°14 7 55057" W</v>
      </c>
      <c r="AM50" s="5" t="str">
        <f>MID(R50,LEN(AM1)-3,9)</f>
        <v xml:space="preserve">1441.505 </v>
      </c>
    </row>
    <row r="51" spans="1:39" x14ac:dyDescent="0.15">
      <c r="A51" s="5" t="str">
        <f>'Original Data Sheets'!A295</f>
        <v>COUNTY
Riverside</v>
      </c>
      <c r="B51" s="5" t="str">
        <f>'Original Data Sheets'!B295</f>
        <v>LOCALITY
RAILROAD CANYON</v>
      </c>
      <c r="C51" s="5" t="str">
        <f>'Original Data Sheets'!D295</f>
        <v>STATION ID
Z 17082</v>
      </c>
      <c r="D51" s="5" t="str">
        <f>'Original Data Sheets'!A296</f>
        <v>TOWNSHIP / RANGE SBB&amp;M
5S / 4W</v>
      </c>
      <c r="E51" s="5" t="str">
        <f>'Original Data Sheets'!B296</f>
        <v>SECTION
10</v>
      </c>
      <c r="F51" s="5" t="str">
        <f>'Original Data Sheets'!C296</f>
        <v>GRID &amp; ZONE
CA LAMBERT 6</v>
      </c>
      <c r="G51" s="5" t="str">
        <f>'Original Data Sheets'!D296</f>
        <v>GEOID
GEOID12b</v>
      </c>
      <c r="H51" s="5" t="str">
        <f>'Original Data Sheets'!E296</f>
        <v>SURVEY DATE
04/01/2019</v>
      </c>
      <c r="I51" s="5" t="str">
        <f>'Original Data Sheets'!A297</f>
        <v>HORIZONTAL DATUM
NAD 83</v>
      </c>
      <c r="J51" s="5" t="str">
        <f>'Original Data Sheets'!B297</f>
        <v>EPOCH DATE
2017.50</v>
      </c>
      <c r="K51" s="5" t="str">
        <f>'Original Data Sheets'!C297</f>
        <v>VERTICAL DATUM
NAVD 88</v>
      </c>
      <c r="L51" s="5" t="str">
        <f>'Original Data Sheets'!D297</f>
        <v>COLLECTION METHOD
PPK                           PPK</v>
      </c>
      <c r="M51" s="5" t="str">
        <f>'Original Data Sheets'!A298</f>
        <v>NORTHING
2216987.42 FT</v>
      </c>
      <c r="N51" s="5" t="str">
        <f>'Original Data Sheets'!B298</f>
        <v>EASTING
6247875.67 FT</v>
      </c>
      <c r="O51" s="5" t="str">
        <f>'Original Data Sheets'!D298</f>
        <v>ELEVATION
1653.44 FT</v>
      </c>
      <c r="P51" s="5" t="str">
        <f>'Original Data Sheets'!A299</f>
        <v>LATITUDE
33°44 49.18625" N</v>
      </c>
      <c r="Q51" s="5" t="str">
        <f>'Original Data Sheets'!B299</f>
        <v>LONGITUDE
117°16 56.14529" w</v>
      </c>
      <c r="R51" s="5" t="str">
        <f>'Original Data Sheets'!D299</f>
        <v>ELLIPSOID HEIGHT
1545.908 FT</v>
      </c>
      <c r="S51" s="5"/>
      <c r="T51" s="5" t="str">
        <f>'Original Data Sheets'!A300</f>
        <v>DESCRIPTION        SET 3/4" IP
W/ RCFC TS PLUG FLUSH
SUMMARY</v>
      </c>
      <c r="V51" s="5" t="str">
        <f t="shared" si="45"/>
        <v xml:space="preserve">
Riverside</v>
      </c>
      <c r="W51" s="5" t="str">
        <f t="shared" si="1"/>
        <v xml:space="preserve">
RAILROAD CANYON</v>
      </c>
      <c r="X51" s="5" t="str">
        <f t="shared" si="4"/>
        <v>Z17082</v>
      </c>
      <c r="Y51" s="5" t="str">
        <f t="shared" ref="Y51:AF51" si="53">MID(D51,LEN(Y1)+1,19)</f>
        <v xml:space="preserve">
5S / 4W</v>
      </c>
      <c r="Z51" s="5" t="str">
        <f t="shared" si="53"/>
        <v xml:space="preserve">
10</v>
      </c>
      <c r="AA51" s="5" t="str">
        <f t="shared" si="53"/>
        <v xml:space="preserve">
CA LAMBERT 6</v>
      </c>
      <c r="AB51" s="5" t="str">
        <f t="shared" si="53"/>
        <v xml:space="preserve">
GEOID12b</v>
      </c>
      <c r="AC51" s="5" t="str">
        <f t="shared" si="53"/>
        <v xml:space="preserve">
04/01/2019</v>
      </c>
      <c r="AD51" s="5" t="str">
        <f t="shared" si="53"/>
        <v xml:space="preserve">
NAD 83</v>
      </c>
      <c r="AE51" s="5" t="str">
        <f t="shared" si="53"/>
        <v xml:space="preserve">
2017.50</v>
      </c>
      <c r="AF51" s="5" t="str">
        <f t="shared" si="53"/>
        <v xml:space="preserve">
NAVD 88</v>
      </c>
      <c r="AG51" s="5" t="str">
        <f>MID(L51,LEN(AG1)+1,50)</f>
        <v xml:space="preserve">
PPK                           PPK</v>
      </c>
      <c r="AH51" s="5" t="str">
        <f>MID(M51,LEN(AH1)-3,11)</f>
        <v xml:space="preserve">2216987.42 </v>
      </c>
      <c r="AI51" s="5" t="str">
        <f>MID(N51,LEN(AI1)-3,11)</f>
        <v xml:space="preserve">6247875.67 </v>
      </c>
      <c r="AJ51" s="5" t="str">
        <f>MID(O51,LEN(AJ1)-3,7)</f>
        <v>1653.44</v>
      </c>
      <c r="AK51" s="5" t="str">
        <f>MID(P51,LEN(AK1)+1,20)</f>
        <v xml:space="preserve">
33°44 49.18625" N</v>
      </c>
      <c r="AL51" s="5" t="str">
        <f>MID(Q51,LEN(AL1)+1,20)</f>
        <v xml:space="preserve">
117°16 56.14529" w</v>
      </c>
      <c r="AM51" s="5" t="str">
        <f>MID(R51,LEN(AM1)-3,9)</f>
        <v xml:space="preserve">1545.908 </v>
      </c>
    </row>
    <row r="52" spans="1:39" s="10" customFormat="1" x14ac:dyDescent="0.15">
      <c r="A52" s="11" t="str">
        <f>'Original Data Sheets'!A301</f>
        <v>COUNTY
Riverside</v>
      </c>
      <c r="B52" s="11" t="str">
        <f>'Original Data Sheets'!B301</f>
        <v>LOCALITY
RAILROAD CANYON</v>
      </c>
      <c r="C52" s="11" t="str">
        <f>'Original Data Sheets'!D301</f>
        <v>STATION ID
Z 17083</v>
      </c>
      <c r="D52" s="11" t="str">
        <f>'Original Data Sheets'!A302</f>
        <v>TOWNSHIP / RANGE SBB&amp;M
5S / 4W</v>
      </c>
      <c r="E52" s="11" t="str">
        <f>'Original Data Sheets'!B302</f>
        <v>SECTION
3</v>
      </c>
      <c r="F52" s="11" t="str">
        <f>'Original Data Sheets'!C302</f>
        <v>GRID &amp; ZONE
CA LAMBERT 6</v>
      </c>
      <c r="G52" s="11" t="str">
        <f>'Original Data Sheets'!D302</f>
        <v>GEOID
GEOID12b</v>
      </c>
      <c r="H52" s="11" t="str">
        <f>'Original Data Sheets'!E302</f>
        <v>SURVEY DATE
04/01/2019</v>
      </c>
      <c r="I52" s="11" t="str">
        <f>'Original Data Sheets'!A303</f>
        <v>HORIZONTAL DATUM
NAD 83</v>
      </c>
      <c r="J52" s="11" t="str">
        <f>'Original Data Sheets'!B303</f>
        <v>EPOCH DATE
2017.50</v>
      </c>
      <c r="K52" s="11" t="str">
        <f>'Original Data Sheets'!C303</f>
        <v>VERTICAL DATUM
NAVD 88</v>
      </c>
      <c r="L52" s="11" t="str">
        <f>'Original Data Sheets'!D303</f>
        <v>COLLECTION METHOD
PPK                           PPK</v>
      </c>
      <c r="M52" s="11" t="str">
        <f>'Original Data Sheets'!A304</f>
        <v>NORTHING
2221991.22 FT</v>
      </c>
      <c r="N52" s="11" t="str">
        <f>'Original Data Sheets'!B304</f>
        <v>EASTING
6247683.71 FT</v>
      </c>
      <c r="O52" s="11" t="str">
        <f>'Original Data Sheets'!D304</f>
        <v>ELEVATION
1636.79 FT</v>
      </c>
      <c r="P52" s="11" t="str">
        <f>'Original Data Sheets'!A305</f>
        <v>LATITUDE
33°45'38.66728" N</v>
      </c>
      <c r="Q52" s="11" t="str">
        <f>'Original Data Sheets'!B305</f>
        <v>LONGITUDE
117°16'59.00555" W</v>
      </c>
      <c r="R52" s="11" t="str">
        <f>'Original Data Sheets'!D305</f>
        <v>ELLIPSOID HEIGHT
1529.259 FT</v>
      </c>
      <c r="S52" s="11"/>
      <c r="T52" s="11" t="str">
        <f>'Original Data Sheets'!A306</f>
        <v>DESCRIPTION        SET 3/4" IP
W/ RCFC TS PLUG FLUSH
SUMMARY</v>
      </c>
      <c r="V52" s="11" t="str">
        <f t="shared" si="45"/>
        <v xml:space="preserve">
Riverside</v>
      </c>
      <c r="W52" s="11" t="str">
        <f t="shared" si="1"/>
        <v xml:space="preserve">
RAILROAD CANYON</v>
      </c>
      <c r="X52" s="11" t="str">
        <f t="shared" si="4"/>
        <v>Z17083</v>
      </c>
      <c r="Y52" s="11" t="str">
        <f t="shared" ref="Y52:AF52" si="54">MID(D52,LEN(Y1)+1,19)</f>
        <v xml:space="preserve">
5S / 4W</v>
      </c>
      <c r="Z52" s="11" t="str">
        <f t="shared" si="54"/>
        <v xml:space="preserve">
3</v>
      </c>
      <c r="AA52" s="11" t="str">
        <f t="shared" si="54"/>
        <v xml:space="preserve">
CA LAMBERT 6</v>
      </c>
      <c r="AB52" s="11" t="str">
        <f t="shared" si="54"/>
        <v xml:space="preserve">
GEOID12b</v>
      </c>
      <c r="AC52" s="11" t="str">
        <f t="shared" si="54"/>
        <v xml:space="preserve">
04/01/2019</v>
      </c>
      <c r="AD52" s="11" t="str">
        <f t="shared" si="54"/>
        <v xml:space="preserve">
NAD 83</v>
      </c>
      <c r="AE52" s="11" t="str">
        <f t="shared" si="54"/>
        <v xml:space="preserve">
2017.50</v>
      </c>
      <c r="AF52" s="11" t="str">
        <f t="shared" si="54"/>
        <v xml:space="preserve">
NAVD 88</v>
      </c>
      <c r="AG52" s="11" t="str">
        <f>MID(L52,LEN(AG1)+1,50)</f>
        <v xml:space="preserve">
PPK                           PPK</v>
      </c>
      <c r="AH52" s="11" t="str">
        <f>MID(M52,LEN(AH1)-3,11)</f>
        <v xml:space="preserve">2221991.22 </v>
      </c>
      <c r="AI52" s="11" t="str">
        <f>MID(N52,LEN(AI1)-3,11)</f>
        <v xml:space="preserve">6247683.71 </v>
      </c>
      <c r="AJ52" s="11" t="str">
        <f>MID(O52,LEN(AJ1)-3,7)</f>
        <v>1636.79</v>
      </c>
      <c r="AK52" s="11" t="str">
        <f>MID(P52,LEN(AK1)+1,20)</f>
        <v xml:space="preserve">
33°45'38.66728" N</v>
      </c>
      <c r="AL52" s="11" t="str">
        <f>MID(Q52,LEN(AL1)+1,20)</f>
        <v xml:space="preserve">
117°16'59.00555" W</v>
      </c>
      <c r="AM52" s="11" t="str">
        <f>MID(R52,LEN(AM1)-3,9)</f>
        <v xml:space="preserve">1529.259 </v>
      </c>
    </row>
    <row r="53" spans="1:39" x14ac:dyDescent="0.15">
      <c r="A53" s="5" t="str">
        <f>'Original Data Sheets'!A307</f>
        <v>COUNTY
Riverside</v>
      </c>
      <c r="B53" s="5" t="str">
        <f>'Original Data Sheets'!B307</f>
        <v>LOCALITY
RAILROAD CANYON</v>
      </c>
      <c r="C53" s="5" t="str">
        <f>'Original Data Sheets'!D307</f>
        <v>STATION ID
Z 17084</v>
      </c>
      <c r="D53" s="5" t="str">
        <f>'Original Data Sheets'!A308</f>
        <v>TOWNSHIP / RANGE SBB&amp;M
5S / 4W</v>
      </c>
      <c r="E53" s="5" t="str">
        <f>'Original Data Sheets'!B308</f>
        <v>SECTION
3</v>
      </c>
      <c r="F53" s="5" t="str">
        <f>'Original Data Sheets'!C308</f>
        <v>GRID &amp; ZONE
CA LAMBERT 6</v>
      </c>
      <c r="G53" s="5" t="str">
        <f>'Original Data Sheets'!D308</f>
        <v>GEOID
GEOID12b</v>
      </c>
      <c r="H53" s="5" t="str">
        <f>'Original Data Sheets'!E308</f>
        <v>SURVEY DATE
04/01/2019</v>
      </c>
      <c r="I53" s="5" t="str">
        <f>'Original Data Sheets'!A309</f>
        <v>HORIZONTAL DATUM
NAD 83</v>
      </c>
      <c r="J53" s="5" t="str">
        <f>'Original Data Sheets'!B309</f>
        <v>EPOCH DATE
2017.50</v>
      </c>
      <c r="K53" s="5" t="str">
        <f>'Original Data Sheets'!C309</f>
        <v>VERTICAL DATUM
NAVD 88</v>
      </c>
      <c r="L53" s="5" t="str">
        <f>'Original Data Sheets'!D309</f>
        <v>COLLECTION METHOD
PPK                           PPK</v>
      </c>
      <c r="M53" s="5" t="str">
        <f>'Original Data Sheets'!A310</f>
        <v>NORTHING
2225849.31 FT</v>
      </c>
      <c r="N53" s="5" t="str">
        <f>'Original Data Sheets'!B310</f>
        <v>EASTING
6247982.47 FT</v>
      </c>
      <c r="O53" s="5" t="str">
        <f>'Original Data Sheets'!D310</f>
        <v>ELEVATION
1648.96 FT</v>
      </c>
      <c r="P53" s="5" t="str">
        <f>'Original Data Sheets'!A311</f>
        <v>LATITUDE
33°46 16.86236" N</v>
      </c>
      <c r="Q53" s="5" t="str">
        <f>'Original Data Sheets'!B311</f>
        <v>LONGITUDE
117°16 55.91949" w</v>
      </c>
      <c r="R53" s="5" t="str">
        <f>'Original Data Sheets'!D311</f>
        <v>ELLIPSOID HEIGHT
1541.455 FT</v>
      </c>
      <c r="S53" s="5"/>
      <c r="T53" s="5" t="str">
        <f>'Original Data Sheets'!A312</f>
        <v>DESCRIPTION        SET NAIL
W/ RCFC WCD TAG FLUSH
SUMMARY</v>
      </c>
      <c r="V53" s="5" t="str">
        <f t="shared" si="45"/>
        <v xml:space="preserve">
Riverside</v>
      </c>
      <c r="W53" s="5" t="str">
        <f t="shared" si="1"/>
        <v xml:space="preserve">
RAILROAD CANYON</v>
      </c>
      <c r="X53" s="5" t="str">
        <f t="shared" si="4"/>
        <v>Z17084</v>
      </c>
      <c r="Y53" s="5" t="str">
        <f t="shared" ref="Y53:AF53" si="55">MID(D53,LEN(Y1)+1,19)</f>
        <v xml:space="preserve">
5S / 4W</v>
      </c>
      <c r="Z53" s="5" t="str">
        <f t="shared" si="55"/>
        <v xml:space="preserve">
3</v>
      </c>
      <c r="AA53" s="5" t="str">
        <f t="shared" si="55"/>
        <v xml:space="preserve">
CA LAMBERT 6</v>
      </c>
      <c r="AB53" s="5" t="str">
        <f t="shared" si="55"/>
        <v xml:space="preserve">
GEOID12b</v>
      </c>
      <c r="AC53" s="5" t="str">
        <f t="shared" si="55"/>
        <v xml:space="preserve">
04/01/2019</v>
      </c>
      <c r="AD53" s="5" t="str">
        <f t="shared" si="55"/>
        <v xml:space="preserve">
NAD 83</v>
      </c>
      <c r="AE53" s="5" t="str">
        <f t="shared" si="55"/>
        <v xml:space="preserve">
2017.50</v>
      </c>
      <c r="AF53" s="5" t="str">
        <f t="shared" si="55"/>
        <v xml:space="preserve">
NAVD 88</v>
      </c>
      <c r="AG53" s="5" t="str">
        <f>MID(L53,LEN(AG1)+1,50)</f>
        <v xml:space="preserve">
PPK                           PPK</v>
      </c>
      <c r="AH53" s="5" t="str">
        <f>MID(M53,LEN(AH1)-3,11)</f>
        <v xml:space="preserve">2225849.31 </v>
      </c>
      <c r="AI53" s="5" t="str">
        <f>MID(N53,LEN(AI1)-3,11)</f>
        <v xml:space="preserve">6247982.47 </v>
      </c>
      <c r="AJ53" s="5" t="str">
        <f>MID(O53,LEN(AJ1)-3,7)</f>
        <v>1648.96</v>
      </c>
      <c r="AK53" s="5" t="str">
        <f>MID(P53,LEN(AK1)+1,20)</f>
        <v xml:space="preserve">
33°46 16.86236" N</v>
      </c>
      <c r="AL53" s="5" t="str">
        <f>MID(Q53,LEN(AL1)+1,20)</f>
        <v xml:space="preserve">
117°16 55.91949" w</v>
      </c>
      <c r="AM53" s="5" t="str">
        <f>MID(R53,LEN(AM1)-3,9)</f>
        <v xml:space="preserve">1541.455 </v>
      </c>
    </row>
    <row r="54" spans="1:39" x14ac:dyDescent="0.15">
      <c r="A54" s="5" t="str">
        <f>'Original Data Sheets'!A313</f>
        <v>COUNTY
Riverside</v>
      </c>
      <c r="B54" s="5" t="str">
        <f>'Original Data Sheets'!B313</f>
        <v>LOCALITY
RAILROAD CANYON</v>
      </c>
      <c r="C54" s="5" t="str">
        <f>'Original Data Sheets'!D313</f>
        <v>STATION ID
Z 17090</v>
      </c>
      <c r="D54" s="5" t="str">
        <f>'Original Data Sheets'!A314</f>
        <v>TOWNSHIP / RANGE SBB&amp;M
5S / 4W</v>
      </c>
      <c r="E54" s="5" t="str">
        <f>'Original Data Sheets'!B314</f>
        <v>SECTION</v>
      </c>
      <c r="F54" s="5" t="str">
        <f>'Original Data Sheets'!C314</f>
        <v>GRID &amp; ZONE
CA LAMBERT 6</v>
      </c>
      <c r="G54" s="5" t="str">
        <f>'Original Data Sheets'!D314</f>
        <v>GEOID
GEOID12b</v>
      </c>
      <c r="H54" s="5" t="str">
        <f>'Original Data Sheets'!E314</f>
        <v>SURVEY DATE
04/01/2019</v>
      </c>
      <c r="I54" s="5" t="str">
        <f>'Original Data Sheets'!A315</f>
        <v>HORIZONTAL DATUM
NAD 83</v>
      </c>
      <c r="J54" s="5" t="str">
        <f>'Original Data Sheets'!B315</f>
        <v>EPOCH DATE
2017.50</v>
      </c>
      <c r="K54" s="5" t="str">
        <f>'Original Data Sheets'!C315</f>
        <v>VERTICAL DATUM
NAVD 88</v>
      </c>
      <c r="L54" s="5" t="str">
        <f>'Original Data Sheets'!D315</f>
        <v>COLLECTION METHOD
PPK                           PPK</v>
      </c>
      <c r="M54" s="5" t="str">
        <f>'Original Data Sheets'!A316</f>
        <v>NORTHING
2222025.56 FT</v>
      </c>
      <c r="N54" s="5" t="str">
        <f>'Original Data Sheets'!B316</f>
        <v>EASTING
6236769.82 FT</v>
      </c>
      <c r="O54" s="5" t="str">
        <f>'Original Data Sheets'!D316</f>
        <v>ELEVATION
2051.61 FT</v>
      </c>
      <c r="P54" s="5" t="str">
        <f>'Original Data Sheets'!A317</f>
        <v>LATITUDE
33°45 37 91867" N</v>
      </c>
      <c r="Q54" s="5" t="str">
        <f>'Original Data Sheets'!B317</f>
        <v>LONGITUDE
117°19 8 27158" W</v>
      </c>
      <c r="R54" s="5" t="str">
        <f>'Original Data Sheets'!D317</f>
        <v>ELLIPSOID HEIGHT
1943.980 FT</v>
      </c>
      <c r="S54" s="5"/>
      <c r="T54" s="5" t="str">
        <f>'Original Data Sheets'!A318</f>
        <v>DESCRIPTION        SET 3/4" IP
W/ RCFC WCD PLUG FLUSH
SUMMARY</v>
      </c>
      <c r="V54" s="5" t="str">
        <f t="shared" si="45"/>
        <v xml:space="preserve">
Riverside</v>
      </c>
      <c r="W54" s="5" t="str">
        <f t="shared" si="1"/>
        <v xml:space="preserve">
RAILROAD CANYON</v>
      </c>
      <c r="X54" s="5" t="str">
        <f t="shared" si="4"/>
        <v>Z17090</v>
      </c>
      <c r="Y54" s="5" t="str">
        <f t="shared" ref="Y54:AF54" si="56">MID(D54,LEN(Y1)+1,19)</f>
        <v xml:space="preserve">
5S / 4W</v>
      </c>
      <c r="Z54" s="5" t="str">
        <f t="shared" si="56"/>
        <v/>
      </c>
      <c r="AA54" s="5" t="str">
        <f t="shared" si="56"/>
        <v xml:space="preserve">
CA LAMBERT 6</v>
      </c>
      <c r="AB54" s="5" t="str">
        <f t="shared" si="56"/>
        <v xml:space="preserve">
GEOID12b</v>
      </c>
      <c r="AC54" s="5" t="str">
        <f t="shared" si="56"/>
        <v xml:space="preserve">
04/01/2019</v>
      </c>
      <c r="AD54" s="5" t="str">
        <f t="shared" si="56"/>
        <v xml:space="preserve">
NAD 83</v>
      </c>
      <c r="AE54" s="5" t="str">
        <f t="shared" si="56"/>
        <v xml:space="preserve">
2017.50</v>
      </c>
      <c r="AF54" s="5" t="str">
        <f t="shared" si="56"/>
        <v xml:space="preserve">
NAVD 88</v>
      </c>
      <c r="AG54" s="5" t="str">
        <f>MID(L54,LEN(AG1)+1,50)</f>
        <v xml:space="preserve">
PPK                           PPK</v>
      </c>
      <c r="AH54" s="5" t="str">
        <f>MID(M54,LEN(AH1)-3,11)</f>
        <v xml:space="preserve">2222025.56 </v>
      </c>
      <c r="AI54" s="5" t="str">
        <f>MID(N54,LEN(AI1)-3,11)</f>
        <v xml:space="preserve">6236769.82 </v>
      </c>
      <c r="AJ54" s="5" t="str">
        <f>MID(O54,LEN(AJ1)-3,7)</f>
        <v>2051.61</v>
      </c>
      <c r="AK54" s="5" t="str">
        <f>MID(P54,LEN(AK1)+1,20)</f>
        <v xml:space="preserve">
33°45 37 91867" N</v>
      </c>
      <c r="AL54" s="5" t="str">
        <f>MID(Q54,LEN(AL1)+1,20)</f>
        <v xml:space="preserve">
117°19 8 27158" W</v>
      </c>
      <c r="AM54" s="5" t="str">
        <f>MID(R54,LEN(AM1)-3,9)</f>
        <v xml:space="preserve">1943.980 </v>
      </c>
    </row>
    <row r="55" spans="1:39" s="10" customFormat="1" x14ac:dyDescent="0.15">
      <c r="A55" s="11" t="str">
        <f>'Original Data Sheets'!A319</f>
        <v>COUNTY
Riverside</v>
      </c>
      <c r="B55" s="11" t="str">
        <f>'Original Data Sheets'!B319</f>
        <v>LOCALITY
PALM SPRINGS</v>
      </c>
      <c r="C55" s="11" t="str">
        <f>'Original Data Sheets'!D319</f>
        <v>STATION ID
Z 17458</v>
      </c>
      <c r="D55" s="11" t="str">
        <f>'Original Data Sheets'!A320</f>
        <v>TOWNSHIP / RANGE SBB&amp;M
4S / 5E</v>
      </c>
      <c r="E55" s="11" t="str">
        <f>'Original Data Sheets'!B320</f>
        <v>SECTION
29</v>
      </c>
      <c r="F55" s="11" t="str">
        <f>'Original Data Sheets'!C320</f>
        <v>GRID &amp; ZONE
CA LAMBERT 6</v>
      </c>
      <c r="G55" s="11" t="str">
        <f>'Original Data Sheets'!D320</f>
        <v>GEOID
2003</v>
      </c>
      <c r="H55" s="11" t="str">
        <f>'Original Data Sheets'!E320</f>
        <v>SURVEY DATE
04/01/2020</v>
      </c>
      <c r="I55" s="11" t="str">
        <f>'Original Data Sheets'!A321</f>
        <v>HORIZONTAL DATUM
NAD 83</v>
      </c>
      <c r="J55" s="11" t="str">
        <f>'Original Data Sheets'!B321</f>
        <v>EPOCH DATE
2007.00</v>
      </c>
      <c r="K55" s="11" t="str">
        <f>'Original Data Sheets'!C321</f>
        <v>VERTICAL DATUM
NAVD 88</v>
      </c>
      <c r="L55" s="11" t="str">
        <f>'Original Data Sheets'!D321</f>
        <v>COLLECTION METHOD
PPK                           PPK</v>
      </c>
      <c r="M55" s="11" t="str">
        <f>'Original Data Sheets'!A322</f>
        <v>NORTHING
2235286.03 FT</v>
      </c>
      <c r="N55" s="11" t="str">
        <f>'Original Data Sheets'!B322</f>
        <v>EASTING
6492666.43 FT</v>
      </c>
      <c r="O55" s="11" t="str">
        <f>'Original Data Sheets'!D322</f>
        <v>ELEVATION
333.84 FT</v>
      </c>
      <c r="P55" s="11" t="str">
        <f>'Original Data Sheets'!A323</f>
        <v>LATITUDE
33°48'4.83587" N</v>
      </c>
      <c r="Q55" s="11" t="str">
        <f>'Original Data Sheets'!B323</f>
        <v>LONGITUDE
116°28'37.64877" w</v>
      </c>
      <c r="R55" s="11" t="str">
        <f>'Original Data Sheets'!D323</f>
        <v>ELLIPSOID HEIGHT
227.563 FT</v>
      </c>
      <c r="S55" s="11"/>
      <c r="T55" s="11" t="str">
        <f>'Original Data Sheets'!A324</f>
        <v>DESCRIPTION        FD 1" IP
STMPD "CROFT LS 7232" DN 0.5'
SUMMARY              IN CAPPED WELL</v>
      </c>
      <c r="V55" s="11" t="str">
        <f t="shared" si="45"/>
        <v xml:space="preserve">
Riverside</v>
      </c>
      <c r="W55" s="11" t="str">
        <f t="shared" si="1"/>
        <v xml:space="preserve">
PALM SPRINGS</v>
      </c>
      <c r="X55" s="11" t="str">
        <f t="shared" si="4"/>
        <v>Z17458</v>
      </c>
      <c r="Y55" s="11" t="str">
        <f t="shared" ref="Y55:AF55" si="57">MID(D55,LEN(Y1)+1,19)</f>
        <v xml:space="preserve">
4S / 5E</v>
      </c>
      <c r="Z55" s="11" t="str">
        <f t="shared" si="57"/>
        <v xml:space="preserve">
29</v>
      </c>
      <c r="AA55" s="11" t="str">
        <f t="shared" si="57"/>
        <v xml:space="preserve">
CA LAMBERT 6</v>
      </c>
      <c r="AB55" s="11" t="str">
        <f t="shared" si="57"/>
        <v xml:space="preserve">
2003</v>
      </c>
      <c r="AC55" s="11" t="str">
        <f t="shared" si="57"/>
        <v xml:space="preserve">
04/01/2020</v>
      </c>
      <c r="AD55" s="11" t="str">
        <f t="shared" si="57"/>
        <v xml:space="preserve">
NAD 83</v>
      </c>
      <c r="AE55" s="11" t="str">
        <f t="shared" si="57"/>
        <v xml:space="preserve">
2007.00</v>
      </c>
      <c r="AF55" s="11" t="str">
        <f t="shared" si="57"/>
        <v xml:space="preserve">
NAVD 88</v>
      </c>
      <c r="AG55" s="11" t="str">
        <f>MID(L55,LEN(AG1)+1,50)</f>
        <v xml:space="preserve">
PPK                           PPK</v>
      </c>
      <c r="AH55" s="11" t="str">
        <f>MID(M55,LEN(AH1)-3,11)</f>
        <v xml:space="preserve">2235286.03 </v>
      </c>
      <c r="AI55" s="11" t="str">
        <f>MID(N55,LEN(AI1)-3,11)</f>
        <v xml:space="preserve">6492666.43 </v>
      </c>
      <c r="AJ55" s="11" t="str">
        <f>MID(O55,LEN(AJ1)-3,7)</f>
        <v xml:space="preserve">333.84 </v>
      </c>
      <c r="AK55" s="11" t="str">
        <f>MID(P55,LEN(AK1)+1,20)</f>
        <v xml:space="preserve">
33°48'4.83587" N</v>
      </c>
      <c r="AL55" s="11" t="str">
        <f>MID(Q55,LEN(AL1)+1,20)</f>
        <v xml:space="preserve">
116°28'37.64877" w</v>
      </c>
      <c r="AM55" s="11" t="str">
        <f>MID(R55,LEN(AM1)-3,9)</f>
        <v>227.563 F</v>
      </c>
    </row>
    <row r="56" spans="1:39" x14ac:dyDescent="0.15">
      <c r="A56" s="5" t="str">
        <f>'Original Data Sheets'!A325</f>
        <v>COUNTY
Riverside</v>
      </c>
      <c r="B56" s="5" t="str">
        <f>'Original Data Sheets'!B325</f>
        <v>LOCALITY
DESERT HOT SPRINGS</v>
      </c>
      <c r="C56" s="5" t="str">
        <f>'Original Data Sheets'!D325</f>
        <v>STATION ID
Z 17693</v>
      </c>
      <c r="D56" s="5" t="str">
        <f>'Original Data Sheets'!A326</f>
        <v>TOWNSHIP / RANGE SBB&amp;M
2S / 5E</v>
      </c>
      <c r="E56" s="5" t="str">
        <f>'Original Data Sheets'!B326</f>
        <v>SECTION
33</v>
      </c>
      <c r="F56" s="5" t="str">
        <f>'Original Data Sheets'!C326</f>
        <v>GRID &amp; ZONE
CA LAMBERT 6</v>
      </c>
      <c r="G56" s="5" t="str">
        <f>'Original Data Sheets'!D326</f>
        <v>GEOID
Geoid18</v>
      </c>
      <c r="H56" s="5" t="str">
        <f>'Original Data Sheets'!E326</f>
        <v>SURVEY DATE
08/01/2021</v>
      </c>
      <c r="I56" s="5" t="str">
        <f>'Original Data Sheets'!A327</f>
        <v>HORIZONTAL DATUM
NAD 83</v>
      </c>
      <c r="J56" s="5" t="str">
        <f>'Original Data Sheets'!B327</f>
        <v>EPOCH DATE
2017.50</v>
      </c>
      <c r="K56" s="5" t="str">
        <f>'Original Data Sheets'!C327</f>
        <v>VERTICAL DATUM
NAVD 88</v>
      </c>
      <c r="L56" s="5" t="str">
        <f>'Original Data Sheets'!D327</f>
        <v>COLLECTION METHOD
Static                         Static</v>
      </c>
      <c r="M56" s="5" t="str">
        <f>'Original Data Sheets'!A328</f>
        <v>NORTHING
2293284.29 FT</v>
      </c>
      <c r="N56" s="5" t="str">
        <f>'Original Data Sheets'!B328</f>
        <v>EASTING
6495275.55 FT</v>
      </c>
      <c r="O56" s="5" t="str">
        <f>'Original Data Sheets'!D328</f>
        <v>ELEVATION
1467.36 FT</v>
      </c>
      <c r="P56" s="5" t="str">
        <f>'Original Data Sheets'!A329</f>
        <v>LATITUDE
33°57'38.63905" N</v>
      </c>
      <c r="Q56" s="5" t="str">
        <f>'Original Data Sheets'!B329</f>
        <v>LONGITUDE
116°28'8.17465" w</v>
      </c>
      <c r="R56" s="5" t="str">
        <f>'Original Data Sheets'!D329</f>
        <v>ELLIPSOID HEIGHT
1362.298 FT</v>
      </c>
      <c r="S56" s="5"/>
      <c r="T56" s="5" t="str">
        <f>'Original Data Sheets'!A330</f>
        <v>DESCRIPTION        FD GIN SPIKE
W/ PLS 7564 WASHER FLUSH
SUMMARY              IN INT. OF REDBUD AND AVENIDA ALTA LOMA</v>
      </c>
      <c r="V56" s="5" t="str">
        <f t="shared" si="45"/>
        <v xml:space="preserve">
Riverside</v>
      </c>
      <c r="W56" s="5" t="str">
        <f t="shared" si="1"/>
        <v xml:space="preserve">
DESERT HOT SPRINGS</v>
      </c>
      <c r="X56" s="5" t="str">
        <f t="shared" si="4"/>
        <v>Z17693</v>
      </c>
      <c r="Y56" s="5" t="str">
        <f t="shared" ref="Y56:AF56" si="58">MID(D56,LEN(Y1)+1,19)</f>
        <v xml:space="preserve">
2S / 5E</v>
      </c>
      <c r="Z56" s="5" t="str">
        <f t="shared" si="58"/>
        <v xml:space="preserve">
33</v>
      </c>
      <c r="AA56" s="5" t="str">
        <f t="shared" si="58"/>
        <v xml:space="preserve">
CA LAMBERT 6</v>
      </c>
      <c r="AB56" s="5" t="str">
        <f t="shared" si="58"/>
        <v xml:space="preserve">
Geoid18</v>
      </c>
      <c r="AC56" s="5" t="str">
        <f t="shared" si="58"/>
        <v xml:space="preserve">
08/01/2021</v>
      </c>
      <c r="AD56" s="5" t="str">
        <f t="shared" si="58"/>
        <v xml:space="preserve">
NAD 83</v>
      </c>
      <c r="AE56" s="5" t="str">
        <f t="shared" si="58"/>
        <v xml:space="preserve">
2017.50</v>
      </c>
      <c r="AF56" s="5" t="str">
        <f t="shared" si="58"/>
        <v xml:space="preserve">
NAVD 88</v>
      </c>
      <c r="AG56" s="5" t="str">
        <f>MID(L56,LEN(AG1)+1,50)</f>
        <v xml:space="preserve">
Static                         Static</v>
      </c>
      <c r="AH56" s="5" t="str">
        <f>MID(M56,LEN(AH1)-3,11)</f>
        <v xml:space="preserve">2293284.29 </v>
      </c>
      <c r="AI56" s="5" t="str">
        <f>MID(N56,LEN(AI1)-3,11)</f>
        <v xml:space="preserve">6495275.55 </v>
      </c>
      <c r="AJ56" s="5" t="str">
        <f>MID(O56,LEN(AJ1)-3,7)</f>
        <v>1467.36</v>
      </c>
      <c r="AK56" s="5" t="str">
        <f>MID(P56,LEN(AK1)+1,20)</f>
        <v xml:space="preserve">
33°57'38.63905" N</v>
      </c>
      <c r="AL56" s="5" t="str">
        <f>MID(Q56,LEN(AL1)+1,20)</f>
        <v xml:space="preserve">
116°28'8.17465" w</v>
      </c>
      <c r="AM56" s="5" t="str">
        <f>MID(R56,LEN(AM1)-3,9)</f>
        <v xml:space="preserve">1362.298 </v>
      </c>
    </row>
    <row r="57" spans="1:39" x14ac:dyDescent="0.15">
      <c r="A57" s="5" t="str">
        <f>'Original Data Sheets'!A331</f>
        <v>COUNTY
Riverside</v>
      </c>
      <c r="B57" s="5" t="str">
        <f>'Original Data Sheets'!B331</f>
        <v>LOCALITY
DESERT HOT SPRINGS</v>
      </c>
      <c r="C57" s="5" t="str">
        <f>'Original Data Sheets'!D331</f>
        <v>STATION ID
Z 17694</v>
      </c>
      <c r="D57" s="5" t="str">
        <f>'Original Data Sheets'!A332</f>
        <v>TOWNSHIP / RANGE SBB&amp;M
2S / 5E</v>
      </c>
      <c r="E57" s="5" t="str">
        <f>'Original Data Sheets'!B332</f>
        <v>SECTION
33</v>
      </c>
      <c r="F57" s="5" t="str">
        <f>'Original Data Sheets'!C332</f>
        <v>GRID &amp; ZONE
CA LAMBERT 6</v>
      </c>
      <c r="G57" s="5" t="str">
        <f>'Original Data Sheets'!D332</f>
        <v>GEOID
Geoid18</v>
      </c>
      <c r="H57" s="5" t="str">
        <f>'Original Data Sheets'!E332</f>
        <v>SURVEY DATE
08/01/2021</v>
      </c>
      <c r="I57" s="5" t="str">
        <f>'Original Data Sheets'!A333</f>
        <v>HORIZONTAL DATUM
NAD 83</v>
      </c>
      <c r="J57" s="5" t="str">
        <f>'Original Data Sheets'!B333</f>
        <v>EPOCH DATE
2017.50</v>
      </c>
      <c r="K57" s="5" t="str">
        <f>'Original Data Sheets'!C333</f>
        <v>VERTICAL DATUM
NAVD 88</v>
      </c>
      <c r="L57" s="5" t="str">
        <f>'Original Data Sheets'!D333</f>
        <v>COLLECTION METHOD
RTK                           RTK</v>
      </c>
      <c r="M57" s="5" t="str">
        <f>'Original Data Sheets'!A334</f>
        <v>NORTHING
2293098.26 FT</v>
      </c>
      <c r="N57" s="5" t="str">
        <f>'Original Data Sheets'!B334</f>
        <v>EASTING
6496031.23 FT</v>
      </c>
      <c r="O57" s="5" t="str">
        <f>'Original Data Sheets'!D334</f>
        <v>ELEVATION
1472.50 FT</v>
      </c>
      <c r="P57" s="5" t="str">
        <f>'Original Data Sheets'!A335</f>
        <v>LATITUDE
33°57'36.81448" N</v>
      </c>
      <c r="Q57" s="5" t="str">
        <f>'Original Data Sheets'!B335</f>
        <v>LONGITUDE
116°27'59.19894" w</v>
      </c>
      <c r="R57" s="5" t="str">
        <f>'Original Data Sheets'!D335</f>
        <v>ELLIPSOID HEIGHT
1367.446 FT</v>
      </c>
      <c r="S57" s="5"/>
      <c r="T57" s="5" t="str">
        <f>'Original Data Sheets'!A336</f>
        <v>DESCRIPTION        SET NAIL
W/ RCFC WCD TAG FLUSH
SUMMARY</v>
      </c>
      <c r="V57" s="5" t="str">
        <f t="shared" si="45"/>
        <v xml:space="preserve">
Riverside</v>
      </c>
      <c r="W57" s="5" t="str">
        <f t="shared" si="1"/>
        <v xml:space="preserve">
DESERT HOT SPRINGS</v>
      </c>
      <c r="X57" s="5" t="str">
        <f t="shared" si="4"/>
        <v>Z17694</v>
      </c>
      <c r="Y57" s="5" t="str">
        <f t="shared" ref="Y57:AF57" si="59">MID(D57,LEN(Y1)+1,19)</f>
        <v xml:space="preserve">
2S / 5E</v>
      </c>
      <c r="Z57" s="5" t="str">
        <f t="shared" si="59"/>
        <v xml:space="preserve">
33</v>
      </c>
      <c r="AA57" s="5" t="str">
        <f t="shared" si="59"/>
        <v xml:space="preserve">
CA LAMBERT 6</v>
      </c>
      <c r="AB57" s="5" t="str">
        <f t="shared" si="59"/>
        <v xml:space="preserve">
Geoid18</v>
      </c>
      <c r="AC57" s="5" t="str">
        <f t="shared" si="59"/>
        <v xml:space="preserve">
08/01/2021</v>
      </c>
      <c r="AD57" s="5" t="str">
        <f t="shared" si="59"/>
        <v xml:space="preserve">
NAD 83</v>
      </c>
      <c r="AE57" s="5" t="str">
        <f t="shared" si="59"/>
        <v xml:space="preserve">
2017.50</v>
      </c>
      <c r="AF57" s="5" t="str">
        <f t="shared" si="59"/>
        <v xml:space="preserve">
NAVD 88</v>
      </c>
      <c r="AG57" s="5" t="str">
        <f>MID(L57,LEN(AG1)+1,50)</f>
        <v xml:space="preserve">
RTK                           RTK</v>
      </c>
      <c r="AH57" s="5" t="str">
        <f>MID(M57,LEN(AH1)-3,11)</f>
        <v xml:space="preserve">2293098.26 </v>
      </c>
      <c r="AI57" s="5" t="str">
        <f>MID(N57,LEN(AI1)-3,11)</f>
        <v xml:space="preserve">6496031.23 </v>
      </c>
      <c r="AJ57" s="5" t="str">
        <f>MID(O57,LEN(AJ1)-3,7)</f>
        <v>1472.50</v>
      </c>
      <c r="AK57" s="5" t="str">
        <f>MID(P57,LEN(AK1)+1,20)</f>
        <v xml:space="preserve">
33°57'36.81448" N</v>
      </c>
      <c r="AL57" s="5" t="str">
        <f>MID(Q57,LEN(AL1)+1,20)</f>
        <v xml:space="preserve">
116°27'59.19894" w</v>
      </c>
      <c r="AM57" s="5" t="str">
        <f>MID(R57,LEN(AM1)-3,9)</f>
        <v xml:space="preserve">1367.446 </v>
      </c>
    </row>
    <row r="58" spans="1:39" x14ac:dyDescent="0.15">
      <c r="A58" s="5" t="str">
        <f>'Original Data Sheets'!A337</f>
        <v>COUNTY
Riverside</v>
      </c>
      <c r="B58" s="5" t="str">
        <f>'Original Data Sheets'!B337</f>
        <v>LOCALITY
DESERT HOT SPRINGS</v>
      </c>
      <c r="C58" s="5" t="str">
        <f>'Original Data Sheets'!D337</f>
        <v>STATION ID
Z 17695</v>
      </c>
      <c r="D58" s="5" t="str">
        <f>'Original Data Sheets'!A338</f>
        <v>TOWNSHIP / RANGE SBB&amp;M
2S / 5E</v>
      </c>
      <c r="E58" s="5" t="str">
        <f>'Original Data Sheets'!B338</f>
        <v>SECTION
33</v>
      </c>
      <c r="F58" s="5" t="str">
        <f>'Original Data Sheets'!C338</f>
        <v>GRID &amp; ZONE
CA LAMBERT 6</v>
      </c>
      <c r="G58" s="5" t="str">
        <f>'Original Data Sheets'!D338</f>
        <v>GEOID
Geoid18</v>
      </c>
      <c r="H58" s="5" t="str">
        <f>'Original Data Sheets'!E338</f>
        <v>SURVEY DATE
08/01/2021</v>
      </c>
      <c r="I58" s="5" t="str">
        <f>'Original Data Sheets'!A339</f>
        <v>HORIZONTAL DATUM
NAD 83</v>
      </c>
      <c r="J58" s="5" t="str">
        <f>'Original Data Sheets'!B339</f>
        <v>EPOCH DATE
2017.50</v>
      </c>
      <c r="K58" s="5" t="str">
        <f>'Original Data Sheets'!C339</f>
        <v>VERTICAL DATUM
NAVD 88</v>
      </c>
      <c r="L58" s="5" t="str">
        <f>'Original Data Sheets'!D339</f>
        <v>COLLECTION METHOD
Static                         Static</v>
      </c>
      <c r="M58" s="5" t="str">
        <f>'Original Data Sheets'!A340</f>
        <v>NORTHING
2291981.99 FT</v>
      </c>
      <c r="N58" s="5" t="str">
        <f>'Original Data Sheets'!B340</f>
        <v>EASTING
6495492.30 FT</v>
      </c>
      <c r="O58" s="5" t="str">
        <f>'Original Data Sheets'!D340</f>
        <v>ELEVATION
1333.79 FT</v>
      </c>
      <c r="P58" s="5" t="str">
        <f>'Original Data Sheets'!A341</f>
        <v>LATITUDE
33°57'25.76090" N</v>
      </c>
      <c r="Q58" s="5" t="str">
        <f>'Original Data Sheets'!B341</f>
        <v>LONGITUDE
116°28'5.56911" w</v>
      </c>
      <c r="R58" s="5" t="str">
        <f>'Original Data Sheets'!D341</f>
        <v>ELLIPSOID HEIGHT
1228.627 FT</v>
      </c>
      <c r="S58" s="5"/>
      <c r="T58" s="5" t="str">
        <f>'Original Data Sheets'!A342</f>
        <v>DESCRIPTION        SET NAIL
W/ RCFC WCD TAG FLUSH
SUMMARY</v>
      </c>
      <c r="V58" s="5" t="str">
        <f t="shared" si="45"/>
        <v xml:space="preserve">
Riverside</v>
      </c>
      <c r="W58" s="5" t="str">
        <f t="shared" si="1"/>
        <v xml:space="preserve">
DESERT HOT SPRINGS</v>
      </c>
      <c r="X58" s="5" t="str">
        <f t="shared" si="4"/>
        <v>Z17695</v>
      </c>
      <c r="Y58" s="5" t="str">
        <f t="shared" ref="Y58:AF58" si="60">MID(D58,LEN(Y1)+1,19)</f>
        <v xml:space="preserve">
2S / 5E</v>
      </c>
      <c r="Z58" s="5" t="str">
        <f t="shared" si="60"/>
        <v xml:space="preserve">
33</v>
      </c>
      <c r="AA58" s="5" t="str">
        <f t="shared" si="60"/>
        <v xml:space="preserve">
CA LAMBERT 6</v>
      </c>
      <c r="AB58" s="5" t="str">
        <f t="shared" si="60"/>
        <v xml:space="preserve">
Geoid18</v>
      </c>
      <c r="AC58" s="5" t="str">
        <f t="shared" si="60"/>
        <v xml:space="preserve">
08/01/2021</v>
      </c>
      <c r="AD58" s="5" t="str">
        <f t="shared" si="60"/>
        <v xml:space="preserve">
NAD 83</v>
      </c>
      <c r="AE58" s="5" t="str">
        <f t="shared" si="60"/>
        <v xml:space="preserve">
2017.50</v>
      </c>
      <c r="AF58" s="5" t="str">
        <f t="shared" si="60"/>
        <v xml:space="preserve">
NAVD 88</v>
      </c>
      <c r="AG58" s="5" t="str">
        <f>MID(L58,LEN(AG1)+1,50)</f>
        <v xml:space="preserve">
Static                         Static</v>
      </c>
      <c r="AH58" s="5" t="str">
        <f>MID(M58,LEN(AH1)-3,11)</f>
        <v xml:space="preserve">2291981.99 </v>
      </c>
      <c r="AI58" s="5" t="str">
        <f>MID(N58,LEN(AI1)-3,11)</f>
        <v xml:space="preserve">6495492.30 </v>
      </c>
      <c r="AJ58" s="5" t="str">
        <f>MID(O58,LEN(AJ1)-3,7)</f>
        <v>1333.79</v>
      </c>
      <c r="AK58" s="5" t="str">
        <f>MID(P58,LEN(AK1)+1,20)</f>
        <v xml:space="preserve">
33°57'25.76090" N</v>
      </c>
      <c r="AL58" s="5" t="str">
        <f>MID(Q58,LEN(AL1)+1,20)</f>
        <v xml:space="preserve">
116°28'5.56911" w</v>
      </c>
      <c r="AM58" s="5" t="str">
        <f>MID(R58,LEN(AM1)-3,9)</f>
        <v xml:space="preserve">1228.627 </v>
      </c>
    </row>
    <row r="59" spans="1:39" x14ac:dyDescent="0.15">
      <c r="A59" s="5" t="str">
        <f>'Original Data Sheets'!A343</f>
        <v>COUNTY
Riverside</v>
      </c>
      <c r="B59" s="5" t="str">
        <f>'Original Data Sheets'!B343</f>
        <v>LOCALITY
DESERT HOT SPRINGS</v>
      </c>
      <c r="C59" s="5" t="str">
        <f>'Original Data Sheets'!D343</f>
        <v>STATION ID
Z 17696</v>
      </c>
      <c r="D59" s="5" t="str">
        <f>'Original Data Sheets'!A344</f>
        <v>TOWNSHIP / RANGE SBB&amp;M
2S / 5E</v>
      </c>
      <c r="E59" s="5" t="str">
        <f>'Original Data Sheets'!B344</f>
        <v>SECTION
33</v>
      </c>
      <c r="F59" s="5" t="str">
        <f>'Original Data Sheets'!C344</f>
        <v>GRID &amp; ZONE
CA LAMBERT 6</v>
      </c>
      <c r="G59" s="5" t="str">
        <f>'Original Data Sheets'!D344</f>
        <v>GEOID
Geoid18</v>
      </c>
      <c r="H59" s="5" t="str">
        <f>'Original Data Sheets'!E344</f>
        <v>SURVEY DATE
08/01/2021</v>
      </c>
      <c r="I59" s="5" t="str">
        <f>'Original Data Sheets'!A345</f>
        <v>HORIZONTAL DATUM
NAD 83</v>
      </c>
      <c r="J59" s="5" t="str">
        <f>'Original Data Sheets'!B345</f>
        <v>EPOCH DATE
2017.50</v>
      </c>
      <c r="K59" s="5" t="str">
        <f>'Original Data Sheets'!C345</f>
        <v>VERTICAL DATUM
NAVD 88</v>
      </c>
      <c r="L59" s="5" t="str">
        <f>'Original Data Sheets'!D345</f>
        <v>COLLECTION METHOD
RTK                           RTK</v>
      </c>
      <c r="M59" s="5" t="str">
        <f>'Original Data Sheets'!A346</f>
        <v>NORTHING
2290568.31 FT</v>
      </c>
      <c r="N59" s="5" t="str">
        <f>'Original Data Sheets'!B346</f>
        <v>EASTING
6494539.57 FT</v>
      </c>
      <c r="O59" s="5" t="str">
        <f>'Original Data Sheets'!D346</f>
        <v>ELEVATION
1221.46 FT</v>
      </c>
      <c r="P59" s="5" t="str">
        <f>'Original Data Sheets'!A347</f>
        <v>LATITUDE
33°57'11.75650" N</v>
      </c>
      <c r="Q59" s="5" t="str">
        <f>'Original Data Sheets'!B347</f>
        <v>LONGITUDE
116°28'16.84355" w</v>
      </c>
      <c r="R59" s="5" t="str">
        <f>'Original Data Sheets'!D347</f>
        <v>ELLIPSOID HEIGHT
1116.168 FT</v>
      </c>
      <c r="S59" s="5"/>
      <c r="T59" s="5" t="str">
        <f>'Original Data Sheets'!A348</f>
        <v>DESCRIPTION        SET NAIL
W/ RCFC WCD TAG FLUSH
SUMMARY</v>
      </c>
      <c r="V59" s="5" t="str">
        <f t="shared" si="45"/>
        <v xml:space="preserve">
Riverside</v>
      </c>
      <c r="W59" s="5" t="str">
        <f t="shared" si="1"/>
        <v xml:space="preserve">
DESERT HOT SPRINGS</v>
      </c>
      <c r="X59" s="5" t="str">
        <f t="shared" si="4"/>
        <v>Z17696</v>
      </c>
      <c r="Y59" s="5" t="str">
        <f t="shared" ref="Y59:AF59" si="61">MID(D59,LEN(Y1)+1,19)</f>
        <v xml:space="preserve">
2S / 5E</v>
      </c>
      <c r="Z59" s="5" t="str">
        <f t="shared" si="61"/>
        <v xml:space="preserve">
33</v>
      </c>
      <c r="AA59" s="5" t="str">
        <f t="shared" si="61"/>
        <v xml:space="preserve">
CA LAMBERT 6</v>
      </c>
      <c r="AB59" s="5" t="str">
        <f t="shared" si="61"/>
        <v xml:space="preserve">
Geoid18</v>
      </c>
      <c r="AC59" s="5" t="str">
        <f t="shared" si="61"/>
        <v xml:space="preserve">
08/01/2021</v>
      </c>
      <c r="AD59" s="5" t="str">
        <f t="shared" si="61"/>
        <v xml:space="preserve">
NAD 83</v>
      </c>
      <c r="AE59" s="5" t="str">
        <f t="shared" si="61"/>
        <v xml:space="preserve">
2017.50</v>
      </c>
      <c r="AF59" s="5" t="str">
        <f t="shared" si="61"/>
        <v xml:space="preserve">
NAVD 88</v>
      </c>
      <c r="AG59" s="5" t="str">
        <f>MID(L59,LEN(AG1)+1,50)</f>
        <v xml:space="preserve">
RTK                           RTK</v>
      </c>
      <c r="AH59" s="5" t="str">
        <f>MID(M59,LEN(AH1)-3,11)</f>
        <v xml:space="preserve">2290568.31 </v>
      </c>
      <c r="AI59" s="5" t="str">
        <f>MID(N59,LEN(AI1)-3,11)</f>
        <v xml:space="preserve">6494539.57 </v>
      </c>
      <c r="AJ59" s="5" t="str">
        <f>MID(O59,LEN(AJ1)-3,7)</f>
        <v>1221.46</v>
      </c>
      <c r="AK59" s="5" t="str">
        <f>MID(P59,LEN(AK1)+1,20)</f>
        <v xml:space="preserve">
33°57'11.75650" N</v>
      </c>
      <c r="AL59" s="5" t="str">
        <f>MID(Q59,LEN(AL1)+1,20)</f>
        <v xml:space="preserve">
116°28'16.84355" w</v>
      </c>
      <c r="AM59" s="5" t="str">
        <f>MID(R59,LEN(AM1)-3,9)</f>
        <v xml:space="preserve">1116.168 </v>
      </c>
    </row>
    <row r="60" spans="1:39" x14ac:dyDescent="0.15">
      <c r="A60" s="5" t="str">
        <f>'Original Data Sheets'!A349</f>
        <v>COUNTY
Riverside</v>
      </c>
      <c r="B60" s="5" t="str">
        <f>'Original Data Sheets'!B349</f>
        <v>LOCALITY
DESERT HOT SPRINGS</v>
      </c>
      <c r="C60" s="5" t="str">
        <f>'Original Data Sheets'!D349</f>
        <v>STATION ID
Z 17697</v>
      </c>
      <c r="D60" s="5" t="str">
        <f>'Original Data Sheets'!A350</f>
        <v>TOWNSHIP / RANGE SBB&amp;M
2S / 5E</v>
      </c>
      <c r="E60" s="5" t="str">
        <f>'Original Data Sheets'!B350</f>
        <v>SECTION
33</v>
      </c>
      <c r="F60" s="5" t="str">
        <f>'Original Data Sheets'!C350</f>
        <v>GRID &amp; ZONE
CA LAMBERT 6</v>
      </c>
      <c r="G60" s="5" t="str">
        <f>'Original Data Sheets'!D350</f>
        <v>GEOID
Geoid18</v>
      </c>
      <c r="H60" s="5" t="str">
        <f>'Original Data Sheets'!E350</f>
        <v>SURVEY DATE
08/01/2021</v>
      </c>
      <c r="I60" s="5" t="str">
        <f>'Original Data Sheets'!A351</f>
        <v>HORIZONTAL DATUM
NAD 83</v>
      </c>
      <c r="J60" s="5" t="str">
        <f>'Original Data Sheets'!B351</f>
        <v>EPOCH DATE
2017.50</v>
      </c>
      <c r="K60" s="5" t="str">
        <f>'Original Data Sheets'!C351</f>
        <v>VERTICAL DATUM
NAVD 88</v>
      </c>
      <c r="L60" s="5" t="str">
        <f>'Original Data Sheets'!D351</f>
        <v>COLLECTION METHOD
RTK                           RTK</v>
      </c>
      <c r="M60" s="5" t="str">
        <f>'Original Data Sheets'!A352</f>
        <v>NORTHING
2290371.24 FT</v>
      </c>
      <c r="N60" s="5" t="str">
        <f>'Original Data Sheets'!B352</f>
        <v>EASTING
6495847.74 FT</v>
      </c>
      <c r="O60" s="5" t="str">
        <f>'Original Data Sheets'!D352</f>
        <v>ELEVATION
1264.20 FT</v>
      </c>
      <c r="P60" s="5" t="str">
        <f>'Original Data Sheets'!A353</f>
        <v>LATITUDE
33°57'9 83421" N</v>
      </c>
      <c r="Q60" s="5" t="str">
        <f>'Original Data Sheets'!B353</f>
        <v>LONGITUDE
116°28'1 30979" w</v>
      </c>
      <c r="R60" s="5" t="str">
        <f>'Original Data Sheets'!D353</f>
        <v>ELLIPSOID HEIGHT
1158.923 FT</v>
      </c>
      <c r="S60" s="5"/>
      <c r="T60" s="5" t="str">
        <f>'Original Data Sheets'!A354</f>
        <v>DESCRIPTION        SET NAIL
W/ RCFC WCD TAG FLUSH
SUMMARY              S'LY IF CTW</v>
      </c>
      <c r="V60" s="5" t="str">
        <f t="shared" si="45"/>
        <v xml:space="preserve">
Riverside</v>
      </c>
      <c r="W60" s="5" t="str">
        <f t="shared" si="1"/>
        <v xml:space="preserve">
DESERT HOT SPRINGS</v>
      </c>
      <c r="X60" s="5" t="str">
        <f t="shared" si="4"/>
        <v>Z17697</v>
      </c>
      <c r="Y60" s="5" t="str">
        <f t="shared" ref="Y60:AF60" si="62">MID(D60,LEN(Y1)+1,19)</f>
        <v xml:space="preserve">
2S / 5E</v>
      </c>
      <c r="Z60" s="5" t="str">
        <f t="shared" si="62"/>
        <v xml:space="preserve">
33</v>
      </c>
      <c r="AA60" s="5" t="str">
        <f t="shared" si="62"/>
        <v xml:space="preserve">
CA LAMBERT 6</v>
      </c>
      <c r="AB60" s="5" t="str">
        <f t="shared" si="62"/>
        <v xml:space="preserve">
Geoid18</v>
      </c>
      <c r="AC60" s="5" t="str">
        <f t="shared" si="62"/>
        <v xml:space="preserve">
08/01/2021</v>
      </c>
      <c r="AD60" s="5" t="str">
        <f t="shared" si="62"/>
        <v xml:space="preserve">
NAD 83</v>
      </c>
      <c r="AE60" s="5" t="str">
        <f t="shared" si="62"/>
        <v xml:space="preserve">
2017.50</v>
      </c>
      <c r="AF60" s="5" t="str">
        <f t="shared" si="62"/>
        <v xml:space="preserve">
NAVD 88</v>
      </c>
      <c r="AG60" s="5" t="str">
        <f>MID(L60,LEN(AG1)+1,50)</f>
        <v xml:space="preserve">
RTK                           RTK</v>
      </c>
      <c r="AH60" s="5" t="str">
        <f>MID(M60,LEN(AH1)-3,11)</f>
        <v xml:space="preserve">2290371.24 </v>
      </c>
      <c r="AI60" s="5" t="str">
        <f>MID(N60,LEN(AI1)-3,11)</f>
        <v xml:space="preserve">6495847.74 </v>
      </c>
      <c r="AJ60" s="5" t="str">
        <f>MID(O60,LEN(AJ1)-3,7)</f>
        <v>1264.20</v>
      </c>
      <c r="AK60" s="5" t="str">
        <f>MID(P60,LEN(AK1)+1,20)</f>
        <v xml:space="preserve">
33°57'9 83421" N</v>
      </c>
      <c r="AL60" s="5" t="str">
        <f>MID(Q60,LEN(AL1)+1,20)</f>
        <v xml:space="preserve">
116°28'1 30979" w</v>
      </c>
      <c r="AM60" s="5" t="str">
        <f>MID(R60,LEN(AM1)-3,9)</f>
        <v xml:space="preserve">1158.923 </v>
      </c>
    </row>
    <row r="61" spans="1:39" x14ac:dyDescent="0.15">
      <c r="A61" s="5" t="str">
        <f>'Original Data Sheets'!A355</f>
        <v>COUNTY
Riverside</v>
      </c>
      <c r="B61" s="5" t="str">
        <f>'Original Data Sheets'!B355</f>
        <v>LOCALITY
DESERT HOT SPRINGS</v>
      </c>
      <c r="C61" s="5" t="str">
        <f>'Original Data Sheets'!D355</f>
        <v>STATION ID
Z 17698</v>
      </c>
      <c r="D61" s="5" t="str">
        <f>'Original Data Sheets'!A356</f>
        <v>TOWNSHIP / RANGE SBB&amp;M
2S / 5E</v>
      </c>
      <c r="E61" s="5" t="str">
        <f>'Original Data Sheets'!B356</f>
        <v>SECTION
33</v>
      </c>
      <c r="F61" s="5" t="str">
        <f>'Original Data Sheets'!C356</f>
        <v>GRID &amp; ZONE
CA LAMBERT 6</v>
      </c>
      <c r="G61" s="5" t="str">
        <f>'Original Data Sheets'!D356</f>
        <v>GEOID
Geoid18</v>
      </c>
      <c r="H61" s="5" t="str">
        <f>'Original Data Sheets'!E356</f>
        <v>SURVEY DATE
08/01/2021</v>
      </c>
      <c r="I61" s="5" t="str">
        <f>'Original Data Sheets'!A357</f>
        <v>HORIZONTAL DATUM
NAD 83</v>
      </c>
      <c r="J61" s="5" t="str">
        <f>'Original Data Sheets'!B357</f>
        <v>EPOCH DATE
2017.50</v>
      </c>
      <c r="K61" s="5" t="str">
        <f>'Original Data Sheets'!C357</f>
        <v>VERTICAL DATUM
NAVD 88</v>
      </c>
      <c r="L61" s="5" t="str">
        <f>'Original Data Sheets'!D357</f>
        <v>COLLECTION METHOD
Static                         Static</v>
      </c>
      <c r="M61" s="5" t="str">
        <f>'Original Data Sheets'!A358</f>
        <v>NORTHING
2289045.12 FT</v>
      </c>
      <c r="N61" s="5" t="str">
        <f>'Original Data Sheets'!B358</f>
        <v>EASTING
6495029.64 FT</v>
      </c>
      <c r="O61" s="5" t="str">
        <f>'Original Data Sheets'!D358</f>
        <v>ELEVATION
1163.78 FT</v>
      </c>
      <c r="P61" s="5" t="str">
        <f>'Original Data Sheets'!A359</f>
        <v>LATITUDE
33°56'56.69895" N</v>
      </c>
      <c r="Q61" s="5" t="str">
        <f>'Original Data Sheets'!B359</f>
        <v>LONGITUDE
116°28'10.98797" w</v>
      </c>
      <c r="R61" s="5" t="str">
        <f>'Original Data Sheets'!D359</f>
        <v>ELLIPSOID HEIGHT
1058.389 FT</v>
      </c>
      <c r="T61" s="5" t="str">
        <f>'Original Data Sheets'!A360</f>
        <v>DESCRIPTION        SET NAIL
W/ RCFC WCD TAG FLUSH
SUMMARY</v>
      </c>
      <c r="V61" s="5" t="str">
        <f t="shared" si="45"/>
        <v xml:space="preserve">
Riverside</v>
      </c>
      <c r="W61" s="5" t="str">
        <f t="shared" si="1"/>
        <v xml:space="preserve">
DESERT HOT SPRINGS</v>
      </c>
      <c r="X61" s="5" t="str">
        <f t="shared" si="4"/>
        <v>Z17698</v>
      </c>
      <c r="Y61" s="5" t="str">
        <f t="shared" ref="Y61:AF61" si="63">MID(D61,LEN(Y1)+1,19)</f>
        <v xml:space="preserve">
2S / 5E</v>
      </c>
      <c r="Z61" s="5" t="str">
        <f t="shared" si="63"/>
        <v xml:space="preserve">
33</v>
      </c>
      <c r="AA61" s="5" t="str">
        <f t="shared" si="63"/>
        <v xml:space="preserve">
CA LAMBERT 6</v>
      </c>
      <c r="AB61" s="5" t="str">
        <f t="shared" si="63"/>
        <v xml:space="preserve">
Geoid18</v>
      </c>
      <c r="AC61" s="5" t="str">
        <f t="shared" si="63"/>
        <v xml:space="preserve">
08/01/2021</v>
      </c>
      <c r="AD61" s="5" t="str">
        <f t="shared" si="63"/>
        <v xml:space="preserve">
NAD 83</v>
      </c>
      <c r="AE61" s="5" t="str">
        <f t="shared" si="63"/>
        <v xml:space="preserve">
2017.50</v>
      </c>
      <c r="AF61" s="5" t="str">
        <f t="shared" si="63"/>
        <v xml:space="preserve">
NAVD 88</v>
      </c>
      <c r="AG61" s="5" t="str">
        <f>MID(L61,LEN(AG1)+1,50)</f>
        <v xml:space="preserve">
Static                         Static</v>
      </c>
      <c r="AH61" s="5" t="str">
        <f>MID(M61,LEN(AH1)-3,11)</f>
        <v xml:space="preserve">2289045.12 </v>
      </c>
      <c r="AI61" s="5" t="str">
        <f>MID(N61,LEN(AI1)-3,11)</f>
        <v xml:space="preserve">6495029.64 </v>
      </c>
      <c r="AJ61" s="5" t="str">
        <f>MID(O61,LEN(AJ1)-3,7)</f>
        <v>1163.78</v>
      </c>
      <c r="AK61" s="5" t="str">
        <f>MID(P61,LEN(AK1)+1,20)</f>
        <v xml:space="preserve">
33°56'56.69895" N</v>
      </c>
      <c r="AL61" s="5" t="str">
        <f>MID(Q61,LEN(AL1)+1,20)</f>
        <v xml:space="preserve">
116°28'10.98797" w</v>
      </c>
      <c r="AM61" s="5" t="str">
        <f>MID(R61,LEN(AM1)-3,9)</f>
        <v xml:space="preserve">1058.389 </v>
      </c>
    </row>
    <row r="62" spans="1:39" s="10" customFormat="1" x14ac:dyDescent="0.15">
      <c r="A62" s="11" t="str">
        <f>'Original Data Sheets'!A361</f>
        <v>COUNTY
Riverside</v>
      </c>
      <c r="B62" s="11" t="str">
        <f>'Original Data Sheets'!B361</f>
        <v>LOCALITY
DESERT HOT SPRINGS</v>
      </c>
      <c r="C62" s="11" t="str">
        <f>'Original Data Sheets'!D361</f>
        <v>STATION ID
Z 17699</v>
      </c>
      <c r="D62" s="11" t="str">
        <f>'Original Data Sheets'!A362</f>
        <v>TOWNSHIP / RANGE SBB&amp;M
3S / 5E</v>
      </c>
      <c r="E62" s="11" t="str">
        <f>'Original Data Sheets'!B362</f>
        <v>SECTION
4</v>
      </c>
      <c r="F62" s="11" t="str">
        <f>'Original Data Sheets'!C362</f>
        <v>GRID &amp; ZONE
CA LAMBERT 6</v>
      </c>
      <c r="G62" s="11" t="str">
        <f>'Original Data Sheets'!D362</f>
        <v>GEOID
Geoid18</v>
      </c>
      <c r="H62" s="11" t="str">
        <f>'Original Data Sheets'!E362</f>
        <v>SURVEY DATE
08/01/2021</v>
      </c>
      <c r="I62" s="11" t="str">
        <f>'Original Data Sheets'!A363</f>
        <v>HORIZONTAL DATUM
NAD 83</v>
      </c>
      <c r="J62" s="11" t="str">
        <f>'Original Data Sheets'!B363</f>
        <v>EPOCH DATE
2017.50</v>
      </c>
      <c r="K62" s="11" t="str">
        <f>'Original Data Sheets'!C363</f>
        <v>VERTICAL DATUM
NAVD 88</v>
      </c>
      <c r="L62" s="11" t="str">
        <f>'Original Data Sheets'!D363</f>
        <v>COLLECTION METHOD
RTK                           RTK</v>
      </c>
      <c r="M62" s="11" t="str">
        <f>'Original Data Sheets'!A364</f>
        <v>NORTHING
2287731.09 FT</v>
      </c>
      <c r="N62" s="11" t="str">
        <f>'Original Data Sheets'!B364</f>
        <v>EASTING
6494230.79 FT</v>
      </c>
      <c r="O62" s="11" t="str">
        <f>'Original Data Sheets'!D364</f>
        <v>ELEVATION
1082.32 FT</v>
      </c>
      <c r="P62" s="11" t="str">
        <f>'Original Data Sheets'!A365</f>
        <v>LATITUDE
33°56'43.68339" N</v>
      </c>
      <c r="Q62" s="11" t="str">
        <f>'Original Data Sheets'!B365</f>
        <v>LONGITUDE
116°28'20.43705" w</v>
      </c>
      <c r="R62" s="11" t="str">
        <f>'Original Data Sheets'!D365</f>
        <v>ELLIPSOID HEIGHT
976.826 FT</v>
      </c>
      <c r="T62" s="11" t="str">
        <f>'Original Data Sheets'!A366</f>
        <v>DESCRIPTION        SET 1/2" IR
W/ RCFC CONTROL CAP FLUSH
SUMMARY</v>
      </c>
      <c r="V62" s="11" t="str">
        <f t="shared" si="45"/>
        <v xml:space="preserve">
Riverside</v>
      </c>
      <c r="W62" s="11" t="str">
        <f>MID(B62,9,19)</f>
        <v xml:space="preserve">
DESERT HOT SPRINGS</v>
      </c>
      <c r="X62" s="11" t="str">
        <f t="shared" si="4"/>
        <v>Z17699</v>
      </c>
      <c r="Y62" s="11" t="str">
        <f t="shared" ref="Y62:AF62" si="64">MID(D62,LEN(Y1)+1,19)</f>
        <v xml:space="preserve">
3S / 5E</v>
      </c>
      <c r="Z62" s="11" t="str">
        <f t="shared" si="64"/>
        <v xml:space="preserve">
4</v>
      </c>
      <c r="AA62" s="11" t="str">
        <f t="shared" si="64"/>
        <v xml:space="preserve">
CA LAMBERT 6</v>
      </c>
      <c r="AB62" s="11" t="str">
        <f t="shared" si="64"/>
        <v xml:space="preserve">
Geoid18</v>
      </c>
      <c r="AC62" s="11" t="str">
        <f t="shared" si="64"/>
        <v xml:space="preserve">
08/01/2021</v>
      </c>
      <c r="AD62" s="11" t="str">
        <f t="shared" si="64"/>
        <v xml:space="preserve">
NAD 83</v>
      </c>
      <c r="AE62" s="11" t="str">
        <f t="shared" si="64"/>
        <v xml:space="preserve">
2017.50</v>
      </c>
      <c r="AF62" s="11" t="str">
        <f t="shared" si="64"/>
        <v xml:space="preserve">
NAVD 88</v>
      </c>
      <c r="AG62" s="11" t="str">
        <f>MID(L62,LEN(AG1)+1,50)</f>
        <v xml:space="preserve">
RTK                           RTK</v>
      </c>
      <c r="AH62" s="11" t="str">
        <f>MID(M62,LEN(AH1)-3,11)</f>
        <v xml:space="preserve">2287731.09 </v>
      </c>
      <c r="AI62" s="11" t="str">
        <f>MID(N62,LEN(AI1)-3,11)</f>
        <v xml:space="preserve">6494230.79 </v>
      </c>
      <c r="AJ62" s="11" t="str">
        <f>MID(O62,LEN(AJ1)-3,7)</f>
        <v>1082.32</v>
      </c>
      <c r="AK62" s="11" t="str">
        <f>MID(P62,LEN(AK1)+1,20)</f>
        <v xml:space="preserve">
33°56'43.68339" N</v>
      </c>
      <c r="AL62" s="11" t="str">
        <f>MID(Q62,LEN(AL1)+1,20)</f>
        <v xml:space="preserve">
116°28'20.43705" w</v>
      </c>
      <c r="AM62" s="11" t="str">
        <f>MID(R62,LEN(AM1)-3,9)</f>
        <v>976.826 F</v>
      </c>
    </row>
    <row r="63" spans="1:39" x14ac:dyDescent="0.15">
      <c r="A63" s="5" t="str">
        <f>'Original Data Sheets'!A367</f>
        <v>COUNTY
Riverside</v>
      </c>
      <c r="B63" s="5" t="str">
        <f>'Original Data Sheets'!B367</f>
        <v>LOCALITY
DESERT HOT SPRINGS</v>
      </c>
      <c r="C63" s="5" t="str">
        <f>'Original Data Sheets'!D367</f>
        <v>STATION ID
Z 17700</v>
      </c>
      <c r="D63" s="5" t="str">
        <f>'Original Data Sheets'!A368</f>
        <v>TOWNSHIP / RANGE SBB&amp;M
3S / 5E</v>
      </c>
      <c r="E63" s="5" t="str">
        <f>'Original Data Sheets'!B368</f>
        <v>SECTION
4</v>
      </c>
      <c r="F63" s="5" t="str">
        <f>'Original Data Sheets'!C368</f>
        <v>GRID &amp; ZONE
CA LAMBERT 6</v>
      </c>
      <c r="G63" s="5" t="str">
        <f>'Original Data Sheets'!D368</f>
        <v>GEOID
Geoid18</v>
      </c>
      <c r="H63" s="5" t="str">
        <f>'Original Data Sheets'!E368</f>
        <v>SURVEY DATE
08/01/2021</v>
      </c>
      <c r="I63" s="5" t="str">
        <f>'Original Data Sheets'!A369</f>
        <v>HORIZONTAL DATUM
NAD 83</v>
      </c>
      <c r="J63" s="5" t="str">
        <f>'Original Data Sheets'!B369</f>
        <v>EPOCH DATE
2017.50</v>
      </c>
      <c r="K63" s="5" t="str">
        <f>'Original Data Sheets'!C369</f>
        <v>VERTICAL DATUM
NAVD 88</v>
      </c>
      <c r="L63" s="5" t="str">
        <f>'Original Data Sheets'!D369</f>
        <v>COLLECTION METHOD
Static                         Static</v>
      </c>
      <c r="M63" s="5" t="str">
        <f>'Original Data Sheets'!A370</f>
        <v>NORTHING
2287614.73 FT</v>
      </c>
      <c r="N63" s="5" t="str">
        <f>'Original Data Sheets'!B370</f>
        <v>EASTING
6495392.94 FT</v>
      </c>
      <c r="O63" s="5" t="str">
        <f>'Original Data Sheets'!D370</f>
        <v>ELEVATION
1121.00 FT</v>
      </c>
      <c r="P63" s="5" t="str">
        <f>'Original Data Sheets'!A371</f>
        <v>LATITUDE
33°56'42.55665" N</v>
      </c>
      <c r="Q63" s="5" t="str">
        <f>'Original Data Sheets'!B371</f>
        <v>LONGITUDE
116°28'6.63995" w</v>
      </c>
      <c r="R63" s="5" t="str">
        <f>'Original Data Sheets'!D371</f>
        <v>ELLIPSOID HEIGHT
1015.510 FT</v>
      </c>
      <c r="T63" s="5" t="str">
        <f>'Original Data Sheets'!A372</f>
        <v>DESCRIPTION        SET 1/2" IR
W/ RCFC CONTROL CAP FLUSH
SUMMARY</v>
      </c>
      <c r="V63" s="5" t="str">
        <f t="shared" si="45"/>
        <v xml:space="preserve">
Riverside</v>
      </c>
      <c r="W63" s="5" t="str">
        <f t="shared" si="1"/>
        <v xml:space="preserve">
DESERT HOT SPRINGS</v>
      </c>
      <c r="X63" s="5" t="str">
        <f t="shared" si="4"/>
        <v>Z17700</v>
      </c>
      <c r="Y63" s="5" t="str">
        <f t="shared" ref="Y63:AF63" si="65">MID(D63,LEN(Y1)+1,19)</f>
        <v xml:space="preserve">
3S / 5E</v>
      </c>
      <c r="Z63" s="5" t="str">
        <f t="shared" si="65"/>
        <v xml:space="preserve">
4</v>
      </c>
      <c r="AA63" s="5" t="str">
        <f t="shared" si="65"/>
        <v xml:space="preserve">
CA LAMBERT 6</v>
      </c>
      <c r="AB63" s="5" t="str">
        <f t="shared" si="65"/>
        <v xml:space="preserve">
Geoid18</v>
      </c>
      <c r="AC63" s="5" t="str">
        <f t="shared" si="65"/>
        <v xml:space="preserve">
08/01/2021</v>
      </c>
      <c r="AD63" s="5" t="str">
        <f t="shared" si="65"/>
        <v xml:space="preserve">
NAD 83</v>
      </c>
      <c r="AE63" s="5" t="str">
        <f t="shared" si="65"/>
        <v xml:space="preserve">
2017.50</v>
      </c>
      <c r="AF63" s="5" t="str">
        <f t="shared" si="65"/>
        <v xml:space="preserve">
NAVD 88</v>
      </c>
      <c r="AG63" s="5" t="str">
        <f>MID(L63,LEN(AG1)+1,50)</f>
        <v xml:space="preserve">
Static                         Static</v>
      </c>
      <c r="AH63" s="5" t="str">
        <f>MID(M63,LEN(AH1)-3,11)</f>
        <v xml:space="preserve">2287614.73 </v>
      </c>
      <c r="AI63" s="5" t="str">
        <f>MID(N63,LEN(AI1)-3,11)</f>
        <v xml:space="preserve">6495392.94 </v>
      </c>
      <c r="AJ63" s="5" t="str">
        <f>MID(O63,LEN(AJ1)-3,7)</f>
        <v>1121.00</v>
      </c>
      <c r="AK63" s="5" t="str">
        <f>MID(P63,LEN(AK1)+1,20)</f>
        <v xml:space="preserve">
33°56'42.55665" N</v>
      </c>
      <c r="AL63" s="5" t="str">
        <f>MID(Q63,LEN(AL1)+1,20)</f>
        <v xml:space="preserve">
116°28'6.63995" w</v>
      </c>
      <c r="AM63" s="5" t="str">
        <f>MID(R63,LEN(AM1)-3,9)</f>
        <v xml:space="preserve">1015.510 </v>
      </c>
    </row>
    <row r="64" spans="1:39" x14ac:dyDescent="0.15">
      <c r="V64" s="5"/>
    </row>
    <row r="65" spans="22:22" x14ac:dyDescent="0.15">
      <c r="V65" s="5"/>
    </row>
    <row r="66" spans="22:22" x14ac:dyDescent="0.15">
      <c r="V66" s="5"/>
    </row>
    <row r="67" spans="22:22" x14ac:dyDescent="0.15">
      <c r="V67" s="5"/>
    </row>
    <row r="68" spans="22:22" x14ac:dyDescent="0.15">
      <c r="V68" s="5"/>
    </row>
    <row r="69" spans="22:22" x14ac:dyDescent="0.15">
      <c r="V69" s="5"/>
    </row>
    <row r="70" spans="22:22" x14ac:dyDescent="0.15">
      <c r="V70" s="5"/>
    </row>
    <row r="71" spans="22:22" x14ac:dyDescent="0.15">
      <c r="V71" s="5"/>
    </row>
    <row r="72" spans="22:22" x14ac:dyDescent="0.15">
      <c r="V72" s="5"/>
    </row>
    <row r="73" spans="22:22" x14ac:dyDescent="0.15">
      <c r="V73" s="5"/>
    </row>
    <row r="74" spans="22:22" x14ac:dyDescent="0.15">
      <c r="V74" s="5"/>
    </row>
    <row r="75" spans="22:22" x14ac:dyDescent="0.15">
      <c r="V75" s="5"/>
    </row>
    <row r="76" spans="22:22" x14ac:dyDescent="0.15">
      <c r="V76" s="5"/>
    </row>
    <row r="77" spans="22:22" x14ac:dyDescent="0.15">
      <c r="V77" s="5"/>
    </row>
  </sheetData>
  <phoneticPr fontId="5" type="noConversion"/>
  <pageMargins left="0.7" right="0.7" top="0.75" bottom="0.75" header="0.3" footer="0.3"/>
  <pageSetup orientation="portrait" horizontalDpi="0" verticalDpi="0"/>
  <ignoredErrors>
    <ignoredError sqref="AG2 AG3:AG63 AJ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AC21-166E-2B42-BF43-364D01DB6486}">
  <dimension ref="A1:AJ52"/>
  <sheetViews>
    <sheetView topLeftCell="L1" workbookViewId="0">
      <selection activeCell="Q2" sqref="Q2"/>
    </sheetView>
  </sheetViews>
  <sheetFormatPr baseColWidth="10" defaultColWidth="12" defaultRowHeight="13" x14ac:dyDescent="0.15"/>
  <cols>
    <col min="1" max="1" width="9.59765625" bestFit="1" customWidth="1"/>
    <col min="2" max="2" width="23.19921875" bestFit="1" customWidth="1"/>
    <col min="3" max="3" width="9.796875" bestFit="1" customWidth="1"/>
    <col min="4" max="4" width="28.796875" bestFit="1" customWidth="1"/>
    <col min="5" max="5" width="9.796875" bestFit="1" customWidth="1"/>
    <col min="6" max="6" width="16.19921875" bestFit="1" customWidth="1"/>
    <col min="7" max="7" width="11.19921875" bestFit="1" customWidth="1"/>
    <col min="8" max="8" width="15.19921875" bestFit="1" customWidth="1"/>
    <col min="9" max="9" width="22.19921875" bestFit="1" customWidth="1"/>
    <col min="10" max="10" width="10.59765625" bestFit="1" customWidth="1"/>
    <col min="11" max="11" width="13.59765625" bestFit="1" customWidth="1"/>
    <col min="12" max="12" width="24" customWidth="1"/>
    <col min="13" max="13" width="12.796875" bestFit="1" customWidth="1"/>
    <col min="14" max="14" width="11.59765625" bestFit="1" customWidth="1"/>
    <col min="15" max="15" width="13.19921875" bestFit="1" customWidth="1"/>
    <col min="16" max="16" width="18.19921875" bestFit="1" customWidth="1"/>
    <col min="17" max="18" width="19.19921875" bestFit="1" customWidth="1"/>
    <col min="19" max="21" width="19.19921875" customWidth="1"/>
    <col min="22" max="22" width="13.19921875" bestFit="1" customWidth="1"/>
    <col min="24" max="24" width="8" bestFit="1" customWidth="1"/>
    <col min="25" max="25" width="4" bestFit="1" customWidth="1"/>
    <col min="27" max="27" width="2.796875" bestFit="1" customWidth="1"/>
    <col min="28" max="28" width="15" customWidth="1"/>
    <col min="30" max="30" width="19.19921875" bestFit="1" customWidth="1"/>
    <col min="34" max="34" width="24" customWidth="1"/>
    <col min="36" max="36" width="19.19921875" bestFit="1" customWidth="1"/>
  </cols>
  <sheetData>
    <row r="1" spans="1:36" x14ac:dyDescent="0.15">
      <c r="A1" t="s">
        <v>540</v>
      </c>
      <c r="B1" t="s">
        <v>542</v>
      </c>
      <c r="C1" t="s">
        <v>539</v>
      </c>
      <c r="D1" t="s">
        <v>543</v>
      </c>
      <c r="E1" t="s">
        <v>544</v>
      </c>
      <c r="F1" t="s">
        <v>545</v>
      </c>
      <c r="G1" t="s">
        <v>546</v>
      </c>
      <c r="H1" t="s">
        <v>547</v>
      </c>
      <c r="I1" t="s">
        <v>548</v>
      </c>
      <c r="J1" t="s">
        <v>549</v>
      </c>
      <c r="K1" t="s">
        <v>550</v>
      </c>
      <c r="L1" t="s">
        <v>551</v>
      </c>
      <c r="M1" t="s">
        <v>552</v>
      </c>
      <c r="N1" t="s">
        <v>553</v>
      </c>
      <c r="O1" t="s">
        <v>554</v>
      </c>
      <c r="P1" t="s">
        <v>555</v>
      </c>
      <c r="Q1" t="s">
        <v>556</v>
      </c>
      <c r="R1" t="s">
        <v>557</v>
      </c>
      <c r="T1" s="5" t="s">
        <v>975</v>
      </c>
      <c r="U1" s="5" t="s">
        <v>976</v>
      </c>
      <c r="V1" s="5" t="s">
        <v>977</v>
      </c>
      <c r="W1" s="5" t="s">
        <v>555</v>
      </c>
      <c r="X1" s="5" t="s">
        <v>970</v>
      </c>
      <c r="Y1" s="5" t="s">
        <v>971</v>
      </c>
      <c r="Z1" s="5" t="s">
        <v>972</v>
      </c>
      <c r="AB1" s="5" t="s">
        <v>973</v>
      </c>
      <c r="AC1" t="s">
        <v>556</v>
      </c>
      <c r="AD1" s="5" t="s">
        <v>970</v>
      </c>
      <c r="AE1" s="5" t="s">
        <v>971</v>
      </c>
      <c r="AF1" s="5" t="s">
        <v>972</v>
      </c>
      <c r="AH1" s="5" t="s">
        <v>973</v>
      </c>
      <c r="AJ1" s="5" t="s">
        <v>980</v>
      </c>
    </row>
    <row r="2" spans="1:36" ht="28" x14ac:dyDescent="0.15">
      <c r="A2" t="s">
        <v>558</v>
      </c>
      <c r="B2" t="s">
        <v>559</v>
      </c>
      <c r="C2" t="s">
        <v>560</v>
      </c>
      <c r="D2" t="s">
        <v>561</v>
      </c>
      <c r="E2" t="s">
        <v>562</v>
      </c>
      <c r="F2" t="s">
        <v>563</v>
      </c>
      <c r="G2" t="s">
        <v>564</v>
      </c>
      <c r="H2" t="s">
        <v>565</v>
      </c>
      <c r="I2" t="s">
        <v>566</v>
      </c>
      <c r="J2" t="s">
        <v>567</v>
      </c>
      <c r="K2" t="s">
        <v>568</v>
      </c>
      <c r="L2" s="12" t="s">
        <v>967</v>
      </c>
      <c r="M2" t="s">
        <v>569</v>
      </c>
      <c r="N2" t="s">
        <v>570</v>
      </c>
      <c r="O2" t="s">
        <v>571</v>
      </c>
      <c r="P2" s="5" t="s">
        <v>864</v>
      </c>
      <c r="Q2" s="5" t="s">
        <v>960</v>
      </c>
      <c r="R2" t="s">
        <v>572</v>
      </c>
      <c r="T2" s="13">
        <f>CONVERT(M2, "ft", "m")</f>
        <v>668741.00846400007</v>
      </c>
      <c r="U2" s="13">
        <f>CONVERT(N2, "ft", "m")</f>
        <v>1924288.7925120001</v>
      </c>
      <c r="V2" s="13">
        <f>CONVERT(O2, "ft", "m")</f>
        <v>578.22998399999994</v>
      </c>
      <c r="W2" t="s">
        <v>965</v>
      </c>
      <c r="X2" s="5">
        <v>33</v>
      </c>
      <c r="Y2">
        <v>41</v>
      </c>
      <c r="Z2">
        <v>7.8296099999999997</v>
      </c>
      <c r="AA2" t="s">
        <v>963</v>
      </c>
      <c r="AB2">
        <f>X2+(Y2/60)+(Z2/3600)</f>
        <v>33.685508225</v>
      </c>
      <c r="AD2" s="5">
        <v>117</v>
      </c>
      <c r="AE2">
        <v>3</v>
      </c>
      <c r="AF2">
        <v>59.439630000000001</v>
      </c>
      <c r="AG2" t="s">
        <v>974</v>
      </c>
      <c r="AH2">
        <f>(AD2+(AE2/60)+(AF2/3600))</f>
        <v>117.06651100833334</v>
      </c>
      <c r="AJ2">
        <f>CONVERT(R2,"ft","m")</f>
        <v>545.81389439999998</v>
      </c>
    </row>
    <row r="3" spans="1:36" ht="28" x14ac:dyDescent="0.15">
      <c r="A3" t="s">
        <v>558</v>
      </c>
      <c r="B3" t="s">
        <v>573</v>
      </c>
      <c r="C3" t="s">
        <v>574</v>
      </c>
      <c r="D3" t="s">
        <v>575</v>
      </c>
      <c r="E3" t="s">
        <v>576</v>
      </c>
      <c r="F3" t="s">
        <v>563</v>
      </c>
      <c r="G3" t="s">
        <v>564</v>
      </c>
      <c r="H3" t="s">
        <v>577</v>
      </c>
      <c r="I3" t="s">
        <v>566</v>
      </c>
      <c r="J3" t="s">
        <v>578</v>
      </c>
      <c r="K3" t="s">
        <v>579</v>
      </c>
      <c r="L3" s="12" t="s">
        <v>967</v>
      </c>
      <c r="M3" t="s">
        <v>580</v>
      </c>
      <c r="N3" t="s">
        <v>581</v>
      </c>
      <c r="O3" t="s">
        <v>582</v>
      </c>
      <c r="P3" s="5" t="s">
        <v>865</v>
      </c>
      <c r="Q3" s="5" t="s">
        <v>959</v>
      </c>
      <c r="R3">
        <v>754.19600000000003</v>
      </c>
      <c r="T3" s="13">
        <f>CONVERT(M3, "ft", "m")</f>
        <v>707121.95481599995</v>
      </c>
      <c r="U3" s="13">
        <f>CONVERT(N3, "ft", "m")</f>
        <v>1897625.9004480001</v>
      </c>
      <c r="V3" s="13">
        <f>CONVERT(O3, "ft", "m")</f>
        <v>262.85951999999997</v>
      </c>
      <c r="W3" t="s">
        <v>965</v>
      </c>
      <c r="X3" s="5">
        <v>34</v>
      </c>
      <c r="Y3">
        <v>1</v>
      </c>
      <c r="Z3">
        <v>45.488039999999998</v>
      </c>
      <c r="AA3" t="s">
        <v>963</v>
      </c>
      <c r="AB3">
        <f>X3+(Y3/60)+(Z3/3600)</f>
        <v>34.029302233333333</v>
      </c>
      <c r="AD3" s="5">
        <v>117</v>
      </c>
      <c r="AE3">
        <v>21</v>
      </c>
      <c r="AF3">
        <v>30.445740000000001</v>
      </c>
      <c r="AG3" t="s">
        <v>974</v>
      </c>
      <c r="AH3">
        <f t="shared" ref="AH3:AH52" si="0">(AD3+(AE3/60)+(AF3/3600))</f>
        <v>117.35845714999999</v>
      </c>
      <c r="AJ3">
        <f>CONVERT(R3,"ft","m")</f>
        <v>229.87894080000001</v>
      </c>
    </row>
    <row r="4" spans="1:36" ht="42" x14ac:dyDescent="0.15">
      <c r="A4" t="s">
        <v>558</v>
      </c>
      <c r="B4" t="s">
        <v>583</v>
      </c>
      <c r="C4" t="s">
        <v>584</v>
      </c>
      <c r="D4" t="s">
        <v>585</v>
      </c>
      <c r="E4" t="s">
        <v>576</v>
      </c>
      <c r="F4" t="s">
        <v>563</v>
      </c>
      <c r="G4" t="s">
        <v>586</v>
      </c>
      <c r="H4" t="s">
        <v>587</v>
      </c>
      <c r="I4" t="s">
        <v>566</v>
      </c>
      <c r="J4" t="s">
        <v>588</v>
      </c>
      <c r="K4" t="s">
        <v>589</v>
      </c>
      <c r="L4" s="12" t="s">
        <v>967</v>
      </c>
      <c r="M4" t="s">
        <v>590</v>
      </c>
      <c r="N4" t="s">
        <v>591</v>
      </c>
      <c r="O4" t="s">
        <v>592</v>
      </c>
      <c r="P4" s="9" t="s">
        <v>866</v>
      </c>
      <c r="Q4" s="9" t="s">
        <v>958</v>
      </c>
      <c r="R4">
        <v>410.05700000000002</v>
      </c>
      <c r="T4" s="13">
        <f>CONVERT(M4, "ft", "m")</f>
        <v>687726.91512000002</v>
      </c>
      <c r="U4" s="13">
        <f>CONVERT(N4, "ft", "m")</f>
        <v>1975024.8068639999</v>
      </c>
      <c r="V4" s="13">
        <f>CONVERT(O4, "ft", "m")</f>
        <v>157.39872</v>
      </c>
      <c r="W4" t="s">
        <v>965</v>
      </c>
      <c r="X4" s="9">
        <v>33</v>
      </c>
      <c r="Y4">
        <v>51</v>
      </c>
      <c r="Z4">
        <v>32.631619999999998</v>
      </c>
      <c r="AA4" t="s">
        <v>963</v>
      </c>
      <c r="AB4">
        <f>X4+(Y4/60)+(Z4/3600)</f>
        <v>33.859064338888892</v>
      </c>
      <c r="AD4" s="9">
        <v>116</v>
      </c>
      <c r="AE4">
        <v>31</v>
      </c>
      <c r="AF4">
        <v>11.46931</v>
      </c>
      <c r="AG4" t="s">
        <v>974</v>
      </c>
      <c r="AH4">
        <f t="shared" si="0"/>
        <v>116.51985258611111</v>
      </c>
      <c r="AJ4">
        <f>CONVERT(R4,"ft","m")</f>
        <v>124.9853736</v>
      </c>
    </row>
    <row r="5" spans="1:36" ht="42" x14ac:dyDescent="0.15">
      <c r="A5" t="s">
        <v>558</v>
      </c>
      <c r="B5" t="s">
        <v>583</v>
      </c>
      <c r="C5" t="s">
        <v>593</v>
      </c>
      <c r="D5" t="s">
        <v>585</v>
      </c>
      <c r="E5" t="s">
        <v>576</v>
      </c>
      <c r="F5" t="s">
        <v>563</v>
      </c>
      <c r="G5" t="s">
        <v>586</v>
      </c>
      <c r="H5" t="s">
        <v>587</v>
      </c>
      <c r="I5" t="s">
        <v>566</v>
      </c>
      <c r="J5" t="s">
        <v>588</v>
      </c>
      <c r="K5" t="s">
        <v>589</v>
      </c>
      <c r="L5" s="12" t="s">
        <v>967</v>
      </c>
      <c r="M5" t="s">
        <v>594</v>
      </c>
      <c r="N5" t="s">
        <v>595</v>
      </c>
      <c r="O5" t="s">
        <v>596</v>
      </c>
      <c r="P5" s="5" t="s">
        <v>867</v>
      </c>
      <c r="Q5" s="9" t="s">
        <v>957</v>
      </c>
      <c r="R5">
        <v>379.709</v>
      </c>
      <c r="T5" s="13">
        <f>CONVERT(M5, "ft", "m")</f>
        <v>686956.59407999995</v>
      </c>
      <c r="U5" s="13">
        <f>CONVERT(N5, "ft", "m")</f>
        <v>1975735.222512</v>
      </c>
      <c r="V5" s="13">
        <f>CONVERT(O5, "ft", "m")</f>
        <v>148.16327999999999</v>
      </c>
      <c r="W5" t="s">
        <v>965</v>
      </c>
      <c r="X5" s="5">
        <v>33</v>
      </c>
      <c r="Y5">
        <v>51</v>
      </c>
      <c r="Z5">
        <v>7.6888800000000002</v>
      </c>
      <c r="AA5" t="s">
        <v>963</v>
      </c>
      <c r="AB5">
        <f>X5+(Y5/60)+(Z5/3600)</f>
        <v>33.852135799999999</v>
      </c>
      <c r="AD5" s="9">
        <v>116</v>
      </c>
      <c r="AE5">
        <v>30</v>
      </c>
      <c r="AF5">
        <v>43.756279999999997</v>
      </c>
      <c r="AG5" t="s">
        <v>974</v>
      </c>
      <c r="AH5">
        <f t="shared" si="0"/>
        <v>116.51215452222222</v>
      </c>
      <c r="AJ5">
        <f>CONVERT(R5,"ft","m")</f>
        <v>115.7353032</v>
      </c>
    </row>
    <row r="6" spans="1:36" ht="42" x14ac:dyDescent="0.15">
      <c r="A6" t="s">
        <v>558</v>
      </c>
      <c r="B6" t="s">
        <v>583</v>
      </c>
      <c r="C6" t="s">
        <v>599</v>
      </c>
      <c r="D6" t="s">
        <v>597</v>
      </c>
      <c r="E6" t="s">
        <v>598</v>
      </c>
      <c r="F6" t="s">
        <v>563</v>
      </c>
      <c r="G6" t="s">
        <v>586</v>
      </c>
      <c r="H6" t="s">
        <v>587</v>
      </c>
      <c r="I6" t="s">
        <v>566</v>
      </c>
      <c r="J6" t="s">
        <v>588</v>
      </c>
      <c r="K6" t="s">
        <v>589</v>
      </c>
      <c r="L6" s="12" t="s">
        <v>967</v>
      </c>
      <c r="M6" t="s">
        <v>600</v>
      </c>
      <c r="N6" t="s">
        <v>601</v>
      </c>
      <c r="O6" t="s">
        <v>602</v>
      </c>
      <c r="P6" s="5" t="s">
        <v>868</v>
      </c>
      <c r="Q6" s="9" t="s">
        <v>956</v>
      </c>
      <c r="R6">
        <v>239.86199999999999</v>
      </c>
      <c r="T6" s="13">
        <f>CONVERT(M6, "ft", "m")</f>
        <v>682100.47780800005</v>
      </c>
      <c r="U6" s="13">
        <f>CONVERT(N6, "ft", "m")</f>
        <v>1978764.9314639999</v>
      </c>
      <c r="V6" s="13">
        <f>CONVERT(O6, "ft", "m")</f>
        <v>105.52176</v>
      </c>
      <c r="W6" t="s">
        <v>965</v>
      </c>
      <c r="X6" s="5">
        <v>33</v>
      </c>
      <c r="Y6">
        <v>48</v>
      </c>
      <c r="Z6">
        <v>30.30921</v>
      </c>
      <c r="AA6" t="s">
        <v>963</v>
      </c>
      <c r="AB6">
        <f>X6+(Y6/60)+(Z6/3600)</f>
        <v>33.808419224999994</v>
      </c>
      <c r="AD6" s="9">
        <v>116</v>
      </c>
      <c r="AE6">
        <v>28</v>
      </c>
      <c r="AF6">
        <v>45.484139999999996</v>
      </c>
      <c r="AG6" t="s">
        <v>974</v>
      </c>
      <c r="AH6">
        <f t="shared" si="0"/>
        <v>116.47930115</v>
      </c>
      <c r="AJ6">
        <f>CONVERT(R6,"ft","m")</f>
        <v>73.109937599999995</v>
      </c>
    </row>
    <row r="7" spans="1:36" ht="28" x14ac:dyDescent="0.15">
      <c r="A7" t="s">
        <v>558</v>
      </c>
      <c r="B7" t="s">
        <v>583</v>
      </c>
      <c r="C7" t="s">
        <v>603</v>
      </c>
      <c r="D7" t="s">
        <v>597</v>
      </c>
      <c r="E7" t="s">
        <v>604</v>
      </c>
      <c r="F7" t="s">
        <v>563</v>
      </c>
      <c r="G7" t="s">
        <v>586</v>
      </c>
      <c r="H7" t="s">
        <v>587</v>
      </c>
      <c r="I7" t="s">
        <v>566</v>
      </c>
      <c r="J7" t="s">
        <v>588</v>
      </c>
      <c r="K7" t="s">
        <v>589</v>
      </c>
      <c r="L7" s="12" t="s">
        <v>967</v>
      </c>
      <c r="M7" t="s">
        <v>605</v>
      </c>
      <c r="N7" t="s">
        <v>606</v>
      </c>
      <c r="O7" t="s">
        <v>607</v>
      </c>
      <c r="P7" s="5" t="s">
        <v>961</v>
      </c>
      <c r="Q7" s="9" t="s">
        <v>955</v>
      </c>
      <c r="R7">
        <v>193.756</v>
      </c>
      <c r="T7" s="13">
        <f>CONVERT(M7, "ft", "m")</f>
        <v>679682.33481599996</v>
      </c>
      <c r="U7" s="13">
        <f>CONVERT(N7, "ft", "m")</f>
        <v>1979917.554</v>
      </c>
      <c r="V7" s="13">
        <f>CONVERT(O7, "ft", "m")</f>
        <v>91.409519999999986</v>
      </c>
      <c r="W7" t="s">
        <v>965</v>
      </c>
      <c r="X7" s="5">
        <v>33</v>
      </c>
      <c r="Y7">
        <v>47</v>
      </c>
      <c r="Z7">
        <v>11.90452</v>
      </c>
      <c r="AA7" t="s">
        <v>963</v>
      </c>
      <c r="AB7">
        <f>X7+(Y7/60)+(Z7/3600)</f>
        <v>33.786640144444441</v>
      </c>
      <c r="AD7" s="9">
        <v>116</v>
      </c>
      <c r="AE7">
        <v>28</v>
      </c>
      <c r="AF7">
        <v>0.47371000000000002</v>
      </c>
      <c r="AG7" t="s">
        <v>974</v>
      </c>
      <c r="AH7">
        <f t="shared" si="0"/>
        <v>116.46679825277778</v>
      </c>
      <c r="AJ7">
        <f>CONVERT(R7,"ft","m")</f>
        <v>59.056828799999998</v>
      </c>
    </row>
    <row r="8" spans="1:36" ht="28" x14ac:dyDescent="0.15">
      <c r="A8" t="s">
        <v>558</v>
      </c>
      <c r="B8" t="s">
        <v>583</v>
      </c>
      <c r="C8" t="s">
        <v>609</v>
      </c>
      <c r="D8" t="s">
        <v>597</v>
      </c>
      <c r="E8" t="s">
        <v>610</v>
      </c>
      <c r="F8" t="s">
        <v>563</v>
      </c>
      <c r="G8" t="s">
        <v>586</v>
      </c>
      <c r="H8" t="s">
        <v>587</v>
      </c>
      <c r="I8" t="s">
        <v>566</v>
      </c>
      <c r="J8" t="s">
        <v>588</v>
      </c>
      <c r="K8" t="s">
        <v>589</v>
      </c>
      <c r="L8" s="12" t="s">
        <v>967</v>
      </c>
      <c r="M8" t="s">
        <v>611</v>
      </c>
      <c r="N8" t="s">
        <v>612</v>
      </c>
      <c r="O8" t="s">
        <v>613</v>
      </c>
      <c r="P8" s="9" t="s">
        <v>869</v>
      </c>
      <c r="Q8" s="5" t="s">
        <v>954</v>
      </c>
      <c r="R8">
        <v>275.68</v>
      </c>
      <c r="T8" s="13">
        <f>CONVERT(M8, "ft", "m")</f>
        <v>683427.1990560001</v>
      </c>
      <c r="U8" s="13">
        <f>CONVERT(N8, "ft", "m")</f>
        <v>1978494.1075200001</v>
      </c>
      <c r="V8" s="13">
        <f>CONVERT(O8, "ft", "m")</f>
        <v>116.46408</v>
      </c>
      <c r="W8" t="s">
        <v>965</v>
      </c>
      <c r="X8" s="9">
        <v>33</v>
      </c>
      <c r="Y8">
        <v>49</v>
      </c>
      <c r="Z8">
        <v>13.350339999999999</v>
      </c>
      <c r="AA8" t="s">
        <v>963</v>
      </c>
      <c r="AB8">
        <f>X8+(Y8/60)+(Z8/3600)</f>
        <v>33.820375094444451</v>
      </c>
      <c r="AD8" s="5">
        <v>116</v>
      </c>
      <c r="AE8">
        <v>28</v>
      </c>
      <c r="AF8">
        <v>56.128909999999998</v>
      </c>
      <c r="AG8" t="s">
        <v>974</v>
      </c>
      <c r="AH8">
        <f t="shared" si="0"/>
        <v>116.48225803055556</v>
      </c>
      <c r="AJ8">
        <f>CONVERT(R8,"ft","m")</f>
        <v>84.027264000000002</v>
      </c>
    </row>
    <row r="9" spans="1:36" ht="42" x14ac:dyDescent="0.15">
      <c r="A9" t="s">
        <v>558</v>
      </c>
      <c r="B9" t="s">
        <v>583</v>
      </c>
      <c r="C9" t="s">
        <v>614</v>
      </c>
      <c r="D9" t="s">
        <v>597</v>
      </c>
      <c r="E9" t="s">
        <v>615</v>
      </c>
      <c r="F9" t="s">
        <v>563</v>
      </c>
      <c r="G9" t="s">
        <v>586</v>
      </c>
      <c r="H9" t="s">
        <v>587</v>
      </c>
      <c r="I9" t="s">
        <v>566</v>
      </c>
      <c r="J9" t="s">
        <v>588</v>
      </c>
      <c r="K9" t="s">
        <v>589</v>
      </c>
      <c r="L9" s="12" t="s">
        <v>967</v>
      </c>
      <c r="M9" t="s">
        <v>616</v>
      </c>
      <c r="N9" t="s">
        <v>617</v>
      </c>
      <c r="O9" t="s">
        <v>618</v>
      </c>
      <c r="P9" s="9" t="s">
        <v>870</v>
      </c>
      <c r="Q9" s="9" t="s">
        <v>953</v>
      </c>
      <c r="R9">
        <v>248.803</v>
      </c>
      <c r="T9" s="13">
        <f>CONVERT(M9, "ft", "m")</f>
        <v>681486.04063199996</v>
      </c>
      <c r="U9" s="13">
        <f>CONVERT(N9, "ft", "m")</f>
        <v>1979092.3598160001</v>
      </c>
      <c r="V9" s="13">
        <f>CONVERT(O9, "ft", "m")</f>
        <v>108.23448000000002</v>
      </c>
      <c r="W9" t="s">
        <v>965</v>
      </c>
      <c r="X9" s="9">
        <v>33</v>
      </c>
      <c r="Y9">
        <v>48</v>
      </c>
      <c r="Z9">
        <v>10.38988</v>
      </c>
      <c r="AA9" t="s">
        <v>963</v>
      </c>
      <c r="AB9">
        <f>X9+(Y9/60)+(Z9/3600)</f>
        <v>33.802886077777778</v>
      </c>
      <c r="AD9" s="9">
        <v>116</v>
      </c>
      <c r="AE9">
        <v>28</v>
      </c>
      <c r="AF9">
        <v>32.701709999999999</v>
      </c>
      <c r="AG9" t="s">
        <v>974</v>
      </c>
      <c r="AH9">
        <f t="shared" si="0"/>
        <v>116.475750475</v>
      </c>
      <c r="AJ9">
        <f>CONVERT(R9,"ft","m")</f>
        <v>75.835154399999993</v>
      </c>
    </row>
    <row r="10" spans="1:36" ht="42" x14ac:dyDescent="0.15">
      <c r="A10" t="s">
        <v>558</v>
      </c>
      <c r="B10" t="s">
        <v>583</v>
      </c>
      <c r="C10" t="s">
        <v>619</v>
      </c>
      <c r="D10" t="s">
        <v>597</v>
      </c>
      <c r="E10" t="s">
        <v>620</v>
      </c>
      <c r="F10" t="s">
        <v>563</v>
      </c>
      <c r="G10" t="s">
        <v>586</v>
      </c>
      <c r="H10" t="s">
        <v>587</v>
      </c>
      <c r="I10" t="s">
        <v>566</v>
      </c>
      <c r="J10" t="s">
        <v>588</v>
      </c>
      <c r="K10" t="s">
        <v>589</v>
      </c>
      <c r="L10" s="12" t="s">
        <v>967</v>
      </c>
      <c r="M10" t="s">
        <v>621</v>
      </c>
      <c r="N10" t="s">
        <v>622</v>
      </c>
      <c r="O10" t="s">
        <v>623</v>
      </c>
      <c r="P10" s="5" t="s">
        <v>871</v>
      </c>
      <c r="Q10" s="9" t="s">
        <v>952</v>
      </c>
      <c r="R10">
        <v>208.51599999999999</v>
      </c>
      <c r="T10" s="13">
        <f>CONVERT(M10, "ft", "m")</f>
        <v>680210.78486400004</v>
      </c>
      <c r="U10" s="13">
        <f>CONVERT(N10, "ft", "m")</f>
        <v>1979337.3824400001</v>
      </c>
      <c r="V10" s="13">
        <f>CONVERT(O10, "ft", "m")</f>
        <v>95.951040000000006</v>
      </c>
      <c r="W10" t="s">
        <v>965</v>
      </c>
      <c r="X10" s="5">
        <v>33</v>
      </c>
      <c r="Y10">
        <v>47</v>
      </c>
      <c r="Z10">
        <v>29.01652</v>
      </c>
      <c r="AA10" t="s">
        <v>963</v>
      </c>
      <c r="AB10">
        <f>X10+(Y10/60)+(Z10/3600)</f>
        <v>33.791393477777774</v>
      </c>
      <c r="AD10" s="9">
        <v>116</v>
      </c>
      <c r="AE10">
        <v>28</v>
      </c>
      <c r="AF10">
        <v>23.069569999999999</v>
      </c>
      <c r="AG10" t="s">
        <v>974</v>
      </c>
      <c r="AH10">
        <f t="shared" si="0"/>
        <v>116.47307488055556</v>
      </c>
      <c r="AJ10">
        <f>CONVERT(R10,"ft","m")</f>
        <v>63.555676800000001</v>
      </c>
    </row>
    <row r="11" spans="1:36" ht="28" x14ac:dyDescent="0.15">
      <c r="A11" t="s">
        <v>558</v>
      </c>
      <c r="B11" t="s">
        <v>559</v>
      </c>
      <c r="C11" t="s">
        <v>624</v>
      </c>
      <c r="D11" t="s">
        <v>625</v>
      </c>
      <c r="E11" t="s">
        <v>626</v>
      </c>
      <c r="F11" t="s">
        <v>563</v>
      </c>
      <c r="G11" t="s">
        <v>564</v>
      </c>
      <c r="H11" t="s">
        <v>565</v>
      </c>
      <c r="I11" t="s">
        <v>566</v>
      </c>
      <c r="J11" t="s">
        <v>567</v>
      </c>
      <c r="K11" t="s">
        <v>568</v>
      </c>
      <c r="L11" s="12" t="s">
        <v>967</v>
      </c>
      <c r="M11" t="s">
        <v>627</v>
      </c>
      <c r="N11" t="s">
        <v>628</v>
      </c>
      <c r="O11" t="s">
        <v>629</v>
      </c>
      <c r="P11" s="5" t="s">
        <v>872</v>
      </c>
      <c r="Q11" s="9" t="s">
        <v>951</v>
      </c>
      <c r="R11" t="s">
        <v>630</v>
      </c>
      <c r="T11" s="13">
        <f>CONVERT(M11, "ft", "m")</f>
        <v>666332.52763200004</v>
      </c>
      <c r="U11" s="13">
        <f>CONVERT(N11, "ft", "m")</f>
        <v>1924322.93316</v>
      </c>
      <c r="V11" s="13">
        <f>CONVERT(O11, "ft", "m")</f>
        <v>540.50488800000005</v>
      </c>
      <c r="W11" t="s">
        <v>965</v>
      </c>
      <c r="X11" s="5">
        <v>33</v>
      </c>
      <c r="Y11">
        <v>39</v>
      </c>
      <c r="Z11">
        <v>49.671959999999999</v>
      </c>
      <c r="AA11" t="s">
        <v>963</v>
      </c>
      <c r="AB11">
        <f>X11+(Y11/60)+(Z11/3600)</f>
        <v>33.663797766666669</v>
      </c>
      <c r="AD11" s="9">
        <v>117</v>
      </c>
      <c r="AE11">
        <v>3</v>
      </c>
      <c r="AF11">
        <v>57.387799999999999</v>
      </c>
      <c r="AG11" t="s">
        <v>974</v>
      </c>
      <c r="AH11">
        <f t="shared" si="0"/>
        <v>117.06594105555556</v>
      </c>
      <c r="AJ11">
        <f>CONVERT(R11,"ft","m")</f>
        <v>508.10038079999998</v>
      </c>
    </row>
    <row r="12" spans="1:36" ht="28" x14ac:dyDescent="0.15">
      <c r="A12" t="s">
        <v>558</v>
      </c>
      <c r="B12" t="s">
        <v>559</v>
      </c>
      <c r="C12" t="s">
        <v>631</v>
      </c>
      <c r="D12" t="s">
        <v>625</v>
      </c>
      <c r="E12" t="s">
        <v>632</v>
      </c>
      <c r="F12" s="9" t="s">
        <v>563</v>
      </c>
      <c r="G12" t="s">
        <v>564</v>
      </c>
      <c r="H12" t="s">
        <v>565</v>
      </c>
      <c r="I12" t="s">
        <v>566</v>
      </c>
      <c r="J12" t="s">
        <v>567</v>
      </c>
      <c r="K12" t="s">
        <v>568</v>
      </c>
      <c r="L12" s="12" t="s">
        <v>967</v>
      </c>
      <c r="M12" t="s">
        <v>633</v>
      </c>
      <c r="N12" t="s">
        <v>634</v>
      </c>
      <c r="O12" t="s">
        <v>635</v>
      </c>
      <c r="P12" s="9" t="s">
        <v>964</v>
      </c>
      <c r="Q12" s="9" t="s">
        <v>950</v>
      </c>
      <c r="R12" t="s">
        <v>636</v>
      </c>
      <c r="T12" s="13">
        <f>CONVERT(M12, "ft", "m")</f>
        <v>667833.61276799999</v>
      </c>
      <c r="U12" s="13">
        <f>CONVERT(N12, "ft", "m")</f>
        <v>1924323.4543679999</v>
      </c>
      <c r="V12" s="13">
        <f>CONVERT(O12, "ft", "m")</f>
        <v>539.99892</v>
      </c>
      <c r="W12" t="s">
        <v>965</v>
      </c>
      <c r="X12" s="9">
        <v>33</v>
      </c>
      <c r="Y12">
        <v>40</v>
      </c>
      <c r="Z12">
        <v>38.392580000000002</v>
      </c>
      <c r="AA12" t="s">
        <v>963</v>
      </c>
      <c r="AB12">
        <f>X12+(Y12/60)+(Z12/3600)</f>
        <v>33.677331272222219</v>
      </c>
      <c r="AD12" s="9">
        <v>117</v>
      </c>
      <c r="AE12">
        <v>3</v>
      </c>
      <c r="AF12">
        <v>57.823520000000002</v>
      </c>
      <c r="AG12" t="s">
        <v>974</v>
      </c>
      <c r="AH12">
        <f t="shared" si="0"/>
        <v>117.06606208888888</v>
      </c>
      <c r="AJ12">
        <f>CONVERT(R12,"ft","m")</f>
        <v>507.58313520000002</v>
      </c>
    </row>
    <row r="13" spans="1:36" ht="42" x14ac:dyDescent="0.15">
      <c r="A13" t="s">
        <v>558</v>
      </c>
      <c r="B13" t="s">
        <v>583</v>
      </c>
      <c r="C13" t="s">
        <v>637</v>
      </c>
      <c r="D13" t="s">
        <v>597</v>
      </c>
      <c r="E13" t="s">
        <v>620</v>
      </c>
      <c r="F13" t="s">
        <v>563</v>
      </c>
      <c r="G13" t="s">
        <v>586</v>
      </c>
      <c r="H13" t="s">
        <v>638</v>
      </c>
      <c r="I13" t="s">
        <v>566</v>
      </c>
      <c r="J13" t="s">
        <v>588</v>
      </c>
      <c r="K13" t="s">
        <v>589</v>
      </c>
      <c r="L13" s="12" t="s">
        <v>967</v>
      </c>
      <c r="M13" t="s">
        <v>639</v>
      </c>
      <c r="N13" t="s">
        <v>640</v>
      </c>
      <c r="O13" t="s">
        <v>641</v>
      </c>
      <c r="P13" s="9" t="s">
        <v>873</v>
      </c>
      <c r="Q13" s="9" t="s">
        <v>949</v>
      </c>
      <c r="R13">
        <v>210.00200000000001</v>
      </c>
      <c r="T13" s="13">
        <f>CONVERT(M13, "ft", "m")</f>
        <v>680702.46079200006</v>
      </c>
      <c r="U13" s="13">
        <f>CONVERT(N13, "ft", "m")</f>
        <v>1979645.4498960001</v>
      </c>
      <c r="V13" s="13">
        <f>CONVERT(O13, "ft", "m")</f>
        <v>96.527112000000002</v>
      </c>
      <c r="W13" t="s">
        <v>965</v>
      </c>
      <c r="X13" s="9">
        <v>33</v>
      </c>
      <c r="Y13">
        <v>47</v>
      </c>
      <c r="Z13">
        <v>44.995919999999998</v>
      </c>
      <c r="AA13" t="s">
        <v>963</v>
      </c>
      <c r="AB13">
        <f>X13+(Y13/60)+(Z13/3600)</f>
        <v>33.7958322</v>
      </c>
      <c r="AD13" s="9">
        <v>116</v>
      </c>
      <c r="AE13">
        <v>28</v>
      </c>
      <c r="AF13">
        <v>11.134219999999999</v>
      </c>
      <c r="AG13" t="s">
        <v>974</v>
      </c>
      <c r="AH13">
        <f t="shared" si="0"/>
        <v>116.46975950555556</v>
      </c>
      <c r="AJ13">
        <f>CONVERT(R13,"ft","m")</f>
        <v>64.0086096</v>
      </c>
    </row>
    <row r="14" spans="1:36" ht="42" x14ac:dyDescent="0.15">
      <c r="A14" t="s">
        <v>558</v>
      </c>
      <c r="B14" t="s">
        <v>559</v>
      </c>
      <c r="C14" t="s">
        <v>646</v>
      </c>
      <c r="D14" t="s">
        <v>647</v>
      </c>
      <c r="E14" t="s">
        <v>648</v>
      </c>
      <c r="F14" t="s">
        <v>563</v>
      </c>
      <c r="G14" t="s">
        <v>564</v>
      </c>
      <c r="H14" t="s">
        <v>649</v>
      </c>
      <c r="I14" t="s">
        <v>566</v>
      </c>
      <c r="J14" t="s">
        <v>650</v>
      </c>
      <c r="K14" t="s">
        <v>568</v>
      </c>
      <c r="L14" s="12" t="s">
        <v>967</v>
      </c>
      <c r="M14" t="s">
        <v>651</v>
      </c>
      <c r="N14" t="s">
        <v>652</v>
      </c>
      <c r="O14" t="s">
        <v>653</v>
      </c>
      <c r="P14" s="9" t="s">
        <v>962</v>
      </c>
      <c r="Q14" s="9" t="s">
        <v>948</v>
      </c>
      <c r="R14" t="s">
        <v>654</v>
      </c>
      <c r="T14" s="13">
        <f>CONVERT(M14, "ft", "m")</f>
        <v>661832.82314399991</v>
      </c>
      <c r="U14" s="13">
        <f>CONVERT(N14, "ft", "m")</f>
        <v>1930297.6075200001</v>
      </c>
      <c r="V14" s="13">
        <f>CONVERT(O14, "ft", "m")</f>
        <v>744.09604800000011</v>
      </c>
      <c r="W14" t="s">
        <v>965</v>
      </c>
      <c r="X14" s="9">
        <v>33</v>
      </c>
      <c r="Y14">
        <v>37</v>
      </c>
      <c r="Z14">
        <v>25.081579999999999</v>
      </c>
      <c r="AA14" t="s">
        <v>963</v>
      </c>
      <c r="AB14">
        <f>X14+(Y14/60)+(Z14/3600)</f>
        <v>33.62363377222222</v>
      </c>
      <c r="AD14" s="9">
        <v>117</v>
      </c>
      <c r="AE14">
        <v>0</v>
      </c>
      <c r="AF14">
        <v>4.2199400000000002</v>
      </c>
      <c r="AG14" t="s">
        <v>974</v>
      </c>
      <c r="AH14">
        <f t="shared" si="0"/>
        <v>117.00117220555556</v>
      </c>
      <c r="AJ14">
        <f>CONVERT(R14,"ft","m")</f>
        <v>711.9311136</v>
      </c>
    </row>
    <row r="15" spans="1:36" ht="28" x14ac:dyDescent="0.15">
      <c r="A15" t="s">
        <v>558</v>
      </c>
      <c r="B15" t="s">
        <v>559</v>
      </c>
      <c r="C15" t="s">
        <v>655</v>
      </c>
      <c r="D15" t="s">
        <v>647</v>
      </c>
      <c r="E15" t="s">
        <v>608</v>
      </c>
      <c r="F15" t="s">
        <v>563</v>
      </c>
      <c r="G15" t="s">
        <v>564</v>
      </c>
      <c r="H15" t="s">
        <v>649</v>
      </c>
      <c r="I15" t="s">
        <v>566</v>
      </c>
      <c r="J15" t="s">
        <v>650</v>
      </c>
      <c r="K15" t="s">
        <v>568</v>
      </c>
      <c r="L15" s="12" t="s">
        <v>967</v>
      </c>
      <c r="M15" s="5">
        <v>2165647.58</v>
      </c>
      <c r="N15" s="5">
        <v>6343562.8899999997</v>
      </c>
      <c r="O15" s="5">
        <v>2143.8000000000002</v>
      </c>
      <c r="P15" s="5" t="s">
        <v>874</v>
      </c>
      <c r="Q15" s="5" t="s">
        <v>947</v>
      </c>
      <c r="R15" s="5">
        <v>2038.6210000000001</v>
      </c>
      <c r="S15" s="5"/>
      <c r="T15" s="13">
        <f>CONVERT(M15, "ft", "m")</f>
        <v>660089.382384</v>
      </c>
      <c r="U15" s="13">
        <f>CONVERT(N15, "ft", "m")</f>
        <v>1933517.968872</v>
      </c>
      <c r="V15" s="13">
        <f>CONVERT(O15, "ft", "m")</f>
        <v>653.43024000000014</v>
      </c>
      <c r="W15" t="s">
        <v>965</v>
      </c>
      <c r="X15" s="5">
        <v>33</v>
      </c>
      <c r="Y15">
        <v>36</v>
      </c>
      <c r="Z15">
        <v>29.22945</v>
      </c>
      <c r="AA15" t="s">
        <v>963</v>
      </c>
      <c r="AB15">
        <f>X15+(Y15/60)+(Z15/3600)</f>
        <v>33.608119291666668</v>
      </c>
      <c r="AD15" s="5">
        <v>116</v>
      </c>
      <c r="AE15">
        <v>57</v>
      </c>
      <c r="AF15">
        <v>58.812890000000003</v>
      </c>
      <c r="AG15" t="s">
        <v>974</v>
      </c>
      <c r="AH15">
        <f t="shared" si="0"/>
        <v>116.9663369138889</v>
      </c>
      <c r="AJ15">
        <f>CONVERT(R15,"ft","m")</f>
        <v>621.37168080000004</v>
      </c>
    </row>
    <row r="16" spans="1:36" ht="42" x14ac:dyDescent="0.15">
      <c r="A16" t="s">
        <v>558</v>
      </c>
      <c r="B16" t="s">
        <v>559</v>
      </c>
      <c r="C16" t="s">
        <v>656</v>
      </c>
      <c r="D16" t="s">
        <v>647</v>
      </c>
      <c r="E16" t="s">
        <v>657</v>
      </c>
      <c r="F16" t="s">
        <v>563</v>
      </c>
      <c r="G16" t="s">
        <v>564</v>
      </c>
      <c r="H16" t="s">
        <v>649</v>
      </c>
      <c r="I16" t="s">
        <v>566</v>
      </c>
      <c r="J16" t="s">
        <v>650</v>
      </c>
      <c r="K16" t="s">
        <v>568</v>
      </c>
      <c r="L16" s="12" t="s">
        <v>967</v>
      </c>
      <c r="M16" t="s">
        <v>658</v>
      </c>
      <c r="N16" t="s">
        <v>659</v>
      </c>
      <c r="O16" t="s">
        <v>660</v>
      </c>
      <c r="P16" s="9" t="s">
        <v>875</v>
      </c>
      <c r="Q16" s="9" t="s">
        <v>946</v>
      </c>
      <c r="R16" t="s">
        <v>661</v>
      </c>
      <c r="T16" s="13">
        <f>CONVERT(M16, "ft", "m")</f>
        <v>663055.96420799999</v>
      </c>
      <c r="U16" s="13">
        <f>CONVERT(N16, "ft", "m")</f>
        <v>1934472.2763360001</v>
      </c>
      <c r="V16" s="13">
        <f>CONVERT(O16, "ft", "m")</f>
        <v>774.81379200000003</v>
      </c>
      <c r="W16" t="s">
        <v>965</v>
      </c>
      <c r="X16" s="9">
        <v>33</v>
      </c>
      <c r="Y16">
        <v>38</v>
      </c>
      <c r="Z16">
        <v>5.7286599999999996</v>
      </c>
      <c r="AA16" t="s">
        <v>963</v>
      </c>
      <c r="AB16">
        <f>X16+(Y16/60)+(Z16/3600)</f>
        <v>33.634924627777778</v>
      </c>
      <c r="AD16" s="9">
        <v>116</v>
      </c>
      <c r="AE16">
        <v>57</v>
      </c>
      <c r="AF16">
        <v>22.57403</v>
      </c>
      <c r="AG16" t="s">
        <v>974</v>
      </c>
      <c r="AH16">
        <f t="shared" si="0"/>
        <v>116.95627056388889</v>
      </c>
      <c r="AJ16">
        <f>CONVERT(R16,"ft","m")</f>
        <v>742.75889040000004</v>
      </c>
    </row>
    <row r="17" spans="1:36" ht="42" x14ac:dyDescent="0.15">
      <c r="A17" t="s">
        <v>558</v>
      </c>
      <c r="B17" t="s">
        <v>559</v>
      </c>
      <c r="C17" t="s">
        <v>662</v>
      </c>
      <c r="D17" t="s">
        <v>647</v>
      </c>
      <c r="E17" t="s">
        <v>663</v>
      </c>
      <c r="F17" t="s">
        <v>563</v>
      </c>
      <c r="G17" t="s">
        <v>564</v>
      </c>
      <c r="H17" t="s">
        <v>649</v>
      </c>
      <c r="I17" t="s">
        <v>566</v>
      </c>
      <c r="J17" t="s">
        <v>650</v>
      </c>
      <c r="K17" t="s">
        <v>568</v>
      </c>
      <c r="L17" s="12" t="s">
        <v>967</v>
      </c>
      <c r="M17" t="s">
        <v>664</v>
      </c>
      <c r="N17" t="s">
        <v>665</v>
      </c>
      <c r="O17" t="s">
        <v>666</v>
      </c>
      <c r="P17" s="9" t="s">
        <v>876</v>
      </c>
      <c r="Q17" s="9" t="s">
        <v>945</v>
      </c>
      <c r="R17" t="s">
        <v>667</v>
      </c>
      <c r="T17" s="13">
        <f>CONVERT(M17, "ft", "m")</f>
        <v>664521.735216</v>
      </c>
      <c r="U17" s="13">
        <f>CONVERT(N17, "ft", "m")</f>
        <v>1934537.8662479999</v>
      </c>
      <c r="V17" s="13">
        <f>CONVERT(O17, "ft", "m")</f>
        <v>634.91059199999995</v>
      </c>
      <c r="W17" t="s">
        <v>965</v>
      </c>
      <c r="X17" s="9">
        <v>33</v>
      </c>
      <c r="Y17">
        <v>38</v>
      </c>
      <c r="Z17">
        <v>53.318129999999996</v>
      </c>
      <c r="AA17" t="s">
        <v>963</v>
      </c>
      <c r="AB17">
        <f>X17+(Y17/60)+(Z17/3600)</f>
        <v>33.648143924999999</v>
      </c>
      <c r="AD17" s="9">
        <v>116</v>
      </c>
      <c r="AE17">
        <v>57</v>
      </c>
      <c r="AF17">
        <v>20.413869999999999</v>
      </c>
      <c r="AG17" t="s">
        <v>974</v>
      </c>
      <c r="AH17">
        <f t="shared" si="0"/>
        <v>116.95567051944445</v>
      </c>
      <c r="AJ17">
        <f>CONVERT(R17,"ft","m")</f>
        <v>602.8279536</v>
      </c>
    </row>
    <row r="18" spans="1:36" ht="42" x14ac:dyDescent="0.15">
      <c r="A18" t="s">
        <v>558</v>
      </c>
      <c r="B18" t="s">
        <v>559</v>
      </c>
      <c r="C18" t="s">
        <v>668</v>
      </c>
      <c r="D18" t="s">
        <v>647</v>
      </c>
      <c r="E18" t="s">
        <v>669</v>
      </c>
      <c r="F18" s="5" t="s">
        <v>966</v>
      </c>
      <c r="G18" t="s">
        <v>564</v>
      </c>
      <c r="H18" t="s">
        <v>649</v>
      </c>
      <c r="I18" t="s">
        <v>566</v>
      </c>
      <c r="J18" t="s">
        <v>650</v>
      </c>
      <c r="K18" t="s">
        <v>568</v>
      </c>
      <c r="L18" s="12" t="s">
        <v>967</v>
      </c>
      <c r="M18" t="s">
        <v>670</v>
      </c>
      <c r="N18" t="s">
        <v>671</v>
      </c>
      <c r="O18" t="s">
        <v>672</v>
      </c>
      <c r="P18" s="9" t="s">
        <v>877</v>
      </c>
      <c r="Q18" s="9" t="s">
        <v>944</v>
      </c>
      <c r="R18" t="s">
        <v>673</v>
      </c>
      <c r="T18" s="13">
        <f>CONVERT(M18, "ft", "m")</f>
        <v>665999.38732800004</v>
      </c>
      <c r="U18" s="13">
        <f>CONVERT(N18, "ft", "m")</f>
        <v>1932052.0759439999</v>
      </c>
      <c r="V18" s="13">
        <f>CONVERT(O18, "ft", "m")</f>
        <v>602.47682399999997</v>
      </c>
      <c r="W18" t="s">
        <v>965</v>
      </c>
      <c r="X18" s="9">
        <v>33</v>
      </c>
      <c r="Y18">
        <v>39</v>
      </c>
      <c r="Z18">
        <v>40.722110000000001</v>
      </c>
      <c r="AA18" t="s">
        <v>963</v>
      </c>
      <c r="AB18">
        <f>X18+(Y18/60)+(Z18/3600)</f>
        <v>33.661311697222217</v>
      </c>
      <c r="AD18" s="9">
        <v>116</v>
      </c>
      <c r="AE18">
        <v>58</v>
      </c>
      <c r="AF18">
        <v>57.2866</v>
      </c>
      <c r="AG18" t="s">
        <v>974</v>
      </c>
      <c r="AH18">
        <f t="shared" si="0"/>
        <v>116.98257961111111</v>
      </c>
      <c r="AJ18">
        <f>CONVERT(R18,"ft","m")</f>
        <v>570.28933440000003</v>
      </c>
    </row>
    <row r="19" spans="1:36" ht="42" x14ac:dyDescent="0.15">
      <c r="A19" t="s">
        <v>558</v>
      </c>
      <c r="B19" t="s">
        <v>559</v>
      </c>
      <c r="C19" t="s">
        <v>674</v>
      </c>
      <c r="D19" t="s">
        <v>647</v>
      </c>
      <c r="E19" t="s">
        <v>576</v>
      </c>
      <c r="F19" t="s">
        <v>563</v>
      </c>
      <c r="G19" t="s">
        <v>564</v>
      </c>
      <c r="H19" t="s">
        <v>649</v>
      </c>
      <c r="I19" t="s">
        <v>566</v>
      </c>
      <c r="J19" t="s">
        <v>650</v>
      </c>
      <c r="K19" t="s">
        <v>568</v>
      </c>
      <c r="L19" s="12" t="s">
        <v>967</v>
      </c>
      <c r="M19" t="s">
        <v>675</v>
      </c>
      <c r="N19" t="s">
        <v>676</v>
      </c>
      <c r="O19" t="s">
        <v>677</v>
      </c>
      <c r="P19" s="9" t="s">
        <v>878</v>
      </c>
      <c r="Q19" s="9" t="s">
        <v>943</v>
      </c>
      <c r="R19" t="s">
        <v>678</v>
      </c>
      <c r="T19" s="13">
        <f>CONVERT(M19, "ft", "m")</f>
        <v>668602.37932800001</v>
      </c>
      <c r="U19" s="13">
        <f>CONVERT(N19, "ft", "m")</f>
        <v>1935679.601328</v>
      </c>
      <c r="V19" s="13">
        <f>CONVERT(O19, "ft", "m")</f>
        <v>595.74379199999998</v>
      </c>
      <c r="W19" t="s">
        <v>965</v>
      </c>
      <c r="X19" s="9">
        <v>33</v>
      </c>
      <c r="Y19">
        <v>41</v>
      </c>
      <c r="Z19">
        <v>6.0129400000000004</v>
      </c>
      <c r="AA19" t="s">
        <v>963</v>
      </c>
      <c r="AB19">
        <f>X19+(Y19/60)+(Z19/3600)</f>
        <v>33.685003594444439</v>
      </c>
      <c r="AD19" s="9">
        <v>116</v>
      </c>
      <c r="AE19">
        <v>56</v>
      </c>
      <c r="AF19">
        <v>37.158389999999997</v>
      </c>
      <c r="AG19" t="s">
        <v>974</v>
      </c>
      <c r="AH19">
        <f t="shared" si="0"/>
        <v>116.94365510833333</v>
      </c>
      <c r="AJ19">
        <f>CONVERT(R19,"ft","m")</f>
        <v>563.5715424</v>
      </c>
    </row>
    <row r="20" spans="1:36" ht="42" x14ac:dyDescent="0.15">
      <c r="A20" t="s">
        <v>558</v>
      </c>
      <c r="B20" t="s">
        <v>559</v>
      </c>
      <c r="C20" t="s">
        <v>679</v>
      </c>
      <c r="D20" t="s">
        <v>680</v>
      </c>
      <c r="E20" t="s">
        <v>681</v>
      </c>
      <c r="F20" t="s">
        <v>563</v>
      </c>
      <c r="G20" t="s">
        <v>564</v>
      </c>
      <c r="H20" t="s">
        <v>649</v>
      </c>
      <c r="I20" t="s">
        <v>566</v>
      </c>
      <c r="J20" t="s">
        <v>650</v>
      </c>
      <c r="K20" t="s">
        <v>568</v>
      </c>
      <c r="L20" s="12" t="s">
        <v>967</v>
      </c>
      <c r="M20" t="s">
        <v>682</v>
      </c>
      <c r="N20" t="s">
        <v>683</v>
      </c>
      <c r="O20" t="s">
        <v>684</v>
      </c>
      <c r="P20" s="9" t="s">
        <v>879</v>
      </c>
      <c r="Q20" s="9" t="s">
        <v>942</v>
      </c>
      <c r="R20" t="s">
        <v>685</v>
      </c>
      <c r="T20" s="13">
        <f>CONVERT(M20, "ft", "m")</f>
        <v>660092.64069599996</v>
      </c>
      <c r="U20" s="13">
        <f>CONVERT(N20, "ft", "m")</f>
        <v>1937534.348952</v>
      </c>
      <c r="V20" s="13">
        <f>CONVERT(O20, "ft", "m")</f>
        <v>780.32152799999994</v>
      </c>
      <c r="W20" t="s">
        <v>965</v>
      </c>
      <c r="X20" s="9">
        <v>33</v>
      </c>
      <c r="Y20">
        <v>36</v>
      </c>
      <c r="Z20">
        <v>30.20384</v>
      </c>
      <c r="AA20" t="s">
        <v>963</v>
      </c>
      <c r="AB20">
        <f>X20+(Y20/60)+(Z20/3600)</f>
        <v>33.608389955555559</v>
      </c>
      <c r="AD20" s="9">
        <v>116</v>
      </c>
      <c r="AE20">
        <v>55</v>
      </c>
      <c r="AF20">
        <v>23.014900000000001</v>
      </c>
      <c r="AG20" t="s">
        <v>974</v>
      </c>
      <c r="AH20">
        <f t="shared" si="0"/>
        <v>116.92305969444445</v>
      </c>
      <c r="AJ20">
        <f>CONVERT(R20,"ft","m")</f>
        <v>748.40317679999998</v>
      </c>
    </row>
    <row r="21" spans="1:36" ht="42" x14ac:dyDescent="0.15">
      <c r="A21" t="s">
        <v>558</v>
      </c>
      <c r="B21" t="s">
        <v>559</v>
      </c>
      <c r="C21" t="s">
        <v>686</v>
      </c>
      <c r="D21" t="s">
        <v>680</v>
      </c>
      <c r="E21" t="s">
        <v>687</v>
      </c>
      <c r="F21" t="s">
        <v>563</v>
      </c>
      <c r="G21" t="s">
        <v>564</v>
      </c>
      <c r="H21" t="s">
        <v>649</v>
      </c>
      <c r="I21" t="s">
        <v>566</v>
      </c>
      <c r="J21" t="s">
        <v>650</v>
      </c>
      <c r="K21" t="s">
        <v>568</v>
      </c>
      <c r="L21" s="12" t="s">
        <v>967</v>
      </c>
      <c r="M21" t="s">
        <v>688</v>
      </c>
      <c r="N21" t="s">
        <v>689</v>
      </c>
      <c r="O21" t="s">
        <v>690</v>
      </c>
      <c r="P21" s="9" t="s">
        <v>880</v>
      </c>
      <c r="Q21" s="9" t="s">
        <v>941</v>
      </c>
      <c r="R21" t="s">
        <v>691</v>
      </c>
      <c r="T21" s="13">
        <f>CONVERT(M21, "ft", "m")</f>
        <v>667483.20859199995</v>
      </c>
      <c r="U21" s="13">
        <f>CONVERT(N21, "ft", "m")</f>
        <v>1938773.970552</v>
      </c>
      <c r="V21" s="13">
        <f>CONVERT(O21, "ft", "m")</f>
        <v>652.16227200000003</v>
      </c>
      <c r="W21" t="s">
        <v>965</v>
      </c>
      <c r="X21" s="9">
        <v>33</v>
      </c>
      <c r="Y21">
        <v>40</v>
      </c>
      <c r="Z21">
        <v>30.3399</v>
      </c>
      <c r="AA21" t="s">
        <v>963</v>
      </c>
      <c r="AB21">
        <f>X21+(Y21/60)+(Z21/3600)</f>
        <v>33.675094416666667</v>
      </c>
      <c r="AD21" s="9">
        <v>116</v>
      </c>
      <c r="AE21">
        <v>54</v>
      </c>
      <c r="AF21">
        <v>36.744079999999997</v>
      </c>
      <c r="AG21" t="s">
        <v>974</v>
      </c>
      <c r="AH21">
        <f t="shared" si="0"/>
        <v>116.91020668888889</v>
      </c>
      <c r="AJ21">
        <f>CONVERT(R21,"ft","m")</f>
        <v>620.12200080000002</v>
      </c>
    </row>
    <row r="22" spans="1:36" ht="42" x14ac:dyDescent="0.15">
      <c r="A22" t="s">
        <v>558</v>
      </c>
      <c r="B22" t="s">
        <v>559</v>
      </c>
      <c r="C22" t="s">
        <v>692</v>
      </c>
      <c r="D22" t="s">
        <v>693</v>
      </c>
      <c r="E22" t="s">
        <v>604</v>
      </c>
      <c r="F22" t="s">
        <v>563</v>
      </c>
      <c r="G22" t="s">
        <v>564</v>
      </c>
      <c r="H22" t="s">
        <v>649</v>
      </c>
      <c r="I22" t="s">
        <v>566</v>
      </c>
      <c r="J22" t="s">
        <v>650</v>
      </c>
      <c r="K22" t="s">
        <v>568</v>
      </c>
      <c r="L22" s="12" t="s">
        <v>968</v>
      </c>
      <c r="M22" t="s">
        <v>694</v>
      </c>
      <c r="N22" t="s">
        <v>695</v>
      </c>
      <c r="O22" t="s">
        <v>696</v>
      </c>
      <c r="P22" s="9" t="s">
        <v>881</v>
      </c>
      <c r="Q22" s="9" t="s">
        <v>940</v>
      </c>
      <c r="R22" t="s">
        <v>697</v>
      </c>
      <c r="T22" s="13">
        <f>CONVERT(M22, "ft", "m")</f>
        <v>668727.31989599997</v>
      </c>
      <c r="U22" s="13">
        <f>CONVERT(N22, "ft", "m")</f>
        <v>1940523.507312</v>
      </c>
      <c r="V22" s="13">
        <f>CONVERT(O22, "ft", "m")</f>
        <v>829.40347199999997</v>
      </c>
      <c r="W22" t="s">
        <v>965</v>
      </c>
      <c r="X22" s="9">
        <v>33</v>
      </c>
      <c r="Y22">
        <v>41</v>
      </c>
      <c r="Z22">
        <v>11.07469</v>
      </c>
      <c r="AA22" t="s">
        <v>963</v>
      </c>
      <c r="AB22">
        <f>X22+(Y22/60)+(Z22/3600)</f>
        <v>33.686409636111108</v>
      </c>
      <c r="AD22" s="9">
        <v>116</v>
      </c>
      <c r="AE22">
        <v>53</v>
      </c>
      <c r="AF22">
        <v>29.122869999999999</v>
      </c>
      <c r="AG22" t="s">
        <v>974</v>
      </c>
      <c r="AH22">
        <f t="shared" si="0"/>
        <v>116.89142301944445</v>
      </c>
      <c r="AJ22">
        <f>CONVERT(R22,"ft","m")</f>
        <v>797.39307120000001</v>
      </c>
    </row>
    <row r="23" spans="1:36" ht="28" x14ac:dyDescent="0.15">
      <c r="A23" t="s">
        <v>558</v>
      </c>
      <c r="B23" t="s">
        <v>559</v>
      </c>
      <c r="C23" t="s">
        <v>698</v>
      </c>
      <c r="D23" t="s">
        <v>561</v>
      </c>
      <c r="E23" t="s">
        <v>608</v>
      </c>
      <c r="F23" t="s">
        <v>563</v>
      </c>
      <c r="G23" t="s">
        <v>564</v>
      </c>
      <c r="H23" t="s">
        <v>565</v>
      </c>
      <c r="I23" t="s">
        <v>566</v>
      </c>
      <c r="J23" t="s">
        <v>567</v>
      </c>
      <c r="K23" t="s">
        <v>568</v>
      </c>
      <c r="L23" s="12" t="s">
        <v>967</v>
      </c>
      <c r="M23" t="s">
        <v>699</v>
      </c>
      <c r="N23" t="s">
        <v>700</v>
      </c>
      <c r="O23" t="s">
        <v>701</v>
      </c>
      <c r="P23" s="9" t="s">
        <v>882</v>
      </c>
      <c r="Q23" s="9" t="s">
        <v>939</v>
      </c>
      <c r="R23" t="s">
        <v>702</v>
      </c>
      <c r="T23" s="13">
        <f>CONVERT(M23, "ft", "m")</f>
        <v>668750.719392</v>
      </c>
      <c r="U23" s="13">
        <f>CONVERT(N23, "ft", "m")</f>
        <v>1923430.436088</v>
      </c>
      <c r="V23" s="13">
        <f>CONVERT(O23, "ft", "m")</f>
        <v>452.76515999999998</v>
      </c>
      <c r="W23" t="s">
        <v>965</v>
      </c>
      <c r="X23" s="9">
        <v>33</v>
      </c>
      <c r="Y23">
        <v>41</v>
      </c>
      <c r="Z23">
        <v>7.9306900000000002</v>
      </c>
      <c r="AA23" t="s">
        <v>963</v>
      </c>
      <c r="AB23">
        <f>X23+(Y23/60)+(Z23/3600)</f>
        <v>33.685536302777777</v>
      </c>
      <c r="AD23" s="9">
        <v>117</v>
      </c>
      <c r="AE23">
        <v>4</v>
      </c>
      <c r="AF23">
        <v>32.773609999999998</v>
      </c>
      <c r="AG23" t="s">
        <v>974</v>
      </c>
      <c r="AH23">
        <f t="shared" si="0"/>
        <v>117.07577044722221</v>
      </c>
      <c r="AJ23">
        <f>CONVERT(R23,"ft","m")</f>
        <v>420.3277344</v>
      </c>
    </row>
    <row r="24" spans="1:36" ht="42" x14ac:dyDescent="0.15">
      <c r="A24" t="s">
        <v>558</v>
      </c>
      <c r="B24" t="s">
        <v>559</v>
      </c>
      <c r="C24" t="s">
        <v>703</v>
      </c>
      <c r="D24" t="s">
        <v>625</v>
      </c>
      <c r="E24" t="s">
        <v>704</v>
      </c>
      <c r="F24" t="s">
        <v>563</v>
      </c>
      <c r="G24" t="s">
        <v>564</v>
      </c>
      <c r="H24" t="s">
        <v>565</v>
      </c>
      <c r="I24" t="s">
        <v>566</v>
      </c>
      <c r="J24" t="s">
        <v>567</v>
      </c>
      <c r="K24" t="s">
        <v>568</v>
      </c>
      <c r="L24" s="12" t="s">
        <v>967</v>
      </c>
      <c r="M24" t="s">
        <v>705</v>
      </c>
      <c r="N24" t="s">
        <v>706</v>
      </c>
      <c r="O24" t="s">
        <v>707</v>
      </c>
      <c r="P24" s="9" t="s">
        <v>883</v>
      </c>
      <c r="Q24" s="9" t="s">
        <v>938</v>
      </c>
      <c r="R24" t="s">
        <v>708</v>
      </c>
      <c r="T24" s="13">
        <f>CONVERT(M24, "ft", "m")</f>
        <v>667762.21641600004</v>
      </c>
      <c r="U24" s="13">
        <f>CONVERT(N24, "ft", "m")</f>
        <v>1917779.419704</v>
      </c>
      <c r="V24" s="13">
        <f>CONVERT(O24, "ft", "m")</f>
        <v>436.56808799999999</v>
      </c>
      <c r="W24" t="s">
        <v>965</v>
      </c>
      <c r="X24" s="9">
        <v>33</v>
      </c>
      <c r="Y24">
        <v>40</v>
      </c>
      <c r="Z24">
        <v>34.341030000000003</v>
      </c>
      <c r="AA24" t="s">
        <v>963</v>
      </c>
      <c r="AB24">
        <f>X24+(Y24/60)+(Z24/3600)</f>
        <v>33.676205841666665</v>
      </c>
      <c r="AD24" s="9">
        <v>117</v>
      </c>
      <c r="AE24">
        <v>8</v>
      </c>
      <c r="AF24">
        <v>11.84629</v>
      </c>
      <c r="AG24" t="s">
        <v>974</v>
      </c>
      <c r="AH24">
        <f t="shared" si="0"/>
        <v>117.13662396944446</v>
      </c>
      <c r="AJ24">
        <f>CONVERT(R24,"ft","m")</f>
        <v>404.0099616</v>
      </c>
    </row>
    <row r="25" spans="1:36" ht="42" x14ac:dyDescent="0.15">
      <c r="A25" t="s">
        <v>558</v>
      </c>
      <c r="B25" t="s">
        <v>559</v>
      </c>
      <c r="C25" t="s">
        <v>709</v>
      </c>
      <c r="D25" t="s">
        <v>625</v>
      </c>
      <c r="E25" t="s">
        <v>710</v>
      </c>
      <c r="F25" t="s">
        <v>563</v>
      </c>
      <c r="G25" t="s">
        <v>564</v>
      </c>
      <c r="H25" t="s">
        <v>565</v>
      </c>
      <c r="I25" t="s">
        <v>566</v>
      </c>
      <c r="J25" t="s">
        <v>567</v>
      </c>
      <c r="K25" t="s">
        <v>568</v>
      </c>
      <c r="L25" s="12" t="s">
        <v>967</v>
      </c>
      <c r="M25" t="s">
        <v>711</v>
      </c>
      <c r="N25" t="s">
        <v>712</v>
      </c>
      <c r="O25" t="s">
        <v>713</v>
      </c>
      <c r="P25" s="9" t="s">
        <v>884</v>
      </c>
      <c r="Q25" s="9" t="s">
        <v>937</v>
      </c>
      <c r="R25" t="s">
        <v>714</v>
      </c>
      <c r="T25" s="13">
        <f>CONVERT(M25, "ft", "m")</f>
        <v>667730.40139200003</v>
      </c>
      <c r="U25" s="13">
        <f>CONVERT(N25, "ft", "m")</f>
        <v>1922600.685144</v>
      </c>
      <c r="V25" s="13">
        <f>CONVERT(O25, "ft", "m")</f>
        <v>450.71080799999999</v>
      </c>
      <c r="W25" t="s">
        <v>965</v>
      </c>
      <c r="X25" s="9">
        <v>33</v>
      </c>
      <c r="Y25">
        <v>40</v>
      </c>
      <c r="Z25">
        <v>34.600020000000001</v>
      </c>
      <c r="AA25" t="s">
        <v>963</v>
      </c>
      <c r="AB25">
        <f>X25+(Y25/60)+(Z25/3600)</f>
        <v>33.676277783333333</v>
      </c>
      <c r="AD25" s="9">
        <v>117</v>
      </c>
      <c r="AE25">
        <v>5</v>
      </c>
      <c r="AF25">
        <v>4.6715</v>
      </c>
      <c r="AG25" t="s">
        <v>974</v>
      </c>
      <c r="AH25">
        <f t="shared" si="0"/>
        <v>117.08463097222221</v>
      </c>
      <c r="AJ25">
        <f>CONVERT(R25,"ft","m")</f>
        <v>418.2581424</v>
      </c>
    </row>
    <row r="26" spans="1:36" ht="28" x14ac:dyDescent="0.15">
      <c r="A26" t="s">
        <v>558</v>
      </c>
      <c r="B26" t="s">
        <v>559</v>
      </c>
      <c r="C26" t="s">
        <v>715</v>
      </c>
      <c r="D26" t="s">
        <v>625</v>
      </c>
      <c r="E26" t="s">
        <v>716</v>
      </c>
      <c r="F26" t="s">
        <v>563</v>
      </c>
      <c r="G26" t="s">
        <v>564</v>
      </c>
      <c r="H26" t="s">
        <v>565</v>
      </c>
      <c r="I26" t="s">
        <v>566</v>
      </c>
      <c r="J26" t="s">
        <v>567</v>
      </c>
      <c r="K26" t="s">
        <v>568</v>
      </c>
      <c r="L26" s="12" t="s">
        <v>967</v>
      </c>
      <c r="M26" t="s">
        <v>717</v>
      </c>
      <c r="N26" t="s">
        <v>718</v>
      </c>
      <c r="O26" t="s">
        <v>719</v>
      </c>
      <c r="P26" s="9" t="s">
        <v>885</v>
      </c>
      <c r="Q26" s="9" t="s">
        <v>936</v>
      </c>
      <c r="R26" t="s">
        <v>720</v>
      </c>
      <c r="T26" s="13">
        <f>CONVERT(M26, "ft", "m")</f>
        <v>665003.17900799995</v>
      </c>
      <c r="U26" s="13">
        <f>CONVERT(N26, "ft", "m")</f>
        <v>1922610.015072</v>
      </c>
      <c r="V26" s="13">
        <f>CONVERT(O26, "ft", "m")</f>
        <v>456.62392799999998</v>
      </c>
      <c r="W26" t="s">
        <v>965</v>
      </c>
      <c r="X26" s="9">
        <v>33</v>
      </c>
      <c r="Y26">
        <v>39</v>
      </c>
      <c r="Z26">
        <v>6.0853299999999999</v>
      </c>
      <c r="AA26" t="s">
        <v>963</v>
      </c>
      <c r="AB26">
        <f>X26+(Y26/60)+(Z26/3600)</f>
        <v>33.651690369444445</v>
      </c>
      <c r="AD26" s="9">
        <v>117</v>
      </c>
      <c r="AE26">
        <v>5</v>
      </c>
      <c r="AF26">
        <v>3.4620600000000001</v>
      </c>
      <c r="AG26" t="s">
        <v>974</v>
      </c>
      <c r="AH26">
        <f t="shared" si="0"/>
        <v>117.08429501666666</v>
      </c>
      <c r="AJ26">
        <f>CONVERT(R26,"ft","m")</f>
        <v>424.18924559999994</v>
      </c>
    </row>
    <row r="27" spans="1:36" ht="42" x14ac:dyDescent="0.15">
      <c r="A27" t="s">
        <v>558</v>
      </c>
      <c r="B27" t="s">
        <v>559</v>
      </c>
      <c r="C27" t="s">
        <v>721</v>
      </c>
      <c r="D27" t="s">
        <v>625</v>
      </c>
      <c r="E27" t="s">
        <v>615</v>
      </c>
      <c r="F27" t="s">
        <v>563</v>
      </c>
      <c r="G27" t="s">
        <v>564</v>
      </c>
      <c r="H27" t="s">
        <v>565</v>
      </c>
      <c r="I27" t="s">
        <v>566</v>
      </c>
      <c r="J27" t="s">
        <v>567</v>
      </c>
      <c r="K27" t="s">
        <v>568</v>
      </c>
      <c r="L27" s="12" t="s">
        <v>968</v>
      </c>
      <c r="M27" t="s">
        <v>722</v>
      </c>
      <c r="N27" t="s">
        <v>723</v>
      </c>
      <c r="O27" t="s">
        <v>724</v>
      </c>
      <c r="P27" s="9" t="s">
        <v>886</v>
      </c>
      <c r="Q27" s="9" t="s">
        <v>935</v>
      </c>
      <c r="R27" t="s">
        <v>725</v>
      </c>
      <c r="T27" s="13">
        <f>CONVERT(M27, "ft", "m")</f>
        <v>663706.47751200001</v>
      </c>
      <c r="U27" s="13">
        <f>CONVERT(N27, "ft", "m")</f>
        <v>1922578.9864320001</v>
      </c>
      <c r="V27" s="13">
        <f>CONVERT(O27, "ft", "m")</f>
        <v>461.29346399999997</v>
      </c>
      <c r="W27" t="s">
        <v>965</v>
      </c>
      <c r="X27" s="9">
        <v>33</v>
      </c>
      <c r="Y27">
        <v>38</v>
      </c>
      <c r="Z27">
        <v>23.990200000000002</v>
      </c>
      <c r="AA27" t="s">
        <v>963</v>
      </c>
      <c r="AB27">
        <f>X27+(Y27/60)+(Z27/3600)</f>
        <v>33.63999727777778</v>
      </c>
      <c r="AD27" s="9">
        <v>117</v>
      </c>
      <c r="AE27">
        <v>5</v>
      </c>
      <c r="AF27">
        <v>4.2634999999999996</v>
      </c>
      <c r="AG27" t="s">
        <v>974</v>
      </c>
      <c r="AH27">
        <f t="shared" si="0"/>
        <v>117.08451763888888</v>
      </c>
      <c r="AJ27">
        <f>CONVERT(R27,"ft","m")</f>
        <v>428.86548720000002</v>
      </c>
    </row>
    <row r="28" spans="1:36" ht="42" x14ac:dyDescent="0.15">
      <c r="A28" t="s">
        <v>558</v>
      </c>
      <c r="B28" t="s">
        <v>559</v>
      </c>
      <c r="C28" t="s">
        <v>726</v>
      </c>
      <c r="D28" t="s">
        <v>647</v>
      </c>
      <c r="E28" t="s">
        <v>727</v>
      </c>
      <c r="F28" t="s">
        <v>563</v>
      </c>
      <c r="G28" t="s">
        <v>564</v>
      </c>
      <c r="H28" t="s">
        <v>565</v>
      </c>
      <c r="I28" t="s">
        <v>566</v>
      </c>
      <c r="J28" t="s">
        <v>567</v>
      </c>
      <c r="K28" t="s">
        <v>568</v>
      </c>
      <c r="L28" s="12" t="s">
        <v>967</v>
      </c>
      <c r="M28" t="s">
        <v>728</v>
      </c>
      <c r="N28" t="s">
        <v>729</v>
      </c>
      <c r="O28" t="s">
        <v>730</v>
      </c>
      <c r="P28" s="9" t="s">
        <v>887</v>
      </c>
      <c r="Q28" s="9" t="s">
        <v>934</v>
      </c>
      <c r="R28" t="s">
        <v>731</v>
      </c>
      <c r="T28" s="13">
        <f>CONVERT(M28, "ft", "m")</f>
        <v>663650.71739999996</v>
      </c>
      <c r="U28" s="13">
        <f>CONVERT(N28, "ft", "m")</f>
        <v>1927548.4944</v>
      </c>
      <c r="V28" s="13">
        <f>CONVERT(O28, "ft", "m")</f>
        <v>620.777016</v>
      </c>
      <c r="W28" t="s">
        <v>965</v>
      </c>
      <c r="X28" s="9">
        <v>33</v>
      </c>
      <c r="Y28">
        <v>38</v>
      </c>
      <c r="Z28">
        <v>23.430009999999999</v>
      </c>
      <c r="AA28" t="s">
        <v>963</v>
      </c>
      <c r="AB28">
        <f>X28+(Y28/60)+(Z28/3600)</f>
        <v>33.639841669444444</v>
      </c>
      <c r="AD28" s="9">
        <v>117</v>
      </c>
      <c r="AE28">
        <v>1</v>
      </c>
      <c r="AF28">
        <v>51.406869999999998</v>
      </c>
      <c r="AG28" t="s">
        <v>974</v>
      </c>
      <c r="AH28">
        <f t="shared" si="0"/>
        <v>117.03094635277778</v>
      </c>
      <c r="AJ28">
        <f>CONVERT(R28,"ft","m")</f>
        <v>588.49778160000005</v>
      </c>
    </row>
    <row r="29" spans="1:36" ht="42" x14ac:dyDescent="0.15">
      <c r="A29" t="s">
        <v>558</v>
      </c>
      <c r="B29" t="s">
        <v>559</v>
      </c>
      <c r="C29" t="s">
        <v>732</v>
      </c>
      <c r="D29" t="s">
        <v>625</v>
      </c>
      <c r="E29" t="s">
        <v>733</v>
      </c>
      <c r="F29" t="s">
        <v>563</v>
      </c>
      <c r="G29" t="s">
        <v>564</v>
      </c>
      <c r="H29" t="s">
        <v>565</v>
      </c>
      <c r="I29" t="s">
        <v>566</v>
      </c>
      <c r="J29" t="s">
        <v>567</v>
      </c>
      <c r="K29" t="s">
        <v>568</v>
      </c>
      <c r="L29" s="12" t="s">
        <v>967</v>
      </c>
      <c r="M29" t="s">
        <v>734</v>
      </c>
      <c r="N29" t="s">
        <v>735</v>
      </c>
      <c r="O29" t="s">
        <v>736</v>
      </c>
      <c r="P29" s="9" t="s">
        <v>888</v>
      </c>
      <c r="Q29" s="9" t="s">
        <v>933</v>
      </c>
      <c r="R29" t="s">
        <v>737</v>
      </c>
      <c r="T29" s="13">
        <f>CONVERT(M29, "ft", "m")</f>
        <v>660951.96333599987</v>
      </c>
      <c r="U29" s="13">
        <f>CONVERT(N29, "ft", "m")</f>
        <v>1927467.411504</v>
      </c>
      <c r="V29" s="13">
        <f>CONVERT(O29, "ft", "m")</f>
        <v>680.95367999999996</v>
      </c>
      <c r="W29" t="s">
        <v>965</v>
      </c>
      <c r="X29" s="9">
        <v>33</v>
      </c>
      <c r="Y29">
        <v>36</v>
      </c>
      <c r="Z29">
        <v>55.815980000000003</v>
      </c>
      <c r="AA29" t="s">
        <v>963</v>
      </c>
      <c r="AB29">
        <f>X29+(Y29/60)+(Z29/3600)</f>
        <v>33.615504438888891</v>
      </c>
      <c r="AD29" s="9">
        <v>117</v>
      </c>
      <c r="AE29">
        <v>1</v>
      </c>
      <c r="AF29">
        <v>53.768149999999999</v>
      </c>
      <c r="AG29" t="s">
        <v>974</v>
      </c>
      <c r="AH29">
        <f t="shared" si="0"/>
        <v>117.03160226388889</v>
      </c>
      <c r="AJ29">
        <f>CONVERT(R29,"ft","m")</f>
        <v>648.67139759999998</v>
      </c>
    </row>
    <row r="30" spans="1:36" ht="42" x14ac:dyDescent="0.15">
      <c r="A30" t="s">
        <v>558</v>
      </c>
      <c r="B30" t="s">
        <v>559</v>
      </c>
      <c r="C30" t="s">
        <v>738</v>
      </c>
      <c r="D30" t="s">
        <v>625</v>
      </c>
      <c r="E30" t="s">
        <v>604</v>
      </c>
      <c r="F30" t="s">
        <v>563</v>
      </c>
      <c r="G30" t="s">
        <v>564</v>
      </c>
      <c r="H30" t="s">
        <v>565</v>
      </c>
      <c r="I30" t="s">
        <v>566</v>
      </c>
      <c r="J30" t="s">
        <v>567</v>
      </c>
      <c r="K30" t="s">
        <v>568</v>
      </c>
      <c r="L30" s="12" t="s">
        <v>967</v>
      </c>
      <c r="M30" t="s">
        <v>739</v>
      </c>
      <c r="N30" t="s">
        <v>740</v>
      </c>
      <c r="O30" t="s">
        <v>741</v>
      </c>
      <c r="P30" s="9" t="s">
        <v>889</v>
      </c>
      <c r="Q30" s="9" t="s">
        <v>932</v>
      </c>
      <c r="R30" t="s">
        <v>742</v>
      </c>
      <c r="T30" s="13">
        <f>CONVERT(M30, "ft", "m")</f>
        <v>659072.99020799994</v>
      </c>
      <c r="U30" s="13">
        <f>CONVERT(N30, "ft", "m")</f>
        <v>1921119.098064</v>
      </c>
      <c r="V30" s="13">
        <f>CONVERT(O30, "ft", "m")</f>
        <v>419.69131199999998</v>
      </c>
      <c r="W30" t="s">
        <v>965</v>
      </c>
      <c r="X30" s="9">
        <v>33</v>
      </c>
      <c r="Y30">
        <v>35</v>
      </c>
      <c r="Z30">
        <v>53.217359999999999</v>
      </c>
      <c r="AA30" t="s">
        <v>963</v>
      </c>
      <c r="AB30">
        <f>X30+(Y30/60)+(Z30/3600)</f>
        <v>33.598115933333332</v>
      </c>
      <c r="AD30" s="9">
        <v>117</v>
      </c>
      <c r="AE30">
        <v>5</v>
      </c>
      <c r="AF30">
        <v>59.448259999999998</v>
      </c>
      <c r="AG30" t="s">
        <v>974</v>
      </c>
      <c r="AH30">
        <f t="shared" si="0"/>
        <v>117.09984673888889</v>
      </c>
      <c r="AJ30">
        <f>CONVERT(R30,"ft","m")</f>
        <v>387.22675920000006</v>
      </c>
    </row>
    <row r="31" spans="1:36" ht="42" x14ac:dyDescent="0.15">
      <c r="A31" t="s">
        <v>558</v>
      </c>
      <c r="B31" t="s">
        <v>559</v>
      </c>
      <c r="C31" t="s">
        <v>743</v>
      </c>
      <c r="D31" t="s">
        <v>625</v>
      </c>
      <c r="E31" t="s">
        <v>576</v>
      </c>
      <c r="F31" t="s">
        <v>563</v>
      </c>
      <c r="G31" t="s">
        <v>564</v>
      </c>
      <c r="H31" t="s">
        <v>565</v>
      </c>
      <c r="I31" t="s">
        <v>566</v>
      </c>
      <c r="J31" t="s">
        <v>567</v>
      </c>
      <c r="K31" t="s">
        <v>568</v>
      </c>
      <c r="L31" s="12" t="s">
        <v>967</v>
      </c>
      <c r="M31" t="s">
        <v>744</v>
      </c>
      <c r="N31" t="s">
        <v>745</v>
      </c>
      <c r="O31" t="s">
        <v>746</v>
      </c>
      <c r="P31" s="9" t="s">
        <v>890</v>
      </c>
      <c r="Q31" s="9" t="s">
        <v>931</v>
      </c>
      <c r="R31" t="s">
        <v>747</v>
      </c>
      <c r="T31" s="13">
        <f>CONVERT(M31, "ft", "m")</f>
        <v>667712.05547999998</v>
      </c>
      <c r="U31" s="13">
        <f>CONVERT(N31, "ft", "m")</f>
        <v>1927393.969944</v>
      </c>
      <c r="V31" s="13">
        <f>CONVERT(O31, "ft", "m")</f>
        <v>539.62706400000002</v>
      </c>
      <c r="W31" t="s">
        <v>965</v>
      </c>
      <c r="X31" s="9">
        <v>33</v>
      </c>
      <c r="Y31">
        <v>40</v>
      </c>
      <c r="Z31">
        <v>35.211410000000001</v>
      </c>
      <c r="AA31" t="s">
        <v>963</v>
      </c>
      <c r="AB31">
        <f>X31+(Y31/60)+(Z31/3600)</f>
        <v>33.67644761388889</v>
      </c>
      <c r="AD31" s="9">
        <v>117</v>
      </c>
      <c r="AE31">
        <v>1</v>
      </c>
      <c r="AF31">
        <v>58.586539999999999</v>
      </c>
      <c r="AG31" t="s">
        <v>974</v>
      </c>
      <c r="AH31">
        <f t="shared" si="0"/>
        <v>117.03294070555556</v>
      </c>
      <c r="AJ31">
        <f>CONVERT(R31,"ft","m")</f>
        <v>507.28199280000001</v>
      </c>
    </row>
    <row r="32" spans="1:36" ht="42" x14ac:dyDescent="0.15">
      <c r="A32" t="s">
        <v>558</v>
      </c>
      <c r="B32" t="s">
        <v>642</v>
      </c>
      <c r="C32" t="s">
        <v>749</v>
      </c>
      <c r="D32" t="s">
        <v>748</v>
      </c>
      <c r="E32" t="s">
        <v>750</v>
      </c>
      <c r="F32" t="s">
        <v>563</v>
      </c>
      <c r="G32" t="s">
        <v>644</v>
      </c>
      <c r="H32" t="s">
        <v>645</v>
      </c>
      <c r="I32" t="s">
        <v>566</v>
      </c>
      <c r="J32" t="s">
        <v>567</v>
      </c>
      <c r="K32" t="s">
        <v>589</v>
      </c>
      <c r="L32" s="12" t="s">
        <v>967</v>
      </c>
      <c r="M32" t="s">
        <v>751</v>
      </c>
      <c r="N32" t="s">
        <v>752</v>
      </c>
      <c r="O32" t="s">
        <v>753</v>
      </c>
      <c r="P32" s="9" t="s">
        <v>891</v>
      </c>
      <c r="Q32" s="9" t="s">
        <v>930</v>
      </c>
      <c r="R32" t="s">
        <v>754</v>
      </c>
      <c r="T32" s="13">
        <f>CONVERT(M32, "ft", "m")</f>
        <v>675750.80191200005</v>
      </c>
      <c r="U32" s="13">
        <f>CONVERT(N32, "ft", "m")</f>
        <v>1898061.9442799999</v>
      </c>
      <c r="V32" s="13">
        <f>CONVERT(O32, "ft", "m")</f>
        <v>636.6540480000001</v>
      </c>
      <c r="W32" t="s">
        <v>965</v>
      </c>
      <c r="X32" s="9">
        <v>33</v>
      </c>
      <c r="Y32">
        <v>44</v>
      </c>
      <c r="Z32">
        <v>47.521560000000001</v>
      </c>
      <c r="AA32" t="s">
        <v>963</v>
      </c>
      <c r="AB32">
        <f>X32+(Y32/60)+(Z32/3600)</f>
        <v>33.746533766666666</v>
      </c>
      <c r="AD32" s="9">
        <v>117</v>
      </c>
      <c r="AE32">
        <v>21</v>
      </c>
      <c r="AF32">
        <v>0.54730000000000001</v>
      </c>
      <c r="AG32" t="s">
        <v>974</v>
      </c>
      <c r="AH32">
        <f t="shared" si="0"/>
        <v>117.35015202777777</v>
      </c>
      <c r="AJ32">
        <f>CONVERT(R32,"ft","m")</f>
        <v>603.76673760000006</v>
      </c>
    </row>
    <row r="33" spans="1:36" ht="42" x14ac:dyDescent="0.15">
      <c r="A33" t="s">
        <v>558</v>
      </c>
      <c r="B33" t="s">
        <v>642</v>
      </c>
      <c r="C33" t="s">
        <v>755</v>
      </c>
      <c r="D33" t="s">
        <v>643</v>
      </c>
      <c r="E33" t="s">
        <v>756</v>
      </c>
      <c r="F33" t="s">
        <v>563</v>
      </c>
      <c r="G33" t="s">
        <v>644</v>
      </c>
      <c r="H33" t="s">
        <v>645</v>
      </c>
      <c r="I33" t="s">
        <v>566</v>
      </c>
      <c r="J33" t="s">
        <v>567</v>
      </c>
      <c r="K33" t="s">
        <v>589</v>
      </c>
      <c r="L33" s="12" t="s">
        <v>967</v>
      </c>
      <c r="M33" t="s">
        <v>757</v>
      </c>
      <c r="N33" t="s">
        <v>758</v>
      </c>
      <c r="O33" t="s">
        <v>759</v>
      </c>
      <c r="P33" s="9" t="s">
        <v>892</v>
      </c>
      <c r="Q33" s="9" t="s">
        <v>929</v>
      </c>
      <c r="R33" t="s">
        <v>760</v>
      </c>
      <c r="T33" s="13">
        <f>CONVERT(M33, "ft", "m")</f>
        <v>675746.12323200004</v>
      </c>
      <c r="U33" s="13">
        <f>CONVERT(N33, "ft", "m")</f>
        <v>1901108.6031599999</v>
      </c>
      <c r="V33" s="13">
        <f>CONVERT(O33, "ft", "m")</f>
        <v>592.90915199999995</v>
      </c>
      <c r="W33" t="s">
        <v>965</v>
      </c>
      <c r="X33" s="9">
        <v>33</v>
      </c>
      <c r="Y33">
        <v>44</v>
      </c>
      <c r="Z33">
        <v>48.397449999999999</v>
      </c>
      <c r="AA33" t="s">
        <v>963</v>
      </c>
      <c r="AB33">
        <f>X33+(Y33/60)+(Z33/3600)</f>
        <v>33.746777069444448</v>
      </c>
      <c r="AD33" s="9">
        <v>117</v>
      </c>
      <c r="AE33">
        <v>19</v>
      </c>
      <c r="AF33">
        <v>2.1788799999999999</v>
      </c>
      <c r="AG33" t="s">
        <v>974</v>
      </c>
      <c r="AH33">
        <f t="shared" si="0"/>
        <v>117.31727191111111</v>
      </c>
      <c r="AJ33">
        <f>CONVERT(R33,"ft","m")</f>
        <v>560.09225040000001</v>
      </c>
    </row>
    <row r="34" spans="1:36" ht="42" x14ac:dyDescent="0.15">
      <c r="A34" t="s">
        <v>558</v>
      </c>
      <c r="B34" t="s">
        <v>642</v>
      </c>
      <c r="C34" t="s">
        <v>761</v>
      </c>
      <c r="D34" t="s">
        <v>643</v>
      </c>
      <c r="E34" t="s">
        <v>598</v>
      </c>
      <c r="F34" t="s">
        <v>563</v>
      </c>
      <c r="G34" t="s">
        <v>644</v>
      </c>
      <c r="H34" t="s">
        <v>645</v>
      </c>
      <c r="I34" t="s">
        <v>566</v>
      </c>
      <c r="J34" t="s">
        <v>567</v>
      </c>
      <c r="K34" t="s">
        <v>589</v>
      </c>
      <c r="L34" s="12" t="s">
        <v>967</v>
      </c>
      <c r="M34" t="s">
        <v>762</v>
      </c>
      <c r="N34" t="s">
        <v>763</v>
      </c>
      <c r="O34" t="s">
        <v>764</v>
      </c>
      <c r="P34" s="9" t="s">
        <v>893</v>
      </c>
      <c r="Q34" s="9" t="s">
        <v>928</v>
      </c>
      <c r="R34" t="s">
        <v>765</v>
      </c>
      <c r="T34" s="13">
        <f>CONVERT(M34, "ft", "m")</f>
        <v>672581.85727200005</v>
      </c>
      <c r="U34" s="13">
        <f>CONVERT(N34, "ft", "m")</f>
        <v>1901259.186552</v>
      </c>
      <c r="V34" s="13">
        <f>CONVERT(O34, "ft", "m")</f>
        <v>519.84859200000005</v>
      </c>
      <c r="W34" t="s">
        <v>965</v>
      </c>
      <c r="X34" s="9">
        <v>33</v>
      </c>
      <c r="Y34">
        <v>43</v>
      </c>
      <c r="Z34">
        <v>5.7493100000000004</v>
      </c>
      <c r="AA34" t="s">
        <v>963</v>
      </c>
      <c r="AB34">
        <f>X34+(Y34/60)+(Z34/3600)</f>
        <v>33.718263697222227</v>
      </c>
      <c r="AD34" s="9">
        <v>117</v>
      </c>
      <c r="AE34">
        <v>18</v>
      </c>
      <c r="AF34">
        <v>55.072429999999997</v>
      </c>
      <c r="AG34" t="s">
        <v>974</v>
      </c>
      <c r="AH34">
        <f t="shared" si="0"/>
        <v>117.31529789722222</v>
      </c>
      <c r="AJ34">
        <f>CONVERT(R34,"ft","m")</f>
        <v>486.99694319999998</v>
      </c>
    </row>
    <row r="35" spans="1:36" ht="42" x14ac:dyDescent="0.15">
      <c r="A35" t="s">
        <v>558</v>
      </c>
      <c r="B35" t="s">
        <v>642</v>
      </c>
      <c r="C35" t="s">
        <v>772</v>
      </c>
      <c r="D35" t="s">
        <v>643</v>
      </c>
      <c r="E35" t="s">
        <v>681</v>
      </c>
      <c r="F35" t="s">
        <v>563</v>
      </c>
      <c r="G35" t="s">
        <v>644</v>
      </c>
      <c r="H35" t="s">
        <v>645</v>
      </c>
      <c r="I35" t="s">
        <v>566</v>
      </c>
      <c r="J35" t="s">
        <v>567</v>
      </c>
      <c r="K35" t="s">
        <v>589</v>
      </c>
      <c r="L35" s="12" t="s">
        <v>967</v>
      </c>
      <c r="M35" t="s">
        <v>773</v>
      </c>
      <c r="N35" t="s">
        <v>774</v>
      </c>
      <c r="O35" t="s">
        <v>775</v>
      </c>
      <c r="P35" s="9" t="s">
        <v>895</v>
      </c>
      <c r="Q35" s="9" t="s">
        <v>927</v>
      </c>
      <c r="R35" t="s">
        <v>776</v>
      </c>
      <c r="T35" s="13">
        <f>CONVERT(M35, "ft", "m")</f>
        <v>669301.37107200001</v>
      </c>
      <c r="U35" s="13">
        <f>CONVERT(N35, "ft", "m")</f>
        <v>1898357.3015759999</v>
      </c>
      <c r="V35" s="13">
        <f>CONVERT(O35, "ft", "m")</f>
        <v>384.29793599999999</v>
      </c>
      <c r="W35" t="s">
        <v>965</v>
      </c>
      <c r="X35" s="9">
        <v>33</v>
      </c>
      <c r="Y35">
        <v>41</v>
      </c>
      <c r="Z35">
        <v>18.302150000000001</v>
      </c>
      <c r="AA35" t="s">
        <v>963</v>
      </c>
      <c r="AB35">
        <f>X35+(Y35/60)+(Z35/3600)</f>
        <v>33.688417263888887</v>
      </c>
      <c r="AD35" s="9">
        <v>117</v>
      </c>
      <c r="AE35">
        <v>20</v>
      </c>
      <c r="AF35">
        <v>46.437779999999997</v>
      </c>
      <c r="AG35" t="s">
        <v>974</v>
      </c>
      <c r="AH35">
        <f t="shared" si="0"/>
        <v>117.34623271666666</v>
      </c>
      <c r="AJ35">
        <f>CONVERT(R35,"ft","m")</f>
        <v>351.34539840000002</v>
      </c>
    </row>
    <row r="36" spans="1:36" ht="42" x14ac:dyDescent="0.15">
      <c r="A36" t="s">
        <v>558</v>
      </c>
      <c r="B36" t="s">
        <v>642</v>
      </c>
      <c r="C36" t="s">
        <v>777</v>
      </c>
      <c r="D36" t="s">
        <v>778</v>
      </c>
      <c r="E36" t="s">
        <v>687</v>
      </c>
      <c r="F36" t="s">
        <v>563</v>
      </c>
      <c r="G36" t="s">
        <v>644</v>
      </c>
      <c r="H36" t="s">
        <v>645</v>
      </c>
      <c r="I36" t="s">
        <v>566</v>
      </c>
      <c r="J36" t="s">
        <v>567</v>
      </c>
      <c r="K36" t="s">
        <v>589</v>
      </c>
      <c r="L36" s="12" t="s">
        <v>967</v>
      </c>
      <c r="M36" t="s">
        <v>779</v>
      </c>
      <c r="N36" t="s">
        <v>780</v>
      </c>
      <c r="O36" t="s">
        <v>781</v>
      </c>
      <c r="P36" s="9" t="s">
        <v>896</v>
      </c>
      <c r="Q36" s="9" t="s">
        <v>926</v>
      </c>
      <c r="R36" t="s">
        <v>782</v>
      </c>
      <c r="T36" s="13">
        <f>CONVERT(M36, "ft", "m")</f>
        <v>667654.606776</v>
      </c>
      <c r="U36" s="13">
        <f>CONVERT(N36, "ft", "m")</f>
        <v>1901342.9547359999</v>
      </c>
      <c r="V36" s="13">
        <f>CONVERT(O36, "ft", "m")</f>
        <v>450.87540000000001</v>
      </c>
      <c r="W36" t="s">
        <v>965</v>
      </c>
      <c r="X36" s="9">
        <v>33</v>
      </c>
      <c r="Y36">
        <v>40</v>
      </c>
      <c r="Z36">
        <v>25.858470000000001</v>
      </c>
      <c r="AA36" t="s">
        <v>963</v>
      </c>
      <c r="AB36">
        <f>X36+(Y36/60)+(Z36/3600)</f>
        <v>33.673849574999998</v>
      </c>
      <c r="AD36" s="9">
        <v>117</v>
      </c>
      <c r="AE36">
        <v>18</v>
      </c>
      <c r="AF36">
        <v>49.866349999999997</v>
      </c>
      <c r="AG36" t="s">
        <v>974</v>
      </c>
      <c r="AH36">
        <f t="shared" si="0"/>
        <v>117.31385176388889</v>
      </c>
      <c r="AJ36">
        <f>CONVERT(R36,"ft","m")</f>
        <v>417.98504160000005</v>
      </c>
    </row>
    <row r="37" spans="1:36" ht="42" x14ac:dyDescent="0.15">
      <c r="A37" t="s">
        <v>558</v>
      </c>
      <c r="B37" t="s">
        <v>642</v>
      </c>
      <c r="C37" t="s">
        <v>783</v>
      </c>
      <c r="D37" t="s">
        <v>784</v>
      </c>
      <c r="E37" t="s">
        <v>576</v>
      </c>
      <c r="F37" t="s">
        <v>563</v>
      </c>
      <c r="G37" t="s">
        <v>644</v>
      </c>
      <c r="H37" t="s">
        <v>645</v>
      </c>
      <c r="I37" t="s">
        <v>566</v>
      </c>
      <c r="J37" t="s">
        <v>567</v>
      </c>
      <c r="K37" t="s">
        <v>589</v>
      </c>
      <c r="L37" s="12" t="s">
        <v>968</v>
      </c>
      <c r="M37" t="s">
        <v>785</v>
      </c>
      <c r="N37" t="s">
        <v>786</v>
      </c>
      <c r="O37" t="s">
        <v>787</v>
      </c>
      <c r="P37" s="9" t="s">
        <v>897</v>
      </c>
      <c r="Q37" s="9" t="s">
        <v>925</v>
      </c>
      <c r="R37" t="s">
        <v>788</v>
      </c>
      <c r="T37" s="13">
        <f>CONVERT(M37, "ft", "m")</f>
        <v>667999.42701600003</v>
      </c>
      <c r="U37" s="13">
        <f>CONVERT(N37, "ft", "m")</f>
        <v>1898306.006784</v>
      </c>
      <c r="V37" s="13">
        <f>CONVERT(O37, "ft", "m")</f>
        <v>404.19832799999995</v>
      </c>
      <c r="W37" t="s">
        <v>965</v>
      </c>
      <c r="X37" s="9">
        <v>33</v>
      </c>
      <c r="Y37">
        <v>40</v>
      </c>
      <c r="Z37">
        <v>36.028799999999997</v>
      </c>
      <c r="AA37" t="s">
        <v>963</v>
      </c>
      <c r="AB37">
        <f>X37+(Y37/60)+(Z37/3600)</f>
        <v>33.676674666666663</v>
      </c>
      <c r="AD37" s="9">
        <v>117</v>
      </c>
      <c r="AE37">
        <v>20</v>
      </c>
      <c r="AF37">
        <v>47.897709999999996</v>
      </c>
      <c r="AG37" t="s">
        <v>974</v>
      </c>
      <c r="AH37">
        <f t="shared" si="0"/>
        <v>117.34663825277778</v>
      </c>
      <c r="AJ37">
        <f>CONVERT(R37,"ft","m")</f>
        <v>371.2354272</v>
      </c>
    </row>
    <row r="38" spans="1:36" ht="42" x14ac:dyDescent="0.15">
      <c r="A38" t="s">
        <v>558</v>
      </c>
      <c r="B38" t="s">
        <v>642</v>
      </c>
      <c r="C38" t="s">
        <v>789</v>
      </c>
      <c r="D38" t="s">
        <v>790</v>
      </c>
      <c r="E38" t="s">
        <v>704</v>
      </c>
      <c r="F38" t="s">
        <v>563</v>
      </c>
      <c r="G38" t="s">
        <v>644</v>
      </c>
      <c r="H38" t="s">
        <v>645</v>
      </c>
      <c r="I38" t="s">
        <v>566</v>
      </c>
      <c r="J38" t="s">
        <v>567</v>
      </c>
      <c r="K38" t="s">
        <v>589</v>
      </c>
      <c r="L38" s="12" t="s">
        <v>968</v>
      </c>
      <c r="M38" t="s">
        <v>791</v>
      </c>
      <c r="N38" t="s">
        <v>792</v>
      </c>
      <c r="O38" t="s">
        <v>793</v>
      </c>
      <c r="P38" s="9" t="s">
        <v>898</v>
      </c>
      <c r="Q38" s="9" t="s">
        <v>924</v>
      </c>
      <c r="R38" t="s">
        <v>794</v>
      </c>
      <c r="T38" s="13">
        <f>CONVERT(M38, "ft", "m")</f>
        <v>667815.19675200013</v>
      </c>
      <c r="U38" s="13">
        <f>CONVERT(N38, "ft", "m")</f>
        <v>1908186.1262159999</v>
      </c>
      <c r="V38" s="13">
        <f>CONVERT(O38, "ft", "m")</f>
        <v>448.08647999999999</v>
      </c>
      <c r="W38" t="s">
        <v>965</v>
      </c>
      <c r="X38" s="9">
        <v>33</v>
      </c>
      <c r="Y38">
        <v>40</v>
      </c>
      <c r="Z38">
        <v>33.258310000000002</v>
      </c>
      <c r="AA38" t="s">
        <v>963</v>
      </c>
      <c r="AB38">
        <f>X38+(Y38/60)+(Z38/3600)</f>
        <v>33.675905086111108</v>
      </c>
      <c r="AD38" s="9">
        <v>117</v>
      </c>
      <c r="AE38">
        <v>14</v>
      </c>
      <c r="AF38">
        <v>24.279399999999999</v>
      </c>
      <c r="AG38" t="s">
        <v>974</v>
      </c>
      <c r="AH38">
        <f t="shared" si="0"/>
        <v>117.24007761111112</v>
      </c>
      <c r="AJ38">
        <f>CONVERT(R38,"ft","m")</f>
        <v>415.35126480000002</v>
      </c>
    </row>
    <row r="39" spans="1:36" ht="42" x14ac:dyDescent="0.15">
      <c r="A39" t="s">
        <v>558</v>
      </c>
      <c r="B39" t="s">
        <v>642</v>
      </c>
      <c r="C39" t="s">
        <v>766</v>
      </c>
      <c r="D39" t="s">
        <v>643</v>
      </c>
      <c r="E39" t="s">
        <v>767</v>
      </c>
      <c r="F39" t="s">
        <v>563</v>
      </c>
      <c r="G39" t="s">
        <v>644</v>
      </c>
      <c r="H39" t="s">
        <v>645</v>
      </c>
      <c r="I39" t="s">
        <v>566</v>
      </c>
      <c r="J39" t="s">
        <v>567</v>
      </c>
      <c r="K39" t="s">
        <v>589</v>
      </c>
      <c r="L39" s="12" t="s">
        <v>967</v>
      </c>
      <c r="M39" t="s">
        <v>768</v>
      </c>
      <c r="N39" t="s">
        <v>769</v>
      </c>
      <c r="O39" t="s">
        <v>770</v>
      </c>
      <c r="P39" s="9" t="s">
        <v>894</v>
      </c>
      <c r="Q39" s="9" t="s">
        <v>923</v>
      </c>
      <c r="R39" t="s">
        <v>771</v>
      </c>
      <c r="T39" s="13">
        <f>CONVERT(M39, "ft", "m")</f>
        <v>672527.99301600002</v>
      </c>
      <c r="U39" s="13">
        <f>CONVERT(N39, "ft", "m")</f>
        <v>1904564.0140800001</v>
      </c>
      <c r="V39" s="13">
        <f>CONVERT(O39, "ft", "m")</f>
        <v>482.18445600000001</v>
      </c>
      <c r="W39" t="s">
        <v>965</v>
      </c>
      <c r="X39" s="9">
        <v>33</v>
      </c>
      <c r="Y39">
        <v>43</v>
      </c>
      <c r="Z39">
        <v>5.0786899999999999</v>
      </c>
      <c r="AA39" t="s">
        <v>963</v>
      </c>
      <c r="AB39">
        <f>X39+(Y39/60)+(Z39/3600)</f>
        <v>33.718077413888892</v>
      </c>
      <c r="AD39" s="9">
        <v>117</v>
      </c>
      <c r="AE39">
        <v>16</v>
      </c>
      <c r="AF39">
        <v>46.69623</v>
      </c>
      <c r="AG39" t="s">
        <v>974</v>
      </c>
      <c r="AH39">
        <f t="shared" si="0"/>
        <v>117.27963784166667</v>
      </c>
      <c r="AJ39">
        <f>CONVERT(R39,"ft","m")</f>
        <v>449.39772959999999</v>
      </c>
    </row>
    <row r="40" spans="1:36" ht="42" x14ac:dyDescent="0.15">
      <c r="A40" t="s">
        <v>558</v>
      </c>
      <c r="B40" t="s">
        <v>642</v>
      </c>
      <c r="C40" t="s">
        <v>766</v>
      </c>
      <c r="D40" t="s">
        <v>643</v>
      </c>
      <c r="E40" t="s">
        <v>767</v>
      </c>
      <c r="F40" t="s">
        <v>563</v>
      </c>
      <c r="G40" t="s">
        <v>644</v>
      </c>
      <c r="H40" t="s">
        <v>645</v>
      </c>
      <c r="I40" t="s">
        <v>566</v>
      </c>
      <c r="J40" t="s">
        <v>567</v>
      </c>
      <c r="K40" t="s">
        <v>589</v>
      </c>
      <c r="L40" s="12" t="s">
        <v>967</v>
      </c>
      <c r="M40" t="s">
        <v>768</v>
      </c>
      <c r="N40" t="s">
        <v>769</v>
      </c>
      <c r="O40" t="s">
        <v>770</v>
      </c>
      <c r="P40" s="9" t="s">
        <v>894</v>
      </c>
      <c r="Q40" s="9" t="s">
        <v>923</v>
      </c>
      <c r="R40" t="s">
        <v>771</v>
      </c>
      <c r="T40" s="13">
        <f>CONVERT(M40, "ft", "m")</f>
        <v>672527.99301600002</v>
      </c>
      <c r="U40" s="13">
        <f>CONVERT(N40, "ft", "m")</f>
        <v>1904564.0140800001</v>
      </c>
      <c r="V40" s="13">
        <f>CONVERT(O40, "ft", "m")</f>
        <v>482.18445600000001</v>
      </c>
      <c r="W40" t="s">
        <v>965</v>
      </c>
      <c r="X40" s="9">
        <v>33</v>
      </c>
      <c r="Y40">
        <v>43</v>
      </c>
      <c r="Z40">
        <v>5.0786899999999999</v>
      </c>
      <c r="AA40" t="s">
        <v>963</v>
      </c>
      <c r="AB40">
        <f>X40+(Y40/60)+(Z40/3600)</f>
        <v>33.718077413888892</v>
      </c>
      <c r="AD40" s="9">
        <v>117</v>
      </c>
      <c r="AE40">
        <v>16</v>
      </c>
      <c r="AF40">
        <v>46.69623</v>
      </c>
      <c r="AG40" t="s">
        <v>974</v>
      </c>
      <c r="AH40">
        <f t="shared" si="0"/>
        <v>117.27963784166667</v>
      </c>
      <c r="AJ40">
        <f>CONVERT(R40,"ft","m")</f>
        <v>449.39772959999999</v>
      </c>
    </row>
    <row r="41" spans="1:36" ht="42" x14ac:dyDescent="0.15">
      <c r="A41" t="s">
        <v>558</v>
      </c>
      <c r="B41" t="s">
        <v>642</v>
      </c>
      <c r="C41" t="s">
        <v>795</v>
      </c>
      <c r="D41" t="s">
        <v>643</v>
      </c>
      <c r="E41" t="s">
        <v>716</v>
      </c>
      <c r="F41" t="s">
        <v>563</v>
      </c>
      <c r="G41" t="s">
        <v>644</v>
      </c>
      <c r="H41" t="s">
        <v>645</v>
      </c>
      <c r="I41" t="s">
        <v>566</v>
      </c>
      <c r="J41" t="s">
        <v>567</v>
      </c>
      <c r="K41" t="s">
        <v>589</v>
      </c>
      <c r="L41" s="12" t="s">
        <v>968</v>
      </c>
      <c r="M41" t="s">
        <v>796</v>
      </c>
      <c r="N41" t="s">
        <v>797</v>
      </c>
      <c r="O41" t="s">
        <v>798</v>
      </c>
      <c r="P41" s="9" t="s">
        <v>899</v>
      </c>
      <c r="Q41" s="9" t="s">
        <v>922</v>
      </c>
      <c r="R41" t="s">
        <v>799</v>
      </c>
      <c r="T41" s="13">
        <f>CONVERT(M41, "ft", "m")</f>
        <v>674049.63996000006</v>
      </c>
      <c r="U41" s="13">
        <f>CONVERT(N41, "ft", "m")</f>
        <v>1904507.132304</v>
      </c>
      <c r="V41" s="13">
        <f>CONVERT(O41, "ft", "m")</f>
        <v>492.919512</v>
      </c>
      <c r="W41" t="s">
        <v>965</v>
      </c>
      <c r="X41" s="9">
        <v>33</v>
      </c>
      <c r="Y41">
        <v>43</v>
      </c>
      <c r="Z41">
        <v>54.446669999999997</v>
      </c>
      <c r="AA41" t="s">
        <v>963</v>
      </c>
      <c r="AB41">
        <f>X41+(Y41/60)+(Z41/3600)</f>
        <v>33.731790741666671</v>
      </c>
      <c r="AD41" s="9">
        <v>117</v>
      </c>
      <c r="AE41">
        <v>16</v>
      </c>
      <c r="AF41">
        <v>49.489559999999997</v>
      </c>
      <c r="AG41" t="s">
        <v>974</v>
      </c>
      <c r="AH41">
        <f t="shared" si="0"/>
        <v>117.28041376666667</v>
      </c>
      <c r="AJ41">
        <f>CONVERT(R41,"ft","m")</f>
        <v>460.13827199999997</v>
      </c>
    </row>
    <row r="42" spans="1:36" ht="42" x14ac:dyDescent="0.15">
      <c r="A42" t="s">
        <v>558</v>
      </c>
      <c r="B42" t="s">
        <v>642</v>
      </c>
      <c r="C42" t="s">
        <v>800</v>
      </c>
      <c r="D42" t="s">
        <v>801</v>
      </c>
      <c r="E42" t="s">
        <v>802</v>
      </c>
      <c r="F42" t="s">
        <v>563</v>
      </c>
      <c r="G42" t="s">
        <v>644</v>
      </c>
      <c r="H42" t="s">
        <v>645</v>
      </c>
      <c r="I42" t="s">
        <v>566</v>
      </c>
      <c r="J42" t="s">
        <v>567</v>
      </c>
      <c r="K42" t="s">
        <v>589</v>
      </c>
      <c r="L42" s="12" t="s">
        <v>967</v>
      </c>
      <c r="M42" t="s">
        <v>803</v>
      </c>
      <c r="N42" t="s">
        <v>804</v>
      </c>
      <c r="O42" t="s">
        <v>805</v>
      </c>
      <c r="P42" s="9" t="s">
        <v>900</v>
      </c>
      <c r="Q42" s="9" t="s">
        <v>921</v>
      </c>
      <c r="R42" t="s">
        <v>806</v>
      </c>
      <c r="T42" s="13">
        <f>CONVERT(M42, "ft", "m")</f>
        <v>674103.82730400003</v>
      </c>
      <c r="U42" s="13">
        <f>CONVERT(N42, "ft", "m")</f>
        <v>1908676.4975999999</v>
      </c>
      <c r="V42" s="13">
        <f>CONVERT(O42, "ft", "m")</f>
        <v>472.08947999999998</v>
      </c>
      <c r="W42" t="s">
        <v>965</v>
      </c>
      <c r="X42" s="9">
        <v>33</v>
      </c>
      <c r="Y42">
        <v>43</v>
      </c>
      <c r="Z42">
        <v>57.513599999999997</v>
      </c>
      <c r="AA42" t="s">
        <v>963</v>
      </c>
      <c r="AB42">
        <f>X42+(Y42/60)+(Z42/3600)</f>
        <v>33.732642666666671</v>
      </c>
      <c r="AD42" s="9">
        <v>117</v>
      </c>
      <c r="AE42">
        <v>14</v>
      </c>
      <c r="AF42">
        <v>7.5505699999999996</v>
      </c>
      <c r="AG42" t="s">
        <v>974</v>
      </c>
      <c r="AH42">
        <f t="shared" si="0"/>
        <v>117.23543071388889</v>
      </c>
      <c r="AJ42">
        <f>CONVERT(R42,"ft","m")</f>
        <v>439.37072400000005</v>
      </c>
    </row>
    <row r="43" spans="1:36" ht="42" x14ac:dyDescent="0.15">
      <c r="A43" t="s">
        <v>558</v>
      </c>
      <c r="B43" t="s">
        <v>642</v>
      </c>
      <c r="C43" t="s">
        <v>807</v>
      </c>
      <c r="D43" t="s">
        <v>643</v>
      </c>
      <c r="E43" t="s">
        <v>808</v>
      </c>
      <c r="F43" t="s">
        <v>563</v>
      </c>
      <c r="G43" t="s">
        <v>644</v>
      </c>
      <c r="H43" t="s">
        <v>645</v>
      </c>
      <c r="I43" t="s">
        <v>566</v>
      </c>
      <c r="J43" t="s">
        <v>567</v>
      </c>
      <c r="K43" t="s">
        <v>589</v>
      </c>
      <c r="L43" s="12" t="s">
        <v>967</v>
      </c>
      <c r="M43" t="s">
        <v>809</v>
      </c>
      <c r="N43" t="s">
        <v>810</v>
      </c>
      <c r="O43" t="s">
        <v>811</v>
      </c>
      <c r="P43" s="9" t="s">
        <v>901</v>
      </c>
      <c r="Q43" s="9" t="s">
        <v>920</v>
      </c>
      <c r="R43" t="s">
        <v>812</v>
      </c>
      <c r="T43" s="13">
        <f>CONVERT(M43, "ft", "m")</f>
        <v>675737.76561600005</v>
      </c>
      <c r="U43" s="13">
        <f>CONVERT(N43, "ft", "m")</f>
        <v>1904352.504216</v>
      </c>
      <c r="V43" s="13">
        <f>CONVERT(O43, "ft", "m")</f>
        <v>503.96851199999998</v>
      </c>
      <c r="W43" t="s">
        <v>965</v>
      </c>
      <c r="X43" s="9">
        <v>33</v>
      </c>
      <c r="Y43">
        <v>44</v>
      </c>
      <c r="Z43">
        <v>49.186250000000001</v>
      </c>
      <c r="AA43" t="s">
        <v>963</v>
      </c>
      <c r="AB43">
        <f>X43+(Y43/60)+(Z43/3600)</f>
        <v>33.746996180555556</v>
      </c>
      <c r="AD43" s="9">
        <v>117</v>
      </c>
      <c r="AE43">
        <v>16</v>
      </c>
      <c r="AF43">
        <v>56.145290000000003</v>
      </c>
      <c r="AG43" t="s">
        <v>974</v>
      </c>
      <c r="AH43">
        <f t="shared" si="0"/>
        <v>117.28226258055555</v>
      </c>
      <c r="AJ43">
        <f>CONVERT(R43,"ft","m")</f>
        <v>471.1927584</v>
      </c>
    </row>
    <row r="44" spans="1:36" ht="42" x14ac:dyDescent="0.15">
      <c r="A44" t="s">
        <v>558</v>
      </c>
      <c r="B44" t="s">
        <v>642</v>
      </c>
      <c r="C44" t="s">
        <v>814</v>
      </c>
      <c r="D44" t="s">
        <v>643</v>
      </c>
      <c r="E44" t="s">
        <v>813</v>
      </c>
      <c r="F44" t="s">
        <v>563</v>
      </c>
      <c r="G44" t="s">
        <v>644</v>
      </c>
      <c r="H44" t="s">
        <v>645</v>
      </c>
      <c r="I44" t="s">
        <v>566</v>
      </c>
      <c r="J44" t="s">
        <v>567</v>
      </c>
      <c r="K44" t="s">
        <v>589</v>
      </c>
      <c r="L44" s="12" t="s">
        <v>967</v>
      </c>
      <c r="M44" t="s">
        <v>815</v>
      </c>
      <c r="N44" t="s">
        <v>816</v>
      </c>
      <c r="O44" t="s">
        <v>817</v>
      </c>
      <c r="P44" s="9" t="s">
        <v>902</v>
      </c>
      <c r="Q44" s="9" t="s">
        <v>919</v>
      </c>
      <c r="R44" t="s">
        <v>818</v>
      </c>
      <c r="T44" s="13">
        <f>CONVERT(M44, "ft", "m")</f>
        <v>678438.86968799995</v>
      </c>
      <c r="U44" s="13">
        <f>CONVERT(N44, "ft", "m")</f>
        <v>1904385.0568560001</v>
      </c>
      <c r="V44" s="13">
        <f>CONVERT(O44, "ft", "m")</f>
        <v>502.60300799999999</v>
      </c>
      <c r="W44" t="s">
        <v>965</v>
      </c>
      <c r="X44" s="9">
        <v>33</v>
      </c>
      <c r="Y44">
        <v>46</v>
      </c>
      <c r="Z44">
        <v>16.862359999999999</v>
      </c>
      <c r="AA44" t="s">
        <v>963</v>
      </c>
      <c r="AB44">
        <f>X44+(Y44/60)+(Z44/3600)</f>
        <v>33.771350655555551</v>
      </c>
      <c r="AD44" s="9">
        <v>117</v>
      </c>
      <c r="AE44">
        <v>16</v>
      </c>
      <c r="AF44">
        <v>55.919490000000003</v>
      </c>
      <c r="AG44" t="s">
        <v>974</v>
      </c>
      <c r="AH44">
        <f t="shared" si="0"/>
        <v>117.28219985833333</v>
      </c>
      <c r="AJ44">
        <f>CONVERT(R44,"ft","m")</f>
        <v>469.83548400000001</v>
      </c>
    </row>
    <row r="45" spans="1:36" ht="42" x14ac:dyDescent="0.15">
      <c r="A45" t="s">
        <v>558</v>
      </c>
      <c r="B45" t="s">
        <v>642</v>
      </c>
      <c r="C45" t="s">
        <v>819</v>
      </c>
      <c r="D45" t="s">
        <v>643</v>
      </c>
      <c r="E45" t="s">
        <v>965</v>
      </c>
      <c r="F45" t="s">
        <v>563</v>
      </c>
      <c r="G45" t="s">
        <v>644</v>
      </c>
      <c r="H45" t="s">
        <v>645</v>
      </c>
      <c r="I45" t="s">
        <v>566</v>
      </c>
      <c r="J45" t="s">
        <v>567</v>
      </c>
      <c r="K45" t="s">
        <v>589</v>
      </c>
      <c r="L45" s="12" t="s">
        <v>967</v>
      </c>
      <c r="M45" t="s">
        <v>820</v>
      </c>
      <c r="N45" t="s">
        <v>821</v>
      </c>
      <c r="O45" t="s">
        <v>822</v>
      </c>
      <c r="P45" s="9" t="s">
        <v>903</v>
      </c>
      <c r="Q45" s="9" t="s">
        <v>918</v>
      </c>
      <c r="R45" t="s">
        <v>823</v>
      </c>
      <c r="T45" s="13">
        <f>CONVERT(M45, "ft", "m")</f>
        <v>677273.39068800001</v>
      </c>
      <c r="U45" s="13">
        <f>CONVERT(N45, "ft", "m")</f>
        <v>1900967.441136</v>
      </c>
      <c r="V45" s="13">
        <f>CONVERT(O45, "ft", "m")</f>
        <v>625.33072800000002</v>
      </c>
      <c r="W45" t="s">
        <v>965</v>
      </c>
      <c r="X45" s="9">
        <v>33</v>
      </c>
      <c r="Y45">
        <v>45</v>
      </c>
      <c r="Z45">
        <v>37.918669999999999</v>
      </c>
      <c r="AA45" t="s">
        <v>963</v>
      </c>
      <c r="AB45">
        <f>X45+(Y45/60)+(Z45/3600)</f>
        <v>33.760532963888892</v>
      </c>
      <c r="AD45" s="9">
        <v>117</v>
      </c>
      <c r="AE45">
        <v>19</v>
      </c>
      <c r="AF45">
        <v>8.2715800000000002</v>
      </c>
      <c r="AG45" t="s">
        <v>974</v>
      </c>
      <c r="AH45">
        <f t="shared" si="0"/>
        <v>117.31896432777778</v>
      </c>
      <c r="AJ45">
        <f>CONVERT(R45,"ft","m")</f>
        <v>592.52510400000006</v>
      </c>
    </row>
    <row r="46" spans="1:36" ht="42" x14ac:dyDescent="0.15">
      <c r="A46" t="s">
        <v>558</v>
      </c>
      <c r="B46" t="s">
        <v>824</v>
      </c>
      <c r="C46" t="s">
        <v>825</v>
      </c>
      <c r="D46" t="s">
        <v>826</v>
      </c>
      <c r="E46" t="s">
        <v>604</v>
      </c>
      <c r="F46" t="s">
        <v>563</v>
      </c>
      <c r="G46" t="s">
        <v>827</v>
      </c>
      <c r="H46" t="s">
        <v>828</v>
      </c>
      <c r="I46" t="s">
        <v>566</v>
      </c>
      <c r="J46" t="s">
        <v>567</v>
      </c>
      <c r="K46" t="s">
        <v>589</v>
      </c>
      <c r="L46" s="12" t="s">
        <v>968</v>
      </c>
      <c r="M46" t="s">
        <v>829</v>
      </c>
      <c r="N46" t="s">
        <v>830</v>
      </c>
      <c r="O46" t="s">
        <v>831</v>
      </c>
      <c r="P46" s="9" t="s">
        <v>904</v>
      </c>
      <c r="Q46" s="9" t="s">
        <v>917</v>
      </c>
      <c r="R46" t="s">
        <v>832</v>
      </c>
      <c r="T46" s="13">
        <f>CONVERT(M46, "ft", "m")</f>
        <v>698993.05159199995</v>
      </c>
      <c r="U46" s="13">
        <f>CONVERT(N46, "ft", "m")</f>
        <v>1979759.9876399999</v>
      </c>
      <c r="V46" s="13">
        <f>CONVERT(O46, "ft", "m")</f>
        <v>447.251328</v>
      </c>
      <c r="W46" t="s">
        <v>965</v>
      </c>
      <c r="X46" s="9">
        <v>33</v>
      </c>
      <c r="Y46">
        <v>57</v>
      </c>
      <c r="Z46">
        <v>38.639049999999997</v>
      </c>
      <c r="AA46" t="s">
        <v>963</v>
      </c>
      <c r="AB46">
        <f>X46+(Y46/60)+(Z46/3600)</f>
        <v>33.960733069444444</v>
      </c>
      <c r="AD46" s="9">
        <v>116</v>
      </c>
      <c r="AE46">
        <v>28</v>
      </c>
      <c r="AF46">
        <v>8.1746499999999997</v>
      </c>
      <c r="AG46" t="s">
        <v>974</v>
      </c>
      <c r="AH46">
        <f t="shared" si="0"/>
        <v>116.46893740277778</v>
      </c>
      <c r="AJ46">
        <f>CONVERT(R46,"ft","m")</f>
        <v>415.22843039999998</v>
      </c>
    </row>
    <row r="47" spans="1:36" ht="42" x14ac:dyDescent="0.15">
      <c r="A47" t="s">
        <v>558</v>
      </c>
      <c r="B47" t="s">
        <v>824</v>
      </c>
      <c r="C47" t="s">
        <v>833</v>
      </c>
      <c r="D47" t="s">
        <v>826</v>
      </c>
      <c r="E47" t="s">
        <v>604</v>
      </c>
      <c r="F47" t="s">
        <v>563</v>
      </c>
      <c r="G47" t="s">
        <v>827</v>
      </c>
      <c r="H47" t="s">
        <v>828</v>
      </c>
      <c r="I47" t="s">
        <v>566</v>
      </c>
      <c r="J47" t="s">
        <v>567</v>
      </c>
      <c r="K47" t="s">
        <v>589</v>
      </c>
      <c r="L47" s="12" t="s">
        <v>969</v>
      </c>
      <c r="M47" t="s">
        <v>834</v>
      </c>
      <c r="N47" t="s">
        <v>835</v>
      </c>
      <c r="O47" t="s">
        <v>836</v>
      </c>
      <c r="P47" s="9" t="s">
        <v>905</v>
      </c>
      <c r="Q47" s="9" t="s">
        <v>916</v>
      </c>
      <c r="R47" t="s">
        <v>837</v>
      </c>
      <c r="T47" s="13">
        <f>CONVERT(M47, "ft", "m")</f>
        <v>698936.34964799986</v>
      </c>
      <c r="U47" s="13">
        <f>CONVERT(N47, "ft", "m")</f>
        <v>1979990.3189040001</v>
      </c>
      <c r="V47" s="13">
        <f>CONVERT(O47, "ft", "m")</f>
        <v>448.81799999999998</v>
      </c>
      <c r="W47" t="s">
        <v>965</v>
      </c>
      <c r="X47" s="9">
        <v>33</v>
      </c>
      <c r="Y47">
        <v>57</v>
      </c>
      <c r="Z47">
        <v>36.814480000000003</v>
      </c>
      <c r="AA47" t="s">
        <v>963</v>
      </c>
      <c r="AB47">
        <f>X47+(Y47/60)+(Z47/3600)</f>
        <v>33.960226244444449</v>
      </c>
      <c r="AD47" s="9">
        <v>116</v>
      </c>
      <c r="AE47">
        <v>27</v>
      </c>
      <c r="AF47">
        <v>59.19894</v>
      </c>
      <c r="AG47" t="s">
        <v>974</v>
      </c>
      <c r="AH47">
        <f t="shared" si="0"/>
        <v>116.46644415</v>
      </c>
      <c r="AJ47">
        <f>CONVERT(R47,"ft","m")</f>
        <v>416.79754079999998</v>
      </c>
    </row>
    <row r="48" spans="1:36" ht="42" x14ac:dyDescent="0.15">
      <c r="A48" t="s">
        <v>558</v>
      </c>
      <c r="B48" t="s">
        <v>824</v>
      </c>
      <c r="C48" t="s">
        <v>838</v>
      </c>
      <c r="D48" t="s">
        <v>826</v>
      </c>
      <c r="E48" t="s">
        <v>604</v>
      </c>
      <c r="F48" t="s">
        <v>563</v>
      </c>
      <c r="G48" t="s">
        <v>827</v>
      </c>
      <c r="H48" t="s">
        <v>828</v>
      </c>
      <c r="I48" t="s">
        <v>566</v>
      </c>
      <c r="J48" t="s">
        <v>567</v>
      </c>
      <c r="K48" t="s">
        <v>589</v>
      </c>
      <c r="L48" s="12" t="s">
        <v>968</v>
      </c>
      <c r="M48" t="s">
        <v>839</v>
      </c>
      <c r="N48" t="s">
        <v>840</v>
      </c>
      <c r="O48" t="s">
        <v>841</v>
      </c>
      <c r="P48" s="9" t="s">
        <v>906</v>
      </c>
      <c r="Q48" s="9" t="s">
        <v>915</v>
      </c>
      <c r="R48" t="s">
        <v>842</v>
      </c>
      <c r="T48" s="13">
        <f>CONVERT(M48, "ft", "m")</f>
        <v>698596.11055200011</v>
      </c>
      <c r="U48" s="13">
        <f>CONVERT(N48, "ft", "m")</f>
        <v>1979826.0530399999</v>
      </c>
      <c r="V48" s="13">
        <f>CONVERT(O48, "ft", "m")</f>
        <v>406.53919200000001</v>
      </c>
      <c r="W48" t="s">
        <v>965</v>
      </c>
      <c r="X48" s="9">
        <v>33</v>
      </c>
      <c r="Y48">
        <v>57</v>
      </c>
      <c r="Z48">
        <v>25.760899999999999</v>
      </c>
      <c r="AA48" t="s">
        <v>963</v>
      </c>
      <c r="AB48">
        <f>X48+(Y48/60)+(Z48/3600)</f>
        <v>33.957155805555558</v>
      </c>
      <c r="AD48" s="9">
        <v>116</v>
      </c>
      <c r="AE48">
        <v>28</v>
      </c>
      <c r="AF48">
        <v>5.5691100000000002</v>
      </c>
      <c r="AG48" t="s">
        <v>974</v>
      </c>
      <c r="AH48">
        <f t="shared" si="0"/>
        <v>116.46821364166667</v>
      </c>
      <c r="AJ48">
        <f>CONVERT(R48,"ft","m")</f>
        <v>374.4855096</v>
      </c>
    </row>
    <row r="49" spans="1:36" ht="42" x14ac:dyDescent="0.15">
      <c r="A49" t="s">
        <v>558</v>
      </c>
      <c r="B49" t="s">
        <v>824</v>
      </c>
      <c r="C49" t="s">
        <v>843</v>
      </c>
      <c r="D49" t="s">
        <v>826</v>
      </c>
      <c r="E49" t="s">
        <v>604</v>
      </c>
      <c r="F49" t="s">
        <v>563</v>
      </c>
      <c r="G49" t="s">
        <v>827</v>
      </c>
      <c r="H49" t="s">
        <v>828</v>
      </c>
      <c r="I49" t="s">
        <v>566</v>
      </c>
      <c r="J49" t="s">
        <v>567</v>
      </c>
      <c r="K49" t="s">
        <v>589</v>
      </c>
      <c r="L49" s="12" t="s">
        <v>969</v>
      </c>
      <c r="M49" t="s">
        <v>844</v>
      </c>
      <c r="N49" t="s">
        <v>845</v>
      </c>
      <c r="O49" t="s">
        <v>846</v>
      </c>
      <c r="P49" s="9" t="s">
        <v>907</v>
      </c>
      <c r="Q49" s="9" t="s">
        <v>914</v>
      </c>
      <c r="R49" t="s">
        <v>847</v>
      </c>
      <c r="T49" s="13">
        <f>CONVERT(M49, "ft", "m")</f>
        <v>698165.22088799998</v>
      </c>
      <c r="U49" s="13">
        <f>CONVERT(N49, "ft", "m")</f>
        <v>1979535.6609360001</v>
      </c>
      <c r="V49" s="13">
        <f>CONVERT(O49, "ft", "m")</f>
        <v>372.30100800000002</v>
      </c>
      <c r="W49" t="s">
        <v>965</v>
      </c>
      <c r="X49" s="9">
        <v>33</v>
      </c>
      <c r="Y49">
        <v>57</v>
      </c>
      <c r="Z49">
        <v>11.756500000000001</v>
      </c>
      <c r="AA49" t="s">
        <v>963</v>
      </c>
      <c r="AB49">
        <f>X49+(Y49/60)+(Z49/3600)</f>
        <v>33.953265694444447</v>
      </c>
      <c r="AD49" s="9">
        <v>116</v>
      </c>
      <c r="AE49">
        <v>28</v>
      </c>
      <c r="AF49">
        <v>16.84355</v>
      </c>
      <c r="AG49" t="s">
        <v>974</v>
      </c>
      <c r="AH49">
        <f t="shared" si="0"/>
        <v>116.47134543055556</v>
      </c>
      <c r="AJ49">
        <f>CONVERT(R49,"ft","m")</f>
        <v>340.20800639999993</v>
      </c>
    </row>
    <row r="50" spans="1:36" ht="28" x14ac:dyDescent="0.15">
      <c r="A50" t="s">
        <v>558</v>
      </c>
      <c r="B50" t="s">
        <v>824</v>
      </c>
      <c r="C50" t="s">
        <v>848</v>
      </c>
      <c r="D50" t="s">
        <v>826</v>
      </c>
      <c r="E50" t="s">
        <v>604</v>
      </c>
      <c r="F50" t="s">
        <v>563</v>
      </c>
      <c r="G50" t="s">
        <v>827</v>
      </c>
      <c r="H50" t="s">
        <v>828</v>
      </c>
      <c r="I50" t="s">
        <v>566</v>
      </c>
      <c r="J50" t="s">
        <v>567</v>
      </c>
      <c r="K50" t="s">
        <v>589</v>
      </c>
      <c r="L50" s="12" t="s">
        <v>969</v>
      </c>
      <c r="M50" t="s">
        <v>849</v>
      </c>
      <c r="N50" t="s">
        <v>850</v>
      </c>
      <c r="O50" t="s">
        <v>851</v>
      </c>
      <c r="P50" s="9" t="s">
        <v>908</v>
      </c>
      <c r="Q50" s="9" t="s">
        <v>913</v>
      </c>
      <c r="R50" t="s">
        <v>852</v>
      </c>
      <c r="T50" s="13">
        <f>CONVERT(M50, "ft", "m")</f>
        <v>698105.15395200008</v>
      </c>
      <c r="U50" s="13">
        <f>CONVERT(N50, "ft", "m")</f>
        <v>1979934.3911520001</v>
      </c>
      <c r="V50" s="13">
        <f>CONVERT(O50, "ft", "m")</f>
        <v>385.32816000000003</v>
      </c>
      <c r="W50" t="s">
        <v>965</v>
      </c>
      <c r="X50" s="9">
        <v>33</v>
      </c>
      <c r="Y50">
        <v>57</v>
      </c>
      <c r="Z50">
        <v>9.8342100000000006</v>
      </c>
      <c r="AA50" t="s">
        <v>963</v>
      </c>
      <c r="AB50">
        <f>X50+(Y50/60)+(Z50/3600)</f>
        <v>33.952731725</v>
      </c>
      <c r="AD50" s="9">
        <v>116</v>
      </c>
      <c r="AE50">
        <v>28</v>
      </c>
      <c r="AF50">
        <v>1.30979</v>
      </c>
      <c r="AG50" t="s">
        <v>974</v>
      </c>
      <c r="AH50">
        <f t="shared" si="0"/>
        <v>116.46703049722223</v>
      </c>
      <c r="AJ50">
        <f>CONVERT(R50,"ft","m")</f>
        <v>353.23973039999998</v>
      </c>
    </row>
    <row r="51" spans="1:36" ht="42" x14ac:dyDescent="0.15">
      <c r="A51" t="s">
        <v>558</v>
      </c>
      <c r="B51" t="s">
        <v>824</v>
      </c>
      <c r="C51" t="s">
        <v>853</v>
      </c>
      <c r="D51" t="s">
        <v>826</v>
      </c>
      <c r="E51" t="s">
        <v>604</v>
      </c>
      <c r="F51" t="s">
        <v>563</v>
      </c>
      <c r="G51" t="s">
        <v>827</v>
      </c>
      <c r="H51" t="s">
        <v>828</v>
      </c>
      <c r="I51" t="s">
        <v>566</v>
      </c>
      <c r="J51" t="s">
        <v>567</v>
      </c>
      <c r="K51" t="s">
        <v>589</v>
      </c>
      <c r="L51" s="12" t="s">
        <v>968</v>
      </c>
      <c r="M51" t="s">
        <v>854</v>
      </c>
      <c r="N51" t="s">
        <v>855</v>
      </c>
      <c r="O51" t="s">
        <v>856</v>
      </c>
      <c r="P51" s="9" t="s">
        <v>909</v>
      </c>
      <c r="Q51" s="9" t="s">
        <v>912</v>
      </c>
      <c r="R51" t="s">
        <v>857</v>
      </c>
      <c r="T51" s="13">
        <f>CONVERT(M51, "ft", "m")</f>
        <v>697700.95257600001</v>
      </c>
      <c r="U51" s="13">
        <f>CONVERT(N51, "ft", "m")</f>
        <v>1979685.034272</v>
      </c>
      <c r="V51" s="13">
        <f>CONVERT(O51, "ft", "m")</f>
        <v>354.720144</v>
      </c>
      <c r="W51" t="s">
        <v>965</v>
      </c>
      <c r="X51" s="9">
        <v>33</v>
      </c>
      <c r="Y51">
        <v>56</v>
      </c>
      <c r="Z51">
        <v>56.698950000000004</v>
      </c>
      <c r="AA51" t="s">
        <v>963</v>
      </c>
      <c r="AB51">
        <f>X51+(Y51/60)+(Z51/3600)</f>
        <v>33.949083041666661</v>
      </c>
      <c r="AD51" s="9">
        <v>116</v>
      </c>
      <c r="AE51">
        <v>28</v>
      </c>
      <c r="AF51">
        <v>10.987970000000001</v>
      </c>
      <c r="AG51" t="s">
        <v>974</v>
      </c>
      <c r="AH51">
        <f t="shared" si="0"/>
        <v>116.46971888055556</v>
      </c>
      <c r="AJ51">
        <f>CONVERT(R51,"ft","m")</f>
        <v>322.59696719999994</v>
      </c>
    </row>
    <row r="52" spans="1:36" ht="42" x14ac:dyDescent="0.15">
      <c r="A52" t="s">
        <v>558</v>
      </c>
      <c r="B52" t="s">
        <v>824</v>
      </c>
      <c r="C52" t="s">
        <v>859</v>
      </c>
      <c r="D52" t="s">
        <v>858</v>
      </c>
      <c r="E52" t="s">
        <v>710</v>
      </c>
      <c r="F52" t="s">
        <v>563</v>
      </c>
      <c r="G52" t="s">
        <v>827</v>
      </c>
      <c r="H52" t="s">
        <v>828</v>
      </c>
      <c r="I52" t="s">
        <v>566</v>
      </c>
      <c r="J52" t="s">
        <v>567</v>
      </c>
      <c r="K52" t="s">
        <v>589</v>
      </c>
      <c r="L52" s="12" t="s">
        <v>968</v>
      </c>
      <c r="M52" t="s">
        <v>860</v>
      </c>
      <c r="N52" t="s">
        <v>861</v>
      </c>
      <c r="O52" t="s">
        <v>862</v>
      </c>
      <c r="P52" s="9" t="s">
        <v>910</v>
      </c>
      <c r="Q52" s="9" t="s">
        <v>911</v>
      </c>
      <c r="R52" t="s">
        <v>863</v>
      </c>
      <c r="T52" s="13">
        <f>CONVERT(M52, "ft", "m")</f>
        <v>697264.96970400005</v>
      </c>
      <c r="U52" s="13">
        <f>CONVERT(N52, "ft", "m")</f>
        <v>1979795.7681120001</v>
      </c>
      <c r="V52" s="13">
        <f>CONVERT(O52, "ft", "m")</f>
        <v>341.68079999999998</v>
      </c>
      <c r="W52" t="s">
        <v>965</v>
      </c>
      <c r="X52" s="9">
        <v>33</v>
      </c>
      <c r="Y52">
        <v>56</v>
      </c>
      <c r="Z52">
        <v>42.556649999999998</v>
      </c>
      <c r="AA52" t="s">
        <v>963</v>
      </c>
      <c r="AB52">
        <f>X52+(Y52/60)+(Z52/3600)</f>
        <v>33.945154624999994</v>
      </c>
      <c r="AD52" s="9">
        <v>116</v>
      </c>
      <c r="AE52">
        <v>28</v>
      </c>
      <c r="AF52">
        <v>6.6399499999999998</v>
      </c>
      <c r="AG52" t="s">
        <v>974</v>
      </c>
      <c r="AH52">
        <f t="shared" si="0"/>
        <v>116.46851109722222</v>
      </c>
      <c r="AJ52">
        <f>CONVERT(R52,"ft","m")</f>
        <v>309.52744799999999</v>
      </c>
    </row>
  </sheetData>
  <autoFilter ref="A1:AJ52" xr:uid="{2BC2AC21-166E-2B42-BF43-364D01DB6486}">
    <sortState xmlns:xlrd2="http://schemas.microsoft.com/office/spreadsheetml/2017/richdata2" ref="A2:AJ52">
      <sortCondition ref="C1:C52"/>
    </sortState>
  </autoFilter>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4C729-6F5B-314D-9D99-B9FD0512FD7B}">
  <dimension ref="A1:AA54"/>
  <sheetViews>
    <sheetView zoomScale="150" workbookViewId="0">
      <selection activeCell="H1" sqref="H1"/>
    </sheetView>
  </sheetViews>
  <sheetFormatPr baseColWidth="10" defaultColWidth="12" defaultRowHeight="13" x14ac:dyDescent="0.15"/>
  <cols>
    <col min="2" max="2" width="13.3984375" bestFit="1" customWidth="1"/>
    <col min="6" max="6" width="12" style="49"/>
    <col min="7" max="7" width="16.796875" bestFit="1" customWidth="1"/>
    <col min="8" max="8" width="20.3984375" customWidth="1"/>
    <col min="17" max="17" width="12" style="49"/>
    <col min="18" max="18" width="16.796875" bestFit="1" customWidth="1"/>
    <col min="19" max="19" width="18.3984375" bestFit="1" customWidth="1"/>
  </cols>
  <sheetData>
    <row r="1" spans="1:27" ht="44" customHeight="1" x14ac:dyDescent="0.15">
      <c r="A1" s="39" t="s">
        <v>1000</v>
      </c>
      <c r="B1" s="40"/>
      <c r="C1" s="40"/>
      <c r="D1" s="40"/>
      <c r="E1" s="40"/>
      <c r="F1" s="55"/>
      <c r="G1">
        <v>3</v>
      </c>
      <c r="H1">
        <v>1</v>
      </c>
      <c r="I1">
        <v>2</v>
      </c>
      <c r="J1">
        <v>2</v>
      </c>
      <c r="K1">
        <v>2</v>
      </c>
    </row>
    <row r="2" spans="1:27" x14ac:dyDescent="0.15">
      <c r="A2" s="5" t="s">
        <v>979</v>
      </c>
      <c r="B2" s="5" t="s">
        <v>978</v>
      </c>
      <c r="C2" t="s">
        <v>980</v>
      </c>
      <c r="D2" t="s">
        <v>539</v>
      </c>
      <c r="E2" t="s">
        <v>549</v>
      </c>
      <c r="G2" s="5" t="s">
        <v>1006</v>
      </c>
      <c r="H2" s="5" t="s">
        <v>1007</v>
      </c>
      <c r="I2" s="41" t="s">
        <v>1003</v>
      </c>
      <c r="J2" s="41"/>
      <c r="K2" s="41"/>
      <c r="L2" s="45" t="s">
        <v>1005</v>
      </c>
      <c r="M2" s="45"/>
      <c r="N2" s="45"/>
      <c r="O2" s="54" t="s">
        <v>1010</v>
      </c>
      <c r="P2" t="s">
        <v>1004</v>
      </c>
      <c r="R2" s="5" t="s">
        <v>1011</v>
      </c>
      <c r="S2" s="5" t="s">
        <v>1012</v>
      </c>
      <c r="T2" s="45" t="s">
        <v>1013</v>
      </c>
      <c r="U2" s="41"/>
      <c r="V2" s="41"/>
      <c r="W2" s="45" t="s">
        <v>1014</v>
      </c>
      <c r="X2" s="45"/>
      <c r="Y2" s="45"/>
      <c r="Z2" s="54" t="s">
        <v>1015</v>
      </c>
      <c r="AA2" t="s">
        <v>1004</v>
      </c>
    </row>
    <row r="3" spans="1:27" x14ac:dyDescent="0.15">
      <c r="A3">
        <v>33.685508225</v>
      </c>
      <c r="B3">
        <v>117.06651100833334</v>
      </c>
      <c r="C3">
        <v>545.81389439999998</v>
      </c>
      <c r="D3" t="s">
        <v>560</v>
      </c>
      <c r="E3" s="19">
        <v>2017.5</v>
      </c>
      <c r="F3" s="56"/>
      <c r="G3">
        <f>'Organized Data Values'!AB2</f>
        <v>33.685508225</v>
      </c>
      <c r="H3" t="str">
        <f>'Organized Data Values'!P2</f>
        <v>33° 41' 7.82961" N</v>
      </c>
      <c r="I3">
        <f>'Organized Data Values'!X2</f>
        <v>33</v>
      </c>
      <c r="J3">
        <f>'Organized Data Values'!Y2</f>
        <v>41</v>
      </c>
      <c r="K3">
        <f>'Organized Data Values'!Z2</f>
        <v>7.8296099999999997</v>
      </c>
      <c r="L3">
        <f>'LLH DMS'!A5</f>
        <v>33</v>
      </c>
      <c r="M3">
        <f>'LLH DMS'!B5</f>
        <v>41</v>
      </c>
      <c r="N3">
        <f>'LLH DMS'!C5</f>
        <v>7.8296100000000006</v>
      </c>
      <c r="O3">
        <f>L3+(M3/60)+(N3/3600)</f>
        <v>33.685508225</v>
      </c>
      <c r="P3" s="25">
        <f>G3-O3</f>
        <v>0</v>
      </c>
      <c r="R3">
        <f>'Organized Data Values'!AH2</f>
        <v>117.06651100833334</v>
      </c>
      <c r="S3" t="str">
        <f>'Organized Data Values'!Q2</f>
        <v>117° 3' 59.43963" w</v>
      </c>
      <c r="T3">
        <f>'Organized Data Values'!AD2</f>
        <v>117</v>
      </c>
      <c r="U3">
        <f>'Organized Data Values'!AE2</f>
        <v>3</v>
      </c>
      <c r="V3">
        <f>'Organized Data Values'!AF2</f>
        <v>59.439630000000001</v>
      </c>
      <c r="W3">
        <f>'LLH DMS'!D5</f>
        <v>117</v>
      </c>
      <c r="X3">
        <f>'LLH DMS'!E5</f>
        <v>3</v>
      </c>
      <c r="Y3">
        <f>'LLH DMS'!F5</f>
        <v>59.439629998800001</v>
      </c>
      <c r="Z3">
        <f>W3+(X3/60)+(Y3/3600)</f>
        <v>117.06651100833299</v>
      </c>
      <c r="AA3" s="25">
        <f>R3-Z3</f>
        <v>3.4106051316484809E-13</v>
      </c>
    </row>
    <row r="4" spans="1:27" x14ac:dyDescent="0.15">
      <c r="A4">
        <v>33.663797766666669</v>
      </c>
      <c r="B4">
        <v>117.06594105555556</v>
      </c>
      <c r="C4">
        <v>508.10038079999998</v>
      </c>
      <c r="D4" t="s">
        <v>624</v>
      </c>
      <c r="E4" s="19">
        <v>2017.5</v>
      </c>
      <c r="F4" s="56"/>
      <c r="G4">
        <f>'Organized Data Values'!AB3</f>
        <v>34.029302233333333</v>
      </c>
      <c r="H4" t="str">
        <f>'Organized Data Values'!P3</f>
        <v>34° 1' 45.48804" N</v>
      </c>
      <c r="I4">
        <f>'Organized Data Values'!X3</f>
        <v>34</v>
      </c>
      <c r="J4">
        <f>'Organized Data Values'!Y3</f>
        <v>1</v>
      </c>
      <c r="K4">
        <f>'Organized Data Values'!Z3</f>
        <v>45.488039999999998</v>
      </c>
      <c r="L4">
        <f>'LLH DMS'!A6</f>
        <v>34</v>
      </c>
      <c r="M4">
        <f>'LLH DMS'!B6</f>
        <v>1</v>
      </c>
      <c r="N4">
        <f>'LLH DMS'!C6</f>
        <v>45.488039999880002</v>
      </c>
      <c r="O4">
        <f>L4+(M4/60)+(N4/3600)</f>
        <v>34.029302233333297</v>
      </c>
      <c r="P4" s="25">
        <f t="shared" ref="P4:P26" si="0">G4-O4</f>
        <v>0</v>
      </c>
      <c r="R4">
        <f>'Organized Data Values'!AH3</f>
        <v>117.35845714999999</v>
      </c>
      <c r="S4" t="str">
        <f>'Organized Data Values'!Q3</f>
        <v>117° 21' 30.44574" W</v>
      </c>
      <c r="T4">
        <f>'Organized Data Values'!AD3</f>
        <v>117</v>
      </c>
      <c r="U4">
        <f>'Organized Data Values'!AE3</f>
        <v>21</v>
      </c>
      <c r="V4">
        <f>'Organized Data Values'!AF3</f>
        <v>30.445740000000001</v>
      </c>
      <c r="W4">
        <f>'LLH DMS'!D6</f>
        <v>117</v>
      </c>
      <c r="X4">
        <f>'LLH DMS'!E6</f>
        <v>21</v>
      </c>
      <c r="Y4">
        <f>'LLH DMS'!F6</f>
        <v>30.445740000000001</v>
      </c>
      <c r="Z4">
        <f t="shared" ref="Z4:Z53" si="1">W4+(X4/60)+(Y4/3600)</f>
        <v>117.35845714999999</v>
      </c>
      <c r="AA4" s="25">
        <f t="shared" ref="AA4:AA31" si="2">R4-Z4</f>
        <v>0</v>
      </c>
    </row>
    <row r="5" spans="1:27" x14ac:dyDescent="0.15">
      <c r="A5">
        <v>33.677331272222219</v>
      </c>
      <c r="B5">
        <v>117.06606208888888</v>
      </c>
      <c r="C5">
        <v>507.58313520000002</v>
      </c>
      <c r="D5" t="s">
        <v>631</v>
      </c>
      <c r="E5" s="19">
        <v>2017.5</v>
      </c>
      <c r="F5" s="56"/>
      <c r="G5">
        <f>'Organized Data Values'!AB4</f>
        <v>33.859064338888892</v>
      </c>
      <c r="H5" t="str">
        <f>'Organized Data Values'!P4</f>
        <v>33° 51' 32.63162" N</v>
      </c>
      <c r="I5">
        <f>'Organized Data Values'!X4</f>
        <v>33</v>
      </c>
      <c r="J5">
        <f>'Organized Data Values'!Y4</f>
        <v>51</v>
      </c>
      <c r="K5">
        <f>'Organized Data Values'!Z4</f>
        <v>32.631619999999998</v>
      </c>
      <c r="L5">
        <f>'LLH DMS'!A7</f>
        <v>33</v>
      </c>
      <c r="M5">
        <f>'LLH DMS'!B7</f>
        <v>51</v>
      </c>
      <c r="N5">
        <f>'LLH DMS'!C7</f>
        <v>32.631620000040002</v>
      </c>
      <c r="O5">
        <f t="shared" ref="O4:O26" si="3">L5+(M5/60)+(N5/3600)</f>
        <v>33.859064338888899</v>
      </c>
      <c r="P5" s="25">
        <f t="shared" si="0"/>
        <v>0</v>
      </c>
      <c r="R5">
        <f>'Organized Data Values'!AH4</f>
        <v>116.51985258611111</v>
      </c>
      <c r="S5" t="str">
        <f>'Organized Data Values'!Q4</f>
        <v xml:space="preserve">
116° 31' 11.46931" w</v>
      </c>
      <c r="T5">
        <f>'Organized Data Values'!AD4</f>
        <v>116</v>
      </c>
      <c r="U5">
        <f>'Organized Data Values'!AE4</f>
        <v>31</v>
      </c>
      <c r="V5">
        <f>'Organized Data Values'!AF4</f>
        <v>11.46931</v>
      </c>
      <c r="W5">
        <f>'LLH DMS'!D7</f>
        <v>116</v>
      </c>
      <c r="X5">
        <f>'LLH DMS'!E7</f>
        <v>31</v>
      </c>
      <c r="Y5">
        <f>'LLH DMS'!F7</f>
        <v>11.4693099996</v>
      </c>
      <c r="Z5">
        <f t="shared" si="1"/>
        <v>116.519852586111</v>
      </c>
      <c r="AA5" s="25">
        <f t="shared" si="2"/>
        <v>1.1368683772161603E-13</v>
      </c>
    </row>
    <row r="6" spans="1:27" x14ac:dyDescent="0.15">
      <c r="A6">
        <v>33.685536302777777</v>
      </c>
      <c r="B6">
        <v>117.07577044722221</v>
      </c>
      <c r="C6">
        <v>420.3277344</v>
      </c>
      <c r="D6" t="s">
        <v>698</v>
      </c>
      <c r="E6" s="19">
        <v>2017.5</v>
      </c>
      <c r="F6" s="56"/>
      <c r="G6">
        <f>'Organized Data Values'!AB5</f>
        <v>33.852135799999999</v>
      </c>
      <c r="H6" t="str">
        <f>'Organized Data Values'!P5</f>
        <v>33° 51' 7.68888" N</v>
      </c>
      <c r="I6">
        <f>'Organized Data Values'!X5</f>
        <v>33</v>
      </c>
      <c r="J6">
        <f>'Organized Data Values'!Y5</f>
        <v>51</v>
      </c>
      <c r="K6">
        <f>'Organized Data Values'!Z5</f>
        <v>7.6888800000000002</v>
      </c>
      <c r="L6">
        <f>'LLH DMS'!A8</f>
        <v>33</v>
      </c>
      <c r="M6">
        <f>'LLH DMS'!B8</f>
        <v>51</v>
      </c>
      <c r="N6">
        <f>'LLH DMS'!C8</f>
        <v>7.688880000000001</v>
      </c>
      <c r="O6">
        <f t="shared" si="3"/>
        <v>33.852135799999999</v>
      </c>
      <c r="P6" s="25">
        <f t="shared" si="0"/>
        <v>0</v>
      </c>
      <c r="R6">
        <f>'Organized Data Values'!AH5</f>
        <v>116.51215452222222</v>
      </c>
      <c r="S6" t="str">
        <f>'Organized Data Values'!Q5</f>
        <v xml:space="preserve">
116° 30' 43.75628" w</v>
      </c>
      <c r="T6">
        <f>'Organized Data Values'!AD5</f>
        <v>116</v>
      </c>
      <c r="U6">
        <f>'Organized Data Values'!AE5</f>
        <v>30</v>
      </c>
      <c r="V6">
        <f>'Organized Data Values'!AF5</f>
        <v>43.756279999999997</v>
      </c>
      <c r="W6">
        <f>'LLH DMS'!D8</f>
        <v>116</v>
      </c>
      <c r="X6">
        <f>'LLH DMS'!E8</f>
        <v>30</v>
      </c>
      <c r="Y6">
        <f>'LLH DMS'!F8</f>
        <v>43.756279999200004</v>
      </c>
      <c r="Z6">
        <f t="shared" si="1"/>
        <v>116.512154522222</v>
      </c>
      <c r="AA6" s="25">
        <f t="shared" si="2"/>
        <v>2.1316282072803006E-13</v>
      </c>
    </row>
    <row r="7" spans="1:27" x14ac:dyDescent="0.15">
      <c r="A7">
        <v>33.676205841666665</v>
      </c>
      <c r="B7">
        <v>117.13662396944446</v>
      </c>
      <c r="C7">
        <v>404.0099616</v>
      </c>
      <c r="D7" t="s">
        <v>703</v>
      </c>
      <c r="E7" s="19">
        <v>2017.5</v>
      </c>
      <c r="F7" s="56"/>
      <c r="G7">
        <f>'Organized Data Values'!AB6</f>
        <v>33.808419224999994</v>
      </c>
      <c r="H7" t="str">
        <f>'Organized Data Values'!P6</f>
        <v>33° 48' 30.30921" N</v>
      </c>
      <c r="I7">
        <f>'Organized Data Values'!X6</f>
        <v>33</v>
      </c>
      <c r="J7">
        <f>'Organized Data Values'!Y6</f>
        <v>48</v>
      </c>
      <c r="K7">
        <f>'Organized Data Values'!Z6</f>
        <v>30.30921</v>
      </c>
      <c r="L7">
        <f>'LLH DMS'!A9</f>
        <v>33</v>
      </c>
      <c r="M7">
        <f>'LLH DMS'!B9</f>
        <v>48</v>
      </c>
      <c r="N7">
        <f>'LLH DMS'!C9</f>
        <v>30.30921</v>
      </c>
      <c r="O7">
        <f t="shared" si="3"/>
        <v>33.808419224999994</v>
      </c>
      <c r="P7" s="25">
        <f t="shared" si="0"/>
        <v>0</v>
      </c>
      <c r="R7">
        <f>'Organized Data Values'!AH6</f>
        <v>116.47930115</v>
      </c>
      <c r="S7" t="str">
        <f>'Organized Data Values'!Q6</f>
        <v xml:space="preserve">
116° 28' 45.48414" w</v>
      </c>
      <c r="T7">
        <f>'Organized Data Values'!AD6</f>
        <v>116</v>
      </c>
      <c r="U7">
        <f>'Organized Data Values'!AE6</f>
        <v>28</v>
      </c>
      <c r="V7">
        <f>'Organized Data Values'!AF6</f>
        <v>45.484139999999996</v>
      </c>
      <c r="W7">
        <f>'LLH DMS'!D9</f>
        <v>116</v>
      </c>
      <c r="X7">
        <f>'LLH DMS'!E9</f>
        <v>28</v>
      </c>
      <c r="Y7">
        <f>'LLH DMS'!F9</f>
        <v>45.484139999999996</v>
      </c>
      <c r="Z7">
        <f t="shared" si="1"/>
        <v>116.47930115</v>
      </c>
      <c r="AA7" s="25">
        <f t="shared" si="2"/>
        <v>0</v>
      </c>
    </row>
    <row r="8" spans="1:27" x14ac:dyDescent="0.15">
      <c r="A8">
        <v>33.676277783333333</v>
      </c>
      <c r="B8">
        <v>117.08463097222221</v>
      </c>
      <c r="C8">
        <v>418.2581424</v>
      </c>
      <c r="D8" t="s">
        <v>709</v>
      </c>
      <c r="E8" s="19">
        <v>2017.5</v>
      </c>
      <c r="F8" s="56"/>
      <c r="G8">
        <f>'Organized Data Values'!AB7</f>
        <v>33.786640144444441</v>
      </c>
      <c r="H8" t="str">
        <f>'Organized Data Values'!P7</f>
        <v>33° 47' 11.90452" N</v>
      </c>
      <c r="I8">
        <f>'Organized Data Values'!X7</f>
        <v>33</v>
      </c>
      <c r="J8">
        <f>'Organized Data Values'!Y7</f>
        <v>47</v>
      </c>
      <c r="K8">
        <f>'Organized Data Values'!Z7</f>
        <v>11.90452</v>
      </c>
      <c r="L8">
        <f>'LLH DMS'!A10</f>
        <v>33</v>
      </c>
      <c r="M8">
        <f>'LLH DMS'!B10</f>
        <v>47</v>
      </c>
      <c r="N8">
        <f>'LLH DMS'!C10</f>
        <v>11.90451999984</v>
      </c>
      <c r="O8">
        <f t="shared" si="3"/>
        <v>33.786640144444398</v>
      </c>
      <c r="P8" s="25">
        <f t="shared" si="0"/>
        <v>0</v>
      </c>
      <c r="R8">
        <f>'Organized Data Values'!AH7</f>
        <v>116.46679825277778</v>
      </c>
      <c r="S8" t="str">
        <f>'Organized Data Values'!Q7</f>
        <v xml:space="preserve">
116° 28' 0.47371" w</v>
      </c>
      <c r="T8">
        <f>'Organized Data Values'!AD7</f>
        <v>116</v>
      </c>
      <c r="U8">
        <f>'Organized Data Values'!AE7</f>
        <v>28</v>
      </c>
      <c r="V8">
        <f>'Organized Data Values'!AF7</f>
        <v>0.47371000000000002</v>
      </c>
      <c r="W8">
        <f>'LLH DMS'!D10</f>
        <v>116</v>
      </c>
      <c r="X8">
        <f>'LLH DMS'!E10</f>
        <v>28</v>
      </c>
      <c r="Y8">
        <f>'LLH DMS'!F10</f>
        <v>0.47371000079999998</v>
      </c>
      <c r="Z8">
        <f t="shared" si="1"/>
        <v>116.46679825277801</v>
      </c>
      <c r="AA8" s="25">
        <f t="shared" si="2"/>
        <v>-2.2737367544323206E-13</v>
      </c>
    </row>
    <row r="9" spans="1:27" x14ac:dyDescent="0.15">
      <c r="A9">
        <v>33.651690369444445</v>
      </c>
      <c r="B9">
        <v>117.08429501666666</v>
      </c>
      <c r="C9">
        <v>424.18924559999994</v>
      </c>
      <c r="D9" t="s">
        <v>715</v>
      </c>
      <c r="E9" s="19">
        <v>2017.5</v>
      </c>
      <c r="F9" s="56"/>
      <c r="G9">
        <f>'Organized Data Values'!AB8</f>
        <v>33.820375094444451</v>
      </c>
      <c r="H9" t="str">
        <f>'Organized Data Values'!P8</f>
        <v>33° 49' 13.35034" N</v>
      </c>
      <c r="I9">
        <f>'Organized Data Values'!X8</f>
        <v>33</v>
      </c>
      <c r="J9">
        <f>'Organized Data Values'!Y8</f>
        <v>49</v>
      </c>
      <c r="K9">
        <f>'Organized Data Values'!Z8</f>
        <v>13.350339999999999</v>
      </c>
      <c r="L9">
        <f>'LLH DMS'!A11</f>
        <v>33</v>
      </c>
      <c r="M9">
        <f>'LLH DMS'!B11</f>
        <v>49</v>
      </c>
      <c r="N9">
        <f>'LLH DMS'!C11</f>
        <v>13.350340000199999</v>
      </c>
      <c r="O9">
        <f t="shared" si="3"/>
        <v>33.820375094444501</v>
      </c>
      <c r="P9" s="25">
        <f t="shared" si="0"/>
        <v>0</v>
      </c>
      <c r="R9">
        <f>'Organized Data Values'!AH8</f>
        <v>116.48225803055556</v>
      </c>
      <c r="S9" t="str">
        <f>'Organized Data Values'!Q8</f>
        <v>116° 28' 56.12891" w</v>
      </c>
      <c r="T9">
        <f>'Organized Data Values'!AD8</f>
        <v>116</v>
      </c>
      <c r="U9">
        <f>'Organized Data Values'!AE8</f>
        <v>28</v>
      </c>
      <c r="V9">
        <f>'Organized Data Values'!AF8</f>
        <v>56.128909999999998</v>
      </c>
      <c r="W9">
        <f>'LLH DMS'!D11</f>
        <v>116</v>
      </c>
      <c r="X9">
        <f>'LLH DMS'!E11</f>
        <v>28</v>
      </c>
      <c r="Y9">
        <f>'LLH DMS'!F11</f>
        <v>56.128910001599998</v>
      </c>
      <c r="Z9">
        <f t="shared" si="1"/>
        <v>116.482258030556</v>
      </c>
      <c r="AA9" s="25">
        <f t="shared" si="2"/>
        <v>-4.4053649617126212E-13</v>
      </c>
    </row>
    <row r="10" spans="1:27" x14ac:dyDescent="0.15">
      <c r="A10">
        <v>33.63999727777778</v>
      </c>
      <c r="B10">
        <v>117.08451763888888</v>
      </c>
      <c r="C10">
        <v>428.86548720000002</v>
      </c>
      <c r="D10" t="s">
        <v>721</v>
      </c>
      <c r="E10" s="19">
        <v>2017.5</v>
      </c>
      <c r="F10" s="56"/>
      <c r="G10">
        <f>'Organized Data Values'!AB9</f>
        <v>33.802886077777778</v>
      </c>
      <c r="H10" t="str">
        <f>'Organized Data Values'!P9</f>
        <v>33° 48' 10.38988" N</v>
      </c>
      <c r="I10">
        <f>'Organized Data Values'!X9</f>
        <v>33</v>
      </c>
      <c r="J10">
        <f>'Organized Data Values'!Y9</f>
        <v>48</v>
      </c>
      <c r="K10">
        <f>'Organized Data Values'!Z9</f>
        <v>10.38988</v>
      </c>
      <c r="L10">
        <f>'LLH DMS'!A12</f>
        <v>33</v>
      </c>
      <c r="M10">
        <f>'LLH DMS'!B12</f>
        <v>48</v>
      </c>
      <c r="N10">
        <f>'LLH DMS'!C12</f>
        <v>10.389880000080002</v>
      </c>
      <c r="O10">
        <f t="shared" si="3"/>
        <v>33.802886077777799</v>
      </c>
      <c r="P10" s="25">
        <f t="shared" si="0"/>
        <v>0</v>
      </c>
      <c r="R10">
        <f>'Organized Data Values'!AH9</f>
        <v>116.475750475</v>
      </c>
      <c r="S10" t="str">
        <f>'Organized Data Values'!Q9</f>
        <v xml:space="preserve">
116° 28' 32.70171" w</v>
      </c>
      <c r="T10">
        <f>'Organized Data Values'!AD9</f>
        <v>116</v>
      </c>
      <c r="U10">
        <f>'Organized Data Values'!AE9</f>
        <v>28</v>
      </c>
      <c r="V10">
        <f>'Organized Data Values'!AF9</f>
        <v>32.701709999999999</v>
      </c>
      <c r="W10">
        <f>'LLH DMS'!D12</f>
        <v>116</v>
      </c>
      <c r="X10">
        <f>'LLH DMS'!E12</f>
        <v>28</v>
      </c>
      <c r="Y10">
        <f>'LLH DMS'!F12</f>
        <v>32.701709999999999</v>
      </c>
      <c r="Z10">
        <f t="shared" si="1"/>
        <v>116.475750475</v>
      </c>
      <c r="AA10" s="25">
        <f t="shared" si="2"/>
        <v>0</v>
      </c>
    </row>
    <row r="11" spans="1:27" x14ac:dyDescent="0.15">
      <c r="A11">
        <v>33.639841669444444</v>
      </c>
      <c r="B11">
        <v>117.03094635277778</v>
      </c>
      <c r="C11">
        <v>588.49778160000005</v>
      </c>
      <c r="D11" t="s">
        <v>726</v>
      </c>
      <c r="E11" s="19">
        <v>2017.5</v>
      </c>
      <c r="F11" s="56"/>
      <c r="G11">
        <f>'Organized Data Values'!AB10</f>
        <v>33.791393477777774</v>
      </c>
      <c r="H11" t="str">
        <f>'Organized Data Values'!P10</f>
        <v>33° 47' 29.01652" N</v>
      </c>
      <c r="I11">
        <f>'Organized Data Values'!X10</f>
        <v>33</v>
      </c>
      <c r="J11">
        <f>'Organized Data Values'!Y10</f>
        <v>47</v>
      </c>
      <c r="K11">
        <f>'Organized Data Values'!Z10</f>
        <v>29.01652</v>
      </c>
      <c r="L11">
        <f>'LLH DMS'!A13</f>
        <v>33</v>
      </c>
      <c r="M11">
        <f>'LLH DMS'!B13</f>
        <v>47</v>
      </c>
      <c r="N11">
        <f>'LLH DMS'!C13</f>
        <v>29.01652000008</v>
      </c>
      <c r="O11">
        <f t="shared" si="3"/>
        <v>33.791393477777795</v>
      </c>
      <c r="P11" s="25">
        <f t="shared" si="0"/>
        <v>0</v>
      </c>
      <c r="R11">
        <f>'Organized Data Values'!AH10</f>
        <v>116.47307488055556</v>
      </c>
      <c r="S11" t="str">
        <f>'Organized Data Values'!Q10</f>
        <v xml:space="preserve">
116° 28' 23.06957" w</v>
      </c>
      <c r="T11">
        <f>'Organized Data Values'!AD10</f>
        <v>116</v>
      </c>
      <c r="U11">
        <f>'Organized Data Values'!AE10</f>
        <v>28</v>
      </c>
      <c r="V11">
        <f>'Organized Data Values'!AF10</f>
        <v>23.069569999999999</v>
      </c>
      <c r="W11">
        <f>'LLH DMS'!D13</f>
        <v>116</v>
      </c>
      <c r="X11">
        <f>'LLH DMS'!E13</f>
        <v>28</v>
      </c>
      <c r="Y11">
        <f>'LLH DMS'!F13</f>
        <v>23.069570001599999</v>
      </c>
      <c r="Z11">
        <f t="shared" si="1"/>
        <v>116.473074880556</v>
      </c>
      <c r="AA11" s="25">
        <f t="shared" si="2"/>
        <v>-4.4053649617126212E-13</v>
      </c>
    </row>
    <row r="12" spans="1:27" x14ac:dyDescent="0.15">
      <c r="A12">
        <v>33.615504438888891</v>
      </c>
      <c r="B12">
        <v>117.03160226388889</v>
      </c>
      <c r="C12">
        <v>648.67139759999998</v>
      </c>
      <c r="D12" t="s">
        <v>732</v>
      </c>
      <c r="E12" s="19">
        <v>2017.5</v>
      </c>
      <c r="F12" s="56"/>
      <c r="G12">
        <f>'Organized Data Values'!AB11</f>
        <v>33.663797766666669</v>
      </c>
      <c r="H12" t="str">
        <f>'Organized Data Values'!P11</f>
        <v>33° 39' 49.67196" N</v>
      </c>
      <c r="I12">
        <f>'Organized Data Values'!X11</f>
        <v>33</v>
      </c>
      <c r="J12">
        <f>'Organized Data Values'!Y11</f>
        <v>39</v>
      </c>
      <c r="K12">
        <f>'Organized Data Values'!Z11</f>
        <v>49.671959999999999</v>
      </c>
      <c r="L12">
        <f>'LLH DMS'!A14</f>
        <v>33</v>
      </c>
      <c r="M12">
        <f>'LLH DMS'!B14</f>
        <v>39</v>
      </c>
      <c r="N12">
        <f>'LLH DMS'!C14</f>
        <v>49.671960000120002</v>
      </c>
      <c r="O12">
        <f t="shared" si="3"/>
        <v>33.663797766666697</v>
      </c>
      <c r="P12" s="25">
        <f t="shared" si="0"/>
        <v>0</v>
      </c>
      <c r="R12">
        <f>'Organized Data Values'!AH11</f>
        <v>117.06594105555556</v>
      </c>
      <c r="S12" t="str">
        <f>'Organized Data Values'!Q11</f>
        <v xml:space="preserve">
117° 3' 57.38780" W</v>
      </c>
      <c r="T12">
        <f>'Organized Data Values'!AD11</f>
        <v>117</v>
      </c>
      <c r="U12">
        <f>'Organized Data Values'!AE11</f>
        <v>3</v>
      </c>
      <c r="V12">
        <f>'Organized Data Values'!AF11</f>
        <v>57.387799999999999</v>
      </c>
      <c r="W12">
        <f>'LLH DMS'!D14</f>
        <v>117</v>
      </c>
      <c r="X12">
        <f>'LLH DMS'!E14</f>
        <v>3</v>
      </c>
      <c r="Y12">
        <f>'LLH DMS'!F14</f>
        <v>57.387800001599999</v>
      </c>
      <c r="Z12">
        <f t="shared" si="1"/>
        <v>117.065941055556</v>
      </c>
      <c r="AA12" s="25">
        <f t="shared" si="2"/>
        <v>-4.4053649617126212E-13</v>
      </c>
    </row>
    <row r="13" spans="1:27" x14ac:dyDescent="0.15">
      <c r="A13">
        <v>33.598115933333332</v>
      </c>
      <c r="B13">
        <v>117.09984673888889</v>
      </c>
      <c r="C13">
        <v>387.22675920000006</v>
      </c>
      <c r="D13" t="s">
        <v>738</v>
      </c>
      <c r="E13" s="19">
        <v>2017.5</v>
      </c>
      <c r="F13" s="56"/>
      <c r="G13">
        <f>'Organized Data Values'!AB12</f>
        <v>33.677331272222219</v>
      </c>
      <c r="H13" t="str">
        <f>'Organized Data Values'!P12</f>
        <v>33° 40' 38.39258" N</v>
      </c>
      <c r="I13">
        <f>'Organized Data Values'!X12</f>
        <v>33</v>
      </c>
      <c r="J13">
        <f>'Organized Data Values'!Y12</f>
        <v>40</v>
      </c>
      <c r="K13">
        <f>'Organized Data Values'!Z12</f>
        <v>38.392580000000002</v>
      </c>
      <c r="L13">
        <f>'LLH DMS'!A15</f>
        <v>33</v>
      </c>
      <c r="M13">
        <f>'LLH DMS'!B15</f>
        <v>40</v>
      </c>
      <c r="N13">
        <f>'LLH DMS'!C15</f>
        <v>38.392579999920002</v>
      </c>
      <c r="O13">
        <f t="shared" si="3"/>
        <v>33.677331272222197</v>
      </c>
      <c r="P13" s="25">
        <f t="shared" si="0"/>
        <v>0</v>
      </c>
      <c r="R13">
        <f>'Organized Data Values'!AH12</f>
        <v>117.06606208888888</v>
      </c>
      <c r="S13" t="str">
        <f>'Organized Data Values'!Q12</f>
        <v xml:space="preserve">
117° 3' 57.82352" W</v>
      </c>
      <c r="T13">
        <f>'Organized Data Values'!AD12</f>
        <v>117</v>
      </c>
      <c r="U13">
        <f>'Organized Data Values'!AE12</f>
        <v>3</v>
      </c>
      <c r="V13">
        <f>'Organized Data Values'!AF12</f>
        <v>57.823520000000002</v>
      </c>
      <c r="W13">
        <f>'LLH DMS'!D15</f>
        <v>117</v>
      </c>
      <c r="X13">
        <f>'LLH DMS'!E15</f>
        <v>3</v>
      </c>
      <c r="Y13">
        <f>'LLH DMS'!F15</f>
        <v>57.823520000400002</v>
      </c>
      <c r="Z13">
        <f t="shared" si="1"/>
        <v>117.066062088889</v>
      </c>
      <c r="AA13" s="25">
        <f t="shared" si="2"/>
        <v>-1.1368683772161603E-13</v>
      </c>
    </row>
    <row r="14" spans="1:27" x14ac:dyDescent="0.15">
      <c r="A14">
        <v>33.67644761388889</v>
      </c>
      <c r="B14">
        <v>117.03294070555556</v>
      </c>
      <c r="C14">
        <v>507.28199280000001</v>
      </c>
      <c r="D14" t="s">
        <v>743</v>
      </c>
      <c r="E14" s="19">
        <v>2017.5</v>
      </c>
      <c r="F14" s="56"/>
      <c r="G14">
        <f>'Organized Data Values'!AB13</f>
        <v>33.7958322</v>
      </c>
      <c r="H14" t="str">
        <f>'Organized Data Values'!P13</f>
        <v xml:space="preserve">
33° 47' 44.99592" N</v>
      </c>
      <c r="I14">
        <f>'Organized Data Values'!X13</f>
        <v>33</v>
      </c>
      <c r="J14">
        <f>'Organized Data Values'!Y13</f>
        <v>47</v>
      </c>
      <c r="K14">
        <f>'Organized Data Values'!Z13</f>
        <v>44.995919999999998</v>
      </c>
      <c r="L14">
        <f>'LLH DMS'!A16</f>
        <v>33</v>
      </c>
      <c r="M14">
        <f>'LLH DMS'!B16</f>
        <v>47</v>
      </c>
      <c r="N14">
        <f>'LLH DMS'!C16</f>
        <v>44.995920000000005</v>
      </c>
      <c r="O14">
        <f t="shared" si="3"/>
        <v>33.7958322</v>
      </c>
      <c r="P14" s="25">
        <f t="shared" si="0"/>
        <v>0</v>
      </c>
      <c r="R14">
        <f>'Organized Data Values'!AH13</f>
        <v>116.46975950555556</v>
      </c>
      <c r="S14" t="str">
        <f>'Organized Data Values'!Q13</f>
        <v xml:space="preserve">
116° 28' 11.13422" w</v>
      </c>
      <c r="T14">
        <f>'Organized Data Values'!AD13</f>
        <v>116</v>
      </c>
      <c r="U14">
        <f>'Organized Data Values'!AE13</f>
        <v>28</v>
      </c>
      <c r="V14">
        <f>'Organized Data Values'!AF13</f>
        <v>11.134219999999999</v>
      </c>
      <c r="W14">
        <f>'LLH DMS'!D16</f>
        <v>116</v>
      </c>
      <c r="X14">
        <f>'LLH DMS'!E16</f>
        <v>28</v>
      </c>
      <c r="Y14">
        <f>'LLH DMS'!F16</f>
        <v>11.134220001600001</v>
      </c>
      <c r="Z14">
        <f t="shared" si="1"/>
        <v>116.469759505556</v>
      </c>
      <c r="AA14" s="25">
        <f t="shared" si="2"/>
        <v>-4.4053649617126212E-13</v>
      </c>
    </row>
    <row r="15" spans="1:27" x14ac:dyDescent="0.15">
      <c r="A15">
        <v>33.746533766666666</v>
      </c>
      <c r="B15">
        <v>117.35015202777777</v>
      </c>
      <c r="C15">
        <v>603.76673760000006</v>
      </c>
      <c r="D15" t="s">
        <v>749</v>
      </c>
      <c r="E15" s="19">
        <v>2017.5</v>
      </c>
      <c r="F15" s="56"/>
      <c r="G15">
        <f>'Organized Data Values'!AB14</f>
        <v>33.62363377222222</v>
      </c>
      <c r="H15" t="str">
        <f>'Organized Data Values'!P14</f>
        <v xml:space="preserve">
33° 37' 25.08158" N</v>
      </c>
      <c r="I15">
        <f>'Organized Data Values'!X14</f>
        <v>33</v>
      </c>
      <c r="J15">
        <f>'Organized Data Values'!Y14</f>
        <v>37</v>
      </c>
      <c r="K15">
        <f>'Organized Data Values'!Z14</f>
        <v>25.081579999999999</v>
      </c>
      <c r="L15">
        <f>'LLH DMS'!A17</f>
        <v>33</v>
      </c>
      <c r="M15">
        <f>'LLH DMS'!B17</f>
        <v>37</v>
      </c>
      <c r="N15">
        <f>'LLH DMS'!C17</f>
        <v>25.081579999919999</v>
      </c>
      <c r="O15">
        <f t="shared" si="3"/>
        <v>33.623633772222199</v>
      </c>
      <c r="P15" s="25">
        <f t="shared" si="0"/>
        <v>0</v>
      </c>
      <c r="R15">
        <f>'Organized Data Values'!AH14</f>
        <v>117.00117220555556</v>
      </c>
      <c r="S15" t="str">
        <f>'Organized Data Values'!Q14</f>
        <v xml:space="preserve">
117° 0' 4.21994" w</v>
      </c>
      <c r="T15">
        <f>'Organized Data Values'!AD14</f>
        <v>117</v>
      </c>
      <c r="U15">
        <f>'Organized Data Values'!AE14</f>
        <v>0</v>
      </c>
      <c r="V15">
        <f>'Organized Data Values'!AF14</f>
        <v>4.2199400000000002</v>
      </c>
      <c r="W15">
        <f>'LLH DMS'!D17</f>
        <v>117</v>
      </c>
      <c r="X15">
        <f>'LLH DMS'!E17</f>
        <v>0</v>
      </c>
      <c r="Y15">
        <f>'LLH DMS'!F17</f>
        <v>4.2199400016000004</v>
      </c>
      <c r="Z15">
        <f t="shared" si="1"/>
        <v>117.001172205556</v>
      </c>
      <c r="AA15" s="25">
        <f t="shared" si="2"/>
        <v>-4.4053649617126212E-13</v>
      </c>
    </row>
    <row r="16" spans="1:27" x14ac:dyDescent="0.15">
      <c r="A16">
        <v>33.746777069444448</v>
      </c>
      <c r="B16">
        <v>117.31727191111111</v>
      </c>
      <c r="C16">
        <v>560.09225040000001</v>
      </c>
      <c r="D16" t="s">
        <v>755</v>
      </c>
      <c r="E16" s="19">
        <v>2017.5</v>
      </c>
      <c r="F16" s="56"/>
      <c r="G16">
        <f>'Organized Data Values'!AB15</f>
        <v>33.608119291666668</v>
      </c>
      <c r="H16" t="str">
        <f>'Organized Data Values'!P15</f>
        <v>33° 36' 29.22945" N</v>
      </c>
      <c r="I16">
        <f>'Organized Data Values'!X15</f>
        <v>33</v>
      </c>
      <c r="J16">
        <f>'Organized Data Values'!Y15</f>
        <v>36</v>
      </c>
      <c r="K16">
        <f>'Organized Data Values'!Z15</f>
        <v>29.22945</v>
      </c>
      <c r="L16">
        <f>'LLH DMS'!A18</f>
        <v>33</v>
      </c>
      <c r="M16">
        <f>'LLH DMS'!B18</f>
        <v>36</v>
      </c>
      <c r="N16">
        <f>'LLH DMS'!C18</f>
        <v>29.22945000012</v>
      </c>
      <c r="O16">
        <f t="shared" si="3"/>
        <v>33.608119291666704</v>
      </c>
      <c r="P16" s="25">
        <f t="shared" si="0"/>
        <v>0</v>
      </c>
      <c r="R16">
        <f>'Organized Data Values'!AH15</f>
        <v>116.9663369138889</v>
      </c>
      <c r="S16" t="str">
        <f>'Organized Data Values'!Q15</f>
        <v>116° 57' 58.81289" w</v>
      </c>
      <c r="T16">
        <f>'Organized Data Values'!AD15</f>
        <v>116</v>
      </c>
      <c r="U16">
        <f>'Organized Data Values'!AE15</f>
        <v>57</v>
      </c>
      <c r="V16">
        <f>'Organized Data Values'!AF15</f>
        <v>58.812890000000003</v>
      </c>
      <c r="W16">
        <f>'LLH DMS'!D18</f>
        <v>116</v>
      </c>
      <c r="X16">
        <f>'LLH DMS'!E18</f>
        <v>57</v>
      </c>
      <c r="Y16">
        <f>'LLH DMS'!F18</f>
        <v>58.812890000400003</v>
      </c>
      <c r="Z16">
        <f t="shared" si="1"/>
        <v>116.96633691388901</v>
      </c>
      <c r="AA16" s="25">
        <f t="shared" si="2"/>
        <v>-1.1368683772161603E-13</v>
      </c>
    </row>
    <row r="17" spans="1:27" x14ac:dyDescent="0.15">
      <c r="A17">
        <v>33.718263697222227</v>
      </c>
      <c r="B17">
        <v>117.31529789722222</v>
      </c>
      <c r="C17">
        <v>486.99694319999998</v>
      </c>
      <c r="D17" t="s">
        <v>761</v>
      </c>
      <c r="E17" s="19">
        <v>2017.5</v>
      </c>
      <c r="F17" s="56"/>
      <c r="G17">
        <f>'Organized Data Values'!AB16</f>
        <v>33.634924627777778</v>
      </c>
      <c r="H17" t="str">
        <f>'Organized Data Values'!P16</f>
        <v xml:space="preserve">
33° 38' 5.72866" N</v>
      </c>
      <c r="I17">
        <f>'Organized Data Values'!X16</f>
        <v>33</v>
      </c>
      <c r="J17">
        <f>'Organized Data Values'!Y16</f>
        <v>38</v>
      </c>
      <c r="K17">
        <f>'Organized Data Values'!Z16</f>
        <v>5.7286599999999996</v>
      </c>
      <c r="L17">
        <f>'LLH DMS'!A19</f>
        <v>33</v>
      </c>
      <c r="M17">
        <f>'LLH DMS'!B19</f>
        <v>38</v>
      </c>
      <c r="N17">
        <f>'LLH DMS'!C19</f>
        <v>5.7286600000800005</v>
      </c>
      <c r="O17">
        <f t="shared" si="3"/>
        <v>33.634924627777799</v>
      </c>
      <c r="P17" s="25">
        <f t="shared" si="0"/>
        <v>0</v>
      </c>
      <c r="R17">
        <f>'Organized Data Values'!AH16</f>
        <v>116.95627056388889</v>
      </c>
      <c r="S17" t="str">
        <f>'Organized Data Values'!Q16</f>
        <v xml:space="preserve">
116° 57' 22.57403" w</v>
      </c>
      <c r="T17">
        <f>'Organized Data Values'!AD16</f>
        <v>116</v>
      </c>
      <c r="U17">
        <f>'Organized Data Values'!AE16</f>
        <v>57</v>
      </c>
      <c r="V17">
        <f>'Organized Data Values'!AF16</f>
        <v>22.57403</v>
      </c>
      <c r="W17">
        <f>'LLH DMS'!D19</f>
        <v>116</v>
      </c>
      <c r="X17">
        <f>'LLH DMS'!E19</f>
        <v>57</v>
      </c>
      <c r="Y17">
        <f>'LLH DMS'!F19</f>
        <v>22.574030000400001</v>
      </c>
      <c r="Z17">
        <f t="shared" si="1"/>
        <v>116.95627056388901</v>
      </c>
      <c r="AA17" s="25">
        <f t="shared" si="2"/>
        <v>-1.1368683772161603E-13</v>
      </c>
    </row>
    <row r="18" spans="1:27" x14ac:dyDescent="0.15">
      <c r="A18">
        <v>33.718077413888892</v>
      </c>
      <c r="B18">
        <v>117.27963784166667</v>
      </c>
      <c r="C18">
        <v>449.39772959999999</v>
      </c>
      <c r="D18" t="s">
        <v>766</v>
      </c>
      <c r="E18" s="19">
        <v>2017.5</v>
      </c>
      <c r="F18" s="56"/>
      <c r="G18">
        <f>'Organized Data Values'!AB17</f>
        <v>33.648143924999999</v>
      </c>
      <c r="H18" t="str">
        <f>'Organized Data Values'!P17</f>
        <v xml:space="preserve">
33° 38' 53.31813" N</v>
      </c>
      <c r="I18">
        <f>'Organized Data Values'!X17</f>
        <v>33</v>
      </c>
      <c r="J18">
        <f>'Organized Data Values'!Y17</f>
        <v>38</v>
      </c>
      <c r="K18">
        <f>'Organized Data Values'!Z17</f>
        <v>53.318129999999996</v>
      </c>
      <c r="L18">
        <f>'LLH DMS'!A20</f>
        <v>33</v>
      </c>
      <c r="M18">
        <f>'LLH DMS'!B20</f>
        <v>38</v>
      </c>
      <c r="N18">
        <f>'LLH DMS'!C20</f>
        <v>53.318130000000004</v>
      </c>
      <c r="O18">
        <f t="shared" si="3"/>
        <v>33.648143924999999</v>
      </c>
      <c r="P18" s="25">
        <f t="shared" si="0"/>
        <v>0</v>
      </c>
      <c r="R18">
        <f>'Organized Data Values'!AH17</f>
        <v>116.95567051944445</v>
      </c>
      <c r="S18" t="str">
        <f>'Organized Data Values'!Q17</f>
        <v xml:space="preserve">
116° 57' 20.41387" w</v>
      </c>
      <c r="T18">
        <f>'Organized Data Values'!AD17</f>
        <v>116</v>
      </c>
      <c r="U18">
        <f>'Organized Data Values'!AE17</f>
        <v>57</v>
      </c>
      <c r="V18">
        <f>'Organized Data Values'!AF17</f>
        <v>20.413869999999999</v>
      </c>
      <c r="W18">
        <f>'LLH DMS'!D20</f>
        <v>116</v>
      </c>
      <c r="X18">
        <f>'LLH DMS'!E20</f>
        <v>57</v>
      </c>
      <c r="Y18">
        <f>'LLH DMS'!F20</f>
        <v>20.413869998400003</v>
      </c>
      <c r="Z18">
        <f t="shared" si="1"/>
        <v>116.955670519444</v>
      </c>
      <c r="AA18" s="25">
        <f t="shared" si="2"/>
        <v>4.5474735088646412E-13</v>
      </c>
    </row>
    <row r="19" spans="1:27" x14ac:dyDescent="0.15">
      <c r="A19">
        <v>33.688417263888887</v>
      </c>
      <c r="B19">
        <v>117.34623271666666</v>
      </c>
      <c r="C19">
        <v>351.34539840000002</v>
      </c>
      <c r="D19" t="s">
        <v>772</v>
      </c>
      <c r="E19" s="19">
        <v>2017.5</v>
      </c>
      <c r="F19" s="56"/>
      <c r="G19">
        <f>'Organized Data Values'!AB18</f>
        <v>33.661311697222217</v>
      </c>
      <c r="H19" t="str">
        <f>'Organized Data Values'!P18</f>
        <v xml:space="preserve">
33° 39' 40.72211" N</v>
      </c>
      <c r="I19">
        <f>'Organized Data Values'!X18</f>
        <v>33</v>
      </c>
      <c r="J19">
        <f>'Organized Data Values'!Y18</f>
        <v>39</v>
      </c>
      <c r="K19">
        <f>'Organized Data Values'!Z18</f>
        <v>40.722110000000001</v>
      </c>
      <c r="L19">
        <f>'LLH DMS'!A21</f>
        <v>33</v>
      </c>
      <c r="M19">
        <f>'LLH DMS'!B21</f>
        <v>39</v>
      </c>
      <c r="N19">
        <f>'LLH DMS'!C21</f>
        <v>40.722109999920001</v>
      </c>
      <c r="O19">
        <f t="shared" si="3"/>
        <v>33.661311697222196</v>
      </c>
      <c r="P19" s="25">
        <f t="shared" si="0"/>
        <v>0</v>
      </c>
      <c r="R19">
        <f>'Organized Data Values'!AH18</f>
        <v>116.98257961111111</v>
      </c>
      <c r="S19" t="str">
        <f>'Organized Data Values'!Q18</f>
        <v xml:space="preserve">
116° 58' 57.28660" w</v>
      </c>
      <c r="T19">
        <f>'Organized Data Values'!AD18</f>
        <v>116</v>
      </c>
      <c r="U19">
        <f>'Organized Data Values'!AE18</f>
        <v>58</v>
      </c>
      <c r="V19">
        <f>'Organized Data Values'!AF18</f>
        <v>57.2866</v>
      </c>
      <c r="W19">
        <f>'LLH DMS'!D21</f>
        <v>116</v>
      </c>
      <c r="X19">
        <f>'LLH DMS'!E21</f>
        <v>58</v>
      </c>
      <c r="Y19">
        <f>'LLH DMS'!F21</f>
        <v>57.2865999996</v>
      </c>
      <c r="Z19">
        <f t="shared" si="1"/>
        <v>116.98257961111101</v>
      </c>
      <c r="AA19" s="25">
        <f t="shared" si="2"/>
        <v>0</v>
      </c>
    </row>
    <row r="20" spans="1:27" x14ac:dyDescent="0.15">
      <c r="A20">
        <v>33.673849574999998</v>
      </c>
      <c r="B20">
        <v>117.31385176388889</v>
      </c>
      <c r="C20">
        <v>417.98504160000005</v>
      </c>
      <c r="D20" t="s">
        <v>777</v>
      </c>
      <c r="E20" s="19">
        <v>2017.5</v>
      </c>
      <c r="F20" s="56"/>
      <c r="G20">
        <f>'Organized Data Values'!AB19</f>
        <v>33.685003594444439</v>
      </c>
      <c r="H20" t="str">
        <f>'Organized Data Values'!P19</f>
        <v xml:space="preserve">
33° 41' 6.01294" N</v>
      </c>
      <c r="I20">
        <f>'Organized Data Values'!X19</f>
        <v>33</v>
      </c>
      <c r="J20">
        <f>'Organized Data Values'!Y19</f>
        <v>41</v>
      </c>
      <c r="K20">
        <f>'Organized Data Values'!Z19</f>
        <v>6.0129400000000004</v>
      </c>
      <c r="L20">
        <f>'LLH DMS'!A22</f>
        <v>33</v>
      </c>
      <c r="M20">
        <f>'LLH DMS'!B22</f>
        <v>41</v>
      </c>
      <c r="N20">
        <f>'LLH DMS'!C22</f>
        <v>6.0129399998400004</v>
      </c>
      <c r="O20">
        <f t="shared" si="3"/>
        <v>33.685003594444396</v>
      </c>
      <c r="P20" s="25">
        <f t="shared" si="0"/>
        <v>0</v>
      </c>
      <c r="R20">
        <f>'Organized Data Values'!AH19</f>
        <v>116.94365510833333</v>
      </c>
      <c r="S20" t="str">
        <f>'Organized Data Values'!Q19</f>
        <v xml:space="preserve">
116° 56' 37.15839" w</v>
      </c>
      <c r="T20">
        <f>'Organized Data Values'!AD19</f>
        <v>116</v>
      </c>
      <c r="U20">
        <f>'Organized Data Values'!AE19</f>
        <v>56</v>
      </c>
      <c r="V20">
        <f>'Organized Data Values'!AF19</f>
        <v>37.158389999999997</v>
      </c>
      <c r="W20">
        <f>'LLH DMS'!D22</f>
        <v>116</v>
      </c>
      <c r="X20">
        <f>'LLH DMS'!E22</f>
        <v>56</v>
      </c>
      <c r="Y20">
        <f>'LLH DMS'!F22</f>
        <v>37.158389998799997</v>
      </c>
      <c r="Z20">
        <f t="shared" si="1"/>
        <v>116.943655108333</v>
      </c>
      <c r="AA20" s="25">
        <f t="shared" si="2"/>
        <v>3.2684965844964609E-13</v>
      </c>
    </row>
    <row r="21" spans="1:27" x14ac:dyDescent="0.15">
      <c r="A21">
        <v>33.676674666666663</v>
      </c>
      <c r="B21">
        <v>117.34663825277778</v>
      </c>
      <c r="C21">
        <v>371.2354272</v>
      </c>
      <c r="D21" t="s">
        <v>783</v>
      </c>
      <c r="E21" s="19">
        <v>2017.5</v>
      </c>
      <c r="F21" s="56"/>
      <c r="G21">
        <f>'Organized Data Values'!AB20</f>
        <v>33.608389955555559</v>
      </c>
      <c r="H21" t="str">
        <f>'Organized Data Values'!P20</f>
        <v xml:space="preserve">
33° 36, 30.20384" N</v>
      </c>
      <c r="I21">
        <f>'Organized Data Values'!X20</f>
        <v>33</v>
      </c>
      <c r="J21">
        <f>'Organized Data Values'!Y20</f>
        <v>36</v>
      </c>
      <c r="K21">
        <f>'Organized Data Values'!Z20</f>
        <v>30.20384</v>
      </c>
      <c r="L21">
        <f>'LLH DMS'!A23</f>
        <v>33</v>
      </c>
      <c r="M21">
        <f>'LLH DMS'!B23</f>
        <v>36</v>
      </c>
      <c r="N21">
        <f>'LLH DMS'!C23</f>
        <v>30.20384000016</v>
      </c>
      <c r="O21">
        <f t="shared" si="3"/>
        <v>33.608389955555602</v>
      </c>
      <c r="P21" s="25">
        <f t="shared" si="0"/>
        <v>0</v>
      </c>
      <c r="R21">
        <f>'Organized Data Values'!AH20</f>
        <v>116.92305969444445</v>
      </c>
      <c r="S21" t="str">
        <f>'Organized Data Values'!Q20</f>
        <v xml:space="preserve">
116° 55' 23.01490" w</v>
      </c>
      <c r="T21">
        <f>'Organized Data Values'!AD20</f>
        <v>116</v>
      </c>
      <c r="U21">
        <f>'Organized Data Values'!AE20</f>
        <v>55</v>
      </c>
      <c r="V21">
        <f>'Organized Data Values'!AF20</f>
        <v>23.014900000000001</v>
      </c>
      <c r="W21">
        <f>'LLH DMS'!D23</f>
        <v>116</v>
      </c>
      <c r="X21">
        <f>'LLH DMS'!E23</f>
        <v>55</v>
      </c>
      <c r="Y21">
        <f>'LLH DMS'!F23</f>
        <v>23.014899998400001</v>
      </c>
      <c r="Z21">
        <f t="shared" si="1"/>
        <v>116.92305969444401</v>
      </c>
      <c r="AA21" s="25">
        <f t="shared" si="2"/>
        <v>4.4053649617126212E-13</v>
      </c>
    </row>
    <row r="22" spans="1:27" x14ac:dyDescent="0.15">
      <c r="A22">
        <v>33.675905086111108</v>
      </c>
      <c r="B22">
        <v>117.24007761111112</v>
      </c>
      <c r="C22">
        <v>415.35126480000002</v>
      </c>
      <c r="D22" t="s">
        <v>789</v>
      </c>
      <c r="E22" s="19">
        <v>2017.5</v>
      </c>
      <c r="F22" s="56"/>
      <c r="G22">
        <f>'Organized Data Values'!AB21</f>
        <v>33.675094416666667</v>
      </c>
      <c r="H22" t="str">
        <f>'Organized Data Values'!P21</f>
        <v xml:space="preserve">
33° 40' 30.33990" N</v>
      </c>
      <c r="I22">
        <f>'Organized Data Values'!X21</f>
        <v>33</v>
      </c>
      <c r="J22">
        <f>'Organized Data Values'!Y21</f>
        <v>40</v>
      </c>
      <c r="K22">
        <f>'Organized Data Values'!Z21</f>
        <v>30.3399</v>
      </c>
      <c r="L22">
        <f>'LLH DMS'!A24</f>
        <v>33</v>
      </c>
      <c r="M22">
        <f>'LLH DMS'!B24</f>
        <v>40</v>
      </c>
      <c r="N22">
        <f>'LLH DMS'!C24</f>
        <v>30.33990000012</v>
      </c>
      <c r="O22">
        <f t="shared" si="3"/>
        <v>33.675094416666695</v>
      </c>
      <c r="P22" s="25">
        <f t="shared" si="0"/>
        <v>0</v>
      </c>
      <c r="R22">
        <f>'Organized Data Values'!AH21</f>
        <v>116.91020668888889</v>
      </c>
      <c r="S22" t="str">
        <f>'Organized Data Values'!Q21</f>
        <v xml:space="preserve">
116° 54' 36.74408" w</v>
      </c>
      <c r="T22">
        <f>'Organized Data Values'!AD21</f>
        <v>116</v>
      </c>
      <c r="U22">
        <f>'Organized Data Values'!AE21</f>
        <v>54</v>
      </c>
      <c r="V22">
        <f>'Organized Data Values'!AF21</f>
        <v>36.744079999999997</v>
      </c>
      <c r="W22">
        <f>'LLH DMS'!D24</f>
        <v>116</v>
      </c>
      <c r="X22">
        <f>'LLH DMS'!E24</f>
        <v>54</v>
      </c>
      <c r="Y22">
        <f>'LLH DMS'!F24</f>
        <v>36.744080000400004</v>
      </c>
      <c r="Z22">
        <f t="shared" si="1"/>
        <v>116.91020668888901</v>
      </c>
      <c r="AA22" s="25">
        <f t="shared" si="2"/>
        <v>-1.1368683772161603E-13</v>
      </c>
    </row>
    <row r="23" spans="1:27" x14ac:dyDescent="0.15">
      <c r="A23">
        <v>33.718077413888892</v>
      </c>
      <c r="B23">
        <v>117.27963784166667</v>
      </c>
      <c r="C23">
        <v>449.39772959999999</v>
      </c>
      <c r="D23" t="s">
        <v>766</v>
      </c>
      <c r="E23" s="19">
        <v>2017.5</v>
      </c>
      <c r="F23" s="56"/>
      <c r="G23">
        <f>'Organized Data Values'!AB22</f>
        <v>33.686409636111108</v>
      </c>
      <c r="H23" t="str">
        <f>'Organized Data Values'!P22</f>
        <v xml:space="preserve">
33° 41' 11.07469" N</v>
      </c>
      <c r="I23">
        <f>'Organized Data Values'!X22</f>
        <v>33</v>
      </c>
      <c r="J23">
        <f>'Organized Data Values'!Y22</f>
        <v>41</v>
      </c>
      <c r="K23">
        <f>'Organized Data Values'!Z22</f>
        <v>11.07469</v>
      </c>
      <c r="L23">
        <f>'LLH DMS'!A25</f>
        <v>33</v>
      </c>
      <c r="M23">
        <f>'LLH DMS'!B25</f>
        <v>41</v>
      </c>
      <c r="N23">
        <f>'LLH DMS'!C25</f>
        <v>11.07468999996</v>
      </c>
      <c r="O23">
        <f t="shared" si="3"/>
        <v>33.686409636111094</v>
      </c>
      <c r="P23" s="25">
        <f t="shared" si="0"/>
        <v>0</v>
      </c>
      <c r="R23">
        <f>'Organized Data Values'!AH22</f>
        <v>116.89142301944445</v>
      </c>
      <c r="S23" t="str">
        <f>'Organized Data Values'!Q22</f>
        <v xml:space="preserve">
116° 53' 29.12287" w</v>
      </c>
      <c r="T23">
        <f>'Organized Data Values'!AD22</f>
        <v>116</v>
      </c>
      <c r="U23">
        <f>'Organized Data Values'!AE22</f>
        <v>53</v>
      </c>
      <c r="V23">
        <f>'Organized Data Values'!AF22</f>
        <v>29.122869999999999</v>
      </c>
      <c r="W23">
        <f>'LLH DMS'!D25</f>
        <v>116</v>
      </c>
      <c r="X23">
        <f>'LLH DMS'!E25</f>
        <v>53</v>
      </c>
      <c r="Y23">
        <f>'LLH DMS'!F25</f>
        <v>29.122869998399999</v>
      </c>
      <c r="Z23">
        <f t="shared" si="1"/>
        <v>116.89142301944401</v>
      </c>
      <c r="AA23" s="25">
        <f t="shared" si="2"/>
        <v>4.4053649617126212E-13</v>
      </c>
    </row>
    <row r="24" spans="1:27" x14ac:dyDescent="0.15">
      <c r="A24">
        <v>33.731790741666671</v>
      </c>
      <c r="B24">
        <v>117.28041376666667</v>
      </c>
      <c r="C24">
        <v>460.13827199999997</v>
      </c>
      <c r="D24" t="s">
        <v>795</v>
      </c>
      <c r="E24" s="19">
        <v>2017.5</v>
      </c>
      <c r="F24" s="56"/>
      <c r="G24">
        <f>'Organized Data Values'!AB23</f>
        <v>33.685536302777777</v>
      </c>
      <c r="H24" t="str">
        <f>'Organized Data Values'!P23</f>
        <v xml:space="preserve">
33° 41' 7.93069" N</v>
      </c>
      <c r="I24">
        <f>'Organized Data Values'!X23</f>
        <v>33</v>
      </c>
      <c r="J24">
        <f>'Organized Data Values'!Y23</f>
        <v>41</v>
      </c>
      <c r="K24">
        <f>'Organized Data Values'!Z23</f>
        <v>7.9306900000000002</v>
      </c>
      <c r="L24">
        <f>'LLH DMS'!A26</f>
        <v>33</v>
      </c>
      <c r="M24">
        <f>'LLH DMS'!B26</f>
        <v>41</v>
      </c>
      <c r="N24">
        <f>'LLH DMS'!C26</f>
        <v>7.9306900000800002</v>
      </c>
      <c r="O24">
        <f t="shared" si="3"/>
        <v>33.685536302777798</v>
      </c>
      <c r="P24" s="25">
        <f t="shared" si="0"/>
        <v>0</v>
      </c>
      <c r="R24">
        <f>'Organized Data Values'!AH23</f>
        <v>117.07577044722221</v>
      </c>
      <c r="S24" t="str">
        <f>'Organized Data Values'!Q23</f>
        <v xml:space="preserve">
117° 4' 32.77361" w</v>
      </c>
      <c r="T24">
        <f>'Organized Data Values'!AD23</f>
        <v>117</v>
      </c>
      <c r="U24">
        <f>'Organized Data Values'!AE23</f>
        <v>4</v>
      </c>
      <c r="V24">
        <f>'Organized Data Values'!AF23</f>
        <v>32.773609999999998</v>
      </c>
      <c r="W24">
        <f>'LLH DMS'!D26</f>
        <v>117</v>
      </c>
      <c r="X24">
        <f>'LLH DMS'!E26</f>
        <v>4</v>
      </c>
      <c r="Y24">
        <f>'LLH DMS'!F26</f>
        <v>32.773609999199998</v>
      </c>
      <c r="Z24">
        <f t="shared" si="1"/>
        <v>117.075770447222</v>
      </c>
      <c r="AA24" s="25">
        <f t="shared" si="2"/>
        <v>2.1316282072803006E-13</v>
      </c>
    </row>
    <row r="25" spans="1:27" x14ac:dyDescent="0.15">
      <c r="A25">
        <v>33.732642666666671</v>
      </c>
      <c r="B25">
        <v>117.23543071388889</v>
      </c>
      <c r="C25">
        <v>439.37072400000005</v>
      </c>
      <c r="D25" t="s">
        <v>800</v>
      </c>
      <c r="E25" s="19">
        <v>2017.5</v>
      </c>
      <c r="F25" s="56"/>
      <c r="G25">
        <f>'Organized Data Values'!AB24</f>
        <v>33.676205841666665</v>
      </c>
      <c r="H25" t="str">
        <f>'Organized Data Values'!P24</f>
        <v xml:space="preserve">
33° 40' 34.34103" N</v>
      </c>
      <c r="I25">
        <f>'Organized Data Values'!X24</f>
        <v>33</v>
      </c>
      <c r="J25">
        <f>'Organized Data Values'!Y24</f>
        <v>40</v>
      </c>
      <c r="K25">
        <f>'Organized Data Values'!Z24</f>
        <v>34.341030000000003</v>
      </c>
      <c r="L25">
        <f>'LLH DMS'!A27</f>
        <v>33</v>
      </c>
      <c r="M25">
        <f>'LLH DMS'!B27</f>
        <v>40</v>
      </c>
      <c r="N25">
        <f>'LLH DMS'!C27</f>
        <v>34.34103000012</v>
      </c>
      <c r="O25">
        <f t="shared" si="3"/>
        <v>33.6762058416667</v>
      </c>
      <c r="P25" s="25">
        <f t="shared" si="0"/>
        <v>0</v>
      </c>
      <c r="R25">
        <f>'Organized Data Values'!AH24</f>
        <v>117.13662396944446</v>
      </c>
      <c r="S25" t="str">
        <f>'Organized Data Values'!Q24</f>
        <v xml:space="preserve">
117° 8' 11.84629" W</v>
      </c>
      <c r="T25">
        <f>'Organized Data Values'!AD24</f>
        <v>117</v>
      </c>
      <c r="U25">
        <f>'Organized Data Values'!AE24</f>
        <v>8</v>
      </c>
      <c r="V25">
        <f>'Organized Data Values'!AF24</f>
        <v>11.84629</v>
      </c>
      <c r="W25">
        <f>'LLH DMS'!D27</f>
        <v>117</v>
      </c>
      <c r="X25">
        <f>'LLH DMS'!E27</f>
        <v>8</v>
      </c>
      <c r="Y25">
        <f>'LLH DMS'!F27</f>
        <v>11.8462899984</v>
      </c>
      <c r="Z25">
        <f t="shared" si="1"/>
        <v>117.136623969444</v>
      </c>
      <c r="AA25" s="25">
        <f t="shared" si="2"/>
        <v>4.5474735088646412E-13</v>
      </c>
    </row>
    <row r="26" spans="1:27" x14ac:dyDescent="0.15">
      <c r="A26">
        <v>33.746996180555556</v>
      </c>
      <c r="B26">
        <v>117.28226258055555</v>
      </c>
      <c r="C26">
        <v>471.1927584</v>
      </c>
      <c r="D26" t="s">
        <v>807</v>
      </c>
      <c r="E26" s="19">
        <v>2017.5</v>
      </c>
      <c r="F26" s="56"/>
      <c r="G26">
        <f>'Organized Data Values'!AB25</f>
        <v>33.676277783333333</v>
      </c>
      <c r="H26" t="str">
        <f>'Organized Data Values'!P25</f>
        <v xml:space="preserve">
33° 40' 34.60002" N</v>
      </c>
      <c r="I26">
        <f>'Organized Data Values'!X25</f>
        <v>33</v>
      </c>
      <c r="J26">
        <f>'Organized Data Values'!Y25</f>
        <v>40</v>
      </c>
      <c r="K26">
        <f>'Organized Data Values'!Z25</f>
        <v>34.600020000000001</v>
      </c>
      <c r="L26">
        <f>'LLH DMS'!A28</f>
        <v>33</v>
      </c>
      <c r="M26">
        <f>'LLH DMS'!B28</f>
        <v>40</v>
      </c>
      <c r="N26">
        <f>'LLH DMS'!C28</f>
        <v>34.600019999879997</v>
      </c>
      <c r="O26">
        <f t="shared" si="3"/>
        <v>33.676277783333298</v>
      </c>
      <c r="P26" s="25">
        <f t="shared" si="0"/>
        <v>0</v>
      </c>
      <c r="R26">
        <f>'Organized Data Values'!AH25</f>
        <v>117.08463097222221</v>
      </c>
      <c r="S26" t="str">
        <f>'Organized Data Values'!Q25</f>
        <v xml:space="preserve">
117° 5' 4.67150" W</v>
      </c>
      <c r="T26">
        <f>'Organized Data Values'!AD25</f>
        <v>117</v>
      </c>
      <c r="U26">
        <f>'Organized Data Values'!AE25</f>
        <v>5</v>
      </c>
      <c r="V26">
        <f>'Organized Data Values'!AF25</f>
        <v>4.6715</v>
      </c>
      <c r="W26">
        <f>'LLH DMS'!D28</f>
        <v>117</v>
      </c>
      <c r="X26">
        <f>'LLH DMS'!E28</f>
        <v>5</v>
      </c>
      <c r="Y26">
        <f>'LLH DMS'!F28</f>
        <v>4.6714999991999999</v>
      </c>
      <c r="Z26">
        <f t="shared" si="1"/>
        <v>117.084630972222</v>
      </c>
      <c r="AA26" s="25">
        <f t="shared" si="2"/>
        <v>2.1316282072803006E-13</v>
      </c>
    </row>
    <row r="27" spans="1:27" x14ac:dyDescent="0.15">
      <c r="A27">
        <v>33.771350655555551</v>
      </c>
      <c r="B27">
        <v>117.28219985833333</v>
      </c>
      <c r="C27">
        <v>469.83548400000001</v>
      </c>
      <c r="D27" t="s">
        <v>814</v>
      </c>
      <c r="E27" s="19">
        <v>2017.5</v>
      </c>
      <c r="F27" s="56"/>
      <c r="G27">
        <f>'Organized Data Values'!AB26</f>
        <v>33.651690369444445</v>
      </c>
      <c r="H27" t="str">
        <f>'Organized Data Values'!P26</f>
        <v xml:space="preserve">
33° 39' 6.08533" N</v>
      </c>
      <c r="I27">
        <f>'Organized Data Values'!X26</f>
        <v>33</v>
      </c>
      <c r="J27">
        <f>'Organized Data Values'!Y26</f>
        <v>39</v>
      </c>
      <c r="K27">
        <f>'Organized Data Values'!Z26</f>
        <v>6.0853299999999999</v>
      </c>
      <c r="L27">
        <f>'LLH DMS'!A29</f>
        <v>33</v>
      </c>
      <c r="M27">
        <f>'LLH DMS'!B29</f>
        <v>39</v>
      </c>
      <c r="N27">
        <f>'LLH DMS'!C29</f>
        <v>6.0853299998399999</v>
      </c>
      <c r="O27">
        <f t="shared" ref="O27:O41" si="4">L27+(M27/60)+(N27/3600)</f>
        <v>33.651690369444395</v>
      </c>
      <c r="P27" s="25">
        <f t="shared" ref="P27:P41" si="5">G27-O27</f>
        <v>0</v>
      </c>
      <c r="R27">
        <f>'Organized Data Values'!AH26</f>
        <v>117.08429501666666</v>
      </c>
      <c r="S27" t="str">
        <f>'Organized Data Values'!Q26</f>
        <v xml:space="preserve">
117° 5' 3.46206" W</v>
      </c>
      <c r="T27">
        <f>'Organized Data Values'!AD26</f>
        <v>117</v>
      </c>
      <c r="U27">
        <f>'Organized Data Values'!AE26</f>
        <v>5</v>
      </c>
      <c r="V27">
        <f>'Organized Data Values'!AF26</f>
        <v>3.4620600000000001</v>
      </c>
      <c r="W27">
        <f>'LLH DMS'!D29</f>
        <v>117</v>
      </c>
      <c r="X27">
        <f>'LLH DMS'!E29</f>
        <v>5</v>
      </c>
      <c r="Y27">
        <f>'LLH DMS'!F29</f>
        <v>3.4620600011999998</v>
      </c>
      <c r="Z27">
        <f t="shared" si="1"/>
        <v>117.084295016667</v>
      </c>
      <c r="AA27" s="25">
        <f t="shared" si="2"/>
        <v>-3.4106051316484809E-13</v>
      </c>
    </row>
    <row r="28" spans="1:27" x14ac:dyDescent="0.15">
      <c r="A28">
        <v>33.760532963888892</v>
      </c>
      <c r="B28">
        <v>117.31896432777778</v>
      </c>
      <c r="C28">
        <v>592.52510400000006</v>
      </c>
      <c r="D28" t="s">
        <v>819</v>
      </c>
      <c r="E28" s="19">
        <v>2017.5</v>
      </c>
      <c r="F28" s="56"/>
      <c r="G28">
        <f>'Organized Data Values'!AB27</f>
        <v>33.63999727777778</v>
      </c>
      <c r="H28" t="str">
        <f>'Organized Data Values'!P27</f>
        <v xml:space="preserve">
33° 38' 23.99020" N</v>
      </c>
      <c r="I28">
        <f>'Organized Data Values'!X27</f>
        <v>33</v>
      </c>
      <c r="J28">
        <f>'Organized Data Values'!Y27</f>
        <v>38</v>
      </c>
      <c r="K28">
        <f>'Organized Data Values'!Z27</f>
        <v>23.990200000000002</v>
      </c>
      <c r="L28">
        <f>'LLH DMS'!A30</f>
        <v>33</v>
      </c>
      <c r="M28">
        <f>'LLH DMS'!B30</f>
        <v>38</v>
      </c>
      <c r="N28">
        <f>'LLH DMS'!C30</f>
        <v>23.990200000080002</v>
      </c>
      <c r="O28">
        <f t="shared" si="4"/>
        <v>33.639997277777802</v>
      </c>
      <c r="P28" s="25">
        <f t="shared" si="5"/>
        <v>0</v>
      </c>
      <c r="R28">
        <f>'Organized Data Values'!AH27</f>
        <v>117.08451763888888</v>
      </c>
      <c r="S28" t="str">
        <f>'Organized Data Values'!Q27</f>
        <v xml:space="preserve">
117° 5' 4.26350" W</v>
      </c>
      <c r="T28">
        <f>'Organized Data Values'!AD27</f>
        <v>117</v>
      </c>
      <c r="U28">
        <f>'Organized Data Values'!AE27</f>
        <v>5</v>
      </c>
      <c r="V28">
        <f>'Organized Data Values'!AF27</f>
        <v>4.2634999999999996</v>
      </c>
      <c r="W28">
        <f>'LLH DMS'!D30</f>
        <v>117</v>
      </c>
      <c r="X28">
        <f>'LLH DMS'!E30</f>
        <v>5</v>
      </c>
      <c r="Y28">
        <f>'LLH DMS'!F30</f>
        <v>4.2635000003999997</v>
      </c>
      <c r="Z28">
        <f t="shared" si="1"/>
        <v>117.084517638889</v>
      </c>
      <c r="AA28" s="25">
        <f t="shared" si="2"/>
        <v>-1.1368683772161603E-13</v>
      </c>
    </row>
    <row r="29" spans="1:27" x14ac:dyDescent="0.15">
      <c r="A29">
        <v>33.960733069444444</v>
      </c>
      <c r="B29">
        <v>116.46893740277778</v>
      </c>
      <c r="C29">
        <v>415.22843039999998</v>
      </c>
      <c r="D29" t="s">
        <v>825</v>
      </c>
      <c r="E29" s="19">
        <v>2017.5</v>
      </c>
      <c r="F29" s="56"/>
      <c r="G29">
        <f>'Organized Data Values'!AB28</f>
        <v>33.639841669444444</v>
      </c>
      <c r="H29" t="str">
        <f>'Organized Data Values'!P28</f>
        <v xml:space="preserve">
33° 38' 23.43001" N</v>
      </c>
      <c r="I29">
        <f>'Organized Data Values'!X28</f>
        <v>33</v>
      </c>
      <c r="J29">
        <f>'Organized Data Values'!Y28</f>
        <v>38</v>
      </c>
      <c r="K29">
        <f>'Organized Data Values'!Z28</f>
        <v>23.430009999999999</v>
      </c>
      <c r="L29">
        <f>'LLH DMS'!A31</f>
        <v>33</v>
      </c>
      <c r="M29">
        <f>'LLH DMS'!B31</f>
        <v>38</v>
      </c>
      <c r="N29">
        <f>'LLH DMS'!C31</f>
        <v>23.430009999839999</v>
      </c>
      <c r="O29">
        <f t="shared" si="4"/>
        <v>33.639841669444401</v>
      </c>
      <c r="P29" s="25">
        <f t="shared" si="5"/>
        <v>0</v>
      </c>
      <c r="R29">
        <f>'Organized Data Values'!AH28</f>
        <v>117.03094635277778</v>
      </c>
      <c r="S29" t="str">
        <f>'Organized Data Values'!Q28</f>
        <v xml:space="preserve">
117° 1' 51.40687" W</v>
      </c>
      <c r="T29">
        <f>'Organized Data Values'!AD28</f>
        <v>117</v>
      </c>
      <c r="U29">
        <f>'Organized Data Values'!AE28</f>
        <v>1</v>
      </c>
      <c r="V29">
        <f>'Organized Data Values'!AF28</f>
        <v>51.406869999999998</v>
      </c>
      <c r="W29">
        <f>'LLH DMS'!D31</f>
        <v>117</v>
      </c>
      <c r="X29">
        <f>'LLH DMS'!E31</f>
        <v>1</v>
      </c>
      <c r="Y29">
        <f>'LLH DMS'!F31</f>
        <v>51.406870000800005</v>
      </c>
      <c r="Z29">
        <f t="shared" si="1"/>
        <v>117.030946352778</v>
      </c>
      <c r="AA29" s="25">
        <f t="shared" si="2"/>
        <v>-2.2737367544323206E-13</v>
      </c>
    </row>
    <row r="30" spans="1:27" x14ac:dyDescent="0.15">
      <c r="A30">
        <v>33.960226244444449</v>
      </c>
      <c r="B30">
        <v>116.46644415</v>
      </c>
      <c r="C30">
        <v>416.79754079999998</v>
      </c>
      <c r="D30" t="s">
        <v>833</v>
      </c>
      <c r="E30" s="19">
        <v>2017.5</v>
      </c>
      <c r="F30" s="56"/>
      <c r="G30">
        <f>'Organized Data Values'!AB29</f>
        <v>33.615504438888891</v>
      </c>
      <c r="H30" t="str">
        <f>'Organized Data Values'!P29</f>
        <v xml:space="preserve">
33° 36' 55.81598" N</v>
      </c>
      <c r="I30">
        <f>'Organized Data Values'!X29</f>
        <v>33</v>
      </c>
      <c r="J30">
        <f>'Organized Data Values'!Y29</f>
        <v>36</v>
      </c>
      <c r="K30">
        <f>'Organized Data Values'!Z29</f>
        <v>55.815980000000003</v>
      </c>
      <c r="L30">
        <f>'LLH DMS'!A32</f>
        <v>33</v>
      </c>
      <c r="M30">
        <f>'LLH DMS'!B32</f>
        <v>36</v>
      </c>
      <c r="N30">
        <f>'LLH DMS'!C32</f>
        <v>55.81598000004</v>
      </c>
      <c r="O30">
        <f t="shared" si="4"/>
        <v>33.615504438888898</v>
      </c>
      <c r="P30" s="25">
        <f t="shared" si="5"/>
        <v>0</v>
      </c>
      <c r="R30">
        <f>'Organized Data Values'!AH29</f>
        <v>117.03160226388889</v>
      </c>
      <c r="S30" t="str">
        <f>'Organized Data Values'!Q29</f>
        <v xml:space="preserve">
117° 1' 53.76815" W</v>
      </c>
      <c r="T30">
        <f>'Organized Data Values'!AD29</f>
        <v>117</v>
      </c>
      <c r="U30">
        <f>'Organized Data Values'!AE29</f>
        <v>1</v>
      </c>
      <c r="V30">
        <f>'Organized Data Values'!AF29</f>
        <v>53.768149999999999</v>
      </c>
      <c r="W30">
        <f>'LLH DMS'!D32</f>
        <v>117</v>
      </c>
      <c r="X30">
        <f>'LLH DMS'!E32</f>
        <v>1</v>
      </c>
      <c r="Y30">
        <f>'LLH DMS'!F32</f>
        <v>53.768150000399999</v>
      </c>
      <c r="Z30">
        <f t="shared" si="1"/>
        <v>117.031602263889</v>
      </c>
      <c r="AA30" s="25">
        <f t="shared" si="2"/>
        <v>-1.1368683772161603E-13</v>
      </c>
    </row>
    <row r="31" spans="1:27" x14ac:dyDescent="0.15">
      <c r="A31">
        <v>33.957155805555558</v>
      </c>
      <c r="B31">
        <v>116.46821364166667</v>
      </c>
      <c r="C31">
        <v>374.4855096</v>
      </c>
      <c r="D31" t="s">
        <v>838</v>
      </c>
      <c r="E31" s="19">
        <v>2017.5</v>
      </c>
      <c r="F31" s="56"/>
      <c r="G31">
        <f>'Organized Data Values'!AB30</f>
        <v>33.598115933333332</v>
      </c>
      <c r="H31" t="str">
        <f>'Organized Data Values'!P30</f>
        <v xml:space="preserve">
33° 35' 53.21736" N</v>
      </c>
      <c r="I31">
        <f>'Organized Data Values'!X30</f>
        <v>33</v>
      </c>
      <c r="J31">
        <f>'Organized Data Values'!Y30</f>
        <v>35</v>
      </c>
      <c r="K31">
        <f>'Organized Data Values'!Z30</f>
        <v>53.217359999999999</v>
      </c>
      <c r="L31">
        <f>'LLH DMS'!A33</f>
        <v>33</v>
      </c>
      <c r="M31">
        <f>'LLH DMS'!B33</f>
        <v>35</v>
      </c>
      <c r="N31">
        <f>'LLH DMS'!C33</f>
        <v>53.217359999880003</v>
      </c>
      <c r="O31">
        <f t="shared" si="4"/>
        <v>33.598115933333304</v>
      </c>
      <c r="P31" s="25">
        <f t="shared" si="5"/>
        <v>0</v>
      </c>
      <c r="R31">
        <f>'Organized Data Values'!AH30</f>
        <v>117.09984673888889</v>
      </c>
      <c r="S31" t="str">
        <f>'Organized Data Values'!Q30</f>
        <v xml:space="preserve">
117° 5' 59.44826" W</v>
      </c>
      <c r="T31">
        <f>'Organized Data Values'!AD30</f>
        <v>117</v>
      </c>
      <c r="U31">
        <f>'Organized Data Values'!AE30</f>
        <v>5</v>
      </c>
      <c r="V31">
        <f>'Organized Data Values'!AF30</f>
        <v>59.448259999999998</v>
      </c>
      <c r="W31">
        <f>'LLH DMS'!D33</f>
        <v>117</v>
      </c>
      <c r="X31">
        <f>'LLH DMS'!E33</f>
        <v>5</v>
      </c>
      <c r="Y31">
        <f>'LLH DMS'!F33</f>
        <v>59.448260000399998</v>
      </c>
      <c r="Z31">
        <f t="shared" si="1"/>
        <v>117.099846738889</v>
      </c>
      <c r="AA31" s="25">
        <f t="shared" si="2"/>
        <v>-1.1368683772161603E-13</v>
      </c>
    </row>
    <row r="32" spans="1:27" x14ac:dyDescent="0.15">
      <c r="A32">
        <v>33.953265694444447</v>
      </c>
      <c r="B32">
        <v>116.47134543055556</v>
      </c>
      <c r="C32">
        <v>340.20800639999993</v>
      </c>
      <c r="D32" t="s">
        <v>843</v>
      </c>
      <c r="E32" s="19">
        <v>2017.5</v>
      </c>
      <c r="F32" s="56"/>
      <c r="G32">
        <f>'Organized Data Values'!AB31</f>
        <v>33.67644761388889</v>
      </c>
      <c r="H32" t="str">
        <f>'Organized Data Values'!P31</f>
        <v xml:space="preserve">
33° 40' 35.21141" N</v>
      </c>
      <c r="I32">
        <f>'Organized Data Values'!X31</f>
        <v>33</v>
      </c>
      <c r="J32">
        <f>'Organized Data Values'!Y31</f>
        <v>40</v>
      </c>
      <c r="K32">
        <f>'Organized Data Values'!Z31</f>
        <v>35.211410000000001</v>
      </c>
      <c r="L32">
        <f>'LLH DMS'!A34</f>
        <v>33</v>
      </c>
      <c r="M32">
        <f>'LLH DMS'!B34</f>
        <v>40</v>
      </c>
      <c r="N32">
        <f>'LLH DMS'!C34</f>
        <v>35.211410000039997</v>
      </c>
      <c r="O32">
        <f t="shared" si="4"/>
        <v>33.676447613888897</v>
      </c>
      <c r="P32" s="25">
        <f t="shared" si="5"/>
        <v>0</v>
      </c>
      <c r="R32">
        <f>'Organized Data Values'!AH31</f>
        <v>117.03294070555556</v>
      </c>
      <c r="S32" t="str">
        <f>'Organized Data Values'!Q31</f>
        <v xml:space="preserve">
117° 1' 58.58654" W</v>
      </c>
      <c r="T32">
        <f>'Organized Data Values'!AD31</f>
        <v>117</v>
      </c>
      <c r="U32">
        <f>'Organized Data Values'!AE31</f>
        <v>1</v>
      </c>
      <c r="V32">
        <f>'Organized Data Values'!AF31</f>
        <v>58.586539999999999</v>
      </c>
      <c r="W32">
        <f>'LLH DMS'!D34</f>
        <v>117</v>
      </c>
      <c r="X32">
        <f>'LLH DMS'!E34</f>
        <v>1</v>
      </c>
      <c r="Y32">
        <f>'LLH DMS'!F34</f>
        <v>58.5865400016</v>
      </c>
      <c r="Z32">
        <f t="shared" si="1"/>
        <v>117.032940705556</v>
      </c>
      <c r="AA32" s="25">
        <f t="shared" ref="AA32:AA53" si="6">R32-Z32</f>
        <v>-4.4053649617126212E-13</v>
      </c>
    </row>
    <row r="33" spans="1:27" x14ac:dyDescent="0.15">
      <c r="A33">
        <v>33.952731725</v>
      </c>
      <c r="B33">
        <v>116.46703049722223</v>
      </c>
      <c r="C33">
        <v>353.23973039999998</v>
      </c>
      <c r="D33" t="s">
        <v>848</v>
      </c>
      <c r="E33" s="19">
        <v>2017.5</v>
      </c>
      <c r="F33" s="56"/>
      <c r="G33">
        <f>'Organized Data Values'!AB32</f>
        <v>33.746533766666666</v>
      </c>
      <c r="H33" t="str">
        <f>'Organized Data Values'!P32</f>
        <v xml:space="preserve">
33° 44' 47.52156" N</v>
      </c>
      <c r="I33">
        <f>'Organized Data Values'!X32</f>
        <v>33</v>
      </c>
      <c r="J33">
        <f>'Organized Data Values'!Y32</f>
        <v>44</v>
      </c>
      <c r="K33">
        <f>'Organized Data Values'!Z32</f>
        <v>47.521560000000001</v>
      </c>
      <c r="L33">
        <f>'LLH DMS'!A35</f>
        <v>33</v>
      </c>
      <c r="M33">
        <f>'LLH DMS'!B35</f>
        <v>44</v>
      </c>
      <c r="N33">
        <f>'LLH DMS'!C35</f>
        <v>47.521560000119997</v>
      </c>
      <c r="O33">
        <f t="shared" si="4"/>
        <v>33.746533766666701</v>
      </c>
      <c r="P33" s="25">
        <f t="shared" si="5"/>
        <v>0</v>
      </c>
      <c r="R33">
        <f>'Organized Data Values'!AH32</f>
        <v>117.35015202777777</v>
      </c>
      <c r="S33" t="str">
        <f>'Organized Data Values'!Q32</f>
        <v xml:space="preserve">
117° 21' 0.54730" W</v>
      </c>
      <c r="T33">
        <f>'Organized Data Values'!AD32</f>
        <v>117</v>
      </c>
      <c r="U33">
        <f>'Organized Data Values'!AE32</f>
        <v>21</v>
      </c>
      <c r="V33">
        <f>'Organized Data Values'!AF32</f>
        <v>0.54730000000000001</v>
      </c>
      <c r="W33">
        <f>'LLH DMS'!D35</f>
        <v>117</v>
      </c>
      <c r="X33">
        <f>'LLH DMS'!E35</f>
        <v>21</v>
      </c>
      <c r="Y33">
        <f>'LLH DMS'!F35</f>
        <v>0.54730000079999996</v>
      </c>
      <c r="Z33">
        <f t="shared" si="1"/>
        <v>117.35015202777799</v>
      </c>
      <c r="AA33" s="25">
        <f t="shared" si="6"/>
        <v>-2.2737367544323206E-13</v>
      </c>
    </row>
    <row r="34" spans="1:27" x14ac:dyDescent="0.15">
      <c r="A34">
        <v>33.949083041666661</v>
      </c>
      <c r="B34">
        <v>116.46971888055556</v>
      </c>
      <c r="C34">
        <v>322.59696719999994</v>
      </c>
      <c r="D34" t="s">
        <v>853</v>
      </c>
      <c r="E34" s="19">
        <v>2017.5</v>
      </c>
      <c r="F34" s="56"/>
      <c r="G34">
        <f>'Organized Data Values'!AB33</f>
        <v>33.746777069444448</v>
      </c>
      <c r="H34" t="str">
        <f>'Organized Data Values'!P33</f>
        <v xml:space="preserve">
33° 44' 48.39745" N</v>
      </c>
      <c r="I34">
        <f>'Organized Data Values'!X33</f>
        <v>33</v>
      </c>
      <c r="J34">
        <f>'Organized Data Values'!Y33</f>
        <v>44</v>
      </c>
      <c r="K34">
        <f>'Organized Data Values'!Z33</f>
        <v>48.397449999999999</v>
      </c>
      <c r="L34">
        <f>'LLH DMS'!A36</f>
        <v>33</v>
      </c>
      <c r="M34">
        <f>'LLH DMS'!B36</f>
        <v>44</v>
      </c>
      <c r="N34">
        <f>'LLH DMS'!C36</f>
        <v>48.397449999840006</v>
      </c>
      <c r="O34">
        <f t="shared" si="4"/>
        <v>33.746777069444398</v>
      </c>
      <c r="P34" s="25">
        <f t="shared" si="5"/>
        <v>0</v>
      </c>
      <c r="R34">
        <f>'Organized Data Values'!AH33</f>
        <v>117.31727191111111</v>
      </c>
      <c r="S34" t="str">
        <f>'Organized Data Values'!Q33</f>
        <v xml:space="preserve">
117° 19' 2.17888" W</v>
      </c>
      <c r="T34">
        <f>'Organized Data Values'!AD33</f>
        <v>117</v>
      </c>
      <c r="U34">
        <f>'Organized Data Values'!AE33</f>
        <v>19</v>
      </c>
      <c r="V34">
        <f>'Organized Data Values'!AF33</f>
        <v>2.1788799999999999</v>
      </c>
      <c r="W34">
        <f>'LLH DMS'!D36</f>
        <v>117</v>
      </c>
      <c r="X34">
        <f>'LLH DMS'!E36</f>
        <v>19</v>
      </c>
      <c r="Y34">
        <f>'LLH DMS'!F36</f>
        <v>2.1788799995999999</v>
      </c>
      <c r="Z34">
        <f t="shared" si="1"/>
        <v>117.31727191111099</v>
      </c>
      <c r="AA34" s="25">
        <f t="shared" si="6"/>
        <v>1.1368683772161603E-13</v>
      </c>
    </row>
    <row r="35" spans="1:27" x14ac:dyDescent="0.15">
      <c r="A35">
        <v>33.945154624999994</v>
      </c>
      <c r="B35">
        <v>116.46851109722222</v>
      </c>
      <c r="C35">
        <v>309.52744799999999</v>
      </c>
      <c r="D35" t="s">
        <v>859</v>
      </c>
      <c r="E35" s="19">
        <v>2017.5</v>
      </c>
      <c r="F35" s="56"/>
      <c r="G35">
        <f>'Organized Data Values'!AB34</f>
        <v>33.718263697222227</v>
      </c>
      <c r="H35" t="str">
        <f>'Organized Data Values'!P34</f>
        <v xml:space="preserve">
33° 43' 5.74931" N</v>
      </c>
      <c r="I35">
        <f>'Organized Data Values'!X34</f>
        <v>33</v>
      </c>
      <c r="J35">
        <f>'Organized Data Values'!Y34</f>
        <v>43</v>
      </c>
      <c r="K35">
        <f>'Organized Data Values'!Z34</f>
        <v>5.7493100000000004</v>
      </c>
      <c r="L35">
        <f>'LLH DMS'!A37</f>
        <v>33</v>
      </c>
      <c r="M35">
        <f>'LLH DMS'!B37</f>
        <v>43</v>
      </c>
      <c r="N35">
        <f>'LLH DMS'!C37</f>
        <v>5.7493099999200004</v>
      </c>
      <c r="O35">
        <f t="shared" si="4"/>
        <v>33.718263697222199</v>
      </c>
      <c r="P35" s="25">
        <f t="shared" si="5"/>
        <v>0</v>
      </c>
      <c r="R35">
        <f>'Organized Data Values'!AH34</f>
        <v>117.31529789722222</v>
      </c>
      <c r="S35" t="str">
        <f>'Organized Data Values'!Q34</f>
        <v xml:space="preserve">
117° 18' 55.07243" W</v>
      </c>
      <c r="T35">
        <f>'Organized Data Values'!AD34</f>
        <v>117</v>
      </c>
      <c r="U35">
        <f>'Organized Data Values'!AE34</f>
        <v>18</v>
      </c>
      <c r="V35">
        <f>'Organized Data Values'!AF34</f>
        <v>55.072429999999997</v>
      </c>
      <c r="W35">
        <f>'LLH DMS'!D37</f>
        <v>117</v>
      </c>
      <c r="X35">
        <f>'LLH DMS'!E37</f>
        <v>18</v>
      </c>
      <c r="Y35">
        <f>'LLH DMS'!F37</f>
        <v>55.072429999200004</v>
      </c>
      <c r="Z35">
        <f t="shared" si="1"/>
        <v>117.315297897222</v>
      </c>
      <c r="AA35" s="25">
        <f t="shared" si="6"/>
        <v>2.2737367544323206E-13</v>
      </c>
    </row>
    <row r="36" spans="1:27" x14ac:dyDescent="0.15">
      <c r="A36">
        <v>33.62363377222222</v>
      </c>
      <c r="B36">
        <v>117.00117220555556</v>
      </c>
      <c r="C36">
        <v>711.9311136</v>
      </c>
      <c r="D36" t="s">
        <v>646</v>
      </c>
      <c r="E36" t="s">
        <v>650</v>
      </c>
      <c r="G36">
        <f>'Organized Data Values'!AB35</f>
        <v>33.688417263888887</v>
      </c>
      <c r="H36" t="str">
        <f>'Organized Data Values'!P35</f>
        <v xml:space="preserve">
33° 41' 18.30215" N</v>
      </c>
      <c r="I36">
        <f>'Organized Data Values'!X35</f>
        <v>33</v>
      </c>
      <c r="J36">
        <f>'Organized Data Values'!Y35</f>
        <v>41</v>
      </c>
      <c r="K36">
        <f>'Organized Data Values'!Z35</f>
        <v>18.302150000000001</v>
      </c>
      <c r="L36">
        <f>'LLH DMS'!A38</f>
        <v>33</v>
      </c>
      <c r="M36">
        <f>'LLH DMS'!B38</f>
        <v>41</v>
      </c>
      <c r="N36">
        <f>'LLH DMS'!C38</f>
        <v>18.302150000039997</v>
      </c>
      <c r="O36">
        <f t="shared" si="4"/>
        <v>33.688417263888894</v>
      </c>
      <c r="P36" s="25">
        <f t="shared" si="5"/>
        <v>0</v>
      </c>
      <c r="R36">
        <f>'Organized Data Values'!AH35</f>
        <v>117.34623271666666</v>
      </c>
      <c r="S36" t="str">
        <f>'Organized Data Values'!Q35</f>
        <v xml:space="preserve">
117° 20' 46.43778" w</v>
      </c>
      <c r="T36">
        <f>'Organized Data Values'!AD35</f>
        <v>117</v>
      </c>
      <c r="U36">
        <f>'Organized Data Values'!AE35</f>
        <v>20</v>
      </c>
      <c r="V36">
        <f>'Organized Data Values'!AF35</f>
        <v>46.437779999999997</v>
      </c>
      <c r="W36">
        <f>'LLH DMS'!D38</f>
        <v>117</v>
      </c>
      <c r="X36">
        <f>'LLH DMS'!E38</f>
        <v>20</v>
      </c>
      <c r="Y36">
        <f>'LLH DMS'!F38</f>
        <v>46.437780001199997</v>
      </c>
      <c r="Z36">
        <f t="shared" si="1"/>
        <v>117.34623271666699</v>
      </c>
      <c r="AA36" s="25">
        <f t="shared" si="6"/>
        <v>-3.2684965844964609E-13</v>
      </c>
    </row>
    <row r="37" spans="1:27" x14ac:dyDescent="0.15">
      <c r="A37">
        <v>33.608119291666668</v>
      </c>
      <c r="B37">
        <v>116.9663369138889</v>
      </c>
      <c r="C37">
        <v>621.37168080000004</v>
      </c>
      <c r="D37" t="s">
        <v>655</v>
      </c>
      <c r="E37" t="s">
        <v>650</v>
      </c>
      <c r="G37">
        <f>'Organized Data Values'!AB36</f>
        <v>33.673849574999998</v>
      </c>
      <c r="H37" t="str">
        <f>'Organized Data Values'!P36</f>
        <v xml:space="preserve">
33° 40' 25.85847" N</v>
      </c>
      <c r="I37">
        <f>'Organized Data Values'!X36</f>
        <v>33</v>
      </c>
      <c r="J37">
        <f>'Organized Data Values'!Y36</f>
        <v>40</v>
      </c>
      <c r="K37">
        <f>'Organized Data Values'!Z36</f>
        <v>25.858470000000001</v>
      </c>
      <c r="L37">
        <f>'LLH DMS'!A39</f>
        <v>33</v>
      </c>
      <c r="M37">
        <f>'LLH DMS'!B39</f>
        <v>40</v>
      </c>
      <c r="N37">
        <f>'LLH DMS'!C39</f>
        <v>25.858470000000001</v>
      </c>
      <c r="O37">
        <f t="shared" si="4"/>
        <v>33.673849574999998</v>
      </c>
      <c r="P37" s="25">
        <f t="shared" si="5"/>
        <v>0</v>
      </c>
      <c r="R37">
        <f>'Organized Data Values'!AH36</f>
        <v>117.31385176388889</v>
      </c>
      <c r="S37" t="str">
        <f>'Organized Data Values'!Q36</f>
        <v xml:space="preserve">
117° 18' 49.86635" w</v>
      </c>
      <c r="T37">
        <f>'Organized Data Values'!AD36</f>
        <v>117</v>
      </c>
      <c r="U37">
        <f>'Organized Data Values'!AE36</f>
        <v>18</v>
      </c>
      <c r="V37">
        <f>'Organized Data Values'!AF36</f>
        <v>49.866349999999997</v>
      </c>
      <c r="W37">
        <f>'LLH DMS'!D39</f>
        <v>117</v>
      </c>
      <c r="X37">
        <f>'LLH DMS'!E39</f>
        <v>18</v>
      </c>
      <c r="Y37">
        <f>'LLH DMS'!F39</f>
        <v>49.866350000399997</v>
      </c>
      <c r="Z37">
        <f t="shared" si="1"/>
        <v>117.31385176388899</v>
      </c>
      <c r="AA37" s="25">
        <f t="shared" si="6"/>
        <v>0</v>
      </c>
    </row>
    <row r="38" spans="1:27" x14ac:dyDescent="0.15">
      <c r="A38">
        <v>33.634924627777778</v>
      </c>
      <c r="B38">
        <v>116.95627056388889</v>
      </c>
      <c r="C38">
        <v>742.75889040000004</v>
      </c>
      <c r="D38" t="s">
        <v>656</v>
      </c>
      <c r="E38" t="s">
        <v>650</v>
      </c>
      <c r="G38">
        <f>'Organized Data Values'!AB37</f>
        <v>33.676674666666663</v>
      </c>
      <c r="H38" t="str">
        <f>'Organized Data Values'!P37</f>
        <v xml:space="preserve">
33° 40' 36.02880" N</v>
      </c>
      <c r="I38">
        <f>'Organized Data Values'!X37</f>
        <v>33</v>
      </c>
      <c r="J38">
        <f>'Organized Data Values'!Y37</f>
        <v>40</v>
      </c>
      <c r="K38">
        <f>'Organized Data Values'!Z37</f>
        <v>36.028799999999997</v>
      </c>
      <c r="L38">
        <f>'LLH DMS'!A40</f>
        <v>33</v>
      </c>
      <c r="M38">
        <f>'LLH DMS'!B40</f>
        <v>40</v>
      </c>
      <c r="N38">
        <f>'LLH DMS'!C40</f>
        <v>36.02880000012</v>
      </c>
      <c r="O38">
        <f t="shared" si="4"/>
        <v>33.676674666666699</v>
      </c>
      <c r="P38" s="25">
        <f t="shared" si="5"/>
        <v>0</v>
      </c>
      <c r="R38">
        <f>'Organized Data Values'!AH37</f>
        <v>117.34663825277778</v>
      </c>
      <c r="S38" t="str">
        <f>'Organized Data Values'!Q37</f>
        <v xml:space="preserve">
117° 20' 47.89771" w</v>
      </c>
      <c r="T38">
        <f>'Organized Data Values'!AD37</f>
        <v>117</v>
      </c>
      <c r="U38">
        <f>'Organized Data Values'!AE37</f>
        <v>20</v>
      </c>
      <c r="V38">
        <f>'Organized Data Values'!AF37</f>
        <v>47.897709999999996</v>
      </c>
      <c r="W38">
        <f>'LLH DMS'!D40</f>
        <v>117</v>
      </c>
      <c r="X38">
        <f>'LLH DMS'!E40</f>
        <v>20</v>
      </c>
      <c r="Y38">
        <f>'LLH DMS'!F40</f>
        <v>47.897710000800004</v>
      </c>
      <c r="Z38">
        <f t="shared" si="1"/>
        <v>117.34663825277799</v>
      </c>
      <c r="AA38" s="25">
        <f t="shared" si="6"/>
        <v>-2.1316282072803006E-13</v>
      </c>
    </row>
    <row r="39" spans="1:27" x14ac:dyDescent="0.15">
      <c r="A39">
        <v>33.648143924999999</v>
      </c>
      <c r="B39">
        <v>116.95567051944445</v>
      </c>
      <c r="C39">
        <v>602.8279536</v>
      </c>
      <c r="D39" t="s">
        <v>662</v>
      </c>
      <c r="E39" t="s">
        <v>650</v>
      </c>
      <c r="G39">
        <f>'Organized Data Values'!AB38</f>
        <v>33.675905086111108</v>
      </c>
      <c r="H39" t="str">
        <f>'Organized Data Values'!P38</f>
        <v xml:space="preserve">
33° 40' 33.25831" N</v>
      </c>
      <c r="I39">
        <f>'Organized Data Values'!X38</f>
        <v>33</v>
      </c>
      <c r="J39">
        <f>'Organized Data Values'!Y38</f>
        <v>40</v>
      </c>
      <c r="K39">
        <f>'Organized Data Values'!Z38</f>
        <v>33.258310000000002</v>
      </c>
      <c r="L39">
        <f>'LLH DMS'!A41</f>
        <v>33</v>
      </c>
      <c r="M39">
        <f>'LLH DMS'!B41</f>
        <v>40</v>
      </c>
      <c r="N39">
        <f>'LLH DMS'!C41</f>
        <v>33.258309999960005</v>
      </c>
      <c r="O39">
        <f t="shared" si="4"/>
        <v>33.675905086111101</v>
      </c>
      <c r="P39" s="25">
        <f t="shared" si="5"/>
        <v>0</v>
      </c>
      <c r="R39">
        <f>'Organized Data Values'!AH38</f>
        <v>117.24007761111112</v>
      </c>
      <c r="S39" t="str">
        <f>'Organized Data Values'!Q38</f>
        <v xml:space="preserve">
117° 14' 24.27940" W</v>
      </c>
      <c r="T39">
        <f>'Organized Data Values'!AD38</f>
        <v>117</v>
      </c>
      <c r="U39">
        <f>'Organized Data Values'!AE38</f>
        <v>14</v>
      </c>
      <c r="V39">
        <f>'Organized Data Values'!AF38</f>
        <v>24.279399999999999</v>
      </c>
      <c r="W39">
        <f>'LLH DMS'!D41</f>
        <v>117</v>
      </c>
      <c r="X39">
        <f>'LLH DMS'!E41</f>
        <v>14</v>
      </c>
      <c r="Y39">
        <f>'LLH DMS'!F41</f>
        <v>24.279399999599999</v>
      </c>
      <c r="Z39">
        <f t="shared" si="1"/>
        <v>117.240077611111</v>
      </c>
      <c r="AA39" s="25">
        <f t="shared" si="6"/>
        <v>1.1368683772161603E-13</v>
      </c>
    </row>
    <row r="40" spans="1:27" x14ac:dyDescent="0.15">
      <c r="A40">
        <v>33.661311697222217</v>
      </c>
      <c r="B40">
        <v>116.98257961111111</v>
      </c>
      <c r="C40">
        <v>570.28933440000003</v>
      </c>
      <c r="D40" t="s">
        <v>668</v>
      </c>
      <c r="E40" t="s">
        <v>650</v>
      </c>
      <c r="G40">
        <f>'Organized Data Values'!AB39</f>
        <v>33.718077413888892</v>
      </c>
      <c r="H40" t="str">
        <f>'Organized Data Values'!P39</f>
        <v xml:space="preserve">
33° 43' 5.07869" N</v>
      </c>
      <c r="I40">
        <f>'Organized Data Values'!X39</f>
        <v>33</v>
      </c>
      <c r="J40">
        <f>'Organized Data Values'!Y39</f>
        <v>43</v>
      </c>
      <c r="K40">
        <f>'Organized Data Values'!Z39</f>
        <v>5.0786899999999999</v>
      </c>
      <c r="L40">
        <f>'LLH DMS'!A42</f>
        <v>33</v>
      </c>
      <c r="M40">
        <f>'LLH DMS'!B42</f>
        <v>43</v>
      </c>
      <c r="N40">
        <f>'LLH DMS'!C42</f>
        <v>5.0786900000399999</v>
      </c>
      <c r="O40">
        <f t="shared" si="4"/>
        <v>33.718077413888899</v>
      </c>
      <c r="P40" s="25">
        <f t="shared" si="5"/>
        <v>0</v>
      </c>
      <c r="R40">
        <f>'Organized Data Values'!AH39</f>
        <v>117.27963784166667</v>
      </c>
      <c r="S40" t="str">
        <f>'Organized Data Values'!Q39</f>
        <v xml:space="preserve">
117° 16' 46.69623" W</v>
      </c>
      <c r="T40">
        <f>'Organized Data Values'!AD39</f>
        <v>117</v>
      </c>
      <c r="U40">
        <f>'Organized Data Values'!AE39</f>
        <v>16</v>
      </c>
      <c r="V40">
        <f>'Organized Data Values'!AF39</f>
        <v>46.69623</v>
      </c>
      <c r="W40">
        <f>'LLH DMS'!D42</f>
        <v>117</v>
      </c>
      <c r="X40">
        <f>'LLH DMS'!E42</f>
        <v>16</v>
      </c>
      <c r="Y40">
        <f>'LLH DMS'!F42</f>
        <v>46.6962300012</v>
      </c>
      <c r="Z40">
        <f t="shared" si="1"/>
        <v>117.279637841667</v>
      </c>
      <c r="AA40" s="25">
        <f t="shared" si="6"/>
        <v>-3.2684965844964609E-13</v>
      </c>
    </row>
    <row r="41" spans="1:27" x14ac:dyDescent="0.15">
      <c r="A41">
        <v>33.685003594444439</v>
      </c>
      <c r="B41">
        <v>116.94365510833333</v>
      </c>
      <c r="C41">
        <v>563.5715424</v>
      </c>
      <c r="D41" t="s">
        <v>674</v>
      </c>
      <c r="E41" t="s">
        <v>650</v>
      </c>
      <c r="G41">
        <f>'Organized Data Values'!AB40</f>
        <v>33.718077413888892</v>
      </c>
      <c r="H41" t="str">
        <f>'Organized Data Values'!P40</f>
        <v xml:space="preserve">
33° 43' 5.07869" N</v>
      </c>
      <c r="I41">
        <f>'Organized Data Values'!X40</f>
        <v>33</v>
      </c>
      <c r="J41">
        <f>'Organized Data Values'!Y40</f>
        <v>43</v>
      </c>
      <c r="K41">
        <f>'Organized Data Values'!Z40</f>
        <v>5.0786899999999999</v>
      </c>
      <c r="L41">
        <f>'LLH DMS'!A43</f>
        <v>33</v>
      </c>
      <c r="M41">
        <f>'LLH DMS'!B43</f>
        <v>43</v>
      </c>
      <c r="N41">
        <f>'LLH DMS'!C43</f>
        <v>5.0786900000399999</v>
      </c>
      <c r="O41">
        <f t="shared" si="4"/>
        <v>33.718077413888899</v>
      </c>
      <c r="P41" s="25">
        <f t="shared" si="5"/>
        <v>0</v>
      </c>
      <c r="R41">
        <f>'Organized Data Values'!AH40</f>
        <v>117.27963784166667</v>
      </c>
      <c r="S41" t="str">
        <f>'Organized Data Values'!Q40</f>
        <v xml:space="preserve">
117° 16' 46.69623" W</v>
      </c>
      <c r="T41">
        <f>'Organized Data Values'!AD40</f>
        <v>117</v>
      </c>
      <c r="U41">
        <f>'Organized Data Values'!AE40</f>
        <v>16</v>
      </c>
      <c r="V41">
        <f>'Organized Data Values'!AF40</f>
        <v>46.69623</v>
      </c>
      <c r="W41">
        <f>'LLH DMS'!D43</f>
        <v>117</v>
      </c>
      <c r="X41">
        <f>'LLH DMS'!E43</f>
        <v>16</v>
      </c>
      <c r="Y41">
        <f>'LLH DMS'!F43</f>
        <v>46.6962300012</v>
      </c>
      <c r="Z41">
        <f t="shared" si="1"/>
        <v>117.279637841667</v>
      </c>
      <c r="AA41" s="25">
        <f t="shared" si="6"/>
        <v>-3.2684965844964609E-13</v>
      </c>
    </row>
    <row r="42" spans="1:27" x14ac:dyDescent="0.15">
      <c r="A42">
        <v>33.608389955555559</v>
      </c>
      <c r="B42">
        <v>116.92305969444445</v>
      </c>
      <c r="C42">
        <v>748.40317679999998</v>
      </c>
      <c r="D42" t="s">
        <v>679</v>
      </c>
      <c r="E42" t="s">
        <v>650</v>
      </c>
      <c r="G42">
        <f>'Organized Data Values'!AB41</f>
        <v>33.731790741666671</v>
      </c>
      <c r="H42" t="str">
        <f>'Organized Data Values'!P41</f>
        <v xml:space="preserve">
33° 43' 54.44667" N</v>
      </c>
      <c r="I42">
        <f>'Organized Data Values'!X41</f>
        <v>33</v>
      </c>
      <c r="J42">
        <f>'Organized Data Values'!Y41</f>
        <v>43</v>
      </c>
      <c r="K42">
        <f>'Organized Data Values'!Z41</f>
        <v>54.446669999999997</v>
      </c>
      <c r="L42">
        <f>'LLH DMS'!A44</f>
        <v>33</v>
      </c>
      <c r="M42">
        <f>'LLH DMS'!B44</f>
        <v>43</v>
      </c>
      <c r="N42">
        <f>'LLH DMS'!C44</f>
        <v>54.446670000120001</v>
      </c>
      <c r="O42">
        <f t="shared" ref="O42:O54" si="7">L42+(M42/60)+(N42/3600)</f>
        <v>33.7317907416667</v>
      </c>
      <c r="P42" s="25">
        <f t="shared" ref="P42:P54" si="8">G42-O42</f>
        <v>0</v>
      </c>
      <c r="R42">
        <f>'Organized Data Values'!AH41</f>
        <v>117.28041376666667</v>
      </c>
      <c r="S42" t="str">
        <f>'Organized Data Values'!Q41</f>
        <v xml:space="preserve">
117° 16' 49.48956" w</v>
      </c>
      <c r="T42">
        <f>'Organized Data Values'!AD41</f>
        <v>117</v>
      </c>
      <c r="U42">
        <f>'Organized Data Values'!AE41</f>
        <v>16</v>
      </c>
      <c r="V42">
        <f>'Organized Data Values'!AF41</f>
        <v>49.489559999999997</v>
      </c>
      <c r="W42">
        <f>'LLH DMS'!D44</f>
        <v>117</v>
      </c>
      <c r="X42">
        <f>'LLH DMS'!E44</f>
        <v>16</v>
      </c>
      <c r="Y42">
        <f>'LLH DMS'!F44</f>
        <v>49.489560001199997</v>
      </c>
      <c r="Z42">
        <f t="shared" si="1"/>
        <v>117.280413766667</v>
      </c>
      <c r="AA42" s="25">
        <f t="shared" si="6"/>
        <v>-3.2684965844964609E-13</v>
      </c>
    </row>
    <row r="43" spans="1:27" x14ac:dyDescent="0.15">
      <c r="A43">
        <v>33.675094416666667</v>
      </c>
      <c r="B43">
        <v>116.91020668888889</v>
      </c>
      <c r="C43">
        <v>620.12200080000002</v>
      </c>
      <c r="D43" t="s">
        <v>686</v>
      </c>
      <c r="E43" t="s">
        <v>650</v>
      </c>
      <c r="G43">
        <f>'Organized Data Values'!AB42</f>
        <v>33.732642666666671</v>
      </c>
      <c r="H43" t="str">
        <f>'Organized Data Values'!P42</f>
        <v xml:space="preserve">
33° 43' 57.51360" N</v>
      </c>
      <c r="I43">
        <f>'Organized Data Values'!X42</f>
        <v>33</v>
      </c>
      <c r="J43">
        <f>'Organized Data Values'!Y42</f>
        <v>43</v>
      </c>
      <c r="K43">
        <f>'Organized Data Values'!Z42</f>
        <v>57.513599999999997</v>
      </c>
      <c r="L43">
        <f>'LLH DMS'!A45</f>
        <v>33</v>
      </c>
      <c r="M43">
        <f>'LLH DMS'!B45</f>
        <v>43</v>
      </c>
      <c r="N43">
        <f>'LLH DMS'!C45</f>
        <v>57.51360000012</v>
      </c>
      <c r="O43">
        <f t="shared" si="7"/>
        <v>33.732642666666699</v>
      </c>
      <c r="P43" s="25">
        <f t="shared" si="8"/>
        <v>0</v>
      </c>
      <c r="R43">
        <f>'Organized Data Values'!AH42</f>
        <v>117.23543071388889</v>
      </c>
      <c r="S43" t="str">
        <f>'Organized Data Values'!Q42</f>
        <v xml:space="preserve">
117° 14' 7.55057" W</v>
      </c>
      <c r="T43">
        <f>'Organized Data Values'!AD42</f>
        <v>117</v>
      </c>
      <c r="U43">
        <f>'Organized Data Values'!AE42</f>
        <v>14</v>
      </c>
      <c r="V43">
        <f>'Organized Data Values'!AF42</f>
        <v>7.5505699999999996</v>
      </c>
      <c r="W43">
        <f>'LLH DMS'!D45</f>
        <v>117</v>
      </c>
      <c r="X43">
        <f>'LLH DMS'!E45</f>
        <v>14</v>
      </c>
      <c r="Y43">
        <f>'LLH DMS'!F45</f>
        <v>7.5505700003999996</v>
      </c>
      <c r="Z43">
        <f t="shared" si="1"/>
        <v>117.235430713889</v>
      </c>
      <c r="AA43" s="25">
        <f t="shared" si="6"/>
        <v>-1.1368683772161603E-13</v>
      </c>
    </row>
    <row r="44" spans="1:27" x14ac:dyDescent="0.15">
      <c r="A44">
        <v>33.686409636111108</v>
      </c>
      <c r="B44">
        <v>116.89142301944445</v>
      </c>
      <c r="C44">
        <v>797.39307120000001</v>
      </c>
      <c r="D44" t="s">
        <v>692</v>
      </c>
      <c r="E44" t="s">
        <v>650</v>
      </c>
      <c r="G44">
        <f>'Organized Data Values'!AB43</f>
        <v>33.746996180555556</v>
      </c>
      <c r="H44" t="str">
        <f>'Organized Data Values'!P43</f>
        <v xml:space="preserve">
33° 44' 49.18625" N</v>
      </c>
      <c r="I44">
        <f>'Organized Data Values'!X43</f>
        <v>33</v>
      </c>
      <c r="J44">
        <f>'Organized Data Values'!Y43</f>
        <v>44</v>
      </c>
      <c r="K44">
        <f>'Organized Data Values'!Z43</f>
        <v>49.186250000000001</v>
      </c>
      <c r="L44">
        <f>'LLH DMS'!A46</f>
        <v>33</v>
      </c>
      <c r="M44">
        <f>'LLH DMS'!B46</f>
        <v>44</v>
      </c>
      <c r="N44">
        <f>'LLH DMS'!C46</f>
        <v>49.186250000160001</v>
      </c>
      <c r="O44">
        <f t="shared" si="7"/>
        <v>33.746996180555598</v>
      </c>
      <c r="P44" s="25">
        <f t="shared" si="8"/>
        <v>0</v>
      </c>
      <c r="R44">
        <f>'Organized Data Values'!AH43</f>
        <v>117.28226258055555</v>
      </c>
      <c r="S44" t="str">
        <f>'Organized Data Values'!Q43</f>
        <v xml:space="preserve">
117° 16' 56.14529" w</v>
      </c>
      <c r="T44">
        <f>'Organized Data Values'!AD43</f>
        <v>117</v>
      </c>
      <c r="U44">
        <f>'Organized Data Values'!AE43</f>
        <v>16</v>
      </c>
      <c r="V44">
        <f>'Organized Data Values'!AF43</f>
        <v>56.145290000000003</v>
      </c>
      <c r="W44">
        <f>'LLH DMS'!D46</f>
        <v>117</v>
      </c>
      <c r="X44">
        <f>'LLH DMS'!E46</f>
        <v>16</v>
      </c>
      <c r="Y44">
        <f>'LLH DMS'!F46</f>
        <v>56.145290001599996</v>
      </c>
      <c r="Z44">
        <f t="shared" si="1"/>
        <v>117.28226258055599</v>
      </c>
      <c r="AA44" s="25">
        <f t="shared" si="6"/>
        <v>-4.4053649617126212E-13</v>
      </c>
    </row>
    <row r="45" spans="1:27" x14ac:dyDescent="0.15">
      <c r="A45">
        <v>33.859064338888892</v>
      </c>
      <c r="B45">
        <v>116.51985258611111</v>
      </c>
      <c r="C45">
        <v>124.9853736</v>
      </c>
      <c r="D45" t="s">
        <v>584</v>
      </c>
      <c r="E45" t="s">
        <v>588</v>
      </c>
      <c r="G45">
        <f>'Organized Data Values'!AB44</f>
        <v>33.771350655555551</v>
      </c>
      <c r="H45" t="str">
        <f>'Organized Data Values'!P44</f>
        <v xml:space="preserve">
33° 46' 16.86236" N</v>
      </c>
      <c r="I45">
        <f>'Organized Data Values'!X44</f>
        <v>33</v>
      </c>
      <c r="J45">
        <f>'Organized Data Values'!Y44</f>
        <v>46</v>
      </c>
      <c r="K45">
        <f>'Organized Data Values'!Z44</f>
        <v>16.862359999999999</v>
      </c>
      <c r="L45">
        <f>'LLH DMS'!A47</f>
        <v>33</v>
      </c>
      <c r="M45">
        <f>'LLH DMS'!B47</f>
        <v>46</v>
      </c>
      <c r="N45">
        <f>'LLH DMS'!C47</f>
        <v>16.862360000159999</v>
      </c>
      <c r="O45">
        <f t="shared" si="7"/>
        <v>33.771350655555601</v>
      </c>
      <c r="P45" s="25">
        <f t="shared" si="8"/>
        <v>0</v>
      </c>
      <c r="R45">
        <f>'Organized Data Values'!AH44</f>
        <v>117.28219985833333</v>
      </c>
      <c r="S45" t="str">
        <f>'Organized Data Values'!Q44</f>
        <v xml:space="preserve">
117° 16' 55.91949" w</v>
      </c>
      <c r="T45">
        <f>'Organized Data Values'!AD44</f>
        <v>117</v>
      </c>
      <c r="U45">
        <f>'Organized Data Values'!AE44</f>
        <v>16</v>
      </c>
      <c r="V45">
        <f>'Organized Data Values'!AF44</f>
        <v>55.919490000000003</v>
      </c>
      <c r="W45">
        <f>'LLH DMS'!D47</f>
        <v>117</v>
      </c>
      <c r="X45">
        <f>'LLH DMS'!E47</f>
        <v>16</v>
      </c>
      <c r="Y45">
        <f>'LLH DMS'!F47</f>
        <v>55.919489998799996</v>
      </c>
      <c r="Z45">
        <f t="shared" si="1"/>
        <v>117.282199858333</v>
      </c>
      <c r="AA45" s="25">
        <f t="shared" si="6"/>
        <v>3.2684965844964609E-13</v>
      </c>
    </row>
    <row r="46" spans="1:27" x14ac:dyDescent="0.15">
      <c r="A46">
        <v>33.852135799999999</v>
      </c>
      <c r="B46">
        <v>116.51215452222222</v>
      </c>
      <c r="C46">
        <v>115.7353032</v>
      </c>
      <c r="D46" t="s">
        <v>593</v>
      </c>
      <c r="E46" t="s">
        <v>588</v>
      </c>
      <c r="G46">
        <f>'Organized Data Values'!AB45</f>
        <v>33.760532963888892</v>
      </c>
      <c r="H46" t="str">
        <f>'Organized Data Values'!P45</f>
        <v xml:space="preserve">
33° 45' 37.91867" N</v>
      </c>
      <c r="I46">
        <f>'Organized Data Values'!X45</f>
        <v>33</v>
      </c>
      <c r="J46">
        <f>'Organized Data Values'!Y45</f>
        <v>45</v>
      </c>
      <c r="K46">
        <f>'Organized Data Values'!Z45</f>
        <v>37.918669999999999</v>
      </c>
      <c r="L46">
        <f>'LLH DMS'!A48</f>
        <v>33</v>
      </c>
      <c r="M46">
        <f>'LLH DMS'!B48</f>
        <v>45</v>
      </c>
      <c r="N46">
        <f>'LLH DMS'!C48</f>
        <v>37.918670000040002</v>
      </c>
      <c r="O46">
        <f t="shared" si="7"/>
        <v>33.760532963888899</v>
      </c>
      <c r="P46" s="25">
        <f t="shared" si="8"/>
        <v>0</v>
      </c>
      <c r="R46">
        <f>'Organized Data Values'!AH45</f>
        <v>117.31896432777778</v>
      </c>
      <c r="S46" t="str">
        <f>'Organized Data Values'!Q45</f>
        <v xml:space="preserve">
117° 19' 8.27158" W</v>
      </c>
      <c r="T46">
        <f>'Organized Data Values'!AD45</f>
        <v>117</v>
      </c>
      <c r="U46">
        <f>'Organized Data Values'!AE45</f>
        <v>19</v>
      </c>
      <c r="V46">
        <f>'Organized Data Values'!AF45</f>
        <v>8.2715800000000002</v>
      </c>
      <c r="W46">
        <f>'LLH DMS'!D48</f>
        <v>117</v>
      </c>
      <c r="X46">
        <f>'LLH DMS'!E48</f>
        <v>19</v>
      </c>
      <c r="Y46">
        <f>'LLH DMS'!F48</f>
        <v>8.2715800008000002</v>
      </c>
      <c r="Z46">
        <f>W46+(X46/60)+(Y46/3600)</f>
        <v>117.31896432777799</v>
      </c>
      <c r="AA46" s="25">
        <f t="shared" si="6"/>
        <v>-2.1316282072803006E-13</v>
      </c>
    </row>
    <row r="47" spans="1:27" x14ac:dyDescent="0.15">
      <c r="A47">
        <v>33.808419224999994</v>
      </c>
      <c r="B47">
        <v>116.47930115</v>
      </c>
      <c r="C47">
        <v>73.109937599999995</v>
      </c>
      <c r="D47" t="s">
        <v>599</v>
      </c>
      <c r="E47" t="s">
        <v>588</v>
      </c>
      <c r="G47">
        <f>'Organized Data Values'!AB46</f>
        <v>33.960733069444444</v>
      </c>
      <c r="H47" t="str">
        <f>'Organized Data Values'!P46</f>
        <v xml:space="preserve">
33° 57' 38.63905" N</v>
      </c>
      <c r="I47">
        <f>'Organized Data Values'!X46</f>
        <v>33</v>
      </c>
      <c r="J47">
        <f>'Organized Data Values'!Y46</f>
        <v>57</v>
      </c>
      <c r="K47">
        <f>'Organized Data Values'!Z46</f>
        <v>38.639049999999997</v>
      </c>
      <c r="L47">
        <f>'LLH DMS'!A49</f>
        <v>33</v>
      </c>
      <c r="M47">
        <f>'LLH DMS'!B49</f>
        <v>57</v>
      </c>
      <c r="N47">
        <f>'LLH DMS'!C49</f>
        <v>38.639049999840005</v>
      </c>
      <c r="O47">
        <f t="shared" si="7"/>
        <v>33.960733069444402</v>
      </c>
      <c r="P47" s="25">
        <f t="shared" si="8"/>
        <v>0</v>
      </c>
      <c r="R47">
        <f>'Organized Data Values'!AH46</f>
        <v>116.46893740277778</v>
      </c>
      <c r="S47" t="str">
        <f>'Organized Data Values'!Q46</f>
        <v xml:space="preserve">
116° 28' 8.17465" w</v>
      </c>
      <c r="T47">
        <f>'Organized Data Values'!AD46</f>
        <v>116</v>
      </c>
      <c r="U47">
        <f>'Organized Data Values'!AE46</f>
        <v>28</v>
      </c>
      <c r="V47">
        <f>'Organized Data Values'!AF46</f>
        <v>8.1746499999999997</v>
      </c>
      <c r="W47">
        <f>'LLH DMS'!D49</f>
        <v>116</v>
      </c>
      <c r="X47">
        <f>'LLH DMS'!E49</f>
        <v>28</v>
      </c>
      <c r="Y47">
        <f>'LLH DMS'!F49</f>
        <v>8.1746500007999998</v>
      </c>
      <c r="Z47">
        <f t="shared" si="1"/>
        <v>116.468937402778</v>
      </c>
      <c r="AA47" s="25">
        <f t="shared" si="6"/>
        <v>-2.1316282072803006E-13</v>
      </c>
    </row>
    <row r="48" spans="1:27" x14ac:dyDescent="0.15">
      <c r="A48">
        <v>33.786640144444441</v>
      </c>
      <c r="B48">
        <v>116.46679825277778</v>
      </c>
      <c r="C48">
        <v>59.056828799999998</v>
      </c>
      <c r="D48" t="s">
        <v>603</v>
      </c>
      <c r="E48" t="s">
        <v>588</v>
      </c>
      <c r="G48">
        <f>'Organized Data Values'!AB47</f>
        <v>33.960226244444449</v>
      </c>
      <c r="H48" t="str">
        <f>'Organized Data Values'!P47</f>
        <v xml:space="preserve">
33° 57' 36.81448" N</v>
      </c>
      <c r="I48">
        <f>'Organized Data Values'!X47</f>
        <v>33</v>
      </c>
      <c r="J48">
        <f>'Organized Data Values'!Y47</f>
        <v>57</v>
      </c>
      <c r="K48">
        <f>'Organized Data Values'!Z47</f>
        <v>36.814480000000003</v>
      </c>
      <c r="L48">
        <f>'LLH DMS'!A50</f>
        <v>33</v>
      </c>
      <c r="M48">
        <f>'LLH DMS'!B50</f>
        <v>57</v>
      </c>
      <c r="N48">
        <f>'LLH DMS'!C50</f>
        <v>36.814479999839996</v>
      </c>
      <c r="O48">
        <f t="shared" si="7"/>
        <v>33.960226244444399</v>
      </c>
      <c r="P48" s="25">
        <f t="shared" si="8"/>
        <v>0</v>
      </c>
      <c r="R48">
        <f>'Organized Data Values'!AH47</f>
        <v>116.46644415</v>
      </c>
      <c r="S48" t="str">
        <f>'Organized Data Values'!Q47</f>
        <v xml:space="preserve">
116° 27' 59.19894" w</v>
      </c>
      <c r="T48">
        <f>'Organized Data Values'!AD47</f>
        <v>116</v>
      </c>
      <c r="U48">
        <f>'Organized Data Values'!AE47</f>
        <v>27</v>
      </c>
      <c r="V48">
        <f>'Organized Data Values'!AF47</f>
        <v>59.19894</v>
      </c>
      <c r="W48">
        <f>'LLH DMS'!D50</f>
        <v>116</v>
      </c>
      <c r="X48">
        <f>'LLH DMS'!E50</f>
        <v>27</v>
      </c>
      <c r="Y48">
        <f>'LLH DMS'!F50</f>
        <v>59.19894</v>
      </c>
      <c r="Z48">
        <f t="shared" si="1"/>
        <v>116.46644415</v>
      </c>
      <c r="AA48" s="25">
        <f t="shared" si="6"/>
        <v>0</v>
      </c>
    </row>
    <row r="49" spans="1:27" x14ac:dyDescent="0.15">
      <c r="A49">
        <v>33.820375094444451</v>
      </c>
      <c r="B49">
        <v>116.48225803055556</v>
      </c>
      <c r="C49">
        <v>84.027264000000002</v>
      </c>
      <c r="D49" t="s">
        <v>609</v>
      </c>
      <c r="E49" t="s">
        <v>588</v>
      </c>
      <c r="G49">
        <f>'Organized Data Values'!AB48</f>
        <v>33.957155805555558</v>
      </c>
      <c r="H49" t="str">
        <f>'Organized Data Values'!P48</f>
        <v xml:space="preserve">
33° 57' 25.76090" N</v>
      </c>
      <c r="I49">
        <f>'Organized Data Values'!X48</f>
        <v>33</v>
      </c>
      <c r="J49">
        <f>'Organized Data Values'!Y48</f>
        <v>57</v>
      </c>
      <c r="K49">
        <f>'Organized Data Values'!Z48</f>
        <v>25.760899999999999</v>
      </c>
      <c r="L49">
        <f>'LLH DMS'!A51</f>
        <v>33</v>
      </c>
      <c r="M49">
        <f>'LLH DMS'!B51</f>
        <v>57</v>
      </c>
      <c r="N49">
        <f>'LLH DMS'!C51</f>
        <v>25.760900000159999</v>
      </c>
      <c r="O49">
        <f t="shared" si="7"/>
        <v>33.957155805555601</v>
      </c>
      <c r="P49" s="25">
        <f t="shared" si="8"/>
        <v>0</v>
      </c>
      <c r="R49">
        <f>'Organized Data Values'!AH48</f>
        <v>116.46821364166667</v>
      </c>
      <c r="S49" t="str">
        <f>'Organized Data Values'!Q48</f>
        <v xml:space="preserve">
116° 28' 5.56911" w</v>
      </c>
      <c r="T49">
        <f>'Organized Data Values'!AD48</f>
        <v>116</v>
      </c>
      <c r="U49">
        <f>'Organized Data Values'!AE48</f>
        <v>28</v>
      </c>
      <c r="V49">
        <f>'Organized Data Values'!AF48</f>
        <v>5.5691100000000002</v>
      </c>
      <c r="W49">
        <f>'LLH DMS'!D51</f>
        <v>116</v>
      </c>
      <c r="X49">
        <f>'LLH DMS'!E51</f>
        <v>28</v>
      </c>
      <c r="Y49">
        <f>'LLH DMS'!F51</f>
        <v>5.5691100012000003</v>
      </c>
      <c r="Z49">
        <f t="shared" si="1"/>
        <v>116.46821364166701</v>
      </c>
      <c r="AA49" s="25">
        <f t="shared" si="6"/>
        <v>-3.4106051316484809E-13</v>
      </c>
    </row>
    <row r="50" spans="1:27" x14ac:dyDescent="0.15">
      <c r="A50">
        <v>33.802886077777778</v>
      </c>
      <c r="B50">
        <v>116.475750475</v>
      </c>
      <c r="C50">
        <v>75.835154399999993</v>
      </c>
      <c r="D50" t="s">
        <v>614</v>
      </c>
      <c r="E50" t="s">
        <v>588</v>
      </c>
      <c r="G50">
        <f>'Organized Data Values'!AB49</f>
        <v>33.953265694444447</v>
      </c>
      <c r="H50" t="str">
        <f>'Organized Data Values'!P49</f>
        <v xml:space="preserve">
33° 57' 11.75650" N</v>
      </c>
      <c r="I50">
        <f>'Organized Data Values'!X49</f>
        <v>33</v>
      </c>
      <c r="J50">
        <f>'Organized Data Values'!Y49</f>
        <v>57</v>
      </c>
      <c r="K50">
        <f>'Organized Data Values'!Z49</f>
        <v>11.756500000000001</v>
      </c>
      <c r="L50">
        <f>'LLH DMS'!A52</f>
        <v>33</v>
      </c>
      <c r="M50">
        <f>'LLH DMS'!B52</f>
        <v>57</v>
      </c>
      <c r="N50">
        <f>'LLH DMS'!C52</f>
        <v>11.756499999840001</v>
      </c>
      <c r="O50">
        <f t="shared" si="7"/>
        <v>33.953265694444404</v>
      </c>
      <c r="P50" s="25">
        <f t="shared" si="8"/>
        <v>0</v>
      </c>
      <c r="R50">
        <f>'Organized Data Values'!AH49</f>
        <v>116.47134543055556</v>
      </c>
      <c r="S50" t="str">
        <f>'Organized Data Values'!Q49</f>
        <v xml:space="preserve">
116° 28' 16.84355" w</v>
      </c>
      <c r="T50">
        <f>'Organized Data Values'!AD49</f>
        <v>116</v>
      </c>
      <c r="U50">
        <f>'Organized Data Values'!AE49</f>
        <v>28</v>
      </c>
      <c r="V50">
        <f>'Organized Data Values'!AF49</f>
        <v>16.84355</v>
      </c>
      <c r="W50">
        <f>'LLH DMS'!D52</f>
        <v>116</v>
      </c>
      <c r="X50">
        <f>'LLH DMS'!E52</f>
        <v>28</v>
      </c>
      <c r="Y50">
        <f>'LLH DMS'!F52</f>
        <v>16.843550001600001</v>
      </c>
      <c r="Z50">
        <f t="shared" si="1"/>
        <v>116.471345430556</v>
      </c>
      <c r="AA50" s="25">
        <f t="shared" si="6"/>
        <v>-4.4053649617126212E-13</v>
      </c>
    </row>
    <row r="51" spans="1:27" x14ac:dyDescent="0.15">
      <c r="A51">
        <v>33.791393477777774</v>
      </c>
      <c r="B51">
        <v>116.47307488055556</v>
      </c>
      <c r="C51">
        <v>63.555676800000001</v>
      </c>
      <c r="D51" t="s">
        <v>619</v>
      </c>
      <c r="E51" t="s">
        <v>588</v>
      </c>
      <c r="G51">
        <f>'Organized Data Values'!AB50</f>
        <v>33.952731725</v>
      </c>
      <c r="H51" t="str">
        <f>'Organized Data Values'!P50</f>
        <v xml:space="preserve">
33° 57' 9.83421" N</v>
      </c>
      <c r="I51">
        <f>'Organized Data Values'!X50</f>
        <v>33</v>
      </c>
      <c r="J51">
        <f>'Organized Data Values'!Y50</f>
        <v>57</v>
      </c>
      <c r="K51">
        <f>'Organized Data Values'!Z50</f>
        <v>9.8342100000000006</v>
      </c>
      <c r="L51">
        <f>'LLH DMS'!A53</f>
        <v>33</v>
      </c>
      <c r="M51">
        <f>'LLH DMS'!B53</f>
        <v>57</v>
      </c>
      <c r="N51">
        <f>'LLH DMS'!C53</f>
        <v>9.8342100000000006</v>
      </c>
      <c r="O51">
        <f t="shared" si="7"/>
        <v>33.952731725</v>
      </c>
      <c r="P51" s="25">
        <f t="shared" si="8"/>
        <v>0</v>
      </c>
      <c r="R51">
        <f>'Organized Data Values'!AH50</f>
        <v>116.46703049722223</v>
      </c>
      <c r="S51" t="str">
        <f>'Organized Data Values'!Q50</f>
        <v xml:space="preserve">
116° 28' 1.30979" w</v>
      </c>
      <c r="T51">
        <f>'Organized Data Values'!AD50</f>
        <v>116</v>
      </c>
      <c r="U51">
        <f>'Organized Data Values'!AE50</f>
        <v>28</v>
      </c>
      <c r="V51">
        <f>'Organized Data Values'!AF50</f>
        <v>1.30979</v>
      </c>
      <c r="W51">
        <f>'LLH DMS'!D53</f>
        <v>116</v>
      </c>
      <c r="X51">
        <f>'LLH DMS'!E53</f>
        <v>28</v>
      </c>
      <c r="Y51">
        <f>'LLH DMS'!F53</f>
        <v>1.3097899991999999</v>
      </c>
      <c r="Z51">
        <f t="shared" si="1"/>
        <v>116.467030497222</v>
      </c>
      <c r="AA51" s="25">
        <f t="shared" si="6"/>
        <v>2.2737367544323206E-13</v>
      </c>
    </row>
    <row r="52" spans="1:27" x14ac:dyDescent="0.15">
      <c r="A52">
        <v>33.7958322</v>
      </c>
      <c r="B52">
        <v>116.46975950555556</v>
      </c>
      <c r="C52">
        <v>64.0086096</v>
      </c>
      <c r="D52" t="s">
        <v>637</v>
      </c>
      <c r="E52" t="s">
        <v>588</v>
      </c>
      <c r="G52">
        <f>'Organized Data Values'!AB51</f>
        <v>33.949083041666661</v>
      </c>
      <c r="H52" t="str">
        <f>'Organized Data Values'!P51</f>
        <v xml:space="preserve">
33° 56' 56.69895" N</v>
      </c>
      <c r="I52">
        <f>'Organized Data Values'!X51</f>
        <v>33</v>
      </c>
      <c r="J52">
        <f>'Organized Data Values'!Y51</f>
        <v>56</v>
      </c>
      <c r="K52">
        <f>'Organized Data Values'!Z51</f>
        <v>56.698950000000004</v>
      </c>
      <c r="L52">
        <f>'LLH DMS'!A54</f>
        <v>33</v>
      </c>
      <c r="M52">
        <f>'LLH DMS'!B54</f>
        <v>56</v>
      </c>
      <c r="N52">
        <f>'LLH DMS'!C54</f>
        <v>56.69895000012</v>
      </c>
      <c r="O52">
        <f t="shared" si="7"/>
        <v>33.949083041666697</v>
      </c>
      <c r="P52" s="25">
        <f t="shared" si="8"/>
        <v>0</v>
      </c>
      <c r="R52">
        <f>'Organized Data Values'!AH51</f>
        <v>116.46971888055556</v>
      </c>
      <c r="S52" t="str">
        <f>'Organized Data Values'!Q51</f>
        <v xml:space="preserve">
116° 28' 10.98797" w</v>
      </c>
      <c r="T52">
        <f>'Organized Data Values'!AD51</f>
        <v>116</v>
      </c>
      <c r="U52">
        <f>'Organized Data Values'!AE51</f>
        <v>28</v>
      </c>
      <c r="V52">
        <f>'Organized Data Values'!AF51</f>
        <v>10.987970000000001</v>
      </c>
      <c r="W52">
        <f>'LLH DMS'!D54</f>
        <v>116</v>
      </c>
      <c r="X52">
        <f>'LLH DMS'!E54</f>
        <v>28</v>
      </c>
      <c r="Y52">
        <f>'LLH DMS'!F54</f>
        <v>10.987970001599999</v>
      </c>
      <c r="Z52">
        <f t="shared" si="1"/>
        <v>116.469718880556</v>
      </c>
      <c r="AA52" s="25">
        <f t="shared" si="6"/>
        <v>-4.4053649617126212E-13</v>
      </c>
    </row>
    <row r="53" spans="1:27" x14ac:dyDescent="0.15">
      <c r="A53">
        <v>34.029302233333333</v>
      </c>
      <c r="B53">
        <v>117.35845715000001</v>
      </c>
      <c r="C53">
        <v>229.87894080000001</v>
      </c>
      <c r="D53" t="s">
        <v>574</v>
      </c>
      <c r="E53" t="s">
        <v>578</v>
      </c>
      <c r="G53">
        <f>'Organized Data Values'!AB52</f>
        <v>33.945154624999994</v>
      </c>
      <c r="H53" t="str">
        <f>'Organized Data Values'!P52</f>
        <v xml:space="preserve">
33° 56' 42.55665" N</v>
      </c>
      <c r="I53">
        <f>'Organized Data Values'!X52</f>
        <v>33</v>
      </c>
      <c r="J53">
        <f>'Organized Data Values'!Y52</f>
        <v>56</v>
      </c>
      <c r="K53">
        <f>'Organized Data Values'!Z52</f>
        <v>42.556649999999998</v>
      </c>
      <c r="L53">
        <f>'LLH DMS'!A55</f>
        <v>33</v>
      </c>
      <c r="M53">
        <f>'LLH DMS'!B55</f>
        <v>56</v>
      </c>
      <c r="N53">
        <f>'LLH DMS'!C55</f>
        <v>42.556649999999998</v>
      </c>
      <c r="O53">
        <f t="shared" si="7"/>
        <v>33.945154624999994</v>
      </c>
      <c r="P53" s="25">
        <f t="shared" si="8"/>
        <v>0</v>
      </c>
      <c r="R53">
        <f>'Organized Data Values'!AH52</f>
        <v>116.46851109722222</v>
      </c>
      <c r="S53" t="str">
        <f>'Organized Data Values'!Q52</f>
        <v xml:space="preserve">
116° 28' 6.63995" w</v>
      </c>
      <c r="T53">
        <f>'Organized Data Values'!AD52</f>
        <v>116</v>
      </c>
      <c r="U53">
        <f>'Organized Data Values'!AE52</f>
        <v>28</v>
      </c>
      <c r="V53">
        <f>'Organized Data Values'!AF52</f>
        <v>6.6399499999999998</v>
      </c>
      <c r="W53">
        <f>'LLH DMS'!D55</f>
        <v>116</v>
      </c>
      <c r="X53">
        <f>'LLH DMS'!E55</f>
        <v>28</v>
      </c>
      <c r="Y53">
        <f>'LLH DMS'!F55</f>
        <v>6.6399499992000006</v>
      </c>
      <c r="Z53">
        <f t="shared" si="1"/>
        <v>116.46851109722201</v>
      </c>
      <c r="AA53" s="25">
        <f t="shared" si="6"/>
        <v>2.1316282072803006E-13</v>
      </c>
    </row>
    <row r="54" spans="1:27" x14ac:dyDescent="0.15">
      <c r="P54" s="25"/>
    </row>
  </sheetData>
  <mergeCells count="5">
    <mergeCell ref="A1:E1"/>
    <mergeCell ref="I2:K2"/>
    <mergeCell ref="T2:V2"/>
    <mergeCell ref="L2:N2"/>
    <mergeCell ref="W2:Y2"/>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29B28-5815-8844-A052-A3A6986398BD}">
  <dimension ref="A1:AA55"/>
  <sheetViews>
    <sheetView tabSelected="1" workbookViewId="0">
      <pane ySplit="4" topLeftCell="A5" activePane="bottomLeft" state="frozen"/>
      <selection pane="bottomLeft" activeCell="K1" sqref="K1:Y2"/>
    </sheetView>
  </sheetViews>
  <sheetFormatPr baseColWidth="10" defaultColWidth="12" defaultRowHeight="13" x14ac:dyDescent="0.15"/>
  <cols>
    <col min="1" max="1" width="13.3984375" bestFit="1" customWidth="1"/>
    <col min="2" max="2" width="13.796875" bestFit="1" customWidth="1"/>
    <col min="3" max="3" width="13.19921875" bestFit="1" customWidth="1"/>
    <col min="4" max="4" width="15" bestFit="1" customWidth="1"/>
    <col min="5" max="5" width="15.3984375" bestFit="1" customWidth="1"/>
    <col min="6" max="6" width="14.796875" bestFit="1" customWidth="1"/>
    <col min="7" max="7" width="21.3984375" bestFit="1" customWidth="1"/>
    <col min="8" max="8" width="12.796875" bestFit="1" customWidth="1"/>
    <col min="9" max="9" width="13.59765625" bestFit="1" customWidth="1"/>
    <col min="10" max="10" width="12" style="49"/>
    <col min="15" max="16" width="17.796875" customWidth="1"/>
    <col min="18" max="18" width="11.19921875" customWidth="1"/>
    <col min="19" max="19" width="13.3984375" customWidth="1"/>
    <col min="20" max="20" width="12.3984375" bestFit="1" customWidth="1"/>
    <col min="21" max="21" width="17.796875" bestFit="1" customWidth="1"/>
    <col min="22" max="22" width="18.19921875" customWidth="1"/>
    <col min="23" max="23" width="18.3984375" bestFit="1" customWidth="1"/>
    <col min="24" max="24" width="18" customWidth="1"/>
  </cols>
  <sheetData>
    <row r="1" spans="1:27" ht="13" customHeight="1" x14ac:dyDescent="0.15">
      <c r="A1" s="45" t="s">
        <v>1001</v>
      </c>
      <c r="B1" s="45"/>
      <c r="C1" s="45"/>
      <c r="D1" s="45"/>
      <c r="E1" s="45"/>
      <c r="F1" s="45"/>
      <c r="G1" s="45"/>
      <c r="H1" s="45"/>
      <c r="I1" s="45"/>
      <c r="K1" s="39" t="s">
        <v>1009</v>
      </c>
      <c r="L1" s="39"/>
      <c r="M1" s="39"/>
      <c r="N1" s="39"/>
      <c r="O1" s="39"/>
      <c r="P1" s="39"/>
      <c r="Q1" s="39"/>
      <c r="R1" s="39"/>
      <c r="S1" s="39"/>
      <c r="T1" s="39"/>
      <c r="U1" s="39"/>
      <c r="V1" s="39"/>
      <c r="W1" s="39"/>
      <c r="X1" s="39"/>
      <c r="Y1" s="39"/>
    </row>
    <row r="2" spans="1:27" x14ac:dyDescent="0.15">
      <c r="A2" s="45"/>
      <c r="B2" s="45"/>
      <c r="C2" s="45"/>
      <c r="D2" s="45"/>
      <c r="E2" s="45"/>
      <c r="F2" s="45"/>
      <c r="G2" s="45"/>
      <c r="H2" s="45"/>
      <c r="I2" s="45"/>
      <c r="K2" s="39"/>
      <c r="L2" s="39"/>
      <c r="M2" s="39"/>
      <c r="N2" s="39"/>
      <c r="O2" s="39"/>
      <c r="P2" s="39"/>
      <c r="Q2" s="39"/>
      <c r="R2" s="39"/>
      <c r="S2" s="39"/>
      <c r="T2" s="39"/>
      <c r="U2" s="39"/>
      <c r="V2" s="39"/>
      <c r="W2" s="39"/>
      <c r="X2" s="39"/>
      <c r="Y2" s="39"/>
    </row>
    <row r="3" spans="1:27" ht="14" customHeight="1" x14ac:dyDescent="0.15">
      <c r="A3" s="44" t="s">
        <v>995</v>
      </c>
      <c r="B3" s="44"/>
      <c r="C3" s="44"/>
      <c r="D3" s="44"/>
      <c r="E3" s="44"/>
      <c r="F3" s="44"/>
      <c r="G3" s="44"/>
      <c r="H3" s="44"/>
      <c r="I3" s="44"/>
      <c r="K3" s="44" t="s">
        <v>996</v>
      </c>
      <c r="L3" s="44"/>
      <c r="M3" s="44"/>
      <c r="N3" s="44"/>
      <c r="O3" s="44"/>
      <c r="P3" s="44"/>
      <c r="Q3" s="44"/>
      <c r="R3" s="44"/>
      <c r="S3" s="44"/>
      <c r="T3" s="44"/>
      <c r="U3" s="44"/>
      <c r="V3" s="44"/>
      <c r="W3" s="44"/>
      <c r="X3" s="44"/>
    </row>
    <row r="4" spans="1:27" s="18" customFormat="1" ht="28" x14ac:dyDescent="0.15">
      <c r="A4" s="20" t="s">
        <v>985</v>
      </c>
      <c r="B4" s="20" t="s">
        <v>986</v>
      </c>
      <c r="C4" s="20" t="s">
        <v>987</v>
      </c>
      <c r="D4" s="20" t="s">
        <v>988</v>
      </c>
      <c r="E4" s="20" t="s">
        <v>989</v>
      </c>
      <c r="F4" s="20" t="s">
        <v>990</v>
      </c>
      <c r="G4" s="21" t="s">
        <v>980</v>
      </c>
      <c r="H4" s="21" t="s">
        <v>539</v>
      </c>
      <c r="I4" s="21" t="s">
        <v>549</v>
      </c>
      <c r="J4" s="50"/>
      <c r="K4" s="42" t="s">
        <v>991</v>
      </c>
      <c r="L4" s="43"/>
      <c r="M4" s="43"/>
      <c r="N4" s="20" t="s">
        <v>994</v>
      </c>
      <c r="O4" s="22" t="s">
        <v>1002</v>
      </c>
      <c r="P4" s="22" t="s">
        <v>998</v>
      </c>
      <c r="Q4" s="42" t="s">
        <v>992</v>
      </c>
      <c r="R4" s="43"/>
      <c r="S4" s="43"/>
      <c r="T4" s="20" t="s">
        <v>993</v>
      </c>
      <c r="U4" s="22" t="s">
        <v>1002</v>
      </c>
      <c r="V4" s="22" t="s">
        <v>998</v>
      </c>
      <c r="W4" s="20" t="s">
        <v>980</v>
      </c>
      <c r="X4" s="22" t="s">
        <v>997</v>
      </c>
    </row>
    <row r="5" spans="1:27" ht="16" x14ac:dyDescent="0.15">
      <c r="A5">
        <v>33</v>
      </c>
      <c r="B5">
        <v>41</v>
      </c>
      <c r="C5">
        <v>7.8296100000000006</v>
      </c>
      <c r="D5">
        <v>117</v>
      </c>
      <c r="E5">
        <v>3</v>
      </c>
      <c r="F5">
        <v>59.439629998800001</v>
      </c>
      <c r="G5">
        <v>545.81389439999998</v>
      </c>
      <c r="H5" t="s">
        <v>560</v>
      </c>
      <c r="I5" t="s">
        <v>567</v>
      </c>
      <c r="K5" s="15">
        <v>33</v>
      </c>
      <c r="L5">
        <v>41</v>
      </c>
      <c r="M5">
        <v>7.8425099999999999</v>
      </c>
      <c r="N5">
        <f>K5+(L5/60)+(M5/3600)</f>
        <v>33.685511808333331</v>
      </c>
      <c r="O5">
        <f>ABS(N5-'Batch Converted LLH DD'!A6)</f>
        <v>4.3666688043231261E-9</v>
      </c>
      <c r="P5">
        <f>((O5/3600)*$AA$11)*(PI()/180)</f>
        <v>1.3502358517045832E-7</v>
      </c>
      <c r="Q5" s="15">
        <v>117</v>
      </c>
      <c r="R5">
        <v>3</v>
      </c>
      <c r="S5">
        <v>59.500579999999999</v>
      </c>
      <c r="T5">
        <f>Q5+(R5/60)+(S5/3600)</f>
        <v>117.06652793888888</v>
      </c>
      <c r="U5">
        <f>ABS(T5-'Batch Converted LLH DD'!B6)</f>
        <v>9.6888754796964349E-9</v>
      </c>
      <c r="V5">
        <f>((U5/3600)*$AA$11)*(PI()/180)</f>
        <v>2.9959375491074E-7</v>
      </c>
      <c r="W5" s="15">
        <v>545.08399999999995</v>
      </c>
      <c r="X5">
        <f>ABS(W5-'Batch Converted LLH DD'!C6)</f>
        <v>0</v>
      </c>
    </row>
    <row r="6" spans="1:27" ht="16" x14ac:dyDescent="0.15">
      <c r="A6" s="46">
        <v>34</v>
      </c>
      <c r="B6" s="46">
        <v>1</v>
      </c>
      <c r="C6" s="46">
        <v>45.488039999880002</v>
      </c>
      <c r="D6" s="46">
        <v>117</v>
      </c>
      <c r="E6" s="46">
        <v>21</v>
      </c>
      <c r="F6" s="46">
        <v>30.445740000000001</v>
      </c>
      <c r="G6" s="46">
        <v>229.87894080000001</v>
      </c>
      <c r="H6" s="46" t="s">
        <v>574</v>
      </c>
      <c r="I6" s="46" t="s">
        <v>578</v>
      </c>
      <c r="J6" s="51"/>
      <c r="K6" s="47">
        <v>34</v>
      </c>
      <c r="L6" s="46">
        <v>1</v>
      </c>
      <c r="M6" s="46">
        <v>45.52008</v>
      </c>
      <c r="N6" s="46">
        <f>K6+(L6/60)+(M6/3600)</f>
        <v>34.02931113333333</v>
      </c>
      <c r="O6" s="46">
        <f>ABS(N6-'Batch Converted LLH DD'!A56)</f>
        <v>2.2333281890496437E-9</v>
      </c>
      <c r="P6" s="46">
        <f>((O6/3600)*$AA$11)*(PI()/180)</f>
        <v>6.905767129606555E-8</v>
      </c>
      <c r="Q6" s="47">
        <v>117</v>
      </c>
      <c r="R6" s="46">
        <v>21</v>
      </c>
      <c r="S6" s="46">
        <v>30.525490000000001</v>
      </c>
      <c r="T6" s="46">
        <f>Q6+(R6/60)+(S6/3600)</f>
        <v>117.35847930277777</v>
      </c>
      <c r="U6" s="46">
        <f>ABS(T6-'Batch Converted LLH DD'!B56)</f>
        <v>5.1022240654674533E-8</v>
      </c>
      <c r="V6" s="46">
        <f>((U6/3600)*$AA$11)*(PI()/180)</f>
        <v>1.5776799581877053E-6</v>
      </c>
      <c r="W6" s="47">
        <v>229.136</v>
      </c>
      <c r="X6" s="46">
        <f>ABS(W6-'Batch Converted LLH DD'!C56)</f>
        <v>0</v>
      </c>
    </row>
    <row r="7" spans="1:27" ht="16" x14ac:dyDescent="0.15">
      <c r="A7" s="46">
        <v>33</v>
      </c>
      <c r="B7" s="46">
        <v>51</v>
      </c>
      <c r="C7" s="46">
        <v>32.631620000040002</v>
      </c>
      <c r="D7" s="46">
        <v>116</v>
      </c>
      <c r="E7" s="46">
        <v>31</v>
      </c>
      <c r="F7" s="46">
        <v>11.4693099996</v>
      </c>
      <c r="G7" s="46">
        <v>124.9853736</v>
      </c>
      <c r="H7" s="46" t="s">
        <v>584</v>
      </c>
      <c r="I7" s="46" t="s">
        <v>588</v>
      </c>
      <c r="J7" s="51"/>
      <c r="K7" s="47">
        <v>33</v>
      </c>
      <c r="L7" s="46">
        <v>51</v>
      </c>
      <c r="M7" s="46">
        <v>32.648719999999997</v>
      </c>
      <c r="N7" s="46">
        <f>K7+(L7/60)+(M7/3600)</f>
        <v>33.859069088888887</v>
      </c>
      <c r="O7" s="46">
        <f>ABS(N7-'Batch Converted LLH DD'!A48)</f>
        <v>1.1112888387287967E-11</v>
      </c>
      <c r="P7" s="46">
        <f>((O7/3600)*$AA$11)*(PI()/180)</f>
        <v>3.4362625124333557E-10</v>
      </c>
      <c r="Q7" s="47">
        <v>116</v>
      </c>
      <c r="R7" s="46">
        <v>31</v>
      </c>
      <c r="S7" s="46">
        <v>11.53234</v>
      </c>
      <c r="T7" s="46">
        <f>Q7+(R7/60)+(S7/3600)</f>
        <v>116.51987009444444</v>
      </c>
      <c r="U7" s="46">
        <f>ABS(T7-'Batch Converted LLH DD'!B48)</f>
        <v>1.2755563716382312E-8</v>
      </c>
      <c r="V7" s="46">
        <f>((U7/3600)*$AA$11)*(PI()/180)</f>
        <v>3.9442009940186604E-7</v>
      </c>
      <c r="W7" s="47">
        <v>124.23399999999999</v>
      </c>
      <c r="X7" s="46">
        <f>ABS(W7-'Batch Converted LLH DD'!C48)</f>
        <v>0</v>
      </c>
    </row>
    <row r="8" spans="1:27" ht="16" x14ac:dyDescent="0.15">
      <c r="A8">
        <v>33</v>
      </c>
      <c r="B8">
        <v>51</v>
      </c>
      <c r="C8">
        <v>7.688880000000001</v>
      </c>
      <c r="D8">
        <v>116</v>
      </c>
      <c r="E8">
        <v>30</v>
      </c>
      <c r="F8">
        <v>43.756279999200004</v>
      </c>
      <c r="G8">
        <v>115.7353032</v>
      </c>
      <c r="H8" t="s">
        <v>593</v>
      </c>
      <c r="I8" t="s">
        <v>588</v>
      </c>
      <c r="K8" s="15">
        <v>33</v>
      </c>
      <c r="L8">
        <v>51</v>
      </c>
      <c r="M8">
        <v>7.70594</v>
      </c>
      <c r="N8">
        <f>K8+(L8/60)+(M8/3600)</f>
        <v>33.852140538888889</v>
      </c>
      <c r="O8">
        <f>ABS(N8-'Batch Converted LLH DD'!A49)</f>
        <v>8.8888896243588533E-11</v>
      </c>
      <c r="P8">
        <f>((O8/3600)*$AA$11)*(PI()/180)</f>
        <v>2.7485705901880608E-9</v>
      </c>
      <c r="Q8" s="15">
        <v>116</v>
      </c>
      <c r="R8">
        <v>30</v>
      </c>
      <c r="S8">
        <v>43.819319999999998</v>
      </c>
      <c r="T8">
        <f>Q8+(R8/60)+(S8/3600)</f>
        <v>116.51217203333333</v>
      </c>
      <c r="U8">
        <f>ABS(T8-'Batch Converted LLH DD'!B49)</f>
        <v>2.3033322804622003E-8</v>
      </c>
      <c r="V8">
        <f>((U8/3600)*$AA$11)*(PI()/180)</f>
        <v>7.1222296969019244E-7</v>
      </c>
      <c r="W8" s="15">
        <v>114.98399999999999</v>
      </c>
      <c r="X8">
        <f>ABS(W8-'Batch Converted LLH DD'!C49)</f>
        <v>0</v>
      </c>
    </row>
    <row r="9" spans="1:27" ht="16" x14ac:dyDescent="0.15">
      <c r="A9">
        <v>33</v>
      </c>
      <c r="B9">
        <v>48</v>
      </c>
      <c r="C9">
        <v>30.30921</v>
      </c>
      <c r="D9">
        <v>116</v>
      </c>
      <c r="E9">
        <v>28</v>
      </c>
      <c r="F9">
        <v>45.484139999999996</v>
      </c>
      <c r="G9">
        <v>73.109937599999995</v>
      </c>
      <c r="H9" t="s">
        <v>599</v>
      </c>
      <c r="I9" t="s">
        <v>588</v>
      </c>
      <c r="K9" s="15">
        <v>33</v>
      </c>
      <c r="L9">
        <v>48</v>
      </c>
      <c r="M9">
        <v>30.326170000000001</v>
      </c>
      <c r="N9">
        <f>K9+(L9/60)+(M9/3600)</f>
        <v>33.808423936111112</v>
      </c>
      <c r="O9">
        <f>ABS(N9-'Batch Converted LLH DD'!A50)</f>
        <v>5.0888857572317647E-9</v>
      </c>
      <c r="P9">
        <f>((O9/3600)*$AA$11)*(PI()/180)</f>
        <v>1.5735555643332684E-7</v>
      </c>
      <c r="Q9" s="15">
        <v>116</v>
      </c>
      <c r="R9">
        <v>28</v>
      </c>
      <c r="S9">
        <v>45.547519999999999</v>
      </c>
      <c r="T9">
        <f>Q9+(R9/60)+(S9/3600)</f>
        <v>116.47931875555555</v>
      </c>
      <c r="U9">
        <f>ABS(T9-'Batch Converted LLH DD'!B50)</f>
        <v>4.9944446800509468E-8</v>
      </c>
      <c r="V9">
        <f>((U9/3600)*$AA$11)*(PI()/180)</f>
        <v>1.5443530454344468E-6</v>
      </c>
      <c r="W9" s="15">
        <v>72.356999999999999</v>
      </c>
      <c r="X9">
        <f>ABS(W9-'Batch Converted LLH DD'!C50)</f>
        <v>0</v>
      </c>
    </row>
    <row r="10" spans="1:27" ht="16" x14ac:dyDescent="0.15">
      <c r="A10">
        <v>33</v>
      </c>
      <c r="B10">
        <v>47</v>
      </c>
      <c r="C10">
        <v>11.90451999984</v>
      </c>
      <c r="D10">
        <v>116</v>
      </c>
      <c r="E10">
        <v>28</v>
      </c>
      <c r="F10">
        <v>0.47371000079999998</v>
      </c>
      <c r="G10">
        <v>59.056828799999998</v>
      </c>
      <c r="H10" t="s">
        <v>603</v>
      </c>
      <c r="I10" t="s">
        <v>588</v>
      </c>
      <c r="K10" s="15">
        <v>33</v>
      </c>
      <c r="L10">
        <v>47</v>
      </c>
      <c r="M10">
        <v>11.921469999999999</v>
      </c>
      <c r="N10">
        <f>K10+(L10/60)+(M10/3600)</f>
        <v>33.786644852777776</v>
      </c>
      <c r="O10">
        <f>ABS(N10-'Batch Converted LLH DD'!A51)</f>
        <v>4.5777781565448095E-9</v>
      </c>
      <c r="P10">
        <f>((O10/3600)*$AA$11)*(PI()/180)</f>
        <v>1.4155138539468513E-7</v>
      </c>
      <c r="Q10" s="15">
        <v>116</v>
      </c>
      <c r="R10">
        <v>28</v>
      </c>
      <c r="S10">
        <v>0.53724000000000005</v>
      </c>
      <c r="T10">
        <f>Q10+(R10/60)+(S10/3600)</f>
        <v>116.4668159</v>
      </c>
      <c r="U10">
        <f>ABS(T10-'Batch Converted LLH DD'!B51)</f>
        <v>4.6799996766822005E-8</v>
      </c>
      <c r="V10">
        <f>((U10/3600)*$AA$11)*(PI()/180)</f>
        <v>1.4471221960241349E-6</v>
      </c>
      <c r="W10" s="15">
        <v>58.302999999999997</v>
      </c>
      <c r="X10">
        <f>ABS(W10-'Batch Converted LLH DD'!C51)</f>
        <v>0</v>
      </c>
    </row>
    <row r="11" spans="1:27" ht="16" x14ac:dyDescent="0.15">
      <c r="A11">
        <v>33</v>
      </c>
      <c r="B11">
        <v>49</v>
      </c>
      <c r="C11">
        <v>13.350340000199999</v>
      </c>
      <c r="D11">
        <v>116</v>
      </c>
      <c r="E11">
        <v>28</v>
      </c>
      <c r="F11">
        <v>56.128910001599998</v>
      </c>
      <c r="G11">
        <v>84.027264000000002</v>
      </c>
      <c r="H11" t="s">
        <v>609</v>
      </c>
      <c r="I11" t="s">
        <v>588</v>
      </c>
      <c r="K11" s="15">
        <v>33</v>
      </c>
      <c r="L11">
        <v>49</v>
      </c>
      <c r="M11">
        <v>13.36725</v>
      </c>
      <c r="N11">
        <f>K11+(L11/60)+(M11/3600)</f>
        <v>33.820379791666667</v>
      </c>
      <c r="O11">
        <f>ABS(N11-'Batch Converted LLH DD'!A52)</f>
        <v>3.2666704896655574E-9</v>
      </c>
      <c r="P11">
        <f>((O11/3600)*$AA$11)*(PI()/180)</f>
        <v>1.0101007904435089E-7</v>
      </c>
      <c r="Q11" s="15">
        <v>116</v>
      </c>
      <c r="R11">
        <v>28</v>
      </c>
      <c r="S11">
        <v>56.192129999999999</v>
      </c>
      <c r="T11">
        <f>Q11+(R11/60)+(S11/3600)</f>
        <v>116.48227559166666</v>
      </c>
      <c r="U11">
        <f>ABS(T11-'Batch Converted LLH DD'!B52)</f>
        <v>3.1666658628637379E-8</v>
      </c>
      <c r="V11">
        <f>((U11/3600)*$AA$11)*(PI()/180)</f>
        <v>9.7917794318967758E-7</v>
      </c>
      <c r="W11" s="15">
        <v>83.275000000000006</v>
      </c>
      <c r="X11">
        <f>ABS(W11-'Batch Converted LLH DD'!C52)</f>
        <v>0</v>
      </c>
      <c r="Z11" s="24" t="s">
        <v>999</v>
      </c>
      <c r="AA11" s="24">
        <v>6378000</v>
      </c>
    </row>
    <row r="12" spans="1:27" ht="16" x14ac:dyDescent="0.15">
      <c r="A12">
        <v>33</v>
      </c>
      <c r="B12">
        <v>48</v>
      </c>
      <c r="C12">
        <v>10.389880000080002</v>
      </c>
      <c r="D12">
        <v>116</v>
      </c>
      <c r="E12">
        <v>28</v>
      </c>
      <c r="F12">
        <v>32.701709999999999</v>
      </c>
      <c r="G12">
        <v>75.835154399999993</v>
      </c>
      <c r="H12" t="s">
        <v>614</v>
      </c>
      <c r="I12" t="s">
        <v>588</v>
      </c>
      <c r="K12" s="15">
        <v>33</v>
      </c>
      <c r="L12">
        <v>48</v>
      </c>
      <c r="M12">
        <v>10.406829999999999</v>
      </c>
      <c r="N12">
        <f>K12+(L12/60)+(M12/3600)</f>
        <v>33.802890786111107</v>
      </c>
      <c r="O12">
        <f>ABS(N12-'Batch Converted LLH DD'!A53)</f>
        <v>2.38889441561696E-9</v>
      </c>
      <c r="P12">
        <f>((O12/3600)*$AA$11)*(PI()/180)</f>
        <v>7.3867999393713626E-8</v>
      </c>
      <c r="Q12" s="15">
        <v>116</v>
      </c>
      <c r="R12">
        <v>28</v>
      </c>
      <c r="S12">
        <v>32.765120000000003</v>
      </c>
      <c r="T12">
        <f>Q12+(R12/60)+(S12/3600)</f>
        <v>116.47576808888888</v>
      </c>
      <c r="U12">
        <f>ABS(T12-'Batch Converted LLH DD'!B53)</f>
        <v>2.5711116791171662E-8</v>
      </c>
      <c r="V12">
        <f>((U12/3600)*$AA$11)*(PI()/180)</f>
        <v>7.9502415306683626E-7</v>
      </c>
      <c r="W12" s="15">
        <v>75.081999999999994</v>
      </c>
      <c r="X12">
        <f>ABS(W12-'Batch Converted LLH DD'!C53)</f>
        <v>0</v>
      </c>
    </row>
    <row r="13" spans="1:27" ht="16" x14ac:dyDescent="0.15">
      <c r="A13">
        <v>33</v>
      </c>
      <c r="B13">
        <v>47</v>
      </c>
      <c r="C13">
        <v>29.01652000008</v>
      </c>
      <c r="D13">
        <v>116</v>
      </c>
      <c r="E13">
        <v>28</v>
      </c>
      <c r="F13">
        <v>23.069570001599999</v>
      </c>
      <c r="G13">
        <v>63.555676800000001</v>
      </c>
      <c r="H13" t="s">
        <v>619</v>
      </c>
      <c r="I13" t="s">
        <v>588</v>
      </c>
      <c r="K13" s="5">
        <v>33</v>
      </c>
      <c r="L13">
        <v>47</v>
      </c>
      <c r="M13">
        <v>29.03351</v>
      </c>
      <c r="N13">
        <f>K13+(L13/60)+(M13/3600)</f>
        <v>33.791398197222222</v>
      </c>
      <c r="O13">
        <f>ABS(N13-'Batch Converted LLH DD'!A54)</f>
        <v>2.7777815603258205E-9</v>
      </c>
      <c r="P13">
        <f>((O13/3600)*$AA$11)*(PI()/180)</f>
        <v>8.5892940798316543E-8</v>
      </c>
      <c r="Q13" s="15">
        <v>116</v>
      </c>
      <c r="R13">
        <v>28</v>
      </c>
      <c r="S13">
        <v>23.133089999999999</v>
      </c>
      <c r="T13">
        <f>Q13+(R13/60)+(S13/3600)</f>
        <v>116.473092525</v>
      </c>
      <c r="U13">
        <f>ABS(T13-'Batch Converted LLH DD'!B54)</f>
        <v>2.0300007008700049E-8</v>
      </c>
      <c r="V13">
        <f>((U13/3600)*$AA$11)*(PI()/180)</f>
        <v>6.2770497331660787E-7</v>
      </c>
      <c r="W13" s="15">
        <v>62.802</v>
      </c>
      <c r="X13">
        <f>ABS(W13-'Batch Converted LLH DD'!C54)</f>
        <v>0</v>
      </c>
    </row>
    <row r="14" spans="1:27" ht="16" x14ac:dyDescent="0.15">
      <c r="A14">
        <v>33</v>
      </c>
      <c r="B14">
        <v>39</v>
      </c>
      <c r="C14">
        <v>49.671960000120002</v>
      </c>
      <c r="D14">
        <v>117</v>
      </c>
      <c r="E14">
        <v>3</v>
      </c>
      <c r="F14">
        <v>57.387800001599999</v>
      </c>
      <c r="G14">
        <v>508.10038079999998</v>
      </c>
      <c r="H14" t="s">
        <v>624</v>
      </c>
      <c r="I14" t="s">
        <v>567</v>
      </c>
      <c r="K14" s="15">
        <v>33</v>
      </c>
      <c r="L14">
        <v>39</v>
      </c>
      <c r="M14">
        <v>49.684869999999997</v>
      </c>
      <c r="N14">
        <f>K14+(L14/60)+(M14/3600)</f>
        <v>33.663801352777774</v>
      </c>
      <c r="O14">
        <f>ABS(N14-'Batch Converted LLH DD'!A7)</f>
        <v>3.3222278261746396E-9</v>
      </c>
      <c r="P14">
        <f>((O14/3600)*$AA$11)*(PI()/180)</f>
        <v>1.0272799059068825E-7</v>
      </c>
      <c r="Q14" s="15">
        <v>117</v>
      </c>
      <c r="R14">
        <v>3</v>
      </c>
      <c r="S14">
        <v>57.448770000000003</v>
      </c>
      <c r="T14">
        <f>Q14+(R14/60)+(S14/3600)</f>
        <v>117.06595799166666</v>
      </c>
      <c r="U14">
        <f>ABS(T14-'Batch Converted LLH DD'!B7)</f>
        <v>4.4233331664145226E-8</v>
      </c>
      <c r="V14">
        <f>((U14/3600)*$AA$11)*(PI()/180)</f>
        <v>1.3677572751599242E-6</v>
      </c>
      <c r="W14" s="15">
        <v>507.37</v>
      </c>
      <c r="X14">
        <f>ABS(W14-'Batch Converted LLH DD'!C7)</f>
        <v>0</v>
      </c>
    </row>
    <row r="15" spans="1:27" ht="16" x14ac:dyDescent="0.15">
      <c r="A15">
        <v>33</v>
      </c>
      <c r="B15">
        <v>40</v>
      </c>
      <c r="C15">
        <v>38.392579999920002</v>
      </c>
      <c r="D15">
        <v>117</v>
      </c>
      <c r="E15">
        <v>3</v>
      </c>
      <c r="F15">
        <v>57.823520000400002</v>
      </c>
      <c r="G15">
        <v>507.58313520000002</v>
      </c>
      <c r="H15" t="s">
        <v>631</v>
      </c>
      <c r="I15" t="s">
        <v>567</v>
      </c>
      <c r="K15" s="15">
        <v>33</v>
      </c>
      <c r="L15">
        <v>40</v>
      </c>
      <c r="M15">
        <v>38.405479999999997</v>
      </c>
      <c r="N15">
        <f>K15+(L15/60)+(M15/3600)</f>
        <v>33.67733485555555</v>
      </c>
      <c r="O15">
        <f>ABS(N15-'Batch Converted LLH DD'!A8)</f>
        <v>1.5555485788354417E-9</v>
      </c>
      <c r="P15">
        <f>((O15/3600)*$AA$11)*(PI()/180)</f>
        <v>4.8099765618411762E-8</v>
      </c>
      <c r="Q15" s="15">
        <v>117</v>
      </c>
      <c r="R15">
        <v>3</v>
      </c>
      <c r="S15">
        <v>57.88447</v>
      </c>
      <c r="T15">
        <f>Q15+(R15/60)+(S15/3600)</f>
        <v>117.06607901944444</v>
      </c>
      <c r="U15">
        <f>ABS(T15-'Batch Converted LLH DD'!B8)</f>
        <v>1.225555479322793E-8</v>
      </c>
      <c r="V15">
        <f>((U15/3600)*$AA$11)*(PI()/180)</f>
        <v>3.7895911519470907E-7</v>
      </c>
      <c r="W15" s="15">
        <v>506.85399999999998</v>
      </c>
      <c r="X15">
        <f>ABS(W15-'Batch Converted LLH DD'!C8)</f>
        <v>0</v>
      </c>
    </row>
    <row r="16" spans="1:27" ht="16" x14ac:dyDescent="0.15">
      <c r="A16">
        <v>33</v>
      </c>
      <c r="B16">
        <v>47</v>
      </c>
      <c r="C16">
        <v>44.995920000000005</v>
      </c>
      <c r="D16">
        <v>116</v>
      </c>
      <c r="E16">
        <v>28</v>
      </c>
      <c r="F16">
        <v>11.134220001600001</v>
      </c>
      <c r="G16">
        <v>64.0086096</v>
      </c>
      <c r="H16" t="s">
        <v>637</v>
      </c>
      <c r="I16" t="s">
        <v>588</v>
      </c>
      <c r="K16" s="15">
        <v>33</v>
      </c>
      <c r="L16">
        <v>47</v>
      </c>
      <c r="M16">
        <v>45.012839999999997</v>
      </c>
      <c r="N16">
        <f>K16+(L16/60)+(M16/3600)</f>
        <v>33.795836899999998</v>
      </c>
      <c r="O16">
        <f>ABS(N16-'Batch Converted LLH DD'!A55)</f>
        <v>9.000018508231733E-10</v>
      </c>
      <c r="P16">
        <f>((O16/3600)*$AA$11)*(PI()/180)</f>
        <v>2.7829332153123943E-8</v>
      </c>
      <c r="Q16" s="15">
        <v>116</v>
      </c>
      <c r="R16">
        <v>28</v>
      </c>
      <c r="S16">
        <v>11.197660000000001</v>
      </c>
      <c r="T16">
        <f>Q16+(R16/60)+(S16/3600)</f>
        <v>116.46977712777777</v>
      </c>
      <c r="U16">
        <f>ABS(T16-'Batch Converted LLH DD'!B55)</f>
        <v>4.2777799080795376E-9</v>
      </c>
      <c r="V16">
        <f>((U16/3600)*$AA$11)*(PI()/180)</f>
        <v>1.3227501458027028E-7</v>
      </c>
      <c r="W16" s="15">
        <v>63.255000000000003</v>
      </c>
      <c r="X16">
        <f>ABS(W16-'Batch Converted LLH DD'!C55)</f>
        <v>0</v>
      </c>
    </row>
    <row r="17" spans="1:24" ht="16" x14ac:dyDescent="0.15">
      <c r="A17" s="46">
        <v>33</v>
      </c>
      <c r="B17" s="46">
        <v>37</v>
      </c>
      <c r="C17" s="46">
        <v>25.081579999919999</v>
      </c>
      <c r="D17" s="46">
        <v>117</v>
      </c>
      <c r="E17" s="46">
        <v>0</v>
      </c>
      <c r="F17" s="46">
        <v>4.2199400016000004</v>
      </c>
      <c r="G17" s="46">
        <v>711.9311136</v>
      </c>
      <c r="H17" s="46" t="s">
        <v>646</v>
      </c>
      <c r="I17" s="46" t="s">
        <v>650</v>
      </c>
      <c r="J17" s="51"/>
      <c r="K17" s="47">
        <v>33</v>
      </c>
      <c r="L17" s="46">
        <v>37</v>
      </c>
      <c r="M17" s="15">
        <v>25.099930000000001</v>
      </c>
      <c r="N17" s="46">
        <f>K17+(L17/60)+(M17/3600)</f>
        <v>33.623638869444441</v>
      </c>
      <c r="O17" s="46">
        <f>ABS(N17-'Batch Converted LLH DD'!A39)</f>
        <v>1.2444445474102395E-9</v>
      </c>
      <c r="P17" s="46">
        <f>((O17/3600)*$AA$11)*(PI()/180)</f>
        <v>3.8479988262632849E-8</v>
      </c>
      <c r="Q17" s="47">
        <v>117</v>
      </c>
      <c r="R17" s="46">
        <v>0</v>
      </c>
      <c r="S17" s="15">
        <v>4.2862099999999996</v>
      </c>
      <c r="T17" s="46">
        <f>Q17+(R17/60)+(S17/3600)</f>
        <v>117.00119061388889</v>
      </c>
      <c r="U17" s="46">
        <f>ABS(T17-'Batch Converted LLH DD'!B39)</f>
        <v>6.4888894257819629E-9</v>
      </c>
      <c r="V17" s="46">
        <f>((U17/3600)*$AA$11)*(PI()/180)</f>
        <v>2.0064565308372843E-7</v>
      </c>
      <c r="W17" s="47">
        <v>711.19100000000003</v>
      </c>
      <c r="X17" s="46">
        <f>ABS(W17-'Batch Converted LLH DD'!C39)</f>
        <v>0</v>
      </c>
    </row>
    <row r="18" spans="1:24" ht="16" x14ac:dyDescent="0.15">
      <c r="A18">
        <v>33</v>
      </c>
      <c r="B18">
        <v>36</v>
      </c>
      <c r="C18">
        <v>29.22945000012</v>
      </c>
      <c r="D18">
        <v>116</v>
      </c>
      <c r="E18">
        <v>57</v>
      </c>
      <c r="F18">
        <v>58.812890000400003</v>
      </c>
      <c r="G18">
        <v>621.37168080000004</v>
      </c>
      <c r="H18" t="s">
        <v>655</v>
      </c>
      <c r="I18" t="s">
        <v>650</v>
      </c>
      <c r="K18" s="15">
        <v>33</v>
      </c>
      <c r="L18">
        <v>36</v>
      </c>
      <c r="M18">
        <v>29.247789999999998</v>
      </c>
      <c r="N18">
        <f>K18+(L18/60)+(M18/3600)</f>
        <v>33.608124386111115</v>
      </c>
      <c r="O18">
        <f>ABS(N18-'Batch Converted LLH DD'!A40)</f>
        <v>2.9111149046912033E-9</v>
      </c>
      <c r="P18">
        <f>((O18/3600)*$AA$11)*(PI()/180)</f>
        <v>9.0015796683598659E-8</v>
      </c>
      <c r="Q18" s="15">
        <v>116</v>
      </c>
      <c r="R18">
        <v>57</v>
      </c>
      <c r="S18">
        <v>58.879080000000002</v>
      </c>
      <c r="T18">
        <f>Q18+(R18/60)+(S18/3600)</f>
        <v>116.9663553</v>
      </c>
      <c r="U18">
        <f>ABS(T18-'Batch Converted LLH DD'!B40)</f>
        <v>1.3900006479161675E-8</v>
      </c>
      <c r="V18">
        <f>((U18/3600)*$AA$11)*(PI()/180)</f>
        <v>4.298078908230675E-7</v>
      </c>
      <c r="W18" s="15">
        <v>620.63</v>
      </c>
      <c r="X18">
        <f>ABS(W18-'Batch Converted LLH DD'!C40)</f>
        <v>0</v>
      </c>
    </row>
    <row r="19" spans="1:24" ht="16" x14ac:dyDescent="0.15">
      <c r="A19">
        <v>33</v>
      </c>
      <c r="B19">
        <v>38</v>
      </c>
      <c r="C19">
        <v>5.7286600000800005</v>
      </c>
      <c r="D19">
        <v>116</v>
      </c>
      <c r="E19">
        <v>57</v>
      </c>
      <c r="F19">
        <v>22.574030000400001</v>
      </c>
      <c r="G19">
        <v>742.75889040000004</v>
      </c>
      <c r="H19" t="s">
        <v>656</v>
      </c>
      <c r="I19" t="s">
        <v>650</v>
      </c>
      <c r="K19" s="15">
        <v>33</v>
      </c>
      <c r="L19">
        <v>38</v>
      </c>
      <c r="M19">
        <v>5.7469200000000003</v>
      </c>
      <c r="N19">
        <f>K19+(L19/60)+(M19/3600)</f>
        <v>33.634929700000001</v>
      </c>
      <c r="O19">
        <f>ABS(N19-'Batch Converted LLH DD'!A41)</f>
        <v>1.8999983808498655E-9</v>
      </c>
      <c r="P19">
        <f>((O19/3600)*$AA$11)*(PI()/180)</f>
        <v>5.8750641437799973E-8</v>
      </c>
      <c r="Q19" s="15">
        <v>116</v>
      </c>
      <c r="R19">
        <v>57</v>
      </c>
      <c r="S19">
        <v>22.640080000000001</v>
      </c>
      <c r="T19">
        <f>Q19+(R19/60)+(S19/3600)</f>
        <v>116.95628891111112</v>
      </c>
      <c r="U19">
        <f>ABS(T19-'Batch Converted LLH DD'!B41)</f>
        <v>3.5188890024073771E-8</v>
      </c>
      <c r="V19">
        <f>((U19/3600)*$AA$11)*(PI()/180)</f>
        <v>1.0880903274632289E-6</v>
      </c>
      <c r="W19" s="15">
        <v>742.01800000000003</v>
      </c>
      <c r="X19">
        <f>ABS(W19-'Batch Converted LLH DD'!C41)</f>
        <v>0</v>
      </c>
    </row>
    <row r="20" spans="1:24" ht="16" x14ac:dyDescent="0.15">
      <c r="A20">
        <v>33</v>
      </c>
      <c r="B20">
        <v>38</v>
      </c>
      <c r="C20">
        <v>53.318130000000004</v>
      </c>
      <c r="D20">
        <v>116</v>
      </c>
      <c r="E20">
        <v>57</v>
      </c>
      <c r="F20">
        <v>20.413869998400003</v>
      </c>
      <c r="G20">
        <v>602.8279536</v>
      </c>
      <c r="H20" t="s">
        <v>662</v>
      </c>
      <c r="I20" t="s">
        <v>650</v>
      </c>
      <c r="K20" s="15">
        <v>33</v>
      </c>
      <c r="L20">
        <v>38</v>
      </c>
      <c r="M20">
        <v>53.336350000000003</v>
      </c>
      <c r="N20">
        <f>K20+(L20/60)+(M20/3600)</f>
        <v>33.64814898611111</v>
      </c>
      <c r="O20">
        <f>ABS(N20-'Batch Converted LLH DD'!A42)</f>
        <v>5.8888929288514191E-9</v>
      </c>
      <c r="P20">
        <f>((O20/3600)*$AA$11)*(PI()/180)</f>
        <v>1.8209291145489871E-7</v>
      </c>
      <c r="Q20" s="15">
        <v>116</v>
      </c>
      <c r="R20">
        <v>57</v>
      </c>
      <c r="S20">
        <v>20.479859999999999</v>
      </c>
      <c r="T20">
        <f>Q20+(R20/60)+(S20/3600)</f>
        <v>116.95568885</v>
      </c>
      <c r="U20">
        <f>ABS(T20-'Batch Converted LLH DD'!B42)</f>
        <v>2.000000165480742E-8</v>
      </c>
      <c r="V20">
        <f>((U20/3600)*$AA$11)*(PI()/180)</f>
        <v>6.1842838279231369E-7</v>
      </c>
      <c r="W20" s="15">
        <v>602.08699999999999</v>
      </c>
      <c r="X20">
        <f>ABS(W20-'Batch Converted LLH DD'!C42)</f>
        <v>0</v>
      </c>
    </row>
    <row r="21" spans="1:24" ht="16" x14ac:dyDescent="0.15">
      <c r="A21">
        <v>33</v>
      </c>
      <c r="B21">
        <v>39</v>
      </c>
      <c r="C21">
        <v>40.722109999920001</v>
      </c>
      <c r="D21">
        <v>116</v>
      </c>
      <c r="E21">
        <v>58</v>
      </c>
      <c r="F21">
        <v>57.2865999996</v>
      </c>
      <c r="G21">
        <v>570.28933440000003</v>
      </c>
      <c r="H21" t="s">
        <v>668</v>
      </c>
      <c r="I21" t="s">
        <v>650</v>
      </c>
      <c r="K21" s="15">
        <v>33</v>
      </c>
      <c r="L21">
        <v>39</v>
      </c>
      <c r="M21">
        <v>40.740349999999999</v>
      </c>
      <c r="N21">
        <f>K21+(L21/60)+(M21/3600)</f>
        <v>33.661316763888884</v>
      </c>
      <c r="O21">
        <f>ABS(N21-'Batch Converted LLH DD'!A43)</f>
        <v>1.4111165569374862E-9</v>
      </c>
      <c r="P21">
        <f>((O21/3600)*$AA$11)*(PI()/180)</f>
        <v>4.3633722901644949E-8</v>
      </c>
      <c r="Q21" s="15">
        <v>116</v>
      </c>
      <c r="R21">
        <v>58</v>
      </c>
      <c r="S21">
        <v>57.352649999999997</v>
      </c>
      <c r="T21">
        <f>Q21+(R21/60)+(S21/3600)</f>
        <v>116.98259795833333</v>
      </c>
      <c r="U21">
        <f>ABS(T21-'Batch Converted LLH DD'!B43)</f>
        <v>1.233333080108423E-8</v>
      </c>
      <c r="V21">
        <f>((U21/3600)*$AA$11)*(PI()/180)</f>
        <v>3.8136405953365376E-7</v>
      </c>
      <c r="W21" s="15">
        <v>569.54899999999998</v>
      </c>
      <c r="X21">
        <f>ABS(W21-'Batch Converted LLH DD'!C43)</f>
        <v>0</v>
      </c>
    </row>
    <row r="22" spans="1:24" ht="16" x14ac:dyDescent="0.15">
      <c r="A22">
        <v>33</v>
      </c>
      <c r="B22">
        <v>41</v>
      </c>
      <c r="C22">
        <v>6.0129399998400004</v>
      </c>
      <c r="D22">
        <v>116</v>
      </c>
      <c r="E22">
        <v>56</v>
      </c>
      <c r="F22">
        <v>37.158389998799997</v>
      </c>
      <c r="G22">
        <v>563.5715424</v>
      </c>
      <c r="H22" t="s">
        <v>674</v>
      </c>
      <c r="I22" t="s">
        <v>650</v>
      </c>
      <c r="K22" s="5">
        <v>33</v>
      </c>
      <c r="L22">
        <v>41</v>
      </c>
      <c r="M22">
        <v>6.03104</v>
      </c>
      <c r="N22">
        <f>K22+(L22/60)+(M22/3600)</f>
        <v>33.68500862222222</v>
      </c>
      <c r="O22">
        <f>ABS(N22-'Batch Converted LLH DD'!A44)</f>
        <v>4.2222225715704553E-9</v>
      </c>
      <c r="P22">
        <f>((O22/3600)*$AA$11)*(PI()/180)</f>
        <v>1.3055710303393288E-7</v>
      </c>
      <c r="Q22" s="15">
        <v>116</v>
      </c>
      <c r="R22">
        <v>56</v>
      </c>
      <c r="S22">
        <v>37.224159999999998</v>
      </c>
      <c r="T22">
        <f>Q22+(R22/60)+(S22/3600)</f>
        <v>116.94367337777778</v>
      </c>
      <c r="U22">
        <f>ABS(T22-'Batch Converted LLH DD'!B44)</f>
        <v>7.6777837421104778E-9</v>
      </c>
      <c r="V22">
        <f>((U22/3600)*$AA$11)*(PI()/180)</f>
        <v>2.3740794950990322E-7</v>
      </c>
      <c r="W22" s="15">
        <v>562.83100000000002</v>
      </c>
      <c r="X22">
        <f>ABS(W22-'Batch Converted LLH DD'!C44)</f>
        <v>0</v>
      </c>
    </row>
    <row r="23" spans="1:24" ht="16" x14ac:dyDescent="0.15">
      <c r="A23">
        <v>33</v>
      </c>
      <c r="B23">
        <v>36</v>
      </c>
      <c r="C23">
        <v>30.20384000016</v>
      </c>
      <c r="D23">
        <v>116</v>
      </c>
      <c r="E23">
        <v>55</v>
      </c>
      <c r="F23">
        <v>23.014899998400001</v>
      </c>
      <c r="G23">
        <v>748.40317679999998</v>
      </c>
      <c r="H23" t="s">
        <v>679</v>
      </c>
      <c r="I23" t="s">
        <v>650</v>
      </c>
      <c r="K23" s="15">
        <v>33</v>
      </c>
      <c r="L23">
        <v>36</v>
      </c>
      <c r="M23">
        <v>30.222110000000001</v>
      </c>
      <c r="N23">
        <f>K23+(L23/60)+(M23/3600)</f>
        <v>33.608395030555556</v>
      </c>
      <c r="O23">
        <f>ABS(N23-'Batch Converted LLH DD'!A45)</f>
        <v>4.0444447790832783E-9</v>
      </c>
      <c r="P23">
        <f>((O23/3600)*$AA$11)*(PI()/180)</f>
        <v>1.250599618535568E-7</v>
      </c>
      <c r="Q23" s="15">
        <v>116</v>
      </c>
      <c r="R23">
        <v>55</v>
      </c>
      <c r="S23">
        <v>23.080919999999999</v>
      </c>
      <c r="T23">
        <f>Q23+(R23/60)+(S23/3600)</f>
        <v>116.92307803333334</v>
      </c>
      <c r="U23">
        <f>ABS(T23-'Batch Converted LLH DD'!B45)</f>
        <v>5.4666600135533372E-9</v>
      </c>
      <c r="V23">
        <f>((U23/3600)*$AA$11)*(PI()/180)</f>
        <v>1.6903687158668643E-7</v>
      </c>
      <c r="W23" s="15">
        <v>747.66</v>
      </c>
      <c r="X23">
        <f>ABS(W23-'Batch Converted LLH DD'!C45)</f>
        <v>0</v>
      </c>
    </row>
    <row r="24" spans="1:24" ht="16" x14ac:dyDescent="0.15">
      <c r="A24">
        <v>33</v>
      </c>
      <c r="B24">
        <v>40</v>
      </c>
      <c r="C24">
        <v>30.33990000012</v>
      </c>
      <c r="D24">
        <v>116</v>
      </c>
      <c r="E24">
        <v>54</v>
      </c>
      <c r="F24">
        <v>36.744080000400004</v>
      </c>
      <c r="G24">
        <v>620.12200080000002</v>
      </c>
      <c r="H24" t="s">
        <v>686</v>
      </c>
      <c r="I24" t="s">
        <v>650</v>
      </c>
      <c r="K24" s="15">
        <v>33</v>
      </c>
      <c r="L24">
        <v>40</v>
      </c>
      <c r="M24">
        <v>30.357949999999999</v>
      </c>
      <c r="N24">
        <f>K24+(L24/60)+(M24/3600)</f>
        <v>33.675099430555555</v>
      </c>
      <c r="O24">
        <f>ABS(N24-'Batch Converted LLH DD'!A46)</f>
        <v>2.7444428951639566E-9</v>
      </c>
      <c r="P24">
        <f>((O24/3600)*$AA$11)*(PI()/180)</f>
        <v>8.4862062044586553E-8</v>
      </c>
      <c r="Q24" s="15">
        <v>116</v>
      </c>
      <c r="R24">
        <v>54</v>
      </c>
      <c r="S24">
        <v>36.809730000000002</v>
      </c>
      <c r="T24">
        <f>Q24+(R24/60)+(S24/3600)</f>
        <v>116.91022492500001</v>
      </c>
      <c r="U24">
        <f>ABS(T24-'Batch Converted LLH DD'!B46)</f>
        <v>1.0199997291238105E-8</v>
      </c>
      <c r="V24">
        <f>((U24/3600)*$AA$11)*(PI()/180)</f>
        <v>3.1539836536914038E-7</v>
      </c>
      <c r="W24" s="15">
        <v>619.38</v>
      </c>
      <c r="X24">
        <f>ABS(W24-'Batch Converted LLH DD'!C46)</f>
        <v>0</v>
      </c>
    </row>
    <row r="25" spans="1:24" ht="16" x14ac:dyDescent="0.15">
      <c r="A25">
        <v>33</v>
      </c>
      <c r="B25">
        <v>41</v>
      </c>
      <c r="C25">
        <v>11.07468999996</v>
      </c>
      <c r="D25">
        <v>116</v>
      </c>
      <c r="E25">
        <v>53</v>
      </c>
      <c r="F25">
        <v>29.122869998399999</v>
      </c>
      <c r="G25">
        <v>797.39307120000001</v>
      </c>
      <c r="H25" t="s">
        <v>692</v>
      </c>
      <c r="I25" t="s">
        <v>650</v>
      </c>
      <c r="K25" s="15">
        <v>33</v>
      </c>
      <c r="L25">
        <v>41</v>
      </c>
      <c r="M25">
        <v>11.092650000000001</v>
      </c>
      <c r="N25">
        <f>K25+(L25/60)+(M25/3600)</f>
        <v>33.686414624999998</v>
      </c>
      <c r="O25">
        <f>ABS(N25-'Batch Converted LLH DD'!A47)</f>
        <v>4.3000056848541135E-9</v>
      </c>
      <c r="P25">
        <f>((O25/3600)*$AA$11)*(PI()/180)</f>
        <v>1.3296226708275693E-7</v>
      </c>
      <c r="Q25" s="15">
        <v>116</v>
      </c>
      <c r="R25">
        <v>53</v>
      </c>
      <c r="S25">
        <v>29.188359999999999</v>
      </c>
      <c r="T25">
        <f>Q25+(R25/60)+(S25/3600)</f>
        <v>116.89144121111111</v>
      </c>
      <c r="U25">
        <f>ABS(T25-'Batch Converted LLH DD'!B47)</f>
        <v>2.0411121681718214E-8</v>
      </c>
      <c r="V25">
        <f>((U25/3600)*$AA$11)*(PI()/180)</f>
        <v>6.3114079640928256E-7</v>
      </c>
      <c r="W25" s="15">
        <v>796.65099999999995</v>
      </c>
      <c r="X25">
        <f>ABS(W25-'Batch Converted LLH DD'!C47)</f>
        <v>0</v>
      </c>
    </row>
    <row r="26" spans="1:24" ht="16" x14ac:dyDescent="0.15">
      <c r="A26">
        <v>33</v>
      </c>
      <c r="B26">
        <v>41</v>
      </c>
      <c r="C26">
        <v>7.9306900000800002</v>
      </c>
      <c r="D26">
        <v>117</v>
      </c>
      <c r="E26">
        <v>4</v>
      </c>
      <c r="F26">
        <v>32.773609999199998</v>
      </c>
      <c r="G26">
        <v>420.3277344</v>
      </c>
      <c r="H26" t="s">
        <v>698</v>
      </c>
      <c r="I26" t="s">
        <v>567</v>
      </c>
      <c r="K26" s="5">
        <v>33</v>
      </c>
      <c r="L26">
        <v>41</v>
      </c>
      <c r="M26">
        <v>7.9435900000000004</v>
      </c>
      <c r="N26">
        <f>K26+(L26/60)+(M26/3600)</f>
        <v>33.685539886111108</v>
      </c>
      <c r="O26">
        <f>ABS(N26-'Batch Converted LLH DD'!A9)</f>
        <v>2.6111095507985738E-9</v>
      </c>
      <c r="P26">
        <f>((O26/3600)*$AA$11)*(PI()/180)</f>
        <v>8.073920615930445E-8</v>
      </c>
      <c r="Q26" s="15">
        <v>117</v>
      </c>
      <c r="R26">
        <v>4</v>
      </c>
      <c r="S26">
        <v>32.834569999999999</v>
      </c>
      <c r="T26">
        <f>Q26+(R26/60)+(S26/3600)</f>
        <v>117.07578738055555</v>
      </c>
      <c r="U26">
        <f>ABS(T26-'Batch Converted LLH DD'!B9)</f>
        <v>4.6255550500973186E-8</v>
      </c>
      <c r="V26">
        <f>((U26/3600)*$AA$11)*(PI()/180)</f>
        <v>1.4302871462317629E-6</v>
      </c>
      <c r="W26" s="15">
        <v>419.59899999999999</v>
      </c>
      <c r="X26">
        <f>ABS(W26-'Batch Converted LLH DD'!C9)</f>
        <v>0</v>
      </c>
    </row>
    <row r="27" spans="1:24" ht="16" x14ac:dyDescent="0.15">
      <c r="A27">
        <v>33</v>
      </c>
      <c r="B27">
        <v>40</v>
      </c>
      <c r="C27">
        <v>34.34103000012</v>
      </c>
      <c r="D27">
        <v>117</v>
      </c>
      <c r="E27">
        <v>8</v>
      </c>
      <c r="F27">
        <v>11.8462899984</v>
      </c>
      <c r="G27">
        <v>404.0099616</v>
      </c>
      <c r="H27" t="s">
        <v>703</v>
      </c>
      <c r="I27" t="s">
        <v>567</v>
      </c>
      <c r="K27" s="5">
        <v>33</v>
      </c>
      <c r="L27">
        <v>40</v>
      </c>
      <c r="M27">
        <v>34.353949999999998</v>
      </c>
      <c r="N27">
        <f>K27+(L27/60)+(M27/3600)</f>
        <v>33.676209430555552</v>
      </c>
      <c r="O27">
        <f>ABS(N27-'Batch Converted LLH DD'!A10)</f>
        <v>1.8555539327280712E-9</v>
      </c>
      <c r="P27">
        <f>((O27/3600)*$AA$11)*(PI()/180)</f>
        <v>5.7376356142705938E-8</v>
      </c>
      <c r="Q27" s="15">
        <v>117</v>
      </c>
      <c r="R27">
        <v>8</v>
      </c>
      <c r="S27">
        <v>11.90737</v>
      </c>
      <c r="T27">
        <f>Q27+(R27/60)+(S27/3600)</f>
        <v>117.13664093611112</v>
      </c>
      <c r="U27">
        <f>ABS(T27-'Batch Converted LLH DD'!B10)</f>
        <v>3.1488880836150202E-8</v>
      </c>
      <c r="V27">
        <f>((U27/3600)*$AA$11)*(PI()/180)</f>
        <v>9.7368080200930182E-7</v>
      </c>
      <c r="W27" s="15">
        <v>403.28199999999998</v>
      </c>
      <c r="X27">
        <f>ABS(W27-'Batch Converted LLH DD'!C10)</f>
        <v>0</v>
      </c>
    </row>
    <row r="28" spans="1:24" ht="16" x14ac:dyDescent="0.15">
      <c r="A28">
        <v>33</v>
      </c>
      <c r="B28">
        <v>40</v>
      </c>
      <c r="C28">
        <v>34.600019999879997</v>
      </c>
      <c r="D28">
        <v>117</v>
      </c>
      <c r="E28">
        <v>5</v>
      </c>
      <c r="F28">
        <v>4.6714999991999999</v>
      </c>
      <c r="G28">
        <v>418.2581424</v>
      </c>
      <c r="H28" t="s">
        <v>709</v>
      </c>
      <c r="I28" t="s">
        <v>567</v>
      </c>
      <c r="K28" s="15">
        <v>33</v>
      </c>
      <c r="L28">
        <v>40</v>
      </c>
      <c r="M28" s="15">
        <v>34.612929999999999</v>
      </c>
      <c r="N28">
        <f>K28+(L28/60)+(M28/3600)</f>
        <v>33.676281369444439</v>
      </c>
      <c r="O28">
        <f>ABS(N28-'Batch Converted LLH DD'!A11)</f>
        <v>3.8444412098215253E-9</v>
      </c>
      <c r="P28">
        <f>((O28/3600)*$AA$11)*(PI()/180)</f>
        <v>1.1887556817069399E-7</v>
      </c>
      <c r="Q28" s="15">
        <v>117</v>
      </c>
      <c r="R28">
        <v>5</v>
      </c>
      <c r="S28" s="15">
        <v>4.7324900000000003</v>
      </c>
      <c r="T28">
        <f>Q28+(R28/60)+(S28/3600)</f>
        <v>117.08464791388889</v>
      </c>
      <c r="U28">
        <f>ABS(T28-'Batch Converted LLH DD'!B11)</f>
        <v>2.7811111635855923E-8</v>
      </c>
      <c r="V28">
        <f>((U28/3600)*$AA$11)*(PI()/180)</f>
        <v>8.599589684776198E-7</v>
      </c>
      <c r="W28" s="15">
        <v>417.529</v>
      </c>
      <c r="X28">
        <f>ABS(W28-'Batch Converted LLH DD'!C11)</f>
        <v>0</v>
      </c>
    </row>
    <row r="29" spans="1:24" ht="16" x14ac:dyDescent="0.15">
      <c r="A29">
        <v>33</v>
      </c>
      <c r="B29">
        <v>39</v>
      </c>
      <c r="C29">
        <v>6.0853299998399999</v>
      </c>
      <c r="D29">
        <v>117</v>
      </c>
      <c r="E29">
        <v>5</v>
      </c>
      <c r="F29">
        <v>3.4620600011999998</v>
      </c>
      <c r="G29">
        <v>424.18924559999999</v>
      </c>
      <c r="H29" t="s">
        <v>715</v>
      </c>
      <c r="I29" t="s">
        <v>567</v>
      </c>
      <c r="K29" s="15">
        <v>33</v>
      </c>
      <c r="L29">
        <v>39</v>
      </c>
      <c r="M29" s="15">
        <v>6.0982500000000002</v>
      </c>
      <c r="N29">
        <f>K29+(L29/60)+(M29/3600)</f>
        <v>33.651693958333333</v>
      </c>
      <c r="O29">
        <f>ABS(N29-'Batch Converted LLH DD'!A12)</f>
        <v>8.66670291088667E-10</v>
      </c>
      <c r="P29">
        <f>((O29/3600)*$AA$11)*(PI()/180)</f>
        <v>2.6798673109273248E-8</v>
      </c>
      <c r="Q29" s="15">
        <v>117</v>
      </c>
      <c r="R29">
        <v>5</v>
      </c>
      <c r="S29" s="15">
        <v>3.5230800000000002</v>
      </c>
      <c r="T29">
        <f>Q29+(R29/60)+(S29/3600)</f>
        <v>117.08431196666666</v>
      </c>
      <c r="U29">
        <f>ABS(T29-'Batch Converted LLH DD'!B12)</f>
        <v>1.7766666360330419E-8</v>
      </c>
      <c r="V29">
        <f>((U29/3600)*$AA$11)*(PI()/180)</f>
        <v>5.4937049178636875E-7</v>
      </c>
      <c r="W29" s="15">
        <v>423.46</v>
      </c>
      <c r="X29">
        <f>ABS(W29-'Batch Converted LLH DD'!C12)</f>
        <v>0</v>
      </c>
    </row>
    <row r="30" spans="1:24" ht="16" x14ac:dyDescent="0.15">
      <c r="A30">
        <v>33</v>
      </c>
      <c r="B30">
        <v>38</v>
      </c>
      <c r="C30">
        <v>23.990200000080002</v>
      </c>
      <c r="D30">
        <v>117</v>
      </c>
      <c r="E30">
        <v>5</v>
      </c>
      <c r="F30">
        <v>4.2635000003999997</v>
      </c>
      <c r="G30">
        <v>428.86548720000002</v>
      </c>
      <c r="H30" t="s">
        <v>721</v>
      </c>
      <c r="I30" t="s">
        <v>567</v>
      </c>
      <c r="K30" s="15">
        <v>33</v>
      </c>
      <c r="L30">
        <v>38</v>
      </c>
      <c r="M30" s="15">
        <v>24.003129999999999</v>
      </c>
      <c r="N30">
        <f>K30+(L30/60)+(M30/3600)</f>
        <v>33.640000869444442</v>
      </c>
      <c r="O30">
        <f>ABS(N30-'Batch Converted LLH DD'!A13)</f>
        <v>1.4555610050592804E-9</v>
      </c>
      <c r="P30">
        <f>((O30/3600)*$AA$11)*(PI()/180)</f>
        <v>4.5008008196738984E-8</v>
      </c>
      <c r="Q30" s="15">
        <v>117</v>
      </c>
      <c r="R30">
        <v>5</v>
      </c>
      <c r="S30" s="15">
        <v>4.3245300000000002</v>
      </c>
      <c r="T30">
        <f>Q30+(R30/60)+(S30/3600)</f>
        <v>117.08453459166667</v>
      </c>
      <c r="U30">
        <f>ABS(T30-'Batch Converted LLH DD'!B13)</f>
        <v>3.9166664578260679E-8</v>
      </c>
      <c r="V30">
        <f>((U30/3600)*$AA$11)*(PI()/180)</f>
        <v>1.2110887515192048E-6</v>
      </c>
      <c r="W30" s="15">
        <v>428.13600000000002</v>
      </c>
      <c r="X30">
        <f>ABS(W30-'Batch Converted LLH DD'!C13)</f>
        <v>0</v>
      </c>
    </row>
    <row r="31" spans="1:24" ht="16" x14ac:dyDescent="0.15">
      <c r="A31">
        <v>33</v>
      </c>
      <c r="B31">
        <v>38</v>
      </c>
      <c r="C31">
        <v>23.430009999839999</v>
      </c>
      <c r="D31">
        <v>117</v>
      </c>
      <c r="E31">
        <v>1</v>
      </c>
      <c r="F31">
        <v>51.406870000800005</v>
      </c>
      <c r="G31">
        <v>588.49778160000005</v>
      </c>
      <c r="H31" t="s">
        <v>726</v>
      </c>
      <c r="I31" t="s">
        <v>567</v>
      </c>
      <c r="K31" s="15">
        <v>33</v>
      </c>
      <c r="L31">
        <v>38</v>
      </c>
      <c r="M31">
        <v>23.442920000000001</v>
      </c>
      <c r="N31">
        <f>K31+(L31/60)+(M31/3600)</f>
        <v>33.639845255555556</v>
      </c>
      <c r="O31">
        <f>ABS(N31-'Batch Converted LLH DD'!A14)</f>
        <v>1.344446332041116E-9</v>
      </c>
      <c r="P31">
        <f>((O31/3600)*$AA$11)*(PI()/180)</f>
        <v>4.157218510406425E-8</v>
      </c>
      <c r="Q31" s="15">
        <v>117</v>
      </c>
      <c r="R31">
        <v>1</v>
      </c>
      <c r="S31">
        <v>51.467799999999997</v>
      </c>
      <c r="T31">
        <f>Q31+(R31/60)+(S31/3600)</f>
        <v>117.03096327777777</v>
      </c>
      <c r="U31">
        <f>ABS(T31-'Batch Converted LLH DD'!B14)</f>
        <v>4.7222229682120087E-8</v>
      </c>
      <c r="V31">
        <f>((U31/3600)*$AA$11)*(PI()/180)</f>
        <v>1.460178235892347E-6</v>
      </c>
      <c r="W31" s="15">
        <v>587.76599999999996</v>
      </c>
      <c r="X31">
        <f>ABS(W31-'Batch Converted LLH DD'!C14)</f>
        <v>0</v>
      </c>
    </row>
    <row r="32" spans="1:24" ht="16" x14ac:dyDescent="0.15">
      <c r="A32">
        <v>33</v>
      </c>
      <c r="B32">
        <v>36</v>
      </c>
      <c r="C32">
        <v>55.81598000004</v>
      </c>
      <c r="D32">
        <v>117</v>
      </c>
      <c r="E32">
        <v>1</v>
      </c>
      <c r="F32">
        <v>53.768150000399999</v>
      </c>
      <c r="G32">
        <v>648.67139759999998</v>
      </c>
      <c r="H32" t="s">
        <v>732</v>
      </c>
      <c r="I32" t="s">
        <v>567</v>
      </c>
      <c r="K32" s="5">
        <v>33</v>
      </c>
      <c r="L32">
        <v>36</v>
      </c>
      <c r="M32">
        <v>55.82891</v>
      </c>
      <c r="N32">
        <f>K32+(L32/60)+(M32/3600)</f>
        <v>33.61550803055556</v>
      </c>
      <c r="O32">
        <f>ABS(N32-'Batch Converted LLH DD'!A15)</f>
        <v>4.4443737579058507E-10</v>
      </c>
      <c r="P32">
        <f>((O32/3600)*$AA$11)*(PI()/180)</f>
        <v>1.3742633241060992E-8</v>
      </c>
      <c r="Q32" s="15">
        <v>117</v>
      </c>
      <c r="R32">
        <v>1</v>
      </c>
      <c r="S32">
        <v>53.82911</v>
      </c>
      <c r="T32">
        <f>Q32+(R32/60)+(S32/3600)</f>
        <v>117.03161919722223</v>
      </c>
      <c r="U32">
        <f>ABS(T32-'Batch Converted LLH DD'!B15)</f>
        <v>3.5877775417247904E-8</v>
      </c>
      <c r="V32">
        <f>((U32/3600)*$AA$11)*(PI()/180)</f>
        <v>1.1093916396822467E-6</v>
      </c>
      <c r="W32" s="15">
        <v>647.94000000000005</v>
      </c>
      <c r="X32">
        <f>ABS(W32-'Batch Converted LLH DD'!C15)</f>
        <v>0</v>
      </c>
    </row>
    <row r="33" spans="1:24" ht="16" x14ac:dyDescent="0.15">
      <c r="A33">
        <v>33</v>
      </c>
      <c r="B33">
        <v>35</v>
      </c>
      <c r="C33">
        <v>53.217359999880003</v>
      </c>
      <c r="D33">
        <v>117</v>
      </c>
      <c r="E33">
        <v>5</v>
      </c>
      <c r="F33">
        <v>59.448260000399998</v>
      </c>
      <c r="G33">
        <v>387.22675920000006</v>
      </c>
      <c r="H33" t="s">
        <v>738</v>
      </c>
      <c r="I33" t="s">
        <v>567</v>
      </c>
      <c r="K33" s="15">
        <v>33</v>
      </c>
      <c r="L33">
        <v>35</v>
      </c>
      <c r="M33">
        <v>53.230310000000003</v>
      </c>
      <c r="N33">
        <f>K33+(L33/60)+(M33/3600)</f>
        <v>33.598119530555557</v>
      </c>
      <c r="O33">
        <f>ABS(N33-'Batch Converted LLH DD'!A16)</f>
        <v>3.3555593859091459E-9</v>
      </c>
      <c r="P33">
        <f>((O33/3600)*$AA$11)*(PI()/180)</f>
        <v>1.0375864963453895E-7</v>
      </c>
      <c r="Q33" s="15">
        <v>117</v>
      </c>
      <c r="R33">
        <v>5</v>
      </c>
      <c r="S33">
        <v>59.509360000000001</v>
      </c>
      <c r="T33">
        <f>Q33+(R33/60)+(S33/3600)</f>
        <v>117.09986371111111</v>
      </c>
      <c r="U33">
        <f>ABS(T33-'Batch Converted LLH DD'!B16)</f>
        <v>4.0111117982633004E-8</v>
      </c>
      <c r="V33">
        <f>((U33/3600)*$AA$11)*(PI()/180)</f>
        <v>1.2402925886773022E-6</v>
      </c>
      <c r="W33" s="15">
        <v>386.49599999999998</v>
      </c>
      <c r="X33">
        <f>ABS(W33-'Batch Converted LLH DD'!C16)</f>
        <v>0</v>
      </c>
    </row>
    <row r="34" spans="1:24" ht="16" x14ac:dyDescent="0.15">
      <c r="A34">
        <v>33</v>
      </c>
      <c r="B34">
        <v>40</v>
      </c>
      <c r="C34">
        <v>35.211410000039997</v>
      </c>
      <c r="D34">
        <v>117</v>
      </c>
      <c r="E34">
        <v>1</v>
      </c>
      <c r="F34">
        <v>58.5865400016</v>
      </c>
      <c r="G34">
        <v>507.28199280000001</v>
      </c>
      <c r="H34" t="s">
        <v>743</v>
      </c>
      <c r="I34" t="s">
        <v>567</v>
      </c>
      <c r="K34" s="15">
        <v>33</v>
      </c>
      <c r="L34">
        <v>40</v>
      </c>
      <c r="M34">
        <v>35.224299999999999</v>
      </c>
      <c r="N34">
        <f>K34+(L34/60)+(M34/3600)</f>
        <v>33.676451194444439</v>
      </c>
      <c r="O34">
        <f>ABS(N34-'Batch Converted LLH DD'!A17)</f>
        <v>4.1444394582867972E-9</v>
      </c>
      <c r="P34">
        <f>((O34/3600)*$AA$11)*(PI()/180)</f>
        <v>1.2815193898510886E-7</v>
      </c>
      <c r="Q34" s="15">
        <v>117</v>
      </c>
      <c r="R34">
        <v>1</v>
      </c>
      <c r="S34">
        <v>58.64743</v>
      </c>
      <c r="T34">
        <f>Q34+(R34/60)+(S34/3600)</f>
        <v>117.03295761944445</v>
      </c>
      <c r="U34">
        <f>ABS(T34-'Batch Converted LLH DD'!B17)</f>
        <v>5.9444431599331438E-9</v>
      </c>
      <c r="V34">
        <f>((U34/3600)*$AA$11)*(PI()/180)</f>
        <v>1.8381060329135672E-7</v>
      </c>
      <c r="W34" s="15">
        <v>506.55099999999999</v>
      </c>
      <c r="X34">
        <f>ABS(W34-'Batch Converted LLH DD'!C17)</f>
        <v>0</v>
      </c>
    </row>
    <row r="35" spans="1:24" ht="16" x14ac:dyDescent="0.15">
      <c r="A35">
        <v>33</v>
      </c>
      <c r="B35">
        <v>44</v>
      </c>
      <c r="C35">
        <v>47.521560000119997</v>
      </c>
      <c r="D35">
        <v>117</v>
      </c>
      <c r="E35">
        <v>21</v>
      </c>
      <c r="F35">
        <v>0.54730000079999996</v>
      </c>
      <c r="G35">
        <v>603.76673760000006</v>
      </c>
      <c r="H35" t="s">
        <v>749</v>
      </c>
      <c r="I35" t="s">
        <v>567</v>
      </c>
      <c r="K35" s="15">
        <v>33</v>
      </c>
      <c r="L35">
        <v>44</v>
      </c>
      <c r="M35">
        <v>47.534460000000003</v>
      </c>
      <c r="N35">
        <f>K35+(L35/60)+(M35/3600)</f>
        <v>33.746537350000004</v>
      </c>
      <c r="O35">
        <f>ABS(N35-'Batch Converted LLH DD'!A18)</f>
        <v>2.2999984139460139E-9</v>
      </c>
      <c r="P35">
        <f>((O35/3600)*$AA$11)*(PI()/180)</f>
        <v>7.1119209093646249E-8</v>
      </c>
      <c r="Q35" s="15">
        <v>117</v>
      </c>
      <c r="R35">
        <v>21</v>
      </c>
      <c r="S35">
        <v>0.60865999999999998</v>
      </c>
      <c r="T35">
        <f>Q35+(R35/60)+(S35/3600)</f>
        <v>117.35016907222222</v>
      </c>
      <c r="U35">
        <f>ABS(T35-'Batch Converted LLH DD'!B18)</f>
        <v>2.8722212164211669E-8</v>
      </c>
      <c r="V35">
        <f>((U35/3600)*$AA$11)*(PI()/180)</f>
        <v>8.8813148746222841E-7</v>
      </c>
      <c r="W35" s="15">
        <v>603.04600000000005</v>
      </c>
      <c r="X35">
        <f>ABS(W35-'Batch Converted LLH DD'!C18)</f>
        <v>0</v>
      </c>
    </row>
    <row r="36" spans="1:24" ht="16" x14ac:dyDescent="0.15">
      <c r="A36">
        <v>33</v>
      </c>
      <c r="B36">
        <v>44</v>
      </c>
      <c r="C36">
        <v>48.397449999840006</v>
      </c>
      <c r="D36">
        <v>117</v>
      </c>
      <c r="E36">
        <v>19</v>
      </c>
      <c r="F36">
        <v>2.1788799995999999</v>
      </c>
      <c r="G36">
        <v>560.09225040000001</v>
      </c>
      <c r="H36" t="s">
        <v>755</v>
      </c>
      <c r="I36" t="s">
        <v>567</v>
      </c>
      <c r="K36" s="15">
        <v>33</v>
      </c>
      <c r="L36">
        <v>44</v>
      </c>
      <c r="M36">
        <v>48.410350000000001</v>
      </c>
      <c r="N36">
        <f>K36+(L36/60)+(M36/3600)</f>
        <v>33.74678065277778</v>
      </c>
      <c r="O36">
        <f>ABS(N36-'Batch Converted LLH DD'!A19)</f>
        <v>2.7777957711805357E-10</v>
      </c>
      <c r="P36">
        <f>((O36/3600)*$AA$11)*(PI()/180)</f>
        <v>8.5893380218075169E-9</v>
      </c>
      <c r="Q36" s="15">
        <v>117</v>
      </c>
      <c r="R36">
        <v>19</v>
      </c>
      <c r="S36">
        <v>2.2401900000000001</v>
      </c>
      <c r="T36">
        <f>Q36+(R36/60)+(S36/3600)</f>
        <v>117.31728894166666</v>
      </c>
      <c r="U36">
        <f>ABS(T36-'Batch Converted LLH DD'!B19)</f>
        <v>1.2066664112353465E-8</v>
      </c>
      <c r="V36">
        <f>((U36/3600)*$AA$11)*(PI()/180)</f>
        <v>3.7311834776308958E-7</v>
      </c>
      <c r="W36" s="15">
        <v>559.37099999999998</v>
      </c>
      <c r="X36">
        <f>ABS(W36-'Batch Converted LLH DD'!C19)</f>
        <v>0</v>
      </c>
    </row>
    <row r="37" spans="1:24" ht="16" x14ac:dyDescent="0.15">
      <c r="A37">
        <v>33</v>
      </c>
      <c r="B37">
        <v>43</v>
      </c>
      <c r="C37">
        <v>5.7493099999200004</v>
      </c>
      <c r="D37">
        <v>117</v>
      </c>
      <c r="E37">
        <v>18</v>
      </c>
      <c r="F37">
        <v>55.072429999200004</v>
      </c>
      <c r="G37">
        <v>486.99694319999998</v>
      </c>
      <c r="H37" t="s">
        <v>761</v>
      </c>
      <c r="I37" t="s">
        <v>567</v>
      </c>
      <c r="K37" s="15">
        <v>33</v>
      </c>
      <c r="L37">
        <v>43</v>
      </c>
      <c r="M37">
        <v>5.7622200000000001</v>
      </c>
      <c r="N37">
        <f>K37+(L37/60)+(M37/3600)</f>
        <v>33.718267283333333</v>
      </c>
      <c r="O37">
        <f>ABS(N37-'Batch Converted LLH DD'!A20)</f>
        <v>2.866670456569409E-9</v>
      </c>
      <c r="P37">
        <f>((O37/3600)*$AA$11)*(PI()/180)</f>
        <v>8.8641511388504625E-8</v>
      </c>
      <c r="Q37" s="15">
        <v>117</v>
      </c>
      <c r="R37">
        <v>18</v>
      </c>
      <c r="S37">
        <v>55.133760000000002</v>
      </c>
      <c r="T37">
        <f>Q37+(R37/60)+(S37/3600)</f>
        <v>117.31531493333333</v>
      </c>
      <c r="U37">
        <f>ABS(T37-'Batch Converted LLH DD'!B20)</f>
        <v>2.2666739596388652E-9</v>
      </c>
      <c r="V37">
        <f>((U37/3600)*$AA$11)*(PI()/180)</f>
        <v>7.0088769759674862E-8</v>
      </c>
      <c r="W37" s="15">
        <v>486.27499999999998</v>
      </c>
      <c r="X37">
        <f>ABS(W37-'Batch Converted LLH DD'!C20)</f>
        <v>0</v>
      </c>
    </row>
    <row r="38" spans="1:24" s="16" customFormat="1" ht="16" x14ac:dyDescent="0.15">
      <c r="A38" s="16">
        <v>33</v>
      </c>
      <c r="B38" s="16">
        <v>41</v>
      </c>
      <c r="C38" s="16">
        <v>18.302150000039997</v>
      </c>
      <c r="D38" s="16">
        <v>117</v>
      </c>
      <c r="E38" s="16">
        <v>20</v>
      </c>
      <c r="F38" s="16">
        <v>46.437780001199997</v>
      </c>
      <c r="G38" s="16">
        <v>351.34539840000002</v>
      </c>
      <c r="H38" s="16" t="s">
        <v>772</v>
      </c>
      <c r="I38" s="16" t="s">
        <v>567</v>
      </c>
      <c r="J38" s="52"/>
      <c r="K38" s="17">
        <v>33</v>
      </c>
      <c r="L38" s="16">
        <v>41</v>
      </c>
      <c r="M38" s="16">
        <v>18.315069999999999</v>
      </c>
      <c r="N38" s="16">
        <f>K38+(L38/60)+(M38/3600)</f>
        <v>33.688420852777774</v>
      </c>
      <c r="O38" s="16">
        <f>ABS(N38-'Batch Converted LLH DD'!A22)</f>
        <v>2.6777726702675864E-9</v>
      </c>
      <c r="P38" s="16">
        <f>((O38/3600)*$AA$11)*(PI()/180)</f>
        <v>8.2800524247005854E-8</v>
      </c>
      <c r="Q38" s="17">
        <v>117</v>
      </c>
      <c r="R38" s="16">
        <v>20</v>
      </c>
      <c r="S38" s="16">
        <v>46.499180000000003</v>
      </c>
      <c r="T38" s="16">
        <f>Q38+(R38/60)+(S38/3600)</f>
        <v>117.34624977222222</v>
      </c>
      <c r="U38" s="16">
        <f>ABS(T38-'Batch Converted LLH DD'!B22)</f>
        <v>1.6522221812920179E-8</v>
      </c>
      <c r="V38" s="16">
        <f>((U38/3600)*$AA$11)*(PI()/180)</f>
        <v>5.1089050352373605E-7</v>
      </c>
      <c r="W38" s="17">
        <v>350.62299999999999</v>
      </c>
      <c r="X38" s="16">
        <f>ABS(W38-'Batch Converted LLH DD'!C22)</f>
        <v>0</v>
      </c>
    </row>
    <row r="39" spans="1:24" ht="16" x14ac:dyDescent="0.15">
      <c r="A39">
        <v>33</v>
      </c>
      <c r="B39">
        <v>40</v>
      </c>
      <c r="C39">
        <v>25.858470000000001</v>
      </c>
      <c r="D39">
        <v>117</v>
      </c>
      <c r="E39">
        <v>18</v>
      </c>
      <c r="F39">
        <v>49.866350000399997</v>
      </c>
      <c r="G39">
        <v>417.98504160000005</v>
      </c>
      <c r="H39" t="s">
        <v>777</v>
      </c>
      <c r="I39" t="s">
        <v>567</v>
      </c>
      <c r="K39" s="15">
        <v>33</v>
      </c>
      <c r="L39">
        <v>40</v>
      </c>
      <c r="M39">
        <v>25.871400000000001</v>
      </c>
      <c r="N39">
        <f>K39+(L39/60)+(M39/3600)</f>
        <v>33.673853166666667</v>
      </c>
      <c r="O39">
        <f>ABS(N39-'Batch Converted LLH DD'!A23)</f>
        <v>5.2333319899844355E-9</v>
      </c>
      <c r="P39">
        <f>((O39/3600)*$AA$11)*(PI()/180)</f>
        <v>1.6182203856985228E-7</v>
      </c>
      <c r="Q39" s="15">
        <v>117</v>
      </c>
      <c r="R39">
        <v>18</v>
      </c>
      <c r="S39">
        <v>49.927709999999998</v>
      </c>
      <c r="T39">
        <f>Q39+(R39/60)+(S39/3600)</f>
        <v>117.31386880833332</v>
      </c>
      <c r="U39">
        <f>ABS(T39-'Batch Converted LLH DD'!B23)</f>
        <v>3.7066669733576418E-8</v>
      </c>
      <c r="V39">
        <f>((U39/3600)*$AA$11)*(PI()/180)</f>
        <v>1.1461539361084214E-6</v>
      </c>
      <c r="W39" s="15">
        <v>417.262</v>
      </c>
      <c r="X39">
        <f>ABS(W39-'Batch Converted LLH DD'!C23)</f>
        <v>0</v>
      </c>
    </row>
    <row r="40" spans="1:24" ht="16" x14ac:dyDescent="0.15">
      <c r="A40">
        <v>33</v>
      </c>
      <c r="B40">
        <v>40</v>
      </c>
      <c r="C40">
        <v>36.02880000012</v>
      </c>
      <c r="D40">
        <v>117</v>
      </c>
      <c r="E40">
        <v>20</v>
      </c>
      <c r="F40">
        <v>47.897710000800004</v>
      </c>
      <c r="G40">
        <v>371.2354272</v>
      </c>
      <c r="H40" t="s">
        <v>783</v>
      </c>
      <c r="I40" t="s">
        <v>567</v>
      </c>
      <c r="K40" s="15">
        <v>33</v>
      </c>
      <c r="L40">
        <v>40</v>
      </c>
      <c r="M40">
        <v>36.041730000000001</v>
      </c>
      <c r="N40">
        <f>K40+(L40/60)+(M40/3600)</f>
        <v>33.676678258333332</v>
      </c>
      <c r="O40">
        <f>ABS(N40-'Batch Converted LLH DD'!A24)</f>
        <v>4.666667052788398E-9</v>
      </c>
      <c r="P40">
        <f>((O40/3600)*$AA$11)*(PI()/180)</f>
        <v>1.442999559848732E-7</v>
      </c>
      <c r="Q40" s="15">
        <v>117</v>
      </c>
      <c r="R40">
        <v>20</v>
      </c>
      <c r="S40">
        <v>47.959130000000002</v>
      </c>
      <c r="T40">
        <f>Q40+(R40/60)+(S40/3600)</f>
        <v>117.34665531388889</v>
      </c>
      <c r="U40">
        <f>ABS(T40-'Batch Converted LLH DD'!B24)</f>
        <v>4.661110608594754E-8</v>
      </c>
      <c r="V40">
        <f>((U40/3600)*$AA$11)*(PI()/180)</f>
        <v>1.4412814285925153E-6</v>
      </c>
      <c r="W40" s="15">
        <v>370.51299999999998</v>
      </c>
      <c r="X40">
        <f>ABS(W40-'Batch Converted LLH DD'!C24)</f>
        <v>0</v>
      </c>
    </row>
    <row r="41" spans="1:24" ht="16" x14ac:dyDescent="0.15">
      <c r="A41">
        <v>33</v>
      </c>
      <c r="B41">
        <v>40</v>
      </c>
      <c r="C41">
        <v>33.258309999960005</v>
      </c>
      <c r="D41">
        <v>117</v>
      </c>
      <c r="E41">
        <v>14</v>
      </c>
      <c r="F41">
        <v>24.279399999599999</v>
      </c>
      <c r="G41">
        <v>415.35126480000002</v>
      </c>
      <c r="H41" t="s">
        <v>789</v>
      </c>
      <c r="I41" t="s">
        <v>567</v>
      </c>
      <c r="K41" s="15">
        <v>33</v>
      </c>
      <c r="L41">
        <v>40</v>
      </c>
      <c r="M41">
        <v>33.271239999999999</v>
      </c>
      <c r="N41">
        <f>K41+(L41/60)+(M41/3600)</f>
        <v>33.675908677777777</v>
      </c>
      <c r="O41">
        <f>ABS(N41-'Batch Converted LLH DD'!A25)</f>
        <v>3.322220720747282E-9</v>
      </c>
      <c r="P41">
        <f>((O41/3600)*$AA$11)*(PI()/180)</f>
        <v>1.0272777088080895E-7</v>
      </c>
      <c r="Q41" s="15">
        <v>117</v>
      </c>
      <c r="R41">
        <v>14</v>
      </c>
      <c r="S41">
        <v>24.34065</v>
      </c>
      <c r="T41">
        <f>Q41+(R41/60)+(S41/3600)</f>
        <v>117.240094625</v>
      </c>
      <c r="U41">
        <f>ABS(T41-'Batch Converted LLH DD'!B25)</f>
        <v>1.1099999142061279E-8</v>
      </c>
      <c r="V41">
        <f>((U41/3600)*$AA$11)*(PI()/180)</f>
        <v>3.4322769752226426E-7</v>
      </c>
      <c r="W41" s="15">
        <v>414.62599999999998</v>
      </c>
      <c r="X41">
        <f>ABS(W41-'Batch Converted LLH DD'!C25)</f>
        <v>0</v>
      </c>
    </row>
    <row r="42" spans="1:24" ht="16" x14ac:dyDescent="0.15">
      <c r="A42">
        <v>33</v>
      </c>
      <c r="B42">
        <v>43</v>
      </c>
      <c r="C42">
        <v>5.0786900000399999</v>
      </c>
      <c r="D42">
        <v>117</v>
      </c>
      <c r="E42">
        <v>16</v>
      </c>
      <c r="F42">
        <v>46.6962300012</v>
      </c>
      <c r="G42">
        <v>449.39772959999999</v>
      </c>
      <c r="H42" t="s">
        <v>766</v>
      </c>
      <c r="I42" t="s">
        <v>567</v>
      </c>
      <c r="K42" s="15">
        <v>33</v>
      </c>
      <c r="L42">
        <v>43</v>
      </c>
      <c r="M42">
        <v>5.0915999999999997</v>
      </c>
      <c r="N42">
        <f>K42+(L42/60)+(M42/3600)</f>
        <v>33.718081000000005</v>
      </c>
      <c r="O42">
        <f>ABS(N42-'Batch Converted LLH DD'!A21)</f>
        <v>3.9000056517579651E-9</v>
      </c>
      <c r="P42">
        <f>((O42/3600)*$AA$11)*(PI()/180)</f>
        <v>1.2059369942691066E-7</v>
      </c>
      <c r="Q42" s="15">
        <v>117</v>
      </c>
      <c r="R42">
        <v>16</v>
      </c>
      <c r="S42">
        <v>46.7575</v>
      </c>
      <c r="T42">
        <f>Q42+(R42/60)+(S42/3600)</f>
        <v>117.27965486111111</v>
      </c>
      <c r="U42">
        <f>ABS(T42-'Batch Converted LLH DD'!B21)</f>
        <v>4.0611112694932672E-8</v>
      </c>
      <c r="V42">
        <f>((U42/3600)*$AA$11)*(PI()/180)</f>
        <v>1.2557531334647003E-6</v>
      </c>
      <c r="W42" s="15">
        <v>448.67500000000001</v>
      </c>
      <c r="X42">
        <f>ABS(W42-'Batch Converted LLH DD'!C21)</f>
        <v>0</v>
      </c>
    </row>
    <row r="43" spans="1:24" ht="16" x14ac:dyDescent="0.15">
      <c r="A43">
        <v>33</v>
      </c>
      <c r="B43">
        <v>43</v>
      </c>
      <c r="C43">
        <v>5.0786900000399999</v>
      </c>
      <c r="D43">
        <v>117</v>
      </c>
      <c r="E43">
        <v>16</v>
      </c>
      <c r="F43">
        <v>46.6962300012</v>
      </c>
      <c r="G43">
        <v>449.39772959999999</v>
      </c>
      <c r="H43" t="s">
        <v>766</v>
      </c>
      <c r="I43" t="s">
        <v>567</v>
      </c>
      <c r="K43" s="15">
        <v>33</v>
      </c>
      <c r="L43">
        <v>43</v>
      </c>
      <c r="M43">
        <v>5.0915999999999997</v>
      </c>
      <c r="N43">
        <f>K43+(L43/60)+(M43/3600)</f>
        <v>33.718081000000005</v>
      </c>
      <c r="O43">
        <f>ABS(N43-'Batch Converted LLH DD'!A26)</f>
        <v>3.9000056517579651E-9</v>
      </c>
      <c r="P43">
        <f>((O43/3600)*$AA$11)*(PI()/180)</f>
        <v>1.2059369942691066E-7</v>
      </c>
      <c r="Q43" s="15">
        <v>117</v>
      </c>
      <c r="R43">
        <v>16</v>
      </c>
      <c r="S43">
        <v>46.7575</v>
      </c>
      <c r="T43">
        <f>Q43+(R43/60)+(S43/3600)</f>
        <v>117.27965486111111</v>
      </c>
      <c r="U43">
        <f>ABS(T43-'Batch Converted LLH DD'!B26)</f>
        <v>4.0611112694932672E-8</v>
      </c>
      <c r="V43">
        <f>((U43/3600)*$AA$11)*(PI()/180)</f>
        <v>1.2557531334647003E-6</v>
      </c>
      <c r="W43" s="15">
        <v>448.67500000000001</v>
      </c>
      <c r="X43">
        <f>ABS(W43-'Batch Converted LLH DD'!C26)</f>
        <v>0</v>
      </c>
    </row>
    <row r="44" spans="1:24" ht="16" x14ac:dyDescent="0.15">
      <c r="A44">
        <v>33</v>
      </c>
      <c r="B44">
        <v>43</v>
      </c>
      <c r="C44">
        <v>54.446670000120001</v>
      </c>
      <c r="D44">
        <v>117</v>
      </c>
      <c r="E44">
        <v>16</v>
      </c>
      <c r="F44">
        <v>49.489560001199997</v>
      </c>
      <c r="G44">
        <v>460.13827199999997</v>
      </c>
      <c r="H44" t="s">
        <v>795</v>
      </c>
      <c r="I44" t="s">
        <v>567</v>
      </c>
      <c r="K44" s="5">
        <v>33</v>
      </c>
      <c r="L44">
        <v>43</v>
      </c>
      <c r="M44">
        <v>54.459569999999999</v>
      </c>
      <c r="N44">
        <f>K44+(L44/60)+(M44/3600)</f>
        <v>33.731794325000003</v>
      </c>
      <c r="O44">
        <f>ABS(N44-'Batch Converted LLH DD'!A27)</f>
        <v>7.000053869887779E-10</v>
      </c>
      <c r="P44">
        <f>((O44/3600)*$AA$11)*(PI()/180)</f>
        <v>2.1645158180140463E-8</v>
      </c>
      <c r="Q44" s="15">
        <v>117</v>
      </c>
      <c r="R44">
        <v>16</v>
      </c>
      <c r="S44">
        <v>49.550820000000002</v>
      </c>
      <c r="T44">
        <f>Q44+(R44/60)+(S44/3600)</f>
        <v>117.28043078333333</v>
      </c>
      <c r="U44">
        <f>ABS(T44-'Batch Converted LLH DD'!B27)</f>
        <v>3.4166674822699861E-8</v>
      </c>
      <c r="V44">
        <f>((U44/3600)*$AA$11)*(PI()/180)</f>
        <v>1.0564819853859454E-6</v>
      </c>
      <c r="W44" s="15">
        <v>459.416</v>
      </c>
      <c r="X44">
        <f>ABS(W44-'Batch Converted LLH DD'!C27)</f>
        <v>0</v>
      </c>
    </row>
    <row r="45" spans="1:24" ht="16" x14ac:dyDescent="0.15">
      <c r="A45">
        <v>33</v>
      </c>
      <c r="B45">
        <v>43</v>
      </c>
      <c r="C45">
        <v>57.51360000012</v>
      </c>
      <c r="D45">
        <v>117</v>
      </c>
      <c r="E45">
        <v>14</v>
      </c>
      <c r="F45">
        <v>7.5505700003999996</v>
      </c>
      <c r="G45">
        <v>439.37072400000005</v>
      </c>
      <c r="H45" t="s">
        <v>800</v>
      </c>
      <c r="I45" t="s">
        <v>567</v>
      </c>
      <c r="K45" s="15">
        <v>33</v>
      </c>
      <c r="L45">
        <v>43</v>
      </c>
      <c r="M45">
        <v>57.526499999999999</v>
      </c>
      <c r="N45">
        <f>K45+(L45/60)+(M45/3600)</f>
        <v>33.732646250000002</v>
      </c>
      <c r="O45">
        <f>ABS(N45-'Batch Converted LLH DD'!A28)</f>
        <v>3.6999949770688545E-9</v>
      </c>
      <c r="P45">
        <f>((O45/3600)*$AA$11)*(PI()/180)</f>
        <v>1.1440908603416855E-7</v>
      </c>
      <c r="Q45" s="15">
        <v>117</v>
      </c>
      <c r="R45">
        <v>14</v>
      </c>
      <c r="S45">
        <v>7.6117600000000003</v>
      </c>
      <c r="T45">
        <f>Q45+(R45/60)+(S45/3600)</f>
        <v>117.23544771111111</v>
      </c>
      <c r="U45">
        <f>ABS(T45-'Batch Converted LLH DD'!B28)</f>
        <v>1.3511112229025457E-8</v>
      </c>
      <c r="V45">
        <f>((U45/3600)*$AA$11)*(PI()/180)</f>
        <v>4.1778272970858533E-7</v>
      </c>
      <c r="W45" s="15">
        <v>438.64699999999999</v>
      </c>
      <c r="X45">
        <f>ABS(W45-'Batch Converted LLH DD'!C28)</f>
        <v>0</v>
      </c>
    </row>
    <row r="46" spans="1:24" ht="16" x14ac:dyDescent="0.15">
      <c r="A46">
        <v>33</v>
      </c>
      <c r="B46">
        <v>44</v>
      </c>
      <c r="C46">
        <v>49.186250000160001</v>
      </c>
      <c r="D46">
        <v>117</v>
      </c>
      <c r="E46">
        <v>16</v>
      </c>
      <c r="F46">
        <v>56.145290001599996</v>
      </c>
      <c r="G46">
        <v>471.1927584</v>
      </c>
      <c r="H46" t="s">
        <v>807</v>
      </c>
      <c r="I46" t="s">
        <v>567</v>
      </c>
      <c r="K46" s="15">
        <v>33</v>
      </c>
      <c r="L46">
        <v>44</v>
      </c>
      <c r="M46">
        <v>49.199150000000003</v>
      </c>
      <c r="N46">
        <f>K46+(L46/60)+(M46/3600)</f>
        <v>33.746999763888887</v>
      </c>
      <c r="O46">
        <f>ABS(N46-'Batch Converted LLH DD'!A29)</f>
        <v>1.4888854593664291E-9</v>
      </c>
      <c r="P46">
        <f>((O46/3600)*$AA$11)*(PI()/180)</f>
        <v>4.6038447530710364E-8</v>
      </c>
      <c r="Q46" s="15">
        <v>117</v>
      </c>
      <c r="R46">
        <v>16</v>
      </c>
      <c r="S46">
        <v>56.206539999999997</v>
      </c>
      <c r="T46">
        <f>Q46+(R46/60)+(S46/3600)</f>
        <v>117.28227959444445</v>
      </c>
      <c r="U46">
        <f>ABS(T46-'Batch Converted LLH DD'!B29)</f>
        <v>2.0155553670520021E-8</v>
      </c>
      <c r="V46">
        <f>((U46/3600)*$AA$11)*(PI()/180)</f>
        <v>6.2323827147020317E-7</v>
      </c>
      <c r="W46" s="15">
        <v>470.47</v>
      </c>
      <c r="X46">
        <f>ABS(W46-'Batch Converted LLH DD'!C29)</f>
        <v>0</v>
      </c>
    </row>
    <row r="47" spans="1:24" s="16" customFormat="1" ht="16" x14ac:dyDescent="0.15">
      <c r="A47" s="16">
        <v>33</v>
      </c>
      <c r="B47" s="16">
        <v>46</v>
      </c>
      <c r="C47" s="16">
        <v>16.862360000159999</v>
      </c>
      <c r="D47" s="16">
        <v>117</v>
      </c>
      <c r="E47" s="16">
        <v>16</v>
      </c>
      <c r="F47" s="16">
        <v>55.919489998799996</v>
      </c>
      <c r="G47" s="16">
        <v>469.83548400000001</v>
      </c>
      <c r="H47" s="16" t="s">
        <v>814</v>
      </c>
      <c r="I47" s="16" t="s">
        <v>567</v>
      </c>
      <c r="J47" s="52"/>
      <c r="K47" s="17">
        <v>33</v>
      </c>
      <c r="L47" s="16">
        <v>46</v>
      </c>
      <c r="M47" s="16">
        <v>16.875240000000002</v>
      </c>
      <c r="N47" s="16">
        <f>K47+(L47/60)+(M47/3600)</f>
        <v>33.771354233333334</v>
      </c>
      <c r="O47" s="16">
        <f>ABS(N47-'Batch Converted LLH DD'!A30)</f>
        <v>5.5666689036115713E-9</v>
      </c>
      <c r="P47" s="16">
        <f>((O47/3600)*$AA$11)*(PI()/180)</f>
        <v>1.7212928813799713E-7</v>
      </c>
      <c r="Q47" s="17">
        <v>117</v>
      </c>
      <c r="R47" s="16">
        <v>16</v>
      </c>
      <c r="S47" s="16">
        <v>55.980719999999998</v>
      </c>
      <c r="T47" s="16">
        <f>Q47+(R47/60)+(S47/3600)</f>
        <v>117.28221686666667</v>
      </c>
      <c r="U47" s="16">
        <f>ABS(T47-'Batch Converted LLH DD'!B30)</f>
        <v>4.1533326111675706E-8</v>
      </c>
      <c r="V47" s="16">
        <f>((U47/3600)*$AA$11)*(PI()/180)</f>
        <v>1.2842692787005524E-6</v>
      </c>
      <c r="W47" s="17">
        <v>469.11399999999998</v>
      </c>
      <c r="X47" s="16">
        <f>ABS(W47-'Batch Converted LLH DD'!C30)</f>
        <v>0</v>
      </c>
    </row>
    <row r="48" spans="1:24" ht="16" x14ac:dyDescent="0.15">
      <c r="A48">
        <v>33</v>
      </c>
      <c r="B48">
        <v>45</v>
      </c>
      <c r="C48">
        <v>37.918670000040002</v>
      </c>
      <c r="D48">
        <v>117</v>
      </c>
      <c r="E48">
        <v>19</v>
      </c>
      <c r="F48">
        <v>8.2715800008000002</v>
      </c>
      <c r="G48">
        <v>592.52510400000006</v>
      </c>
      <c r="H48" t="s">
        <v>819</v>
      </c>
      <c r="I48" t="s">
        <v>567</v>
      </c>
      <c r="K48" s="5">
        <v>33</v>
      </c>
      <c r="L48">
        <v>45</v>
      </c>
      <c r="M48">
        <v>37.931559999999998</v>
      </c>
      <c r="N48">
        <f>K48+(L48/60)+(M48/3600)</f>
        <v>33.760536544444442</v>
      </c>
      <c r="O48">
        <f>ABS(N48-'Batch Converted LLH DD'!A31)</f>
        <v>3.9444429944524018E-9</v>
      </c>
      <c r="P48">
        <f>((O48/3600)*$AA$11)*(PI()/180)</f>
        <v>1.2196776501212537E-7</v>
      </c>
      <c r="Q48" s="15">
        <v>117</v>
      </c>
      <c r="R48">
        <v>19</v>
      </c>
      <c r="S48">
        <v>8.3328799999999994</v>
      </c>
      <c r="T48">
        <f>Q48+(R48/60)+(S48/3600)</f>
        <v>117.31898135555555</v>
      </c>
      <c r="U48">
        <f>ABS(T48-'Batch Converted LLH DD'!B31)</f>
        <v>2.8655549044742656E-8</v>
      </c>
      <c r="V48">
        <f>((U48/3600)*$AA$11)*(PI()/180)</f>
        <v>8.8607016937452692E-7</v>
      </c>
      <c r="W48" s="15">
        <v>591.80399999999997</v>
      </c>
      <c r="X48">
        <f>ABS(W48-'Batch Converted LLH DD'!C31)</f>
        <v>0</v>
      </c>
    </row>
    <row r="49" spans="1:24" ht="16" x14ac:dyDescent="0.15">
      <c r="A49">
        <v>33</v>
      </c>
      <c r="B49">
        <v>57</v>
      </c>
      <c r="C49">
        <v>38.639049999840005</v>
      </c>
      <c r="D49">
        <v>116</v>
      </c>
      <c r="E49">
        <v>28</v>
      </c>
      <c r="F49">
        <v>8.1746500007999998</v>
      </c>
      <c r="G49">
        <v>415.22843039999998</v>
      </c>
      <c r="H49" t="s">
        <v>825</v>
      </c>
      <c r="I49" t="s">
        <v>567</v>
      </c>
      <c r="K49" s="15">
        <v>33</v>
      </c>
      <c r="L49">
        <v>57</v>
      </c>
      <c r="M49">
        <v>38.650860000000002</v>
      </c>
      <c r="N49">
        <f>K49+(L49/60)+(M49/3600)</f>
        <v>33.960736350000005</v>
      </c>
      <c r="O49">
        <f>ABS(N49-'Batch Converted LLH DD'!A32)</f>
        <v>1.799996596218989E-9</v>
      </c>
      <c r="P49">
        <f>((O49/3600)*$AA$11)*(PI()/180)</f>
        <v>5.5658444596368572E-8</v>
      </c>
      <c r="Q49" s="15">
        <v>116</v>
      </c>
      <c r="R49">
        <v>28</v>
      </c>
      <c r="S49">
        <v>8.2330500000000004</v>
      </c>
      <c r="T49">
        <f>Q49+(R49/60)+(S49/3600)</f>
        <v>116.468953625</v>
      </c>
      <c r="U49">
        <f>ABS(T49-'Batch Converted LLH DD'!B32)</f>
        <v>1.6000001323845936E-9</v>
      </c>
      <c r="V49">
        <f>((U49/3600)*$AA$11)*(PI()/180)</f>
        <v>4.9474270623385098E-8</v>
      </c>
      <c r="W49" s="15">
        <v>414.48899999999998</v>
      </c>
      <c r="X49">
        <f>ABS(W49-'Batch Converted LLH DD'!C32)</f>
        <v>0</v>
      </c>
    </row>
    <row r="50" spans="1:24" ht="16" x14ac:dyDescent="0.15">
      <c r="A50">
        <v>33</v>
      </c>
      <c r="B50">
        <v>57</v>
      </c>
      <c r="C50">
        <v>36.814479999839996</v>
      </c>
      <c r="D50">
        <v>116</v>
      </c>
      <c r="E50">
        <v>27</v>
      </c>
      <c r="F50">
        <v>59.19894</v>
      </c>
      <c r="G50">
        <v>416.79754079999998</v>
      </c>
      <c r="H50" t="s">
        <v>833</v>
      </c>
      <c r="I50" t="s">
        <v>567</v>
      </c>
      <c r="K50" s="15">
        <v>33</v>
      </c>
      <c r="L50">
        <v>57</v>
      </c>
      <c r="M50">
        <v>36.826300000000003</v>
      </c>
      <c r="N50">
        <f>K50+(L50/60)+(M50/3600)</f>
        <v>33.960229527777784</v>
      </c>
      <c r="O50">
        <f>ABS(N50-'Batch Converted LLH DD'!A33)</f>
        <v>5.5777817919988593E-9</v>
      </c>
      <c r="P50">
        <f>((O50/3600)*$AA$11)*(PI()/180)</f>
        <v>1.7247291438924046E-7</v>
      </c>
      <c r="Q50" s="15">
        <v>116</v>
      </c>
      <c r="R50">
        <v>27</v>
      </c>
      <c r="S50">
        <v>59.257339999999999</v>
      </c>
      <c r="T50">
        <f>Q50+(R50/60)+(S50/3600)</f>
        <v>116.46646037222223</v>
      </c>
      <c r="U50">
        <f>ABS(T50-'Batch Converted LLH DD'!B33)</f>
        <v>4.9777767685554863E-8</v>
      </c>
      <c r="V50">
        <f>((U50/3600)*$AA$11)*(PI()/180)</f>
        <v>1.5391990910855554E-6</v>
      </c>
      <c r="W50" s="15">
        <v>416.05799999999999</v>
      </c>
      <c r="X50">
        <f>ABS(W50-'Batch Converted LLH DD'!C33)</f>
        <v>0</v>
      </c>
    </row>
    <row r="51" spans="1:24" ht="16" x14ac:dyDescent="0.15">
      <c r="A51">
        <v>33</v>
      </c>
      <c r="B51">
        <v>57</v>
      </c>
      <c r="C51">
        <v>25.760900000159999</v>
      </c>
      <c r="D51">
        <v>116</v>
      </c>
      <c r="E51">
        <v>28</v>
      </c>
      <c r="F51">
        <v>5.5691100012000003</v>
      </c>
      <c r="G51">
        <v>374.4855096</v>
      </c>
      <c r="H51" t="s">
        <v>838</v>
      </c>
      <c r="I51" t="s">
        <v>567</v>
      </c>
      <c r="K51" s="15">
        <v>33</v>
      </c>
      <c r="L51">
        <v>57</v>
      </c>
      <c r="M51">
        <v>25.772729999999999</v>
      </c>
      <c r="N51">
        <f>K51+(L51/60)+(M51/3600)</f>
        <v>33.957159091666668</v>
      </c>
      <c r="O51">
        <f>ABS(N51-'Batch Converted LLH DD'!A34)</f>
        <v>3.5333300729689654E-9</v>
      </c>
      <c r="P51">
        <f>((O51/3600)*$AA$11)*(PI()/180)</f>
        <v>1.0925557110503578E-7</v>
      </c>
      <c r="Q51" s="15">
        <v>116</v>
      </c>
      <c r="R51">
        <v>28</v>
      </c>
      <c r="S51">
        <v>5.6275199999999996</v>
      </c>
      <c r="T51">
        <f>Q51+(R51/60)+(S51/3600)</f>
        <v>116.46822986666668</v>
      </c>
      <c r="U51">
        <f>ABS(T51-'Batch Converted LLH DD'!B34)</f>
        <v>4.0566675352238235E-8</v>
      </c>
      <c r="V51">
        <f>((U51/3600)*$AA$11)*(PI()/180)</f>
        <v>1.2543790678794857E-6</v>
      </c>
      <c r="W51" s="15">
        <v>373.74599999999998</v>
      </c>
      <c r="X51">
        <f>ABS(W51-'Batch Converted LLH DD'!C34)</f>
        <v>0</v>
      </c>
    </row>
    <row r="52" spans="1:24" ht="16" x14ac:dyDescent="0.15">
      <c r="A52">
        <v>33</v>
      </c>
      <c r="B52">
        <v>57</v>
      </c>
      <c r="C52">
        <v>11.756499999840001</v>
      </c>
      <c r="D52">
        <v>116</v>
      </c>
      <c r="E52">
        <v>28</v>
      </c>
      <c r="F52">
        <v>16.843550001600001</v>
      </c>
      <c r="G52">
        <v>340.20800639999993</v>
      </c>
      <c r="H52" t="s">
        <v>843</v>
      </c>
      <c r="I52" t="s">
        <v>567</v>
      </c>
      <c r="K52" s="15">
        <v>33</v>
      </c>
      <c r="L52">
        <v>57</v>
      </c>
      <c r="M52">
        <v>11.76834</v>
      </c>
      <c r="N52">
        <f>K52+(L52/60)+(M52/3600)</f>
        <v>33.953268983333338</v>
      </c>
      <c r="O52">
        <f>ABS(N52-'Batch Converted LLH DD'!A35)</f>
        <v>4.5333408138503728E-9</v>
      </c>
      <c r="P52">
        <f>((O52/3600)*$AA$11)*(PI()/180)</f>
        <v>1.4017731980947042E-7</v>
      </c>
      <c r="Q52" s="15">
        <v>116</v>
      </c>
      <c r="R52">
        <v>28</v>
      </c>
      <c r="S52">
        <v>16.901979999999998</v>
      </c>
      <c r="T52">
        <f>Q52+(R52/60)+(S52/3600)</f>
        <v>116.47136166111112</v>
      </c>
      <c r="U52">
        <f>ABS(T52-'Batch Converted LLH DD'!B35)</f>
        <v>2.9211122409833479E-8</v>
      </c>
      <c r="V52">
        <f>((U52/3600)*$AA$11)*(PI()/180)</f>
        <v>9.032492848379006E-7</v>
      </c>
      <c r="W52" s="15">
        <v>339.46800000000002</v>
      </c>
      <c r="X52">
        <f>ABS(W52-'Batch Converted LLH DD'!C35)</f>
        <v>0</v>
      </c>
    </row>
    <row r="53" spans="1:24" ht="16" x14ac:dyDescent="0.15">
      <c r="A53">
        <v>33</v>
      </c>
      <c r="B53">
        <v>57</v>
      </c>
      <c r="C53">
        <v>9.8342100000000006</v>
      </c>
      <c r="D53">
        <v>116</v>
      </c>
      <c r="E53">
        <v>28</v>
      </c>
      <c r="F53">
        <v>1.3097899991999999</v>
      </c>
      <c r="G53">
        <v>353.23973039999998</v>
      </c>
      <c r="H53" t="s">
        <v>848</v>
      </c>
      <c r="I53" t="s">
        <v>567</v>
      </c>
      <c r="K53" s="15">
        <v>33</v>
      </c>
      <c r="L53">
        <v>57</v>
      </c>
      <c r="M53">
        <v>9.84605</v>
      </c>
      <c r="N53">
        <f>K53+(L53/60)+(M53/3600)</f>
        <v>33.952735013888891</v>
      </c>
      <c r="O53">
        <f>ABS(N53-'Batch Converted LLH DD'!A36)</f>
        <v>5.3111079978407361E-9</v>
      </c>
      <c r="P53">
        <f>((O53/3600)*$AA$11)*(PI()/180)</f>
        <v>1.6422698290879699E-7</v>
      </c>
      <c r="Q53" s="15">
        <v>116</v>
      </c>
      <c r="R53">
        <v>28</v>
      </c>
      <c r="S53">
        <v>1.36822</v>
      </c>
      <c r="T53">
        <f>Q53+(R53/60)+(S53/3600)</f>
        <v>116.46704672777778</v>
      </c>
      <c r="U53">
        <f>ABS(T53-'Batch Converted LLH DD'!B36)</f>
        <v>1.4222223398974165E-9</v>
      </c>
      <c r="V53">
        <f>((U53/3600)*$AA$11)*(PI()/180)</f>
        <v>4.3977129443008974E-8</v>
      </c>
      <c r="W53" s="15">
        <v>352.5</v>
      </c>
      <c r="X53">
        <f>ABS(W53-'Batch Converted LLH DD'!C36)</f>
        <v>0</v>
      </c>
    </row>
    <row r="54" spans="1:24" ht="16" x14ac:dyDescent="0.15">
      <c r="A54">
        <v>33</v>
      </c>
      <c r="B54">
        <v>56</v>
      </c>
      <c r="C54">
        <v>56.69895000012</v>
      </c>
      <c r="D54">
        <v>116</v>
      </c>
      <c r="E54">
        <v>28</v>
      </c>
      <c r="F54">
        <v>10.987970001599999</v>
      </c>
      <c r="G54">
        <v>322.59696719999999</v>
      </c>
      <c r="H54" t="s">
        <v>853</v>
      </c>
      <c r="I54" t="s">
        <v>567</v>
      </c>
      <c r="K54" s="5">
        <v>33</v>
      </c>
      <c r="L54">
        <v>56</v>
      </c>
      <c r="M54">
        <v>56.710799999999999</v>
      </c>
      <c r="N54">
        <f>K54+(L54/60)+(M54/3600)</f>
        <v>33.949086333333327</v>
      </c>
      <c r="O54">
        <f>ABS(N54-'Batch Converted LLH DD'!A37)</f>
        <v>7.333298412959266E-10</v>
      </c>
      <c r="P54">
        <f>((O54/3600)*$AA$11)*(PI()/180)</f>
        <v>2.2675597514111847E-8</v>
      </c>
      <c r="Q54" s="15">
        <v>116</v>
      </c>
      <c r="R54">
        <v>28</v>
      </c>
      <c r="S54">
        <v>11.04641</v>
      </c>
      <c r="T54">
        <f>Q54+(R54/60)+(S54/3600)</f>
        <v>116.46973511388889</v>
      </c>
      <c r="U54">
        <f>ABS(T54-'Batch Converted LLH DD'!B37)</f>
        <v>2.0511109255494375E-8</v>
      </c>
      <c r="V54">
        <f>((U54/3600)*$AA$11)*(PI()/180)</f>
        <v>6.3423255383095545E-7</v>
      </c>
      <c r="W54" s="15">
        <v>321.85700000000003</v>
      </c>
      <c r="X54">
        <f>ABS(W54-'Batch Converted LLH DD'!C37)</f>
        <v>0</v>
      </c>
    </row>
    <row r="55" spans="1:24" s="16" customFormat="1" ht="16" x14ac:dyDescent="0.15">
      <c r="A55" s="16">
        <v>33</v>
      </c>
      <c r="B55" s="16">
        <v>56</v>
      </c>
      <c r="C55" s="16">
        <v>42.556649999999998</v>
      </c>
      <c r="D55" s="16">
        <v>116</v>
      </c>
      <c r="E55" s="16">
        <v>28</v>
      </c>
      <c r="F55" s="16">
        <v>6.6399499992000006</v>
      </c>
      <c r="G55" s="16">
        <v>309.52744799999999</v>
      </c>
      <c r="H55" s="16" t="s">
        <v>859</v>
      </c>
      <c r="I55" s="16" t="s">
        <v>567</v>
      </c>
      <c r="J55" s="52"/>
      <c r="K55" s="48">
        <v>33</v>
      </c>
      <c r="L55" s="16">
        <v>56</v>
      </c>
      <c r="M55" s="16">
        <v>42.568519999999999</v>
      </c>
      <c r="N55" s="16">
        <f>K55+(L55/60)+(M55/3600)</f>
        <v>33.945157922222222</v>
      </c>
      <c r="O55" s="16">
        <f>ABS(N55-'Batch Converted LLH DD'!A38)</f>
        <v>4.0777763388177846E-9</v>
      </c>
      <c r="P55" s="16">
        <f>((O55/3600)*$AA$11)*(PI()/180)</f>
        <v>1.2609062089740746E-7</v>
      </c>
      <c r="Q55" s="17">
        <v>116</v>
      </c>
      <c r="R55" s="16">
        <v>28</v>
      </c>
      <c r="S55" s="16">
        <v>6.6984000000000004</v>
      </c>
      <c r="T55" s="16">
        <f>Q55+(R55/60)+(S55/3600)</f>
        <v>116.46852733333334</v>
      </c>
      <c r="U55" s="16">
        <f>ABS(T55-'Batch Converted LLH DD'!B38)</f>
        <v>3.6666563119069906E-9</v>
      </c>
      <c r="V55" s="16">
        <f>((U55/3600)*$AA$11)*(PI()/180)</f>
        <v>1.1337820728043855E-7</v>
      </c>
      <c r="W55" s="17">
        <v>308.78699999999998</v>
      </c>
      <c r="X55" s="16">
        <f>ABS(W55-'Batch Converted LLH DD'!C38)</f>
        <v>0</v>
      </c>
    </row>
  </sheetData>
  <autoFilter ref="A4:X4" xr:uid="{61129B28-5815-8844-A052-A3A6986398BD}">
    <filterColumn colId="10" showButton="0"/>
    <filterColumn colId="11" showButton="0"/>
    <filterColumn colId="16" showButton="0"/>
    <filterColumn colId="17" showButton="0"/>
    <sortState xmlns:xlrd2="http://schemas.microsoft.com/office/spreadsheetml/2017/richdata2" ref="A5:X55">
      <sortCondition ref="H4:H55"/>
    </sortState>
  </autoFilter>
  <mergeCells count="6">
    <mergeCell ref="K4:M4"/>
    <mergeCell ref="Q4:S4"/>
    <mergeCell ref="A3:I3"/>
    <mergeCell ref="K3:X3"/>
    <mergeCell ref="A1:I2"/>
    <mergeCell ref="K1:Y2"/>
  </mergeCells>
  <conditionalFormatting sqref="U56:V1048576 O5:O1048576 U5:U55">
    <cfRule type="cellIs" dxfId="2" priority="6" operator="greaterThan">
      <formula>0.00000009</formula>
    </cfRule>
  </conditionalFormatting>
  <conditionalFormatting sqref="V5:V55">
    <cfRule type="cellIs" dxfId="1" priority="2" operator="greaterThan">
      <formula>0.01</formula>
    </cfRule>
  </conditionalFormatting>
  <conditionalFormatting sqref="P5:P55">
    <cfRule type="cellIs" dxfId="0" priority="1" operator="greaterThan">
      <formula>0.01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D70BD-246D-F94C-B489-21C39E643B2A}">
  <dimension ref="A1:R58"/>
  <sheetViews>
    <sheetView workbookViewId="0">
      <selection activeCell="F6" sqref="F6"/>
    </sheetView>
  </sheetViews>
  <sheetFormatPr baseColWidth="10" defaultColWidth="12" defaultRowHeight="13" x14ac:dyDescent="0.15"/>
  <cols>
    <col min="1" max="1" width="11" customWidth="1"/>
    <col min="2" max="2" width="12.3984375" customWidth="1"/>
    <col min="3" max="3" width="13" bestFit="1" customWidth="1"/>
    <col min="6" max="6" width="11" customWidth="1"/>
  </cols>
  <sheetData>
    <row r="1" spans="1:18" ht="13" customHeight="1" x14ac:dyDescent="0.15">
      <c r="A1" s="39" t="s">
        <v>1008</v>
      </c>
      <c r="B1" s="39"/>
      <c r="C1" s="39"/>
      <c r="D1" s="39"/>
      <c r="E1" s="39"/>
      <c r="F1" s="39"/>
      <c r="G1" s="53"/>
      <c r="H1" s="53"/>
      <c r="I1" s="53"/>
    </row>
    <row r="2" spans="1:18" ht="13" customHeight="1" x14ac:dyDescent="0.15">
      <c r="A2" s="39"/>
      <c r="B2" s="39"/>
      <c r="C2" s="39"/>
      <c r="D2" s="39"/>
      <c r="E2" s="39"/>
      <c r="F2" s="39"/>
      <c r="G2" s="53"/>
      <c r="H2" s="53"/>
      <c r="I2" s="53"/>
    </row>
    <row r="3" spans="1:18" x14ac:dyDescent="0.15">
      <c r="A3" s="39"/>
      <c r="B3" s="39"/>
      <c r="C3" s="39"/>
      <c r="D3" s="39"/>
      <c r="E3" s="39"/>
      <c r="F3" s="39"/>
      <c r="G3" s="53"/>
      <c r="H3" s="53"/>
      <c r="I3" s="53"/>
    </row>
    <row r="4" spans="1:18" ht="16" customHeight="1" x14ac:dyDescent="0.15">
      <c r="A4" s="39"/>
      <c r="B4" s="39"/>
      <c r="C4" s="39"/>
      <c r="D4" s="39"/>
      <c r="E4" s="39"/>
      <c r="F4" s="39"/>
      <c r="G4" s="53"/>
      <c r="H4" s="53"/>
      <c r="I4" s="53"/>
    </row>
    <row r="5" spans="1:18" x14ac:dyDescent="0.15">
      <c r="A5" s="5" t="s">
        <v>982</v>
      </c>
      <c r="B5" s="5" t="s">
        <v>983</v>
      </c>
      <c r="C5" s="5" t="s">
        <v>984</v>
      </c>
      <c r="D5" s="5" t="s">
        <v>539</v>
      </c>
      <c r="E5" s="5" t="s">
        <v>981</v>
      </c>
    </row>
    <row r="6" spans="1:18" ht="16" x14ac:dyDescent="0.15">
      <c r="A6" s="15">
        <v>33.6855118127</v>
      </c>
      <c r="B6">
        <v>117.06652792920001</v>
      </c>
      <c r="C6">
        <v>545.08399999999995</v>
      </c>
      <c r="D6" t="s">
        <v>560</v>
      </c>
      <c r="E6">
        <v>2017.5</v>
      </c>
    </row>
    <row r="7" spans="1:18" ht="16" x14ac:dyDescent="0.15">
      <c r="A7" s="15">
        <v>33.663801356100002</v>
      </c>
      <c r="B7">
        <v>117.0659580359</v>
      </c>
      <c r="C7">
        <v>507.37</v>
      </c>
      <c r="D7" t="s">
        <v>624</v>
      </c>
      <c r="E7">
        <v>2017.5</v>
      </c>
    </row>
    <row r="8" spans="1:18" ht="16" x14ac:dyDescent="0.15">
      <c r="A8" s="15">
        <v>33.677334854000001</v>
      </c>
      <c r="B8">
        <v>117.0660790317</v>
      </c>
      <c r="C8">
        <v>506.85399999999998</v>
      </c>
      <c r="D8" t="s">
        <v>631</v>
      </c>
      <c r="E8">
        <v>2017.5</v>
      </c>
      <c r="R8" s="23"/>
    </row>
    <row r="9" spans="1:18" ht="16" x14ac:dyDescent="0.15">
      <c r="A9" s="15">
        <v>33.685539883499999</v>
      </c>
      <c r="B9">
        <v>117.0757873343</v>
      </c>
      <c r="C9">
        <v>419.59899999999999</v>
      </c>
      <c r="D9" t="s">
        <v>698</v>
      </c>
      <c r="E9">
        <v>2017.5</v>
      </c>
    </row>
    <row r="10" spans="1:18" ht="16" x14ac:dyDescent="0.15">
      <c r="A10" s="15">
        <v>33.676209428699998</v>
      </c>
      <c r="B10">
        <v>117.1366409676</v>
      </c>
      <c r="C10">
        <v>403.28199999999998</v>
      </c>
      <c r="D10" t="s">
        <v>703</v>
      </c>
      <c r="E10">
        <v>2017.5</v>
      </c>
    </row>
    <row r="11" spans="1:18" ht="16" x14ac:dyDescent="0.15">
      <c r="A11" s="15">
        <v>33.676281365599998</v>
      </c>
      <c r="B11">
        <v>117.0846479417</v>
      </c>
      <c r="C11">
        <v>417.529</v>
      </c>
      <c r="D11" t="s">
        <v>709</v>
      </c>
      <c r="E11">
        <v>2017.5</v>
      </c>
    </row>
    <row r="12" spans="1:18" ht="16" x14ac:dyDescent="0.15">
      <c r="A12" s="15">
        <v>33.651693959200003</v>
      </c>
      <c r="B12">
        <v>117.08431194889999</v>
      </c>
      <c r="C12">
        <v>423.46</v>
      </c>
      <c r="D12" t="s">
        <v>715</v>
      </c>
      <c r="E12">
        <v>2017.5</v>
      </c>
    </row>
    <row r="13" spans="1:18" ht="16" x14ac:dyDescent="0.15">
      <c r="A13" s="15">
        <v>33.640000870900003</v>
      </c>
      <c r="B13">
        <v>117.0845345525</v>
      </c>
      <c r="C13">
        <v>428.13600000000002</v>
      </c>
      <c r="D13" t="s">
        <v>721</v>
      </c>
      <c r="E13">
        <v>2017.5</v>
      </c>
    </row>
    <row r="14" spans="1:18" ht="16" x14ac:dyDescent="0.15">
      <c r="A14" s="15">
        <v>33.639845256900003</v>
      </c>
      <c r="B14">
        <v>117.030963325</v>
      </c>
      <c r="C14">
        <v>587.76599999999996</v>
      </c>
      <c r="D14" t="s">
        <v>726</v>
      </c>
      <c r="E14">
        <v>2017.5</v>
      </c>
    </row>
    <row r="15" spans="1:18" ht="16" x14ac:dyDescent="0.15">
      <c r="A15" s="15">
        <v>33.615508030999997</v>
      </c>
      <c r="B15">
        <v>117.0316192331</v>
      </c>
      <c r="C15">
        <v>647.94000000000005</v>
      </c>
      <c r="D15" t="s">
        <v>732</v>
      </c>
      <c r="E15">
        <v>2017.5</v>
      </c>
    </row>
    <row r="16" spans="1:18" ht="16" x14ac:dyDescent="0.15">
      <c r="A16" s="15">
        <v>33.598119527199998</v>
      </c>
      <c r="B16">
        <v>117.09986367099999</v>
      </c>
      <c r="C16">
        <v>386.49599999999998</v>
      </c>
      <c r="D16" t="s">
        <v>738</v>
      </c>
      <c r="E16">
        <v>2017.5</v>
      </c>
    </row>
    <row r="17" spans="1:5" ht="16" x14ac:dyDescent="0.15">
      <c r="A17" s="15">
        <v>33.6764511903</v>
      </c>
      <c r="B17">
        <v>117.0329576135</v>
      </c>
      <c r="C17">
        <v>506.55099999999999</v>
      </c>
      <c r="D17" t="s">
        <v>743</v>
      </c>
      <c r="E17">
        <v>2017.5</v>
      </c>
    </row>
    <row r="18" spans="1:5" ht="16" x14ac:dyDescent="0.15">
      <c r="A18" s="15">
        <v>33.746537352300003</v>
      </c>
      <c r="B18">
        <v>117.3501690435</v>
      </c>
      <c r="C18">
        <v>603.04600000000005</v>
      </c>
      <c r="D18" t="s">
        <v>749</v>
      </c>
      <c r="E18">
        <v>2017.5</v>
      </c>
    </row>
    <row r="19" spans="1:5" ht="16" x14ac:dyDescent="0.15">
      <c r="A19" s="15">
        <v>33.7467806525</v>
      </c>
      <c r="B19">
        <v>117.3172889296</v>
      </c>
      <c r="C19">
        <v>559.37099999999998</v>
      </c>
      <c r="D19" t="s">
        <v>755</v>
      </c>
      <c r="E19">
        <v>2017.5</v>
      </c>
    </row>
    <row r="20" spans="1:5" ht="16" x14ac:dyDescent="0.15">
      <c r="A20" s="15">
        <v>33.718267286200003</v>
      </c>
      <c r="B20">
        <v>117.3153149356</v>
      </c>
      <c r="C20">
        <v>486.27499999999998</v>
      </c>
      <c r="D20" t="s">
        <v>761</v>
      </c>
      <c r="E20">
        <v>2017.5</v>
      </c>
    </row>
    <row r="21" spans="1:5" ht="16" x14ac:dyDescent="0.15">
      <c r="A21" s="15">
        <v>33.718080996099999</v>
      </c>
      <c r="B21">
        <v>117.2796548205</v>
      </c>
      <c r="C21">
        <v>448.67500000000001</v>
      </c>
      <c r="D21" t="s">
        <v>766</v>
      </c>
      <c r="E21">
        <v>2017.5</v>
      </c>
    </row>
    <row r="22" spans="1:5" ht="16" x14ac:dyDescent="0.15">
      <c r="A22" s="15">
        <v>33.688420850100002</v>
      </c>
      <c r="B22">
        <v>117.3462497557</v>
      </c>
      <c r="C22">
        <v>350.62299999999999</v>
      </c>
      <c r="D22" t="s">
        <v>772</v>
      </c>
      <c r="E22">
        <v>2017.5</v>
      </c>
    </row>
    <row r="23" spans="1:5" ht="16" x14ac:dyDescent="0.15">
      <c r="A23" s="15">
        <v>33.673853171899999</v>
      </c>
      <c r="B23">
        <v>117.31386884539999</v>
      </c>
      <c r="C23">
        <v>417.262</v>
      </c>
      <c r="D23" t="s">
        <v>777</v>
      </c>
      <c r="E23">
        <v>2017.5</v>
      </c>
    </row>
    <row r="24" spans="1:5" ht="16" x14ac:dyDescent="0.15">
      <c r="A24" s="15">
        <v>33.676678262999999</v>
      </c>
      <c r="B24">
        <v>117.34665536049999</v>
      </c>
      <c r="C24">
        <v>370.51299999999998</v>
      </c>
      <c r="D24" t="s">
        <v>783</v>
      </c>
      <c r="E24">
        <v>2017.5</v>
      </c>
    </row>
    <row r="25" spans="1:5" ht="16" x14ac:dyDescent="0.15">
      <c r="A25" s="15">
        <v>33.675908681099997</v>
      </c>
      <c r="B25">
        <v>117.2400946139</v>
      </c>
      <c r="C25">
        <v>414.62599999999998</v>
      </c>
      <c r="D25" t="s">
        <v>789</v>
      </c>
      <c r="E25">
        <v>2017.5</v>
      </c>
    </row>
    <row r="26" spans="1:5" ht="16" x14ac:dyDescent="0.15">
      <c r="A26" s="15">
        <v>33.718080996099999</v>
      </c>
      <c r="B26">
        <v>117.2796548205</v>
      </c>
      <c r="C26">
        <v>448.67500000000001</v>
      </c>
      <c r="D26" t="s">
        <v>766</v>
      </c>
      <c r="E26">
        <v>2017.5</v>
      </c>
    </row>
    <row r="27" spans="1:5" ht="16" x14ac:dyDescent="0.15">
      <c r="A27" s="15">
        <v>33.731794324299997</v>
      </c>
      <c r="B27">
        <v>117.2804308175</v>
      </c>
      <c r="C27">
        <v>459.416</v>
      </c>
      <c r="D27" t="s">
        <v>795</v>
      </c>
      <c r="E27">
        <v>2017.5</v>
      </c>
    </row>
    <row r="28" spans="1:5" ht="16" x14ac:dyDescent="0.15">
      <c r="A28" s="15">
        <v>33.732646253699997</v>
      </c>
      <c r="B28">
        <v>117.23544769759999</v>
      </c>
      <c r="C28">
        <v>438.64699999999999</v>
      </c>
      <c r="D28" t="s">
        <v>800</v>
      </c>
      <c r="E28">
        <v>2017.5</v>
      </c>
    </row>
    <row r="29" spans="1:5" ht="16" x14ac:dyDescent="0.15">
      <c r="A29" s="15">
        <v>33.746999762400002</v>
      </c>
      <c r="B29">
        <v>117.2822796146</v>
      </c>
      <c r="C29">
        <v>470.47</v>
      </c>
      <c r="D29" t="s">
        <v>807</v>
      </c>
      <c r="E29">
        <v>2017.5</v>
      </c>
    </row>
    <row r="30" spans="1:5" ht="16" x14ac:dyDescent="0.15">
      <c r="A30" s="15">
        <v>33.771354238900003</v>
      </c>
      <c r="B30">
        <v>117.2822169082</v>
      </c>
      <c r="C30">
        <v>469.11399999999998</v>
      </c>
      <c r="D30" t="s">
        <v>814</v>
      </c>
      <c r="E30">
        <v>2017.5</v>
      </c>
    </row>
    <row r="31" spans="1:5" ht="16" x14ac:dyDescent="0.15">
      <c r="A31" s="15">
        <v>33.760536540499999</v>
      </c>
      <c r="B31">
        <v>117.3189813269</v>
      </c>
      <c r="C31">
        <v>591.80399999999997</v>
      </c>
      <c r="D31" t="s">
        <v>819</v>
      </c>
      <c r="E31">
        <v>2017.5</v>
      </c>
    </row>
    <row r="32" spans="1:5" ht="16" x14ac:dyDescent="0.15">
      <c r="A32" s="15">
        <v>33.960736351800001</v>
      </c>
      <c r="B32">
        <v>116.4689536234</v>
      </c>
      <c r="C32">
        <v>414.48899999999998</v>
      </c>
      <c r="D32" t="s">
        <v>825</v>
      </c>
      <c r="E32">
        <v>2017.5</v>
      </c>
    </row>
    <row r="33" spans="1:5" ht="16" x14ac:dyDescent="0.15">
      <c r="A33" s="15">
        <v>33.960229522200002</v>
      </c>
      <c r="B33">
        <v>116.466460422</v>
      </c>
      <c r="C33">
        <v>416.05799999999999</v>
      </c>
      <c r="D33" t="s">
        <v>833</v>
      </c>
      <c r="E33">
        <v>2017.5</v>
      </c>
    </row>
    <row r="34" spans="1:5" ht="16" x14ac:dyDescent="0.15">
      <c r="A34" s="15">
        <v>33.957159095199998</v>
      </c>
      <c r="B34">
        <v>116.4682298261</v>
      </c>
      <c r="C34">
        <v>373.74599999999998</v>
      </c>
      <c r="D34" t="s">
        <v>838</v>
      </c>
      <c r="E34">
        <v>2017.5</v>
      </c>
    </row>
    <row r="35" spans="1:5" ht="16" x14ac:dyDescent="0.15">
      <c r="A35" s="15">
        <v>33.953268978799997</v>
      </c>
      <c r="B35">
        <v>116.4713616319</v>
      </c>
      <c r="C35">
        <v>339.46800000000002</v>
      </c>
      <c r="D35" t="s">
        <v>843</v>
      </c>
      <c r="E35">
        <v>2017.5</v>
      </c>
    </row>
    <row r="36" spans="1:5" ht="16" x14ac:dyDescent="0.15">
      <c r="A36" s="15">
        <v>33.952735019199999</v>
      </c>
      <c r="B36">
        <v>116.46704672920001</v>
      </c>
      <c r="C36">
        <v>352.5</v>
      </c>
      <c r="D36" t="s">
        <v>848</v>
      </c>
      <c r="E36">
        <v>2017.5</v>
      </c>
    </row>
    <row r="37" spans="1:5" ht="16" x14ac:dyDescent="0.15">
      <c r="A37" s="15">
        <v>33.949086332599997</v>
      </c>
      <c r="B37">
        <v>116.4697351344</v>
      </c>
      <c r="C37">
        <v>321.85700000000003</v>
      </c>
      <c r="D37" t="s">
        <v>853</v>
      </c>
      <c r="E37">
        <v>2017.5</v>
      </c>
    </row>
    <row r="38" spans="1:5" ht="16" x14ac:dyDescent="0.15">
      <c r="A38" s="15">
        <v>33.945157926299999</v>
      </c>
      <c r="B38">
        <v>116.468527337</v>
      </c>
      <c r="C38">
        <v>308.78699999999998</v>
      </c>
      <c r="D38" t="s">
        <v>859</v>
      </c>
      <c r="E38">
        <v>2017.5</v>
      </c>
    </row>
    <row r="39" spans="1:5" ht="16" x14ac:dyDescent="0.15">
      <c r="A39" s="15">
        <v>33.623638868199997</v>
      </c>
      <c r="B39">
        <v>117.00119060740001</v>
      </c>
      <c r="C39">
        <v>711.19100000000003</v>
      </c>
      <c r="D39" t="s">
        <v>646</v>
      </c>
      <c r="E39">
        <v>2011</v>
      </c>
    </row>
    <row r="40" spans="1:5" ht="16" x14ac:dyDescent="0.15">
      <c r="A40" s="15">
        <v>33.6081243832</v>
      </c>
      <c r="B40">
        <v>116.9663552861</v>
      </c>
      <c r="C40">
        <v>620.63</v>
      </c>
      <c r="D40" t="s">
        <v>655</v>
      </c>
      <c r="E40">
        <v>2011</v>
      </c>
    </row>
    <row r="41" spans="1:5" ht="16" x14ac:dyDescent="0.15">
      <c r="A41" s="15">
        <v>33.634929701899999</v>
      </c>
      <c r="B41">
        <v>116.95628894630001</v>
      </c>
      <c r="C41">
        <v>742.01800000000003</v>
      </c>
      <c r="D41" t="s">
        <v>656</v>
      </c>
      <c r="E41">
        <v>2011</v>
      </c>
    </row>
    <row r="42" spans="1:5" ht="16" x14ac:dyDescent="0.15">
      <c r="A42" s="15">
        <v>33.648148992000003</v>
      </c>
      <c r="B42">
        <v>116.95568883</v>
      </c>
      <c r="C42">
        <v>602.08699999999999</v>
      </c>
      <c r="D42" t="s">
        <v>662</v>
      </c>
      <c r="E42">
        <v>2011</v>
      </c>
    </row>
    <row r="43" spans="1:5" ht="16" x14ac:dyDescent="0.15">
      <c r="A43" s="15">
        <v>33.6613167653</v>
      </c>
      <c r="B43">
        <v>116.982597946</v>
      </c>
      <c r="C43">
        <v>569.54899999999998</v>
      </c>
      <c r="D43" t="s">
        <v>668</v>
      </c>
      <c r="E43">
        <v>2011</v>
      </c>
    </row>
    <row r="44" spans="1:5" ht="16" x14ac:dyDescent="0.15">
      <c r="A44" s="15">
        <v>33.685008617999998</v>
      </c>
      <c r="B44">
        <v>116.9436733701</v>
      </c>
      <c r="C44">
        <v>562.83100000000002</v>
      </c>
      <c r="D44" t="s">
        <v>674</v>
      </c>
      <c r="E44">
        <v>2011</v>
      </c>
    </row>
    <row r="45" spans="1:5" ht="16" x14ac:dyDescent="0.15">
      <c r="A45" s="15">
        <v>33.608395034600001</v>
      </c>
      <c r="B45">
        <v>116.9230780388</v>
      </c>
      <c r="C45">
        <v>747.66</v>
      </c>
      <c r="D45" t="s">
        <v>679</v>
      </c>
      <c r="E45">
        <v>2011</v>
      </c>
    </row>
    <row r="46" spans="1:5" ht="16" x14ac:dyDescent="0.15">
      <c r="A46" s="15">
        <v>33.675099433299998</v>
      </c>
      <c r="B46">
        <v>116.91022493520001</v>
      </c>
      <c r="C46">
        <v>619.38</v>
      </c>
      <c r="D46" t="s">
        <v>686</v>
      </c>
      <c r="E46">
        <v>2011</v>
      </c>
    </row>
    <row r="47" spans="1:5" ht="16" x14ac:dyDescent="0.15">
      <c r="A47" s="15">
        <v>33.686414629300003</v>
      </c>
      <c r="B47">
        <v>116.89144119069999</v>
      </c>
      <c r="C47">
        <v>796.65099999999995</v>
      </c>
      <c r="D47" t="s">
        <v>692</v>
      </c>
      <c r="E47">
        <v>2011</v>
      </c>
    </row>
    <row r="48" spans="1:5" ht="16" x14ac:dyDescent="0.15">
      <c r="A48" s="15">
        <v>33.8590690889</v>
      </c>
      <c r="B48">
        <v>116.51987010720001</v>
      </c>
      <c r="C48">
        <v>124.23399999999999</v>
      </c>
      <c r="D48" t="s">
        <v>584</v>
      </c>
      <c r="E48">
        <v>2007</v>
      </c>
    </row>
    <row r="49" spans="1:6" ht="16" x14ac:dyDescent="0.15">
      <c r="A49" s="15">
        <v>33.852140538800001</v>
      </c>
      <c r="B49">
        <v>116.51217201030001</v>
      </c>
      <c r="C49">
        <v>114.98399999999999</v>
      </c>
      <c r="D49" t="s">
        <v>593</v>
      </c>
      <c r="E49">
        <v>2007</v>
      </c>
    </row>
    <row r="50" spans="1:6" ht="16" x14ac:dyDescent="0.15">
      <c r="A50" s="15">
        <v>33.808423941199997</v>
      </c>
      <c r="B50">
        <v>116.4793188055</v>
      </c>
      <c r="C50">
        <v>72.356999999999999</v>
      </c>
      <c r="D50" t="s">
        <v>599</v>
      </c>
      <c r="E50">
        <v>2007</v>
      </c>
    </row>
    <row r="51" spans="1:6" ht="16" x14ac:dyDescent="0.15">
      <c r="A51" s="15">
        <v>33.786644848199998</v>
      </c>
      <c r="B51">
        <v>116.4668159468</v>
      </c>
      <c r="C51">
        <v>58.302999999999997</v>
      </c>
      <c r="D51" t="s">
        <v>603</v>
      </c>
      <c r="E51">
        <v>2007</v>
      </c>
    </row>
    <row r="52" spans="1:6" ht="16" x14ac:dyDescent="0.15">
      <c r="A52" s="15">
        <v>33.820379788399997</v>
      </c>
      <c r="B52">
        <v>116.48227556000001</v>
      </c>
      <c r="C52">
        <v>83.275000000000006</v>
      </c>
      <c r="D52" t="s">
        <v>609</v>
      </c>
      <c r="E52">
        <v>2007</v>
      </c>
    </row>
    <row r="53" spans="1:6" ht="16" x14ac:dyDescent="0.15">
      <c r="A53" s="15">
        <v>33.802890788500001</v>
      </c>
      <c r="B53">
        <v>116.4757681146</v>
      </c>
      <c r="C53">
        <v>75.081999999999994</v>
      </c>
      <c r="D53" t="s">
        <v>614</v>
      </c>
      <c r="E53">
        <v>2007</v>
      </c>
    </row>
    <row r="54" spans="1:6" ht="16" x14ac:dyDescent="0.15">
      <c r="A54" s="15">
        <v>33.791398200000003</v>
      </c>
      <c r="B54">
        <v>116.47309254530001</v>
      </c>
      <c r="C54">
        <v>62.802</v>
      </c>
      <c r="D54" t="s">
        <v>619</v>
      </c>
      <c r="E54">
        <v>2007</v>
      </c>
    </row>
    <row r="55" spans="1:6" ht="16" x14ac:dyDescent="0.15">
      <c r="A55" s="15">
        <v>33.795836900899999</v>
      </c>
      <c r="B55">
        <v>116.46977712349999</v>
      </c>
      <c r="C55">
        <v>63.255000000000003</v>
      </c>
      <c r="D55" t="s">
        <v>637</v>
      </c>
      <c r="E55">
        <v>2007</v>
      </c>
    </row>
    <row r="56" spans="1:6" ht="16" x14ac:dyDescent="0.15">
      <c r="A56" s="15">
        <v>34.029311131100002</v>
      </c>
      <c r="B56">
        <v>117.35847935380001</v>
      </c>
      <c r="C56">
        <v>229.136</v>
      </c>
      <c r="D56" t="s">
        <v>574</v>
      </c>
      <c r="E56">
        <v>1992.9</v>
      </c>
    </row>
    <row r="57" spans="1:6" ht="16" x14ac:dyDescent="0.15">
      <c r="F57" s="15"/>
    </row>
    <row r="58" spans="1:6" ht="16" x14ac:dyDescent="0.15">
      <c r="F58" s="15"/>
    </row>
  </sheetData>
  <mergeCells count="1">
    <mergeCell ref="A1: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Original Data Sheets</vt:lpstr>
      <vt:lpstr>Organized Data Formulas</vt:lpstr>
      <vt:lpstr>Organized Data Values</vt:lpstr>
      <vt:lpstr>LLH DD + check</vt:lpstr>
      <vt:lpstr>LLH DMS</vt:lpstr>
      <vt:lpstr>Batch Converted LLH 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Kathryn Hammar</cp:lastModifiedBy>
  <dcterms:created xsi:type="dcterms:W3CDTF">2023-05-11T22:16:49Z</dcterms:created>
  <dcterms:modified xsi:type="dcterms:W3CDTF">2023-05-26T22:29:39Z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or">
    <vt:lpwstr>Microsoft Reporting Services 12.0.0.0</vt:lpwstr>
  </property>
  <property fmtid="{D5CDD505-2E9C-101B-9397-08002B2CF9AE}" pid="3" name="Producer">
    <vt:lpwstr>Microsoft Reporting Services PDF Rendering Extension 12.0.0.0</vt:lpwstr>
  </property>
</Properties>
</file>