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lot\Desktop\"/>
    </mc:Choice>
  </mc:AlternateContent>
  <xr:revisionPtr revIDLastSave="0" documentId="13_ncr:1_{D595FB34-5730-4989-AD4E-8DA2B6846472}" xr6:coauthVersionLast="46" xr6:coauthVersionMax="46" xr10:uidLastSave="{00000000-0000-0000-0000-000000000000}"/>
  <bookViews>
    <workbookView xWindow="-108" yWindow="-108" windowWidth="23256" windowHeight="12576" xr2:uid="{5C432A9A-B589-4A01-9835-15B21408C7C9}"/>
  </bookViews>
  <sheets>
    <sheet name="Counter 1 PWM register values" sheetId="1" r:id="rId1"/>
    <sheet name="WS2812-2020 timings" sheetId="2" r:id="rId2"/>
  </sheets>
  <definedNames>
    <definedName name="A">'Counter 1 PWM register values'!$C$6</definedName>
    <definedName name="F_CPU_IO">'Counter 1 PWM register values'!$C$5</definedName>
    <definedName name="f0_T">'WS2812-2020 timings'!$I$9</definedName>
    <definedName name="f1_T">'WS2812-2020 timings'!$C$9</definedName>
    <definedName name="n">'Counter 1 PWM register values'!$C$6</definedName>
    <definedName name="T0_T">'WS2812-2020 timings'!$I$8</definedName>
    <definedName name="T0H">'WS2812-2020 timings'!$I$6</definedName>
    <definedName name="T0L">'WS2812-2020 timings'!$I$7</definedName>
    <definedName name="T1_T">'WS2812-2020 timings'!$C$8</definedName>
    <definedName name="T1H">'WS2812-2020 timings'!$C$6</definedName>
    <definedName name="T1L">'WS2812-2020 timings'!$C$7</definedName>
    <definedName name="Y">'Counter 1 PWM register values'!$C$6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2" l="1"/>
  <c r="I9" i="2" s="1" a="1"/>
  <c r="I9" i="2" s="1"/>
  <c r="C8" i="2" a="1"/>
  <c r="C8" i="2" s="1"/>
  <c r="C9" i="2" s="1"/>
  <c r="C9" i="1" s="1"/>
  <c r="C11" i="1" l="1"/>
  <c r="H11" i="1" s="1"/>
  <c r="C10" i="1"/>
  <c r="H10" i="1" s="1"/>
  <c r="F10" i="1" l="1"/>
  <c r="G10" i="1" s="1"/>
  <c r="F11" i="1"/>
  <c r="G11" i="1" s="1"/>
  <c r="I10" i="1"/>
  <c r="J11" i="1" l="1"/>
  <c r="I11" i="1"/>
  <c r="J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<sst xmlns="http://schemas.openxmlformats.org/spreadsheetml/2006/main" count="39" uniqueCount="28">
  <si>
    <t>Fast PWM mode register values</t>
  </si>
  <si>
    <t>Hz</t>
  </si>
  <si>
    <t>N=</t>
  </si>
  <si>
    <t>F_CPU_IO=</t>
  </si>
  <si>
    <t>CPU input frequency</t>
  </si>
  <si>
    <t>prescaller value</t>
  </si>
  <si>
    <t>WS2812-2020 timings</t>
  </si>
  <si>
    <t>HIGH</t>
  </si>
  <si>
    <t>LOW</t>
  </si>
  <si>
    <t>T1H=</t>
  </si>
  <si>
    <t>T0H=</t>
  </si>
  <si>
    <t>T1L=</t>
  </si>
  <si>
    <t>T0L=</t>
  </si>
  <si>
    <t>ns</t>
  </si>
  <si>
    <t>T1_T=</t>
  </si>
  <si>
    <t>T0_T=</t>
  </si>
  <si>
    <t>f1_T=</t>
  </si>
  <si>
    <t>f0_T=</t>
  </si>
  <si>
    <t>reg_ICR1=</t>
  </si>
  <si>
    <t>reg_OCR1A_H=</t>
  </si>
  <si>
    <t>reg_OCR1A_L=</t>
  </si>
  <si>
    <t>high time</t>
  </si>
  <si>
    <t>low time</t>
  </si>
  <si>
    <t>Target value</t>
  </si>
  <si>
    <t>Min</t>
  </si>
  <si>
    <t>Max</t>
  </si>
  <si>
    <t>valid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</si>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</sst>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2204-1ED5-40FB-A382-A3EB6A537D35}">
  <dimension ref="B3:J11"/>
  <sheetViews>
    <sheetView tabSelected="1" workbookViewId="0">
      <selection activeCell="F21" sqref="F21"/>
    </sheetView>
  </sheetViews>
  <sheetFormatPr baseColWidth="10" defaultRowHeight="14.4" x14ac:dyDescent="0.3"/>
  <cols>
    <col min="2" max="2" width="16.6640625" customWidth="1"/>
  </cols>
  <sheetData>
    <row r="3" spans="2:10" x14ac:dyDescent="0.3">
      <c r="B3" t="s">
        <v>0</v>
      </c>
    </row>
    <row r="5" spans="2:10" x14ac:dyDescent="0.3">
      <c r="B5" t="s">
        <v>3</v>
      </c>
      <c r="C5" s="1">
        <v>16000000</v>
      </c>
      <c r="D5" t="s">
        <v>1</v>
      </c>
      <c r="F5" t="s">
        <v>4</v>
      </c>
    </row>
    <row r="6" spans="2:10" x14ac:dyDescent="0.3">
      <c r="B6" t="s">
        <v>2</v>
      </c>
      <c r="C6">
        <v>1</v>
      </c>
      <c r="F6" t="s">
        <v>5</v>
      </c>
    </row>
    <row r="9" spans="2:10" x14ac:dyDescent="0.3">
      <c r="B9" t="s">
        <v>18</v>
      </c>
      <c r="C9">
        <f>ROUND((((F_CPU_IO/f1_T)/n)-1),0)</f>
        <v>15</v>
      </c>
      <c r="F9" t="s">
        <v>21</v>
      </c>
      <c r="G9" t="s">
        <v>26</v>
      </c>
      <c r="H9" t="s">
        <v>22</v>
      </c>
      <c r="I9" t="s">
        <v>26</v>
      </c>
      <c r="J9" t="s">
        <v>27</v>
      </c>
    </row>
    <row r="10" spans="2:10" x14ac:dyDescent="0.3">
      <c r="B10" t="s">
        <v>19</v>
      </c>
      <c r="C10">
        <f>ROUND(C9*(T1H/T1_T),0) - 1</f>
        <v>10</v>
      </c>
      <c r="F10">
        <f>(C10/F_CPU_IO)*1000000000</f>
        <v>625</v>
      </c>
      <c r="G10" t="b">
        <f>IF(AND('WS2812-2020 timings'!E6&lt; F10,F10 &lt; 'WS2812-2020 timings'!F6), TRUE)</f>
        <v>1</v>
      </c>
      <c r="H10">
        <f>(($C$9-C10+1)/F_CPU_IO)*1000000000</f>
        <v>375</v>
      </c>
      <c r="I10" t="b">
        <f>IF(AND('WS2812-2020 timings'!E7&lt; H10,H10 &lt; 'WS2812-2020 timings'!F7), TRUE)</f>
        <v>1</v>
      </c>
      <c r="J10">
        <f>F10+H10</f>
        <v>1000</v>
      </c>
    </row>
    <row r="11" spans="2:10" x14ac:dyDescent="0.3">
      <c r="B11" t="s">
        <v>20</v>
      </c>
      <c r="C11">
        <f>ROUND(C9*(T0H/T0_T),0) + 1</f>
        <v>6</v>
      </c>
      <c r="F11">
        <f>(C11/F_CPU_IO)*1000000000</f>
        <v>375</v>
      </c>
      <c r="G11" t="b">
        <f>IF(AND('WS2812-2020 timings'!K6&lt; F11,F11 &lt; 'WS2812-2020 timings'!L6), TRUE)</f>
        <v>1</v>
      </c>
      <c r="H11">
        <f>(($C$9-C11+1)/F_CPU_IO)*1000000000</f>
        <v>625</v>
      </c>
      <c r="I11" t="b">
        <f>IF(AND('WS2812-2020 timings'!K6&lt; F11,F11 &lt; 'WS2812-2020 timings'!L6), TRUE)</f>
        <v>1</v>
      </c>
      <c r="J11">
        <f>F11+H11</f>
        <v>1000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35F0-68EF-4CD4-A886-6E306E8DB0F0}">
  <dimension ref="B2:L9"/>
  <sheetViews>
    <sheetView workbookViewId="0">
      <selection activeCell="I7" sqref="I7"/>
    </sheetView>
  </sheetViews>
  <sheetFormatPr baseColWidth="10" defaultRowHeight="14.4" x14ac:dyDescent="0.3"/>
  <sheetData>
    <row r="2" spans="2:12" x14ac:dyDescent="0.3">
      <c r="B2" t="s">
        <v>6</v>
      </c>
    </row>
    <row r="5" spans="2:12" x14ac:dyDescent="0.3">
      <c r="B5" t="s">
        <v>7</v>
      </c>
      <c r="C5" t="s">
        <v>23</v>
      </c>
      <c r="E5" t="s">
        <v>24</v>
      </c>
      <c r="F5" t="s">
        <v>25</v>
      </c>
      <c r="H5" t="s">
        <v>8</v>
      </c>
      <c r="I5" t="s">
        <v>23</v>
      </c>
      <c r="K5" t="s">
        <v>24</v>
      </c>
      <c r="L5" t="s">
        <v>25</v>
      </c>
    </row>
    <row r="6" spans="2:12" x14ac:dyDescent="0.3">
      <c r="B6" t="s">
        <v>9</v>
      </c>
      <c r="C6">
        <v>700</v>
      </c>
      <c r="D6" t="s">
        <v>13</v>
      </c>
      <c r="E6">
        <v>580</v>
      </c>
      <c r="F6">
        <v>1000</v>
      </c>
      <c r="H6" t="s">
        <v>10</v>
      </c>
      <c r="I6">
        <v>300</v>
      </c>
      <c r="J6" t="s">
        <v>13</v>
      </c>
      <c r="K6">
        <v>220</v>
      </c>
      <c r="L6">
        <v>380</v>
      </c>
    </row>
    <row r="7" spans="2:12" x14ac:dyDescent="0.3">
      <c r="B7" t="s">
        <v>11</v>
      </c>
      <c r="C7">
        <v>300</v>
      </c>
      <c r="D7" t="s">
        <v>13</v>
      </c>
      <c r="E7">
        <v>220</v>
      </c>
      <c r="F7">
        <v>420</v>
      </c>
      <c r="H7" t="s">
        <v>12</v>
      </c>
      <c r="I7">
        <v>700</v>
      </c>
      <c r="J7" t="s">
        <v>13</v>
      </c>
      <c r="K7">
        <v>580</v>
      </c>
      <c r="L7">
        <v>1000</v>
      </c>
    </row>
    <row r="8" spans="2:12" x14ac:dyDescent="0.3">
      <c r="B8" t="s">
        <v>14</v>
      </c>
      <c r="C8" cm="1">
        <f t="array" ref="C8">T1L+T1H</f>
        <v>1000</v>
      </c>
      <c r="D8" t="s">
        <v>13</v>
      </c>
      <c r="H8" t="s">
        <v>15</v>
      </c>
      <c r="I8">
        <f>T0H+T0L</f>
        <v>1000</v>
      </c>
      <c r="J8" t="s">
        <v>13</v>
      </c>
    </row>
    <row r="9" spans="2:12" x14ac:dyDescent="0.3">
      <c r="B9" t="s">
        <v>16</v>
      </c>
      <c r="C9">
        <f>1/(T1_T*0.000000001)</f>
        <v>999999.99999999988</v>
      </c>
      <c r="D9" t="s">
        <v>1</v>
      </c>
      <c r="H9" t="s">
        <v>17</v>
      </c>
      <c r="I9" cm="1">
        <f t="array" ref="I9">1/(T0_T*0.000000001)</f>
        <v>999999.99999999988</v>
      </c>
      <c r="J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12</vt:i4>
      </vt:variant>
    </vt:vector>
  </HeadingPairs>
  <TitlesOfParts>
    <vt:vector size="14" baseType="lpstr">
      <vt:lpstr>Counter 1 PWM register values</vt:lpstr>
      <vt:lpstr>WS2812-2020 timings</vt:lpstr>
      <vt:lpstr>A</vt:lpstr>
      <vt:lpstr>F_CPU_IO</vt:lpstr>
      <vt:lpstr>f0_T</vt:lpstr>
      <vt:lpstr>f1_T</vt:lpstr>
      <vt:lpstr>n</vt:lpstr>
      <vt:lpstr>T0_T</vt:lpstr>
      <vt:lpstr>T0H</vt:lpstr>
      <vt:lpstr>T0L</vt:lpstr>
      <vt:lpstr>T1_T</vt:lpstr>
      <vt:lpstr>T1H</vt:lpstr>
      <vt:lpstr>T1L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Lancelot</dc:creator>
  <cp:lastModifiedBy>Lancelot</cp:lastModifiedBy>
  <dcterms:created xsi:type="dcterms:W3CDTF">2021-02-23T17:37:07Z</dcterms:created>
  <dcterms:modified xsi:type="dcterms:W3CDTF">2021-02-23T18:36:55Z</dcterms:modified>
</cp:coreProperties>
</file>