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eskillshq-my.sharepoint.com/personal/brennanm_sureskills_com/Documents/Desktop/Files for using with Lucas Alias/"/>
    </mc:Choice>
  </mc:AlternateContent>
  <xr:revisionPtr revIDLastSave="0" documentId="8_{0AF92ABA-AC8D-4380-A03F-CFDE291FBFCA}" xr6:coauthVersionLast="47" xr6:coauthVersionMax="47" xr10:uidLastSave="{00000000-0000-0000-0000-000000000000}"/>
  <bookViews>
    <workbookView xWindow="-120" yWindow="-120" windowWidth="29040" windowHeight="15990" firstSheet="1" activeTab="1" xr2:uid="{76F2D8FE-0054-4598-9C36-C1C28E4F078D}"/>
  </bookViews>
  <sheets>
    <sheet name="raw data" sheetId="1" r:id="rId1"/>
    <sheet name="analysis data" sheetId="2" r:id="rId2"/>
  </sheets>
  <definedNames>
    <definedName name="_xlnm._FilterDatabase" localSheetId="0" hidden="1">'raw data'!$E$1:$S$246</definedName>
    <definedName name="_xlnm._FilterDatabase" localSheetId="1" hidden="1">'analysis data'!$G$1:$AA$246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" i="2"/>
  <c r="I198" i="2"/>
  <c r="I201" i="2"/>
  <c r="I204" i="2"/>
  <c r="I207" i="2"/>
  <c r="I210" i="2"/>
  <c r="I213" i="2"/>
  <c r="I216" i="2"/>
  <c r="I231" i="2"/>
  <c r="I233" i="2"/>
  <c r="I235" i="2"/>
  <c r="I237" i="2"/>
  <c r="I239" i="2"/>
  <c r="I241" i="2"/>
  <c r="I243" i="2"/>
  <c r="I245" i="2"/>
  <c r="I219" i="2"/>
  <c r="I221" i="2"/>
  <c r="I223" i="2"/>
  <c r="I225" i="2"/>
  <c r="I227" i="2"/>
  <c r="I228" i="2"/>
  <c r="I229" i="2"/>
  <c r="I230" i="2"/>
  <c r="I196" i="2"/>
  <c r="I199" i="2"/>
  <c r="I202" i="2"/>
  <c r="I205" i="2"/>
  <c r="I208" i="2"/>
  <c r="I211" i="2"/>
  <c r="I214" i="2"/>
  <c r="I217" i="2"/>
  <c r="I165" i="2"/>
  <c r="I167" i="2"/>
  <c r="I169" i="2"/>
  <c r="I172" i="2"/>
  <c r="I176" i="2"/>
  <c r="I180" i="2"/>
  <c r="I184" i="2"/>
  <c r="I188" i="2"/>
  <c r="I149" i="2"/>
  <c r="I151" i="2"/>
  <c r="I153" i="2"/>
  <c r="I155" i="2"/>
  <c r="I157" i="2"/>
  <c r="I159" i="2"/>
  <c r="I161" i="2"/>
  <c r="I163" i="2"/>
  <c r="I2" i="2"/>
  <c r="I5" i="2"/>
  <c r="I8" i="2"/>
  <c r="I10" i="2"/>
  <c r="I12" i="2"/>
  <c r="I14" i="2"/>
  <c r="I20" i="2"/>
  <c r="I22" i="2"/>
  <c r="I24" i="2"/>
  <c r="I25" i="2"/>
  <c r="I3" i="2"/>
  <c r="I6" i="2"/>
  <c r="I18" i="2"/>
  <c r="I19" i="2"/>
  <c r="I21" i="2"/>
  <c r="I23" i="2"/>
  <c r="I4" i="2"/>
  <c r="I7" i="2"/>
  <c r="I9" i="2"/>
  <c r="I11" i="2"/>
  <c r="I13" i="2"/>
  <c r="I15" i="2"/>
  <c r="I16" i="2"/>
  <c r="I17" i="2"/>
  <c r="I26" i="2"/>
  <c r="I27" i="2"/>
  <c r="I28" i="2"/>
  <c r="I29" i="2"/>
  <c r="I30" i="2"/>
  <c r="I31" i="2"/>
  <c r="I32" i="2"/>
  <c r="I33" i="2"/>
  <c r="I156" i="2"/>
  <c r="I158" i="2"/>
  <c r="I160" i="2"/>
  <c r="I162" i="2"/>
  <c r="I164" i="2"/>
  <c r="I170" i="2"/>
  <c r="I173" i="2"/>
  <c r="I177" i="2"/>
  <c r="I181" i="2"/>
  <c r="I185" i="2"/>
  <c r="I189" i="2"/>
  <c r="I191" i="2"/>
  <c r="I193" i="2"/>
  <c r="I110" i="2"/>
  <c r="I113" i="2"/>
  <c r="I116" i="2"/>
  <c r="I119" i="2"/>
  <c r="I122" i="2"/>
  <c r="I133" i="2"/>
  <c r="I135" i="2"/>
  <c r="I137" i="2"/>
  <c r="I139" i="2"/>
  <c r="I141" i="2"/>
  <c r="I143" i="2"/>
  <c r="I145" i="2"/>
  <c r="I147" i="2"/>
  <c r="I104" i="2"/>
  <c r="I106" i="2"/>
  <c r="I108" i="2"/>
  <c r="I111" i="2"/>
  <c r="I114" i="2"/>
  <c r="I117" i="2"/>
  <c r="I120" i="2"/>
  <c r="I123" i="2"/>
  <c r="I134" i="2"/>
  <c r="I136" i="2"/>
  <c r="I138" i="2"/>
  <c r="I140" i="2"/>
  <c r="I142" i="2"/>
  <c r="I144" i="2"/>
  <c r="I146" i="2"/>
  <c r="I148" i="2"/>
  <c r="I125" i="2"/>
  <c r="I126" i="2"/>
  <c r="I127" i="2"/>
  <c r="I128" i="2"/>
  <c r="I129" i="2"/>
  <c r="I130" i="2"/>
  <c r="I131" i="2"/>
  <c r="I132" i="2"/>
  <c r="I105" i="2"/>
  <c r="I107" i="2"/>
  <c r="I109" i="2"/>
  <c r="I112" i="2"/>
  <c r="I115" i="2"/>
  <c r="I118" i="2"/>
  <c r="I121" i="2"/>
  <c r="I124" i="2"/>
  <c r="I166" i="2"/>
  <c r="I168" i="2"/>
  <c r="I171" i="2"/>
  <c r="I174" i="2"/>
  <c r="I178" i="2"/>
  <c r="I182" i="2"/>
  <c r="I186" i="2"/>
  <c r="I175" i="2"/>
  <c r="I179" i="2"/>
  <c r="I183" i="2"/>
  <c r="I187" i="2"/>
  <c r="I190" i="2"/>
  <c r="I192" i="2"/>
  <c r="I194" i="2"/>
  <c r="I150" i="2"/>
  <c r="I152" i="2"/>
  <c r="I154" i="2"/>
  <c r="I197" i="2"/>
  <c r="I200" i="2"/>
  <c r="I203" i="2"/>
  <c r="I206" i="2"/>
  <c r="I209" i="2"/>
  <c r="I212" i="2"/>
  <c r="I215" i="2"/>
  <c r="I218" i="2"/>
  <c r="I232" i="2"/>
  <c r="I234" i="2"/>
  <c r="I236" i="2"/>
  <c r="I238" i="2"/>
  <c r="I240" i="2"/>
  <c r="I242" i="2"/>
  <c r="I244" i="2"/>
  <c r="I246" i="2"/>
  <c r="I220" i="2"/>
  <c r="I222" i="2"/>
  <c r="I224" i="2"/>
  <c r="I226" i="2"/>
  <c r="I54" i="2"/>
  <c r="I55" i="2"/>
  <c r="I56" i="2"/>
  <c r="I57" i="2"/>
  <c r="I58" i="2"/>
  <c r="I59" i="2"/>
  <c r="I34" i="2"/>
  <c r="I36" i="2"/>
  <c r="I38" i="2"/>
  <c r="I40" i="2"/>
  <c r="I42" i="2"/>
  <c r="I44" i="2"/>
  <c r="I46" i="2"/>
  <c r="I49" i="2"/>
  <c r="I35" i="2"/>
  <c r="I37" i="2"/>
  <c r="I39" i="2"/>
  <c r="I41" i="2"/>
  <c r="I43" i="2"/>
  <c r="I45" i="2"/>
  <c r="I47" i="2"/>
  <c r="I50" i="2"/>
  <c r="I48" i="2"/>
  <c r="I51" i="2"/>
  <c r="I60" i="2"/>
  <c r="I61" i="2"/>
  <c r="I62" i="2"/>
  <c r="I63" i="2"/>
  <c r="I64" i="2"/>
  <c r="I65" i="2"/>
  <c r="I66" i="2"/>
  <c r="I67" i="2"/>
  <c r="I52" i="2"/>
  <c r="I53" i="2"/>
  <c r="I92" i="2"/>
  <c r="I94" i="2"/>
  <c r="I96" i="2"/>
  <c r="I98" i="2"/>
  <c r="I100" i="2"/>
  <c r="I102" i="2"/>
  <c r="I68" i="2"/>
  <c r="I70" i="2"/>
  <c r="I72" i="2"/>
  <c r="I74" i="2"/>
  <c r="I76" i="2"/>
  <c r="I78" i="2"/>
  <c r="I80" i="2"/>
  <c r="I81" i="2"/>
  <c r="I90" i="2"/>
  <c r="I91" i="2"/>
  <c r="I93" i="2"/>
  <c r="I95" i="2"/>
  <c r="I97" i="2"/>
  <c r="I99" i="2"/>
  <c r="I101" i="2"/>
  <c r="I103" i="2"/>
  <c r="I82" i="2"/>
  <c r="I83" i="2"/>
  <c r="I84" i="2"/>
  <c r="I85" i="2"/>
  <c r="I86" i="2"/>
  <c r="I87" i="2"/>
  <c r="I88" i="2"/>
  <c r="I89" i="2"/>
  <c r="I69" i="2"/>
  <c r="I71" i="2"/>
  <c r="I73" i="2"/>
  <c r="I75" i="2"/>
  <c r="I77" i="2"/>
  <c r="I79" i="2"/>
  <c r="I195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" i="1"/>
  <c r="S2" i="2" l="1"/>
  <c r="T2" i="2" s="1"/>
  <c r="S246" i="2"/>
  <c r="T246" i="2"/>
  <c r="S245" i="2"/>
  <c r="T245" i="2"/>
  <c r="S244" i="2"/>
  <c r="T244" i="2"/>
  <c r="S243" i="2"/>
  <c r="T243" i="2"/>
  <c r="S242" i="2"/>
  <c r="T242" i="2"/>
  <c r="S241" i="2"/>
  <c r="T241" i="2"/>
  <c r="S240" i="2"/>
  <c r="T240" i="2"/>
  <c r="S239" i="2"/>
  <c r="T239" i="2"/>
  <c r="S238" i="2"/>
  <c r="T238" i="2"/>
  <c r="S237" i="2"/>
  <c r="T237" i="2"/>
  <c r="S236" i="2"/>
  <c r="T236" i="2"/>
  <c r="S235" i="2"/>
  <c r="T235" i="2"/>
  <c r="S234" i="2"/>
  <c r="T234" i="2"/>
  <c r="S233" i="2"/>
  <c r="T233" i="2"/>
  <c r="S232" i="2"/>
  <c r="T232" i="2"/>
  <c r="S231" i="2"/>
  <c r="T231" i="2"/>
  <c r="S230" i="2"/>
  <c r="T230" i="2"/>
  <c r="S229" i="2"/>
  <c r="T229" i="2"/>
  <c r="S228" i="2"/>
  <c r="T228" i="2"/>
  <c r="S227" i="2"/>
  <c r="T227" i="2"/>
  <c r="S226" i="2"/>
  <c r="T226" i="2"/>
  <c r="S225" i="2"/>
  <c r="T225" i="2"/>
  <c r="S224" i="2"/>
  <c r="T224" i="2"/>
  <c r="S223" i="2"/>
  <c r="T223" i="2"/>
  <c r="S222" i="2"/>
  <c r="T222" i="2"/>
  <c r="S221" i="2"/>
  <c r="T221" i="2"/>
  <c r="S220" i="2"/>
  <c r="T220" i="2"/>
  <c r="S219" i="2"/>
  <c r="T219" i="2"/>
  <c r="S218" i="2"/>
  <c r="T218" i="2"/>
  <c r="S217" i="2"/>
  <c r="T217" i="2"/>
  <c r="S216" i="2"/>
  <c r="T216" i="2"/>
  <c r="S215" i="2"/>
  <c r="T215" i="2"/>
  <c r="S214" i="2"/>
  <c r="T214" i="2"/>
  <c r="S213" i="2"/>
  <c r="T213" i="2"/>
  <c r="S212" i="2"/>
  <c r="T212" i="2"/>
  <c r="S211" i="2"/>
  <c r="T211" i="2"/>
  <c r="S210" i="2"/>
  <c r="T210" i="2"/>
  <c r="S209" i="2"/>
  <c r="T209" i="2"/>
  <c r="S208" i="2"/>
  <c r="T208" i="2"/>
  <c r="S207" i="2"/>
  <c r="T207" i="2"/>
  <c r="S206" i="2"/>
  <c r="T206" i="2"/>
  <c r="S205" i="2"/>
  <c r="T205" i="2"/>
  <c r="S204" i="2"/>
  <c r="T204" i="2"/>
  <c r="S203" i="2"/>
  <c r="T203" i="2"/>
  <c r="S202" i="2"/>
  <c r="T202" i="2"/>
  <c r="S201" i="2"/>
  <c r="T201" i="2"/>
  <c r="S200" i="2"/>
  <c r="T200" i="2"/>
  <c r="S199" i="2"/>
  <c r="T199" i="2"/>
  <c r="S198" i="2"/>
  <c r="T198" i="2"/>
  <c r="S197" i="2"/>
  <c r="T197" i="2"/>
  <c r="S196" i="2"/>
  <c r="T196" i="2"/>
  <c r="S195" i="2"/>
  <c r="T195" i="2"/>
  <c r="D14" i="2" s="1"/>
  <c r="S194" i="2"/>
  <c r="T194" i="2"/>
  <c r="S193" i="2"/>
  <c r="T193" i="2"/>
  <c r="S192" i="2"/>
  <c r="T192" i="2"/>
  <c r="S191" i="2"/>
  <c r="T191" i="2"/>
  <c r="S190" i="2"/>
  <c r="T190" i="2"/>
  <c r="S189" i="2"/>
  <c r="T189" i="2"/>
  <c r="S188" i="2"/>
  <c r="T188" i="2"/>
  <c r="S187" i="2"/>
  <c r="T187" i="2"/>
  <c r="S186" i="2"/>
  <c r="T186" i="2"/>
  <c r="S185" i="2"/>
  <c r="T185" i="2"/>
  <c r="S184" i="2"/>
  <c r="T184" i="2"/>
  <c r="S183" i="2"/>
  <c r="T183" i="2"/>
  <c r="S182" i="2"/>
  <c r="T182" i="2"/>
  <c r="S181" i="2"/>
  <c r="T181" i="2"/>
  <c r="S180" i="2"/>
  <c r="T180" i="2"/>
  <c r="S179" i="2"/>
  <c r="T179" i="2"/>
  <c r="S178" i="2"/>
  <c r="T178" i="2"/>
  <c r="S177" i="2"/>
  <c r="T177" i="2"/>
  <c r="S176" i="2"/>
  <c r="T176" i="2"/>
  <c r="S175" i="2"/>
  <c r="T175" i="2"/>
  <c r="S174" i="2"/>
  <c r="T174" i="2"/>
  <c r="S173" i="2"/>
  <c r="T173" i="2"/>
  <c r="S172" i="2"/>
  <c r="T172" i="2"/>
  <c r="S171" i="2"/>
  <c r="T171" i="2"/>
  <c r="S170" i="2"/>
  <c r="T170" i="2"/>
  <c r="S169" i="2"/>
  <c r="T169" i="2"/>
  <c r="S168" i="2"/>
  <c r="T168" i="2"/>
  <c r="S167" i="2"/>
  <c r="T167" i="2"/>
  <c r="S166" i="2"/>
  <c r="T166" i="2"/>
  <c r="S165" i="2"/>
  <c r="T165" i="2"/>
  <c r="S164" i="2"/>
  <c r="T164" i="2"/>
  <c r="S163" i="2"/>
  <c r="T163" i="2"/>
  <c r="S162" i="2"/>
  <c r="T162" i="2"/>
  <c r="S161" i="2"/>
  <c r="T161" i="2"/>
  <c r="S160" i="2"/>
  <c r="T160" i="2"/>
  <c r="S159" i="2"/>
  <c r="T159" i="2"/>
  <c r="S158" i="2"/>
  <c r="T158" i="2"/>
  <c r="S157" i="2"/>
  <c r="T157" i="2"/>
  <c r="S156" i="2"/>
  <c r="T156" i="2"/>
  <c r="S155" i="2"/>
  <c r="T155" i="2"/>
  <c r="S154" i="2"/>
  <c r="T154" i="2"/>
  <c r="S153" i="2"/>
  <c r="T153" i="2"/>
  <c r="S152" i="2"/>
  <c r="T152" i="2"/>
  <c r="S151" i="2"/>
  <c r="T151" i="2"/>
  <c r="S150" i="2"/>
  <c r="T150" i="2"/>
  <c r="S149" i="2"/>
  <c r="T149" i="2"/>
  <c r="D13" i="2" s="1"/>
  <c r="S148" i="2"/>
  <c r="T148" i="2"/>
  <c r="S147" i="2"/>
  <c r="T147" i="2"/>
  <c r="S146" i="2"/>
  <c r="T146" i="2"/>
  <c r="S145" i="2"/>
  <c r="T145" i="2"/>
  <c r="S144" i="2"/>
  <c r="T144" i="2"/>
  <c r="S143" i="2"/>
  <c r="T143" i="2"/>
  <c r="S142" i="2"/>
  <c r="T142" i="2"/>
  <c r="S141" i="2"/>
  <c r="T141" i="2"/>
  <c r="S140" i="2"/>
  <c r="T140" i="2"/>
  <c r="S139" i="2"/>
  <c r="T139" i="2"/>
  <c r="S138" i="2"/>
  <c r="T138" i="2"/>
  <c r="S137" i="2"/>
  <c r="T137" i="2"/>
  <c r="S136" i="2"/>
  <c r="T136" i="2"/>
  <c r="S135" i="2"/>
  <c r="T135" i="2"/>
  <c r="S134" i="2"/>
  <c r="T134" i="2"/>
  <c r="S133" i="2"/>
  <c r="T133" i="2"/>
  <c r="S132" i="2"/>
  <c r="T132" i="2"/>
  <c r="S131" i="2"/>
  <c r="T131" i="2"/>
  <c r="S130" i="2"/>
  <c r="T130" i="2"/>
  <c r="S129" i="2"/>
  <c r="T129" i="2"/>
  <c r="S128" i="2"/>
  <c r="T128" i="2"/>
  <c r="S127" i="2"/>
  <c r="T127" i="2"/>
  <c r="S126" i="2"/>
  <c r="T126" i="2"/>
  <c r="S125" i="2"/>
  <c r="T125" i="2"/>
  <c r="S124" i="2"/>
  <c r="T124" i="2"/>
  <c r="S123" i="2"/>
  <c r="T123" i="2"/>
  <c r="S122" i="2"/>
  <c r="T122" i="2"/>
  <c r="S121" i="2"/>
  <c r="T121" i="2"/>
  <c r="S120" i="2"/>
  <c r="T120" i="2"/>
  <c r="S119" i="2"/>
  <c r="T119" i="2"/>
  <c r="S118" i="2"/>
  <c r="T118" i="2"/>
  <c r="S117" i="2"/>
  <c r="T117" i="2"/>
  <c r="S116" i="2"/>
  <c r="T116" i="2"/>
  <c r="S115" i="2"/>
  <c r="T115" i="2"/>
  <c r="S114" i="2"/>
  <c r="T114" i="2"/>
  <c r="S113" i="2"/>
  <c r="T113" i="2"/>
  <c r="S112" i="2"/>
  <c r="T112" i="2"/>
  <c r="S111" i="2"/>
  <c r="T111" i="2"/>
  <c r="S110" i="2"/>
  <c r="T110" i="2"/>
  <c r="S109" i="2"/>
  <c r="T109" i="2"/>
  <c r="S108" i="2"/>
  <c r="T108" i="2"/>
  <c r="S107" i="2"/>
  <c r="T107" i="2"/>
  <c r="S106" i="2"/>
  <c r="T106" i="2"/>
  <c r="S105" i="2"/>
  <c r="T105" i="2"/>
  <c r="S104" i="2"/>
  <c r="T104" i="2"/>
  <c r="S103" i="2"/>
  <c r="T103" i="2"/>
  <c r="S102" i="2"/>
  <c r="T102" i="2"/>
  <c r="S101" i="2"/>
  <c r="T101" i="2"/>
  <c r="S100" i="2"/>
  <c r="T100" i="2"/>
  <c r="S99" i="2"/>
  <c r="T99" i="2"/>
  <c r="S98" i="2"/>
  <c r="T98" i="2"/>
  <c r="S97" i="2"/>
  <c r="T97" i="2"/>
  <c r="S96" i="2"/>
  <c r="T96" i="2"/>
  <c r="S95" i="2"/>
  <c r="T95" i="2"/>
  <c r="S94" i="2"/>
  <c r="T94" i="2"/>
  <c r="S93" i="2"/>
  <c r="T93" i="2"/>
  <c r="S92" i="2"/>
  <c r="T92" i="2"/>
  <c r="S91" i="2"/>
  <c r="T91" i="2"/>
  <c r="S90" i="2"/>
  <c r="T90" i="2"/>
  <c r="S89" i="2"/>
  <c r="T89" i="2"/>
  <c r="S88" i="2"/>
  <c r="T88" i="2"/>
  <c r="S87" i="2"/>
  <c r="T87" i="2"/>
  <c r="S86" i="2"/>
  <c r="T86" i="2"/>
  <c r="S85" i="2"/>
  <c r="T85" i="2"/>
  <c r="S84" i="2"/>
  <c r="T84" i="2"/>
  <c r="S83" i="2"/>
  <c r="T83" i="2"/>
  <c r="S82" i="2"/>
  <c r="T82" i="2"/>
  <c r="S81" i="2"/>
  <c r="T81" i="2"/>
  <c r="S80" i="2"/>
  <c r="T80" i="2"/>
  <c r="S79" i="2"/>
  <c r="T79" i="2"/>
  <c r="S78" i="2"/>
  <c r="T78" i="2"/>
  <c r="S77" i="2"/>
  <c r="T77" i="2"/>
  <c r="S76" i="2"/>
  <c r="T76" i="2"/>
  <c r="S75" i="2"/>
  <c r="T75" i="2"/>
  <c r="S74" i="2"/>
  <c r="T74" i="2"/>
  <c r="S73" i="2"/>
  <c r="T73" i="2"/>
  <c r="S72" i="2"/>
  <c r="T72" i="2"/>
  <c r="S71" i="2"/>
  <c r="T71" i="2"/>
  <c r="S70" i="2"/>
  <c r="T70" i="2"/>
  <c r="S69" i="2"/>
  <c r="T69" i="2"/>
  <c r="S68" i="2"/>
  <c r="T68" i="2"/>
  <c r="C14" i="2" s="1"/>
  <c r="S67" i="2"/>
  <c r="T67" i="2"/>
  <c r="S66" i="2"/>
  <c r="T66" i="2"/>
  <c r="S65" i="2"/>
  <c r="T65" i="2"/>
  <c r="S64" i="2"/>
  <c r="T64" i="2"/>
  <c r="S63" i="2"/>
  <c r="T63" i="2"/>
  <c r="S62" i="2"/>
  <c r="T62" i="2"/>
  <c r="S61" i="2"/>
  <c r="T61" i="2"/>
  <c r="S60" i="2"/>
  <c r="T60" i="2"/>
  <c r="S59" i="2"/>
  <c r="T59" i="2"/>
  <c r="S58" i="2"/>
  <c r="T58" i="2"/>
  <c r="S57" i="2"/>
  <c r="T57" i="2"/>
  <c r="S56" i="2"/>
  <c r="T56" i="2"/>
  <c r="S55" i="2"/>
  <c r="T55" i="2"/>
  <c r="S54" i="2"/>
  <c r="T54" i="2"/>
  <c r="S53" i="2"/>
  <c r="T53" i="2"/>
  <c r="S52" i="2"/>
  <c r="T52" i="2"/>
  <c r="S51" i="2"/>
  <c r="T51" i="2"/>
  <c r="S50" i="2"/>
  <c r="T50" i="2"/>
  <c r="S49" i="2"/>
  <c r="T49" i="2"/>
  <c r="S48" i="2"/>
  <c r="T48" i="2"/>
  <c r="S47" i="2"/>
  <c r="T47" i="2"/>
  <c r="S46" i="2"/>
  <c r="T46" i="2"/>
  <c r="S45" i="2"/>
  <c r="T45" i="2"/>
  <c r="S44" i="2"/>
  <c r="T44" i="2"/>
  <c r="S43" i="2"/>
  <c r="T43" i="2"/>
  <c r="S42" i="2"/>
  <c r="T42" i="2"/>
  <c r="S41" i="2"/>
  <c r="T41" i="2"/>
  <c r="S40" i="2"/>
  <c r="T40" i="2"/>
  <c r="S39" i="2"/>
  <c r="T39" i="2"/>
  <c r="S38" i="2"/>
  <c r="T38" i="2"/>
  <c r="S37" i="2"/>
  <c r="T37" i="2"/>
  <c r="S36" i="2"/>
  <c r="T36" i="2"/>
  <c r="S35" i="2"/>
  <c r="T35" i="2"/>
  <c r="S34" i="2"/>
  <c r="T34" i="2"/>
  <c r="C13" i="2" s="1"/>
  <c r="S33" i="2"/>
  <c r="T33" i="2"/>
  <c r="S32" i="2"/>
  <c r="T32" i="2"/>
  <c r="S31" i="2"/>
  <c r="T31" i="2"/>
  <c r="S30" i="2"/>
  <c r="T30" i="2"/>
  <c r="S29" i="2"/>
  <c r="T29" i="2"/>
  <c r="S28" i="2"/>
  <c r="T28" i="2"/>
  <c r="S27" i="2"/>
  <c r="T27" i="2"/>
  <c r="S26" i="2"/>
  <c r="T26" i="2"/>
  <c r="S25" i="2"/>
  <c r="T25" i="2"/>
  <c r="S24" i="2"/>
  <c r="T24" i="2"/>
  <c r="S23" i="2"/>
  <c r="T23" i="2"/>
  <c r="S22" i="2"/>
  <c r="T22" i="2"/>
  <c r="S21" i="2"/>
  <c r="T21" i="2"/>
  <c r="S20" i="2"/>
  <c r="T20" i="2"/>
  <c r="S19" i="2"/>
  <c r="T19" i="2"/>
  <c r="S18" i="2"/>
  <c r="T18" i="2"/>
  <c r="S17" i="2"/>
  <c r="T17" i="2"/>
  <c r="S16" i="2"/>
  <c r="T16" i="2"/>
  <c r="S15" i="2"/>
  <c r="T15" i="2"/>
  <c r="S14" i="2"/>
  <c r="T14" i="2"/>
  <c r="S13" i="2"/>
  <c r="T13" i="2"/>
  <c r="S12" i="2"/>
  <c r="T12" i="2"/>
  <c r="S11" i="2"/>
  <c r="T11" i="2"/>
  <c r="S10" i="2"/>
  <c r="T10" i="2"/>
  <c r="S9" i="2"/>
  <c r="T9" i="2"/>
  <c r="S8" i="2"/>
  <c r="T8" i="2"/>
  <c r="S7" i="2"/>
  <c r="T7" i="2"/>
  <c r="S6" i="2"/>
  <c r="T6" i="2"/>
  <c r="S5" i="2"/>
  <c r="T5" i="2"/>
  <c r="S4" i="2"/>
  <c r="T4" i="2"/>
  <c r="S3" i="2"/>
  <c r="T3" i="2"/>
  <c r="D12" i="2" l="1"/>
  <c r="D6" i="2"/>
  <c r="E13" i="2"/>
  <c r="E14" i="2"/>
  <c r="C12" i="2"/>
  <c r="C6" i="2"/>
  <c r="E6" i="2" l="1"/>
  <c r="E12" i="2"/>
</calcChain>
</file>

<file path=xl/sharedStrings.xml><?xml version="1.0" encoding="utf-8"?>
<sst xmlns="http://schemas.openxmlformats.org/spreadsheetml/2006/main" count="3482" uniqueCount="156">
  <si>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</si>
  <si>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</si>
  <si>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</si>
  <si>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</si>
  <si>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</si>
  <si>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</si>
  <si>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</si>
  <si>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</si>
  <si>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</si>
  <si>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</si>
  <si>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</si>
  <si>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</si>
  <si>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</si>
  <si>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</si>
  <si>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</si>
  <si>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</si>
  <si>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</si>
  <si>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</si>
  <si>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</si>
  <si>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</si>
  <si>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</si>
  <si>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</si>
  <si>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</si>
  <si>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</si>
  <si>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</si>
  <si>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</si>
  <si>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</si>
  <si>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</si>
  <si>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</si>
  <si>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</si>
  <si>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</si>
  <si>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</si>
  <si>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ROAD BIKES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</si>
  <si>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</si>
  <si>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</si>
  <si>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</si>
  <si>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</si>
  <si>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</si>
  <si>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</si>
  <si>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</si>
  <si>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TOURING BIKES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</si>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</sst>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7" fontId="0" fillId="0" borderId="1" xfId="0" applyNumberFormat="1" applyBorder="1"/>
    <xf numFmtId="10" fontId="0" fillId="0" borderId="1" xfId="0" applyNumberFormat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top" wrapText="1"/>
    </xf>
    <xf numFmtId="1" fontId="0" fillId="0" borderId="0" xfId="1" applyNumberFormat="1" applyFont="1"/>
    <xf numFmtId="1" fontId="0" fillId="0" borderId="0" xfId="0" applyNumberFormat="1"/>
    <xf numFmtId="2" fontId="2" fillId="3" borderId="0" xfId="0" applyNumberFormat="1" applyFont="1" applyFill="1" applyAlignment="1">
      <alignment horizontal="center" vertical="top" wrapText="1"/>
    </xf>
    <xf numFmtId="10" fontId="0" fillId="0" borderId="1" xfId="0" applyNumberFormat="1" applyBorder="1"/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workbookViewId="0">
      <selection sqref="A1:XFD1048576"/>
    </sheetView>
  </sheetViews>
  <sheetFormatPr defaultRowHeight="15"/>
  <cols>
    <col min="1" max="1" width="5.140625" customWidth="1"/>
    <col min="4" max="4" width="9.140625" customWidth="1"/>
    <col min="5" max="5" width="10.140625" bestFit="1" customWidth="1"/>
    <col min="6" max="6" width="12.7109375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bestFit="1" customWidth="1"/>
    <col min="20" max="20" width="12.42578125" customWidth="1"/>
    <col min="21" max="21" width="8.42578125" bestFit="1" customWidth="1"/>
    <col min="22" max="22" width="10.42578125" customWidth="1"/>
    <col min="23" max="23" width="39.7109375" bestFit="1" customWidth="1"/>
    <col min="25" max="25" width="10.5703125" customWidth="1"/>
  </cols>
  <sheetData>
    <row r="1" spans="1:25" ht="31.5" customHeight="1">
      <c r="E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>
      <c r="E2">
        <v>1001</v>
      </c>
      <c r="F2" t="s">
        <v>20</v>
      </c>
      <c r="H2" t="s">
        <v>21</v>
      </c>
      <c r="I2" t="s">
        <v>22</v>
      </c>
      <c r="J2" s="2">
        <v>44986</v>
      </c>
      <c r="M2" s="1">
        <v>840</v>
      </c>
      <c r="N2" s="1">
        <v>1200</v>
      </c>
      <c r="O2">
        <v>2</v>
      </c>
      <c r="P2" s="1"/>
      <c r="Q2" s="1"/>
      <c r="R2" s="1">
        <f>P2+Q2</f>
        <v>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>
      <c r="E3">
        <v>1002</v>
      </c>
      <c r="F3" t="s">
        <v>20</v>
      </c>
      <c r="H3" t="s">
        <v>21</v>
      </c>
      <c r="I3" t="s">
        <v>27</v>
      </c>
      <c r="J3" s="2">
        <v>44987</v>
      </c>
      <c r="M3" s="1">
        <v>1050</v>
      </c>
      <c r="N3" s="1">
        <v>1500</v>
      </c>
      <c r="O3">
        <v>1</v>
      </c>
      <c r="P3" s="1"/>
      <c r="Q3" s="1"/>
      <c r="R3" s="1">
        <f t="shared" ref="R3:R66" si="0">P3+Q3</f>
        <v>0</v>
      </c>
      <c r="S3" t="s">
        <v>28</v>
      </c>
      <c r="T3" t="s">
        <v>29</v>
      </c>
      <c r="U3">
        <v>2002</v>
      </c>
      <c r="V3">
        <v>3002</v>
      </c>
      <c r="W3" t="s">
        <v>30</v>
      </c>
      <c r="X3" t="s">
        <v>31</v>
      </c>
      <c r="Y3">
        <v>22</v>
      </c>
    </row>
    <row r="4" spans="1:25">
      <c r="E4">
        <v>1003</v>
      </c>
      <c r="F4" t="s">
        <v>32</v>
      </c>
      <c r="H4" t="s">
        <v>33</v>
      </c>
      <c r="I4" t="s">
        <v>34</v>
      </c>
      <c r="J4" s="2">
        <v>44988</v>
      </c>
      <c r="M4" s="1">
        <v>1260</v>
      </c>
      <c r="N4" s="1">
        <v>1800</v>
      </c>
      <c r="O4">
        <v>3</v>
      </c>
      <c r="P4" s="1"/>
      <c r="Q4" s="1"/>
      <c r="R4" s="1">
        <f t="shared" si="0"/>
        <v>0</v>
      </c>
      <c r="S4" t="s">
        <v>23</v>
      </c>
      <c r="T4" t="s">
        <v>35</v>
      </c>
      <c r="U4">
        <v>2003</v>
      </c>
      <c r="V4">
        <v>3003</v>
      </c>
      <c r="W4" t="s">
        <v>36</v>
      </c>
      <c r="X4" t="s">
        <v>26</v>
      </c>
      <c r="Y4">
        <v>18</v>
      </c>
    </row>
    <row r="5" spans="1:25">
      <c r="B5" s="3">
        <v>2022</v>
      </c>
      <c r="C5" s="3">
        <v>2023</v>
      </c>
      <c r="D5" t="s">
        <v>37</v>
      </c>
      <c r="E5">
        <v>1004</v>
      </c>
      <c r="F5" t="s">
        <v>32</v>
      </c>
      <c r="H5" t="s">
        <v>33</v>
      </c>
      <c r="I5" t="s">
        <v>38</v>
      </c>
      <c r="J5" s="2">
        <v>44989</v>
      </c>
      <c r="M5" s="1">
        <v>1470</v>
      </c>
      <c r="N5" s="1">
        <v>2100</v>
      </c>
      <c r="O5">
        <v>1</v>
      </c>
      <c r="P5" s="1"/>
      <c r="Q5" s="1"/>
      <c r="R5" s="1">
        <f t="shared" si="0"/>
        <v>0</v>
      </c>
      <c r="S5" t="s">
        <v>23</v>
      </c>
      <c r="T5" t="s">
        <v>24</v>
      </c>
      <c r="U5">
        <v>2004</v>
      </c>
      <c r="V5">
        <v>3004</v>
      </c>
      <c r="W5" t="s">
        <v>39</v>
      </c>
      <c r="X5" t="s">
        <v>31</v>
      </c>
      <c r="Y5">
        <v>16</v>
      </c>
    </row>
    <row r="6" spans="1:25">
      <c r="B6" s="5"/>
      <c r="C6" s="5"/>
      <c r="D6" s="6"/>
      <c r="E6">
        <v>1005</v>
      </c>
      <c r="F6" t="s">
        <v>40</v>
      </c>
      <c r="H6" t="s">
        <v>41</v>
      </c>
      <c r="I6" t="s">
        <v>42</v>
      </c>
      <c r="J6" s="2">
        <v>44990</v>
      </c>
      <c r="M6" s="1">
        <v>896.99999999999989</v>
      </c>
      <c r="N6" s="1">
        <v>1300</v>
      </c>
      <c r="O6">
        <v>2</v>
      </c>
      <c r="P6" s="1"/>
      <c r="Q6" s="1"/>
      <c r="R6" s="1">
        <f t="shared" si="0"/>
        <v>0</v>
      </c>
      <c r="S6" t="s">
        <v>28</v>
      </c>
      <c r="T6" t="s">
        <v>29</v>
      </c>
      <c r="U6">
        <v>2005</v>
      </c>
      <c r="V6">
        <v>3005</v>
      </c>
      <c r="W6" t="s">
        <v>43</v>
      </c>
      <c r="X6" t="s">
        <v>26</v>
      </c>
      <c r="Y6">
        <v>27</v>
      </c>
    </row>
    <row r="7" spans="1:25">
      <c r="B7" s="5"/>
      <c r="C7" s="5"/>
      <c r="D7" s="6"/>
      <c r="E7">
        <v>1006</v>
      </c>
      <c r="F7" t="s">
        <v>40</v>
      </c>
      <c r="H7" t="s">
        <v>41</v>
      </c>
      <c r="I7" t="s">
        <v>44</v>
      </c>
      <c r="J7" s="2">
        <v>44991</v>
      </c>
      <c r="M7" s="1">
        <v>1104</v>
      </c>
      <c r="N7" s="1">
        <v>1600</v>
      </c>
      <c r="O7">
        <v>1</v>
      </c>
      <c r="P7" s="1"/>
      <c r="Q7" s="1"/>
      <c r="R7" s="1">
        <f t="shared" si="0"/>
        <v>0</v>
      </c>
      <c r="S7" t="s">
        <v>23</v>
      </c>
      <c r="T7" t="s">
        <v>24</v>
      </c>
      <c r="U7">
        <v>2006</v>
      </c>
      <c r="V7">
        <v>3006</v>
      </c>
      <c r="W7" t="s">
        <v>45</v>
      </c>
      <c r="X7" t="s">
        <v>31</v>
      </c>
      <c r="Y7">
        <v>24</v>
      </c>
    </row>
    <row r="8" spans="1:25">
      <c r="B8" s="5"/>
      <c r="C8" s="5"/>
      <c r="D8" s="6"/>
      <c r="E8">
        <v>1007</v>
      </c>
      <c r="F8" t="s">
        <v>20</v>
      </c>
      <c r="H8" t="s">
        <v>46</v>
      </c>
      <c r="I8" t="s">
        <v>47</v>
      </c>
      <c r="J8" s="2">
        <v>44992</v>
      </c>
      <c r="M8" s="1">
        <v>1496</v>
      </c>
      <c r="N8" s="1">
        <v>2200</v>
      </c>
      <c r="O8">
        <v>2</v>
      </c>
      <c r="P8" s="1"/>
      <c r="Q8" s="1"/>
      <c r="R8" s="1">
        <f t="shared" si="0"/>
        <v>0</v>
      </c>
      <c r="S8" t="s">
        <v>28</v>
      </c>
      <c r="T8" t="s">
        <v>24</v>
      </c>
      <c r="U8">
        <v>2007</v>
      </c>
      <c r="V8">
        <v>3007</v>
      </c>
      <c r="W8" t="s">
        <v>48</v>
      </c>
      <c r="X8" t="s">
        <v>26</v>
      </c>
      <c r="Y8">
        <v>29</v>
      </c>
    </row>
    <row r="9" spans="1:25">
      <c r="D9" s="4"/>
      <c r="E9">
        <v>1008</v>
      </c>
      <c r="F9" t="s">
        <v>20</v>
      </c>
      <c r="H9" t="s">
        <v>46</v>
      </c>
      <c r="I9" t="s">
        <v>49</v>
      </c>
      <c r="J9" s="2">
        <v>44993</v>
      </c>
      <c r="M9" s="1">
        <v>1700.0000000000002</v>
      </c>
      <c r="N9" s="1">
        <v>2500</v>
      </c>
      <c r="O9">
        <v>1</v>
      </c>
      <c r="P9" s="1"/>
      <c r="Q9" s="1"/>
      <c r="R9" s="1">
        <f t="shared" si="0"/>
        <v>0</v>
      </c>
      <c r="S9" t="s">
        <v>23</v>
      </c>
      <c r="T9" t="s">
        <v>29</v>
      </c>
      <c r="U9">
        <v>2008</v>
      </c>
      <c r="V9">
        <v>3008</v>
      </c>
      <c r="W9" t="s">
        <v>50</v>
      </c>
      <c r="X9" t="s">
        <v>31</v>
      </c>
      <c r="Y9">
        <v>27</v>
      </c>
    </row>
    <row r="10" spans="1:25">
      <c r="E10">
        <v>1009</v>
      </c>
      <c r="F10" t="s">
        <v>20</v>
      </c>
      <c r="H10" t="s">
        <v>51</v>
      </c>
      <c r="I10" t="s">
        <v>52</v>
      </c>
      <c r="J10" s="2">
        <v>45006</v>
      </c>
      <c r="M10" s="1">
        <v>737</v>
      </c>
      <c r="N10" s="1">
        <v>1100</v>
      </c>
      <c r="O10">
        <v>2</v>
      </c>
      <c r="P10" s="1"/>
      <c r="Q10" s="1"/>
      <c r="R10" s="1">
        <f t="shared" si="0"/>
        <v>0</v>
      </c>
      <c r="S10" t="s">
        <v>23</v>
      </c>
      <c r="T10" t="s">
        <v>24</v>
      </c>
      <c r="U10">
        <v>2021</v>
      </c>
      <c r="V10">
        <v>3021</v>
      </c>
      <c r="W10" t="s">
        <v>53</v>
      </c>
      <c r="X10" t="s">
        <v>26</v>
      </c>
      <c r="Y10">
        <v>24</v>
      </c>
    </row>
    <row r="11" spans="1:25">
      <c r="B11" s="3">
        <v>2022</v>
      </c>
      <c r="C11" s="3">
        <v>2023</v>
      </c>
      <c r="D11" s="3" t="s">
        <v>37</v>
      </c>
      <c r="E11">
        <v>1010</v>
      </c>
      <c r="F11" t="s">
        <v>20</v>
      </c>
      <c r="H11" t="s">
        <v>51</v>
      </c>
      <c r="I11" t="s">
        <v>54</v>
      </c>
      <c r="J11" s="2">
        <v>45007</v>
      </c>
      <c r="M11" s="1">
        <v>938</v>
      </c>
      <c r="N11" s="1">
        <v>1400</v>
      </c>
      <c r="O11">
        <v>1</v>
      </c>
      <c r="P11" s="1"/>
      <c r="Q11" s="1"/>
      <c r="R11" s="1">
        <f t="shared" si="0"/>
        <v>0</v>
      </c>
      <c r="S11" t="s">
        <v>28</v>
      </c>
      <c r="T11" t="s">
        <v>29</v>
      </c>
      <c r="U11">
        <v>2022</v>
      </c>
      <c r="V11">
        <v>3022</v>
      </c>
      <c r="W11" t="s">
        <v>55</v>
      </c>
      <c r="X11" t="s">
        <v>31</v>
      </c>
      <c r="Y11">
        <v>21</v>
      </c>
    </row>
    <row r="12" spans="1:25">
      <c r="A12" t="s">
        <v>56</v>
      </c>
      <c r="B12" s="5"/>
      <c r="C12" s="5"/>
      <c r="D12" s="4"/>
      <c r="E12">
        <v>1011</v>
      </c>
      <c r="F12" t="s">
        <v>32</v>
      </c>
      <c r="H12" t="s">
        <v>57</v>
      </c>
      <c r="I12" t="s">
        <v>58</v>
      </c>
      <c r="J12" s="2">
        <v>45008</v>
      </c>
      <c r="M12" s="1">
        <v>1190</v>
      </c>
      <c r="N12" s="1">
        <v>1700</v>
      </c>
      <c r="O12">
        <v>3</v>
      </c>
      <c r="P12" s="1"/>
      <c r="Q12" s="1"/>
      <c r="R12" s="1">
        <f t="shared" si="0"/>
        <v>0</v>
      </c>
      <c r="S12" t="s">
        <v>23</v>
      </c>
      <c r="T12" t="s">
        <v>35</v>
      </c>
      <c r="U12">
        <v>2023</v>
      </c>
      <c r="V12">
        <v>3023</v>
      </c>
      <c r="W12" t="s">
        <v>59</v>
      </c>
      <c r="X12" t="s">
        <v>26</v>
      </c>
      <c r="Y12">
        <v>20</v>
      </c>
    </row>
    <row r="13" spans="1:25">
      <c r="A13" t="s">
        <v>60</v>
      </c>
      <c r="B13" s="5"/>
      <c r="C13" s="5"/>
      <c r="D13" s="4"/>
      <c r="E13">
        <v>1012</v>
      </c>
      <c r="F13" t="s">
        <v>32</v>
      </c>
      <c r="H13" t="s">
        <v>57</v>
      </c>
      <c r="I13" t="s">
        <v>61</v>
      </c>
      <c r="J13" s="2">
        <v>45009</v>
      </c>
      <c r="M13" s="1">
        <v>1400</v>
      </c>
      <c r="N13" s="1">
        <v>2000</v>
      </c>
      <c r="O13">
        <v>1</v>
      </c>
      <c r="P13" s="1"/>
      <c r="Q13" s="1"/>
      <c r="R13" s="1">
        <f t="shared" si="0"/>
        <v>0</v>
      </c>
      <c r="S13" t="s">
        <v>23</v>
      </c>
      <c r="T13" t="s">
        <v>24</v>
      </c>
      <c r="U13">
        <v>2024</v>
      </c>
      <c r="V13">
        <v>3024</v>
      </c>
      <c r="W13" t="s">
        <v>62</v>
      </c>
      <c r="X13" t="s">
        <v>31</v>
      </c>
      <c r="Y13">
        <v>18</v>
      </c>
    </row>
    <row r="14" spans="1:25">
      <c r="A14" t="s">
        <v>63</v>
      </c>
      <c r="B14" s="5"/>
      <c r="C14" s="5"/>
      <c r="D14" s="4"/>
      <c r="E14">
        <v>1013</v>
      </c>
      <c r="F14" t="s">
        <v>40</v>
      </c>
      <c r="H14" t="s">
        <v>64</v>
      </c>
      <c r="I14" t="s">
        <v>65</v>
      </c>
      <c r="J14" s="2">
        <v>45010</v>
      </c>
      <c r="M14" s="1">
        <v>975</v>
      </c>
      <c r="N14" s="1">
        <v>1500</v>
      </c>
      <c r="O14">
        <v>2</v>
      </c>
      <c r="P14" s="1"/>
      <c r="Q14" s="1"/>
      <c r="R14" s="1">
        <f t="shared" si="0"/>
        <v>0</v>
      </c>
      <c r="S14" t="s">
        <v>28</v>
      </c>
      <c r="T14" t="s">
        <v>29</v>
      </c>
      <c r="U14">
        <v>2025</v>
      </c>
      <c r="V14">
        <v>3025</v>
      </c>
      <c r="W14" t="s">
        <v>66</v>
      </c>
      <c r="X14" t="s">
        <v>26</v>
      </c>
      <c r="Y14">
        <v>28</v>
      </c>
    </row>
    <row r="15" spans="1:25">
      <c r="E15">
        <v>1014</v>
      </c>
      <c r="F15" t="s">
        <v>40</v>
      </c>
      <c r="H15" t="s">
        <v>64</v>
      </c>
      <c r="I15" t="s">
        <v>67</v>
      </c>
      <c r="J15" s="2">
        <v>45011</v>
      </c>
      <c r="M15" s="1">
        <v>1170</v>
      </c>
      <c r="N15" s="1">
        <v>1800</v>
      </c>
      <c r="O15">
        <v>1</v>
      </c>
      <c r="P15" s="1"/>
      <c r="Q15" s="1"/>
      <c r="R15" s="1">
        <f t="shared" si="0"/>
        <v>0</v>
      </c>
      <c r="S15" t="s">
        <v>23</v>
      </c>
      <c r="T15" t="s">
        <v>24</v>
      </c>
      <c r="U15">
        <v>2026</v>
      </c>
      <c r="V15">
        <v>3026</v>
      </c>
      <c r="W15" t="s">
        <v>68</v>
      </c>
      <c r="X15" t="s">
        <v>31</v>
      </c>
      <c r="Y15">
        <v>26</v>
      </c>
    </row>
    <row r="16" spans="1:25">
      <c r="E16">
        <v>1015</v>
      </c>
      <c r="F16" t="s">
        <v>20</v>
      </c>
      <c r="H16" t="s">
        <v>69</v>
      </c>
      <c r="I16" t="s">
        <v>70</v>
      </c>
      <c r="J16" s="2">
        <v>45012</v>
      </c>
      <c r="M16" s="1">
        <v>1656</v>
      </c>
      <c r="N16" s="1">
        <v>2300</v>
      </c>
      <c r="O16">
        <v>2</v>
      </c>
      <c r="P16" s="1"/>
      <c r="Q16" s="1"/>
      <c r="R16" s="1">
        <f t="shared" si="0"/>
        <v>0</v>
      </c>
      <c r="S16" t="s">
        <v>28</v>
      </c>
      <c r="T16" t="s">
        <v>24</v>
      </c>
      <c r="U16">
        <v>2027</v>
      </c>
      <c r="V16">
        <v>3027</v>
      </c>
      <c r="W16" t="s">
        <v>71</v>
      </c>
      <c r="X16" t="s">
        <v>26</v>
      </c>
      <c r="Y16">
        <v>30</v>
      </c>
    </row>
    <row r="17" spans="2:25">
      <c r="B17" s="3"/>
      <c r="C17" s="3"/>
      <c r="E17">
        <v>1016</v>
      </c>
      <c r="F17" t="s">
        <v>20</v>
      </c>
      <c r="H17" t="s">
        <v>69</v>
      </c>
      <c r="I17" t="s">
        <v>72</v>
      </c>
      <c r="J17" s="2">
        <v>45013</v>
      </c>
      <c r="M17" s="1">
        <v>1872</v>
      </c>
      <c r="N17" s="1">
        <v>1600</v>
      </c>
      <c r="O17">
        <v>1</v>
      </c>
      <c r="P17" s="1"/>
      <c r="Q17" s="1"/>
      <c r="R17" s="1">
        <f t="shared" si="0"/>
        <v>0</v>
      </c>
      <c r="S17" t="s">
        <v>23</v>
      </c>
      <c r="T17" t="s">
        <v>29</v>
      </c>
      <c r="U17">
        <v>2028</v>
      </c>
      <c r="V17">
        <v>3028</v>
      </c>
      <c r="W17" t="s">
        <v>73</v>
      </c>
      <c r="X17" t="s">
        <v>31</v>
      </c>
      <c r="Y17">
        <v>28</v>
      </c>
    </row>
    <row r="18" spans="2:25">
      <c r="E18">
        <v>1017</v>
      </c>
      <c r="F18" t="s">
        <v>20</v>
      </c>
      <c r="H18" t="s">
        <v>74</v>
      </c>
      <c r="I18" t="s">
        <v>75</v>
      </c>
      <c r="J18" s="2">
        <v>44996</v>
      </c>
      <c r="M18" s="1">
        <v>780</v>
      </c>
      <c r="N18" s="1">
        <v>1300</v>
      </c>
      <c r="O18">
        <v>2</v>
      </c>
      <c r="P18" s="1"/>
      <c r="Q18" s="1"/>
      <c r="R18" s="1">
        <f t="shared" si="0"/>
        <v>0</v>
      </c>
      <c r="S18" t="s">
        <v>23</v>
      </c>
      <c r="T18" t="s">
        <v>24</v>
      </c>
      <c r="U18">
        <v>2041</v>
      </c>
      <c r="V18">
        <v>3041</v>
      </c>
      <c r="W18" t="s">
        <v>76</v>
      </c>
      <c r="X18" t="s">
        <v>26</v>
      </c>
      <c r="Y18">
        <v>32</v>
      </c>
    </row>
    <row r="19" spans="2:25">
      <c r="E19">
        <v>1018</v>
      </c>
      <c r="F19" t="s">
        <v>20</v>
      </c>
      <c r="H19" t="s">
        <v>74</v>
      </c>
      <c r="I19" t="s">
        <v>77</v>
      </c>
      <c r="J19" s="2">
        <v>44997</v>
      </c>
      <c r="M19" s="1">
        <v>960</v>
      </c>
      <c r="N19" s="1">
        <v>1600</v>
      </c>
      <c r="O19">
        <v>1</v>
      </c>
      <c r="P19" s="1"/>
      <c r="Q19" s="1"/>
      <c r="R19" s="1">
        <f t="shared" si="0"/>
        <v>0</v>
      </c>
      <c r="S19" t="s">
        <v>28</v>
      </c>
      <c r="T19" t="s">
        <v>29</v>
      </c>
      <c r="U19">
        <v>2042</v>
      </c>
      <c r="V19">
        <v>3042</v>
      </c>
      <c r="W19" t="s">
        <v>78</v>
      </c>
      <c r="X19" t="s">
        <v>31</v>
      </c>
      <c r="Y19">
        <v>29</v>
      </c>
    </row>
    <row r="20" spans="2:25">
      <c r="E20">
        <v>1019</v>
      </c>
      <c r="F20" t="s">
        <v>32</v>
      </c>
      <c r="H20" t="s">
        <v>79</v>
      </c>
      <c r="I20" t="s">
        <v>80</v>
      </c>
      <c r="J20" s="2">
        <v>44998</v>
      </c>
      <c r="M20" s="1">
        <v>1292</v>
      </c>
      <c r="N20" s="1">
        <v>1900</v>
      </c>
      <c r="O20">
        <v>3</v>
      </c>
      <c r="P20" s="1"/>
      <c r="Q20" s="1"/>
      <c r="R20" s="1">
        <f t="shared" si="0"/>
        <v>0</v>
      </c>
      <c r="S20" t="s">
        <v>23</v>
      </c>
      <c r="T20" t="s">
        <v>35</v>
      </c>
      <c r="U20">
        <v>2043</v>
      </c>
      <c r="V20">
        <v>3043</v>
      </c>
      <c r="W20" t="s">
        <v>81</v>
      </c>
      <c r="X20" t="s">
        <v>26</v>
      </c>
      <c r="Y20">
        <v>21</v>
      </c>
    </row>
    <row r="21" spans="2:25">
      <c r="E21">
        <v>1020</v>
      </c>
      <c r="F21" t="s">
        <v>32</v>
      </c>
      <c r="H21" t="s">
        <v>79</v>
      </c>
      <c r="I21" t="s">
        <v>82</v>
      </c>
      <c r="J21" s="2">
        <v>44999</v>
      </c>
      <c r="M21" s="1">
        <v>1496</v>
      </c>
      <c r="N21" s="1">
        <v>2200</v>
      </c>
      <c r="O21">
        <v>1</v>
      </c>
      <c r="P21" s="1"/>
      <c r="Q21" s="1"/>
      <c r="R21" s="1">
        <f t="shared" si="0"/>
        <v>0</v>
      </c>
      <c r="S21" t="s">
        <v>23</v>
      </c>
      <c r="T21" t="s">
        <v>24</v>
      </c>
      <c r="U21">
        <v>2044</v>
      </c>
      <c r="V21">
        <v>3044</v>
      </c>
      <c r="W21" t="s">
        <v>83</v>
      </c>
      <c r="X21" t="s">
        <v>31</v>
      </c>
      <c r="Y21">
        <v>19</v>
      </c>
    </row>
    <row r="22" spans="2:25">
      <c r="E22">
        <v>1021</v>
      </c>
      <c r="F22" t="s">
        <v>40</v>
      </c>
      <c r="H22" t="s">
        <v>84</v>
      </c>
      <c r="I22" t="s">
        <v>85</v>
      </c>
      <c r="J22" s="2">
        <v>45000</v>
      </c>
      <c r="M22" s="1">
        <v>1340</v>
      </c>
      <c r="N22" s="1">
        <v>2000</v>
      </c>
      <c r="O22">
        <v>2</v>
      </c>
      <c r="P22" s="1"/>
      <c r="Q22" s="1"/>
      <c r="R22" s="1">
        <f t="shared" si="0"/>
        <v>0</v>
      </c>
      <c r="S22" t="s">
        <v>28</v>
      </c>
      <c r="T22" t="s">
        <v>29</v>
      </c>
      <c r="U22">
        <v>2045</v>
      </c>
      <c r="V22">
        <v>3045</v>
      </c>
      <c r="W22" t="s">
        <v>86</v>
      </c>
      <c r="X22" t="s">
        <v>26</v>
      </c>
      <c r="Y22">
        <v>36</v>
      </c>
    </row>
    <row r="23" spans="2:25">
      <c r="E23">
        <v>1022</v>
      </c>
      <c r="F23" t="s">
        <v>40</v>
      </c>
      <c r="H23" t="s">
        <v>84</v>
      </c>
      <c r="I23" t="s">
        <v>87</v>
      </c>
      <c r="J23" s="2">
        <v>45001</v>
      </c>
      <c r="M23" s="1">
        <v>1541</v>
      </c>
      <c r="N23" s="1">
        <v>2300</v>
      </c>
      <c r="O23">
        <v>1</v>
      </c>
      <c r="P23" s="1"/>
      <c r="Q23" s="1"/>
      <c r="R23" s="1">
        <f t="shared" si="0"/>
        <v>0</v>
      </c>
      <c r="S23" t="s">
        <v>23</v>
      </c>
      <c r="T23" t="s">
        <v>24</v>
      </c>
      <c r="U23">
        <v>2046</v>
      </c>
      <c r="V23">
        <v>3046</v>
      </c>
      <c r="W23" t="s">
        <v>88</v>
      </c>
      <c r="X23" t="s">
        <v>31</v>
      </c>
      <c r="Y23">
        <v>34</v>
      </c>
    </row>
    <row r="24" spans="2:25">
      <c r="E24">
        <v>1023</v>
      </c>
      <c r="F24" t="s">
        <v>20</v>
      </c>
      <c r="H24" t="s">
        <v>89</v>
      </c>
      <c r="I24" t="s">
        <v>90</v>
      </c>
      <c r="J24" s="2">
        <v>45002</v>
      </c>
      <c r="M24" s="1">
        <v>2250</v>
      </c>
      <c r="N24" s="1">
        <v>3000</v>
      </c>
      <c r="O24">
        <v>2</v>
      </c>
      <c r="P24" s="1"/>
      <c r="Q24" s="1"/>
      <c r="R24" s="1">
        <f t="shared" si="0"/>
        <v>0</v>
      </c>
      <c r="S24" t="s">
        <v>28</v>
      </c>
      <c r="T24" t="s">
        <v>24</v>
      </c>
      <c r="U24">
        <v>2047</v>
      </c>
      <c r="V24">
        <v>3047</v>
      </c>
      <c r="W24" t="s">
        <v>91</v>
      </c>
      <c r="X24" t="s">
        <v>26</v>
      </c>
      <c r="Y24">
        <v>40</v>
      </c>
    </row>
    <row r="25" spans="2:25">
      <c r="E25">
        <v>1024</v>
      </c>
      <c r="F25" t="s">
        <v>20</v>
      </c>
      <c r="H25" t="s">
        <v>89</v>
      </c>
      <c r="I25" t="s">
        <v>92</v>
      </c>
      <c r="J25" s="2">
        <v>45003</v>
      </c>
      <c r="M25" s="1">
        <v>2625</v>
      </c>
      <c r="N25" s="1">
        <v>3500</v>
      </c>
      <c r="O25">
        <v>1</v>
      </c>
      <c r="P25" s="1"/>
      <c r="Q25" s="1"/>
      <c r="R25" s="1">
        <f t="shared" si="0"/>
        <v>0</v>
      </c>
      <c r="S25" t="s">
        <v>23</v>
      </c>
      <c r="T25" t="s">
        <v>29</v>
      </c>
      <c r="U25">
        <v>2048</v>
      </c>
      <c r="V25">
        <v>3048</v>
      </c>
      <c r="W25" t="s">
        <v>93</v>
      </c>
      <c r="X25" t="s">
        <v>31</v>
      </c>
      <c r="Y25">
        <v>38</v>
      </c>
    </row>
    <row r="26" spans="2:25">
      <c r="E26">
        <v>1025</v>
      </c>
      <c r="F26" t="s">
        <v>94</v>
      </c>
      <c r="H26" t="s">
        <v>95</v>
      </c>
      <c r="I26" t="s">
        <v>96</v>
      </c>
      <c r="J26" s="2">
        <v>44986</v>
      </c>
      <c r="M26" s="1">
        <v>1460</v>
      </c>
      <c r="N26" s="1">
        <v>2000</v>
      </c>
      <c r="O26">
        <v>2</v>
      </c>
      <c r="P26" s="1"/>
      <c r="Q26" s="1"/>
      <c r="R26" s="1">
        <f t="shared" si="0"/>
        <v>0</v>
      </c>
      <c r="S26" t="s">
        <v>23</v>
      </c>
      <c r="T26" t="s">
        <v>24</v>
      </c>
      <c r="U26">
        <v>2061</v>
      </c>
      <c r="V26">
        <v>3061</v>
      </c>
      <c r="W26" t="s">
        <v>97</v>
      </c>
      <c r="X26" t="s">
        <v>26</v>
      </c>
      <c r="Y26">
        <v>35</v>
      </c>
    </row>
    <row r="27" spans="2:25">
      <c r="E27">
        <v>1026</v>
      </c>
      <c r="F27" t="s">
        <v>94</v>
      </c>
      <c r="H27" t="s">
        <v>95</v>
      </c>
      <c r="I27" t="s">
        <v>98</v>
      </c>
      <c r="J27" s="2">
        <v>44987</v>
      </c>
      <c r="M27" s="1">
        <v>1825</v>
      </c>
      <c r="N27" s="1">
        <v>2500</v>
      </c>
      <c r="O27">
        <v>1</v>
      </c>
      <c r="P27" s="1"/>
      <c r="Q27" s="1"/>
      <c r="R27" s="1">
        <f t="shared" si="0"/>
        <v>0</v>
      </c>
      <c r="S27" t="s">
        <v>28</v>
      </c>
      <c r="T27" t="s">
        <v>29</v>
      </c>
      <c r="U27">
        <v>2062</v>
      </c>
      <c r="V27">
        <v>3062</v>
      </c>
      <c r="W27" t="s">
        <v>99</v>
      </c>
      <c r="X27" t="s">
        <v>31</v>
      </c>
      <c r="Y27">
        <v>33</v>
      </c>
    </row>
    <row r="28" spans="2:25">
      <c r="E28">
        <v>1027</v>
      </c>
      <c r="F28" t="s">
        <v>32</v>
      </c>
      <c r="H28" t="s">
        <v>100</v>
      </c>
      <c r="I28" t="s">
        <v>101</v>
      </c>
      <c r="J28" s="2">
        <v>44988</v>
      </c>
      <c r="M28" s="1">
        <v>1105</v>
      </c>
      <c r="N28" s="1">
        <v>1700</v>
      </c>
      <c r="O28">
        <v>3</v>
      </c>
      <c r="P28" s="1"/>
      <c r="Q28" s="1"/>
      <c r="R28" s="1">
        <f t="shared" si="0"/>
        <v>0</v>
      </c>
      <c r="S28" t="s">
        <v>23</v>
      </c>
      <c r="T28" t="s">
        <v>35</v>
      </c>
      <c r="U28">
        <v>2063</v>
      </c>
      <c r="V28">
        <v>3063</v>
      </c>
      <c r="W28" t="s">
        <v>102</v>
      </c>
      <c r="X28" t="s">
        <v>26</v>
      </c>
      <c r="Y28">
        <v>22</v>
      </c>
    </row>
    <row r="29" spans="2:25">
      <c r="E29">
        <v>1028</v>
      </c>
      <c r="F29" t="s">
        <v>32</v>
      </c>
      <c r="H29" t="s">
        <v>100</v>
      </c>
      <c r="I29" t="s">
        <v>103</v>
      </c>
      <c r="J29" s="2">
        <v>44989</v>
      </c>
      <c r="M29" s="1">
        <v>1365</v>
      </c>
      <c r="N29" s="1">
        <v>2100</v>
      </c>
      <c r="O29">
        <v>1</v>
      </c>
      <c r="P29" s="1"/>
      <c r="Q29" s="1"/>
      <c r="R29" s="1">
        <f t="shared" si="0"/>
        <v>0</v>
      </c>
      <c r="S29" t="s">
        <v>23</v>
      </c>
      <c r="T29" t="s">
        <v>24</v>
      </c>
      <c r="U29">
        <v>2064</v>
      </c>
      <c r="V29">
        <v>3064</v>
      </c>
      <c r="W29" t="s">
        <v>104</v>
      </c>
      <c r="X29" t="s">
        <v>31</v>
      </c>
      <c r="Y29">
        <v>20</v>
      </c>
    </row>
    <row r="30" spans="2:25">
      <c r="E30">
        <v>1029</v>
      </c>
      <c r="F30" t="s">
        <v>40</v>
      </c>
      <c r="H30" t="s">
        <v>105</v>
      </c>
      <c r="I30" t="s">
        <v>106</v>
      </c>
      <c r="J30" s="2">
        <v>44990</v>
      </c>
      <c r="M30" s="1">
        <v>1035</v>
      </c>
      <c r="N30" s="1">
        <v>1500</v>
      </c>
      <c r="O30">
        <v>2</v>
      </c>
      <c r="P30" s="1"/>
      <c r="Q30" s="1"/>
      <c r="R30" s="1">
        <f t="shared" si="0"/>
        <v>0</v>
      </c>
      <c r="S30" t="s">
        <v>28</v>
      </c>
      <c r="T30" t="s">
        <v>29</v>
      </c>
      <c r="U30">
        <v>2065</v>
      </c>
      <c r="V30">
        <v>3065</v>
      </c>
      <c r="W30" t="s">
        <v>107</v>
      </c>
      <c r="X30" t="s">
        <v>26</v>
      </c>
      <c r="Y30">
        <v>30</v>
      </c>
    </row>
    <row r="31" spans="2:25">
      <c r="E31">
        <v>1030</v>
      </c>
      <c r="F31" t="s">
        <v>40</v>
      </c>
      <c r="H31" t="s">
        <v>105</v>
      </c>
      <c r="I31" t="s">
        <v>108</v>
      </c>
      <c r="J31" s="2">
        <v>44991</v>
      </c>
      <c r="M31" s="1">
        <v>1242</v>
      </c>
      <c r="N31" s="1">
        <v>1800</v>
      </c>
      <c r="O31">
        <v>1</v>
      </c>
      <c r="P31" s="1"/>
      <c r="Q31" s="1"/>
      <c r="R31" s="1">
        <f t="shared" si="0"/>
        <v>0</v>
      </c>
      <c r="S31" t="s">
        <v>23</v>
      </c>
      <c r="T31" t="s">
        <v>24</v>
      </c>
      <c r="U31">
        <v>2066</v>
      </c>
      <c r="V31">
        <v>3066</v>
      </c>
      <c r="W31" t="s">
        <v>109</v>
      </c>
      <c r="X31" t="s">
        <v>31</v>
      </c>
      <c r="Y31">
        <v>28</v>
      </c>
    </row>
    <row r="32" spans="2:25">
      <c r="E32">
        <v>1031</v>
      </c>
      <c r="F32" t="s">
        <v>94</v>
      </c>
      <c r="H32" t="s">
        <v>110</v>
      </c>
      <c r="I32" t="s">
        <v>111</v>
      </c>
      <c r="J32" s="2">
        <v>44992</v>
      </c>
      <c r="M32" s="1">
        <v>2080</v>
      </c>
      <c r="N32" s="1">
        <v>3200</v>
      </c>
      <c r="O32">
        <v>2</v>
      </c>
      <c r="P32" s="1"/>
      <c r="Q32" s="1"/>
      <c r="R32" s="1">
        <f t="shared" si="0"/>
        <v>0</v>
      </c>
      <c r="S32" t="s">
        <v>28</v>
      </c>
      <c r="T32" t="s">
        <v>24</v>
      </c>
      <c r="U32">
        <v>2067</v>
      </c>
      <c r="V32">
        <v>3067</v>
      </c>
      <c r="W32" t="s">
        <v>91</v>
      </c>
      <c r="X32" t="s">
        <v>26</v>
      </c>
      <c r="Y32">
        <v>42</v>
      </c>
    </row>
    <row r="33" spans="5:25">
      <c r="E33">
        <v>1032</v>
      </c>
      <c r="F33" t="s">
        <v>94</v>
      </c>
      <c r="H33" t="s">
        <v>110</v>
      </c>
      <c r="I33" t="s">
        <v>112</v>
      </c>
      <c r="J33" s="2">
        <v>44993</v>
      </c>
      <c r="M33" s="1">
        <v>2405</v>
      </c>
      <c r="N33" s="1">
        <v>3700</v>
      </c>
      <c r="O33">
        <v>1</v>
      </c>
      <c r="P33" s="1"/>
      <c r="Q33" s="1"/>
      <c r="R33" s="1">
        <f t="shared" si="0"/>
        <v>0</v>
      </c>
      <c r="S33" t="s">
        <v>23</v>
      </c>
      <c r="T33" t="s">
        <v>29</v>
      </c>
      <c r="U33">
        <v>2068</v>
      </c>
      <c r="V33">
        <v>3068</v>
      </c>
      <c r="W33" t="s">
        <v>93</v>
      </c>
      <c r="X33" t="s">
        <v>31</v>
      </c>
      <c r="Y33">
        <v>40</v>
      </c>
    </row>
    <row r="34" spans="5:25">
      <c r="E34">
        <v>1033</v>
      </c>
      <c r="F34" t="s">
        <v>113</v>
      </c>
      <c r="H34" t="s">
        <v>114</v>
      </c>
      <c r="I34" t="s">
        <v>115</v>
      </c>
      <c r="J34" s="2">
        <v>44976</v>
      </c>
      <c r="M34" s="1">
        <v>720</v>
      </c>
      <c r="N34" s="1">
        <v>1200</v>
      </c>
      <c r="O34">
        <v>2</v>
      </c>
      <c r="P34" s="1"/>
      <c r="Q34" s="1"/>
      <c r="R34" s="1">
        <f t="shared" si="0"/>
        <v>0</v>
      </c>
      <c r="S34" t="s">
        <v>23</v>
      </c>
      <c r="T34" t="s">
        <v>24</v>
      </c>
      <c r="U34">
        <v>2081</v>
      </c>
      <c r="V34">
        <v>3081</v>
      </c>
      <c r="W34" t="s">
        <v>116</v>
      </c>
      <c r="X34" t="s">
        <v>26</v>
      </c>
      <c r="Y34">
        <v>27</v>
      </c>
    </row>
    <row r="35" spans="5:25">
      <c r="E35">
        <v>1034</v>
      </c>
      <c r="F35" t="s">
        <v>113</v>
      </c>
      <c r="H35" t="s">
        <v>114</v>
      </c>
      <c r="I35" t="s">
        <v>117</v>
      </c>
      <c r="J35" s="2">
        <v>44977</v>
      </c>
      <c r="M35" s="1">
        <v>900</v>
      </c>
      <c r="N35" s="1">
        <v>1500</v>
      </c>
      <c r="O35">
        <v>1</v>
      </c>
      <c r="P35" s="1"/>
      <c r="Q35" s="1"/>
      <c r="R35" s="1">
        <f t="shared" si="0"/>
        <v>0</v>
      </c>
      <c r="S35" t="s">
        <v>28</v>
      </c>
      <c r="T35" t="s">
        <v>29</v>
      </c>
      <c r="U35">
        <v>2082</v>
      </c>
      <c r="V35">
        <v>3082</v>
      </c>
      <c r="W35" t="s">
        <v>118</v>
      </c>
      <c r="X35" t="s">
        <v>31</v>
      </c>
      <c r="Y35">
        <v>25</v>
      </c>
    </row>
    <row r="36" spans="5:25">
      <c r="E36">
        <v>1035</v>
      </c>
      <c r="F36" t="s">
        <v>32</v>
      </c>
      <c r="H36" t="s">
        <v>119</v>
      </c>
      <c r="I36" t="s">
        <v>120</v>
      </c>
      <c r="J36" s="2">
        <v>44978</v>
      </c>
      <c r="M36" s="1">
        <v>1931.9999999999998</v>
      </c>
      <c r="N36" s="1">
        <v>2800</v>
      </c>
      <c r="O36">
        <v>3</v>
      </c>
      <c r="P36" s="1"/>
      <c r="Q36" s="1"/>
      <c r="R36" s="1">
        <f t="shared" si="0"/>
        <v>0</v>
      </c>
      <c r="S36" t="s">
        <v>23</v>
      </c>
      <c r="T36" t="s">
        <v>35</v>
      </c>
      <c r="U36">
        <v>2083</v>
      </c>
      <c r="V36">
        <v>3083</v>
      </c>
      <c r="W36" t="s">
        <v>121</v>
      </c>
      <c r="X36" t="s">
        <v>26</v>
      </c>
      <c r="Y36">
        <v>18</v>
      </c>
    </row>
    <row r="37" spans="5:25">
      <c r="E37">
        <v>1036</v>
      </c>
      <c r="F37" t="s">
        <v>32</v>
      </c>
      <c r="H37" t="s">
        <v>119</v>
      </c>
      <c r="I37" t="s">
        <v>122</v>
      </c>
      <c r="J37" s="2">
        <v>44979</v>
      </c>
      <c r="M37" s="1">
        <v>2208</v>
      </c>
      <c r="N37" s="1">
        <v>3200</v>
      </c>
      <c r="O37">
        <v>1</v>
      </c>
      <c r="P37" s="1"/>
      <c r="Q37" s="1"/>
      <c r="R37" s="1">
        <f t="shared" si="0"/>
        <v>0</v>
      </c>
      <c r="S37" t="s">
        <v>23</v>
      </c>
      <c r="T37" t="s">
        <v>24</v>
      </c>
      <c r="U37">
        <v>2084</v>
      </c>
      <c r="V37">
        <v>3084</v>
      </c>
      <c r="W37" t="s">
        <v>123</v>
      </c>
      <c r="X37" t="s">
        <v>31</v>
      </c>
      <c r="Y37">
        <v>16</v>
      </c>
    </row>
    <row r="38" spans="5:25">
      <c r="E38">
        <v>1037</v>
      </c>
      <c r="F38" t="s">
        <v>40</v>
      </c>
      <c r="H38" t="s">
        <v>124</v>
      </c>
      <c r="I38" t="s">
        <v>125</v>
      </c>
      <c r="J38" s="2">
        <v>44980</v>
      </c>
      <c r="M38" s="1">
        <v>1500</v>
      </c>
      <c r="N38" s="1">
        <v>2000</v>
      </c>
      <c r="O38">
        <v>2</v>
      </c>
      <c r="P38" s="1"/>
      <c r="Q38" s="1"/>
      <c r="R38" s="1">
        <f t="shared" si="0"/>
        <v>0</v>
      </c>
      <c r="S38" t="s">
        <v>28</v>
      </c>
      <c r="T38" t="s">
        <v>29</v>
      </c>
      <c r="U38">
        <v>2085</v>
      </c>
      <c r="V38">
        <v>3085</v>
      </c>
      <c r="W38" t="s">
        <v>126</v>
      </c>
      <c r="X38" t="s">
        <v>26</v>
      </c>
      <c r="Y38">
        <v>33</v>
      </c>
    </row>
    <row r="39" spans="5:25">
      <c r="E39">
        <v>1038</v>
      </c>
      <c r="F39" t="s">
        <v>40</v>
      </c>
      <c r="H39" t="s">
        <v>124</v>
      </c>
      <c r="I39" t="s">
        <v>127</v>
      </c>
      <c r="J39" s="2">
        <v>44981</v>
      </c>
      <c r="M39" s="1">
        <v>1800</v>
      </c>
      <c r="N39" s="1">
        <v>2400</v>
      </c>
      <c r="O39">
        <v>1</v>
      </c>
      <c r="P39" s="1"/>
      <c r="Q39" s="1"/>
      <c r="R39" s="1">
        <f t="shared" si="0"/>
        <v>0</v>
      </c>
      <c r="S39" t="s">
        <v>23</v>
      </c>
      <c r="T39" t="s">
        <v>24</v>
      </c>
      <c r="U39">
        <v>2086</v>
      </c>
      <c r="V39">
        <v>3086</v>
      </c>
      <c r="W39" t="s">
        <v>128</v>
      </c>
      <c r="X39" t="s">
        <v>31</v>
      </c>
      <c r="Y39">
        <v>30</v>
      </c>
    </row>
    <row r="40" spans="5:25">
      <c r="E40">
        <v>1039</v>
      </c>
      <c r="F40" t="s">
        <v>20</v>
      </c>
      <c r="H40" t="s">
        <v>46</v>
      </c>
      <c r="I40" t="s">
        <v>129</v>
      </c>
      <c r="J40" s="2">
        <v>44982</v>
      </c>
      <c r="M40" s="1">
        <v>2291</v>
      </c>
      <c r="N40" s="1">
        <v>2900</v>
      </c>
      <c r="O40">
        <v>2</v>
      </c>
      <c r="P40" s="1"/>
      <c r="Q40" s="1"/>
      <c r="R40" s="1">
        <f t="shared" si="0"/>
        <v>0</v>
      </c>
      <c r="S40" t="s">
        <v>28</v>
      </c>
      <c r="T40" t="s">
        <v>24</v>
      </c>
      <c r="U40">
        <v>2087</v>
      </c>
      <c r="V40">
        <v>3087</v>
      </c>
      <c r="W40" t="s">
        <v>130</v>
      </c>
      <c r="X40" t="s">
        <v>26</v>
      </c>
      <c r="Y40">
        <v>34</v>
      </c>
    </row>
    <row r="41" spans="5:25">
      <c r="E41">
        <v>1040</v>
      </c>
      <c r="F41" t="s">
        <v>20</v>
      </c>
      <c r="H41" t="s">
        <v>46</v>
      </c>
      <c r="I41" t="s">
        <v>131</v>
      </c>
      <c r="J41" s="2">
        <v>44983</v>
      </c>
      <c r="M41" s="1">
        <v>2607</v>
      </c>
      <c r="N41" s="1">
        <v>3300</v>
      </c>
      <c r="O41">
        <v>1</v>
      </c>
      <c r="P41" s="1"/>
      <c r="Q41" s="1"/>
      <c r="R41" s="1">
        <f t="shared" si="0"/>
        <v>0</v>
      </c>
      <c r="S41" t="s">
        <v>28</v>
      </c>
      <c r="T41" t="s">
        <v>29</v>
      </c>
      <c r="U41">
        <v>2088</v>
      </c>
      <c r="V41">
        <v>3088</v>
      </c>
      <c r="W41" t="s">
        <v>132</v>
      </c>
      <c r="X41" t="s">
        <v>31</v>
      </c>
      <c r="Y41">
        <v>32</v>
      </c>
    </row>
    <row r="42" spans="5:25">
      <c r="E42">
        <v>1041</v>
      </c>
      <c r="F42" t="s">
        <v>133</v>
      </c>
      <c r="H42" t="s">
        <v>134</v>
      </c>
      <c r="I42" t="s">
        <v>135</v>
      </c>
      <c r="J42" s="2">
        <v>44958</v>
      </c>
      <c r="M42" s="1">
        <v>90</v>
      </c>
      <c r="N42" s="1">
        <v>150</v>
      </c>
      <c r="O42">
        <v>2</v>
      </c>
      <c r="P42" s="1"/>
      <c r="Q42" s="1"/>
      <c r="R42" s="1">
        <f t="shared" si="0"/>
        <v>0</v>
      </c>
      <c r="S42" t="s">
        <v>23</v>
      </c>
      <c r="T42" t="s">
        <v>24</v>
      </c>
      <c r="U42">
        <v>2101</v>
      </c>
      <c r="V42">
        <v>3101</v>
      </c>
      <c r="W42" t="s">
        <v>136</v>
      </c>
      <c r="X42" t="s">
        <v>26</v>
      </c>
      <c r="Y42">
        <v>10</v>
      </c>
    </row>
    <row r="43" spans="5:25">
      <c r="E43">
        <v>1042</v>
      </c>
      <c r="F43" t="s">
        <v>133</v>
      </c>
      <c r="H43" t="s">
        <v>134</v>
      </c>
      <c r="I43" t="s">
        <v>137</v>
      </c>
      <c r="J43" s="2">
        <v>44959</v>
      </c>
      <c r="M43" s="1">
        <v>120</v>
      </c>
      <c r="N43" s="1">
        <v>200</v>
      </c>
      <c r="O43">
        <v>1</v>
      </c>
      <c r="P43" s="1"/>
      <c r="Q43" s="1"/>
      <c r="R43" s="1">
        <f t="shared" si="0"/>
        <v>0</v>
      </c>
      <c r="S43" t="s">
        <v>28</v>
      </c>
      <c r="T43" t="s">
        <v>29</v>
      </c>
      <c r="U43">
        <v>2102</v>
      </c>
      <c r="V43">
        <v>3102</v>
      </c>
      <c r="W43" t="s">
        <v>138</v>
      </c>
      <c r="X43" t="s">
        <v>31</v>
      </c>
      <c r="Y43">
        <v>9</v>
      </c>
    </row>
    <row r="44" spans="5:25">
      <c r="E44">
        <v>1043</v>
      </c>
      <c r="F44" t="s">
        <v>139</v>
      </c>
      <c r="H44" t="s">
        <v>140</v>
      </c>
      <c r="I44" t="s">
        <v>141</v>
      </c>
      <c r="J44" s="2">
        <v>44960</v>
      </c>
      <c r="M44" s="1">
        <v>240</v>
      </c>
      <c r="N44" s="1">
        <v>400</v>
      </c>
      <c r="O44">
        <v>3</v>
      </c>
      <c r="P44" s="1"/>
      <c r="Q44" s="1"/>
      <c r="R44" s="1">
        <f t="shared" si="0"/>
        <v>0</v>
      </c>
      <c r="S44" t="s">
        <v>23</v>
      </c>
      <c r="T44" t="s">
        <v>35</v>
      </c>
      <c r="U44">
        <v>2103</v>
      </c>
      <c r="V44">
        <v>3103</v>
      </c>
      <c r="W44" t="s">
        <v>142</v>
      </c>
      <c r="X44" t="s">
        <v>26</v>
      </c>
      <c r="Y44">
        <v>25</v>
      </c>
    </row>
    <row r="45" spans="5:25">
      <c r="E45">
        <v>1044</v>
      </c>
      <c r="F45" t="s">
        <v>139</v>
      </c>
      <c r="H45" t="s">
        <v>140</v>
      </c>
      <c r="I45" t="s">
        <v>143</v>
      </c>
      <c r="J45" s="2">
        <v>44961</v>
      </c>
      <c r="M45" s="1">
        <v>360</v>
      </c>
      <c r="N45" s="1">
        <v>600</v>
      </c>
      <c r="O45">
        <v>1</v>
      </c>
      <c r="P45" s="1"/>
      <c r="Q45" s="1"/>
      <c r="R45" s="1">
        <f t="shared" si="0"/>
        <v>0</v>
      </c>
      <c r="S45" t="s">
        <v>23</v>
      </c>
      <c r="T45" t="s">
        <v>24</v>
      </c>
      <c r="U45">
        <v>2104</v>
      </c>
      <c r="V45">
        <v>3104</v>
      </c>
      <c r="W45" t="s">
        <v>144</v>
      </c>
      <c r="X45" t="s">
        <v>31</v>
      </c>
      <c r="Y45">
        <v>23</v>
      </c>
    </row>
    <row r="46" spans="5:25">
      <c r="E46">
        <v>1045</v>
      </c>
      <c r="F46" t="s">
        <v>20</v>
      </c>
      <c r="H46" t="s">
        <v>21</v>
      </c>
      <c r="I46" t="s">
        <v>145</v>
      </c>
      <c r="J46" s="2">
        <v>44962</v>
      </c>
      <c r="M46" s="1">
        <v>1296</v>
      </c>
      <c r="N46" s="1">
        <v>1800</v>
      </c>
      <c r="O46">
        <v>2</v>
      </c>
      <c r="P46" s="1"/>
      <c r="Q46" s="1"/>
      <c r="R46" s="1">
        <f t="shared" si="0"/>
        <v>0</v>
      </c>
      <c r="S46" t="s">
        <v>28</v>
      </c>
      <c r="T46" t="s">
        <v>29</v>
      </c>
      <c r="U46">
        <v>2105</v>
      </c>
      <c r="V46">
        <v>3105</v>
      </c>
      <c r="W46" t="s">
        <v>146</v>
      </c>
      <c r="X46" t="s">
        <v>26</v>
      </c>
      <c r="Y46">
        <v>29</v>
      </c>
    </row>
    <row r="47" spans="5:25">
      <c r="E47">
        <v>1046</v>
      </c>
      <c r="F47" t="s">
        <v>20</v>
      </c>
      <c r="H47" t="s">
        <v>21</v>
      </c>
      <c r="I47" t="s">
        <v>147</v>
      </c>
      <c r="J47" s="2">
        <v>44963</v>
      </c>
      <c r="M47" s="1">
        <v>1728</v>
      </c>
      <c r="N47" s="1">
        <v>2400</v>
      </c>
      <c r="O47">
        <v>1</v>
      </c>
      <c r="P47" s="1"/>
      <c r="Q47" s="1"/>
      <c r="R47" s="1">
        <f t="shared" si="0"/>
        <v>0</v>
      </c>
      <c r="S47" t="s">
        <v>23</v>
      </c>
      <c r="T47" t="s">
        <v>24</v>
      </c>
      <c r="U47">
        <v>2106</v>
      </c>
      <c r="V47">
        <v>3106</v>
      </c>
      <c r="W47" t="s">
        <v>148</v>
      </c>
      <c r="X47" t="s">
        <v>31</v>
      </c>
      <c r="Y47">
        <v>27</v>
      </c>
    </row>
    <row r="48" spans="5:25">
      <c r="E48">
        <v>1047</v>
      </c>
      <c r="F48" t="s">
        <v>32</v>
      </c>
      <c r="H48" t="s">
        <v>149</v>
      </c>
      <c r="I48" t="s">
        <v>150</v>
      </c>
      <c r="J48" s="2">
        <v>44964</v>
      </c>
      <c r="M48" s="1">
        <v>1491</v>
      </c>
      <c r="N48" s="1">
        <v>2100</v>
      </c>
      <c r="O48">
        <v>2</v>
      </c>
      <c r="P48" s="1"/>
      <c r="Q48" s="1"/>
      <c r="R48" s="1">
        <f t="shared" si="0"/>
        <v>0</v>
      </c>
      <c r="S48" t="s">
        <v>28</v>
      </c>
      <c r="T48" t="s">
        <v>24</v>
      </c>
      <c r="U48">
        <v>2107</v>
      </c>
      <c r="V48">
        <v>3107</v>
      </c>
      <c r="W48" t="s">
        <v>151</v>
      </c>
      <c r="X48" t="s">
        <v>26</v>
      </c>
      <c r="Y48">
        <v>20</v>
      </c>
    </row>
    <row r="49" spans="5:25">
      <c r="E49">
        <v>1048</v>
      </c>
      <c r="F49" t="s">
        <v>32</v>
      </c>
      <c r="H49" t="s">
        <v>149</v>
      </c>
      <c r="I49" t="s">
        <v>152</v>
      </c>
      <c r="J49" s="2">
        <v>44965</v>
      </c>
      <c r="M49" s="1">
        <v>1846</v>
      </c>
      <c r="N49" s="1">
        <v>2600</v>
      </c>
      <c r="O49">
        <v>1</v>
      </c>
      <c r="P49" s="1"/>
      <c r="Q49" s="1"/>
      <c r="R49" s="1">
        <f t="shared" si="0"/>
        <v>0</v>
      </c>
      <c r="S49" t="s">
        <v>23</v>
      </c>
      <c r="T49" t="s">
        <v>29</v>
      </c>
      <c r="U49">
        <v>2108</v>
      </c>
      <c r="V49">
        <v>3108</v>
      </c>
      <c r="W49" t="s">
        <v>153</v>
      </c>
      <c r="X49" t="s">
        <v>31</v>
      </c>
      <c r="Y49">
        <v>18</v>
      </c>
    </row>
    <row r="50" spans="5:25">
      <c r="E50">
        <v>1049</v>
      </c>
      <c r="F50" t="s">
        <v>20</v>
      </c>
      <c r="H50" t="s">
        <v>21</v>
      </c>
      <c r="I50" t="s">
        <v>22</v>
      </c>
      <c r="J50" s="2">
        <v>44562</v>
      </c>
      <c r="M50" s="1">
        <v>840</v>
      </c>
      <c r="N50" s="1">
        <v>1200</v>
      </c>
      <c r="O50">
        <v>2</v>
      </c>
      <c r="P50" s="1"/>
      <c r="Q50" s="1"/>
      <c r="R50" s="1">
        <f t="shared" si="0"/>
        <v>0</v>
      </c>
      <c r="S50" t="s">
        <v>23</v>
      </c>
      <c r="T50" t="s">
        <v>24</v>
      </c>
      <c r="U50">
        <v>2001</v>
      </c>
      <c r="V50">
        <v>3001</v>
      </c>
      <c r="W50" t="s">
        <v>25</v>
      </c>
      <c r="X50" t="s">
        <v>26</v>
      </c>
      <c r="Y50">
        <v>25</v>
      </c>
    </row>
    <row r="51" spans="5:25">
      <c r="E51">
        <v>1050</v>
      </c>
      <c r="F51" t="s">
        <v>20</v>
      </c>
      <c r="H51" t="s">
        <v>21</v>
      </c>
      <c r="I51" t="s">
        <v>27</v>
      </c>
      <c r="J51" s="2">
        <v>44563</v>
      </c>
      <c r="M51" s="1">
        <v>1050</v>
      </c>
      <c r="N51" s="1">
        <v>1500</v>
      </c>
      <c r="O51">
        <v>1</v>
      </c>
      <c r="P51" s="1"/>
      <c r="Q51" s="1"/>
      <c r="R51" s="1">
        <f t="shared" si="0"/>
        <v>0</v>
      </c>
      <c r="S51" t="s">
        <v>28</v>
      </c>
      <c r="T51" t="s">
        <v>29</v>
      </c>
      <c r="U51">
        <v>2002</v>
      </c>
      <c r="V51">
        <v>3002</v>
      </c>
      <c r="W51" t="s">
        <v>30</v>
      </c>
      <c r="X51" t="s">
        <v>31</v>
      </c>
      <c r="Y51">
        <v>22</v>
      </c>
    </row>
    <row r="52" spans="5:25">
      <c r="E52">
        <v>1051</v>
      </c>
      <c r="F52" t="s">
        <v>32</v>
      </c>
      <c r="H52" t="s">
        <v>33</v>
      </c>
      <c r="I52" t="s">
        <v>34</v>
      </c>
      <c r="J52" s="2">
        <v>44564</v>
      </c>
      <c r="M52" s="1">
        <v>1260</v>
      </c>
      <c r="N52" s="1">
        <v>1800</v>
      </c>
      <c r="O52">
        <v>3</v>
      </c>
      <c r="P52" s="1"/>
      <c r="Q52" s="1"/>
      <c r="R52" s="1">
        <f t="shared" si="0"/>
        <v>0</v>
      </c>
      <c r="S52" t="s">
        <v>23</v>
      </c>
      <c r="T52" t="s">
        <v>35</v>
      </c>
      <c r="U52">
        <v>2003</v>
      </c>
      <c r="V52">
        <v>3003</v>
      </c>
      <c r="W52" t="s">
        <v>36</v>
      </c>
      <c r="X52" t="s">
        <v>26</v>
      </c>
      <c r="Y52">
        <v>18</v>
      </c>
    </row>
    <row r="53" spans="5:25">
      <c r="E53">
        <v>1052</v>
      </c>
      <c r="F53" t="s">
        <v>32</v>
      </c>
      <c r="H53" t="s">
        <v>33</v>
      </c>
      <c r="I53" t="s">
        <v>38</v>
      </c>
      <c r="J53" s="2">
        <v>44565</v>
      </c>
      <c r="M53" s="1">
        <v>1470</v>
      </c>
      <c r="N53" s="1">
        <v>2100</v>
      </c>
      <c r="O53">
        <v>1</v>
      </c>
      <c r="P53" s="1"/>
      <c r="Q53" s="1"/>
      <c r="R53" s="1">
        <f t="shared" si="0"/>
        <v>0</v>
      </c>
      <c r="S53" t="s">
        <v>23</v>
      </c>
      <c r="T53" t="s">
        <v>24</v>
      </c>
      <c r="U53">
        <v>2004</v>
      </c>
      <c r="V53">
        <v>3004</v>
      </c>
      <c r="W53" t="s">
        <v>39</v>
      </c>
      <c r="X53" t="s">
        <v>31</v>
      </c>
      <c r="Y53">
        <v>16</v>
      </c>
    </row>
    <row r="54" spans="5:25">
      <c r="E54">
        <v>1053</v>
      </c>
      <c r="F54" t="s">
        <v>40</v>
      </c>
      <c r="H54" t="s">
        <v>41</v>
      </c>
      <c r="I54" t="s">
        <v>42</v>
      </c>
      <c r="J54" s="2">
        <v>44566</v>
      </c>
      <c r="M54" s="1">
        <v>896.99999999999989</v>
      </c>
      <c r="N54" s="1">
        <v>1300</v>
      </c>
      <c r="O54">
        <v>2</v>
      </c>
      <c r="P54" s="1"/>
      <c r="Q54" s="1"/>
      <c r="R54" s="1">
        <f t="shared" si="0"/>
        <v>0</v>
      </c>
      <c r="S54" t="s">
        <v>28</v>
      </c>
      <c r="T54" t="s">
        <v>29</v>
      </c>
      <c r="U54">
        <v>2005</v>
      </c>
      <c r="V54">
        <v>3005</v>
      </c>
      <c r="W54" t="s">
        <v>43</v>
      </c>
      <c r="X54" t="s">
        <v>26</v>
      </c>
      <c r="Y54">
        <v>27</v>
      </c>
    </row>
    <row r="55" spans="5:25">
      <c r="E55">
        <v>1054</v>
      </c>
      <c r="F55" t="s">
        <v>40</v>
      </c>
      <c r="H55" t="s">
        <v>41</v>
      </c>
      <c r="I55" t="s">
        <v>44</v>
      </c>
      <c r="J55" s="2">
        <v>44567</v>
      </c>
      <c r="M55" s="1">
        <v>1104</v>
      </c>
      <c r="N55" s="1">
        <v>1600</v>
      </c>
      <c r="O55">
        <v>1</v>
      </c>
      <c r="P55" s="1"/>
      <c r="Q55" s="1"/>
      <c r="R55" s="1">
        <f t="shared" si="0"/>
        <v>0</v>
      </c>
      <c r="S55" t="s">
        <v>23</v>
      </c>
      <c r="T55" t="s">
        <v>24</v>
      </c>
      <c r="U55">
        <v>2006</v>
      </c>
      <c r="V55">
        <v>3006</v>
      </c>
      <c r="W55" t="s">
        <v>45</v>
      </c>
      <c r="X55" t="s">
        <v>31</v>
      </c>
      <c r="Y55">
        <v>24</v>
      </c>
    </row>
    <row r="56" spans="5:25">
      <c r="E56">
        <v>1055</v>
      </c>
      <c r="F56" t="s">
        <v>40</v>
      </c>
      <c r="H56" t="s">
        <v>84</v>
      </c>
      <c r="I56" t="s">
        <v>85</v>
      </c>
      <c r="J56" s="2">
        <v>44576</v>
      </c>
      <c r="M56" s="1">
        <v>1340</v>
      </c>
      <c r="N56" s="1">
        <v>2000</v>
      </c>
      <c r="O56">
        <v>2</v>
      </c>
      <c r="P56" s="1"/>
      <c r="Q56" s="1"/>
      <c r="R56" s="1">
        <f t="shared" si="0"/>
        <v>0</v>
      </c>
      <c r="S56" t="s">
        <v>28</v>
      </c>
      <c r="T56" t="s">
        <v>29</v>
      </c>
      <c r="U56">
        <v>2045</v>
      </c>
      <c r="V56">
        <v>3045</v>
      </c>
      <c r="W56" t="s">
        <v>86</v>
      </c>
      <c r="X56" t="s">
        <v>26</v>
      </c>
      <c r="Y56">
        <v>36</v>
      </c>
    </row>
    <row r="57" spans="5:25">
      <c r="E57">
        <v>1056</v>
      </c>
      <c r="F57" t="s">
        <v>40</v>
      </c>
      <c r="H57" t="s">
        <v>84</v>
      </c>
      <c r="I57" t="s">
        <v>87</v>
      </c>
      <c r="J57" s="2">
        <v>44577</v>
      </c>
      <c r="M57" s="1">
        <v>1541</v>
      </c>
      <c r="N57" s="1">
        <v>2300</v>
      </c>
      <c r="O57">
        <v>1</v>
      </c>
      <c r="P57" s="1"/>
      <c r="Q57" s="1"/>
      <c r="R57" s="1">
        <f t="shared" si="0"/>
        <v>0</v>
      </c>
      <c r="S57" t="s">
        <v>23</v>
      </c>
      <c r="T57" t="s">
        <v>24</v>
      </c>
      <c r="U57">
        <v>2046</v>
      </c>
      <c r="V57">
        <v>3046</v>
      </c>
      <c r="W57" t="s">
        <v>88</v>
      </c>
      <c r="X57" t="s">
        <v>31</v>
      </c>
      <c r="Y57">
        <v>34</v>
      </c>
    </row>
    <row r="58" spans="5:25">
      <c r="E58">
        <v>1057</v>
      </c>
      <c r="F58" t="s">
        <v>20</v>
      </c>
      <c r="H58" t="s">
        <v>89</v>
      </c>
      <c r="I58" t="s">
        <v>90</v>
      </c>
      <c r="J58" s="2">
        <v>44578</v>
      </c>
      <c r="M58" s="1">
        <v>2250</v>
      </c>
      <c r="N58" s="1">
        <v>3000</v>
      </c>
      <c r="O58">
        <v>2</v>
      </c>
      <c r="P58" s="1"/>
      <c r="Q58" s="1"/>
      <c r="R58" s="1">
        <f t="shared" si="0"/>
        <v>0</v>
      </c>
      <c r="S58" t="s">
        <v>28</v>
      </c>
      <c r="T58" t="s">
        <v>24</v>
      </c>
      <c r="U58">
        <v>2047</v>
      </c>
      <c r="V58">
        <v>3047</v>
      </c>
      <c r="W58" t="s">
        <v>91</v>
      </c>
      <c r="X58" t="s">
        <v>26</v>
      </c>
      <c r="Y58">
        <v>40</v>
      </c>
    </row>
    <row r="59" spans="5:25">
      <c r="E59">
        <v>1058</v>
      </c>
      <c r="F59" t="s">
        <v>20</v>
      </c>
      <c r="H59" t="s">
        <v>89</v>
      </c>
      <c r="I59" t="s">
        <v>92</v>
      </c>
      <c r="J59" s="2">
        <v>44579</v>
      </c>
      <c r="M59" s="1">
        <v>2625</v>
      </c>
      <c r="N59" s="1">
        <v>3500</v>
      </c>
      <c r="O59">
        <v>1</v>
      </c>
      <c r="P59" s="1"/>
      <c r="Q59" s="1"/>
      <c r="R59" s="1">
        <f t="shared" si="0"/>
        <v>0</v>
      </c>
      <c r="S59" t="s">
        <v>23</v>
      </c>
      <c r="T59" t="s">
        <v>29</v>
      </c>
      <c r="U59">
        <v>2048</v>
      </c>
      <c r="V59">
        <v>3048</v>
      </c>
      <c r="W59" t="s">
        <v>93</v>
      </c>
      <c r="X59" t="s">
        <v>31</v>
      </c>
      <c r="Y59">
        <v>38</v>
      </c>
    </row>
    <row r="60" spans="5:25">
      <c r="E60">
        <v>1059</v>
      </c>
      <c r="F60" t="s">
        <v>94</v>
      </c>
      <c r="H60" t="s">
        <v>95</v>
      </c>
      <c r="I60" t="s">
        <v>96</v>
      </c>
      <c r="J60" s="2">
        <v>44562</v>
      </c>
      <c r="M60" s="1">
        <v>1460</v>
      </c>
      <c r="N60" s="1">
        <v>2000</v>
      </c>
      <c r="O60">
        <v>2</v>
      </c>
      <c r="P60" s="1"/>
      <c r="Q60" s="1"/>
      <c r="R60" s="1">
        <f t="shared" si="0"/>
        <v>0</v>
      </c>
      <c r="S60" t="s">
        <v>23</v>
      </c>
      <c r="T60" t="s">
        <v>24</v>
      </c>
      <c r="U60">
        <v>2061</v>
      </c>
      <c r="V60">
        <v>3061</v>
      </c>
      <c r="W60" t="s">
        <v>97</v>
      </c>
      <c r="X60" t="s">
        <v>26</v>
      </c>
      <c r="Y60">
        <v>35</v>
      </c>
    </row>
    <row r="61" spans="5:25">
      <c r="E61">
        <v>1060</v>
      </c>
      <c r="F61" t="s">
        <v>94</v>
      </c>
      <c r="H61" t="s">
        <v>95</v>
      </c>
      <c r="I61" t="s">
        <v>98</v>
      </c>
      <c r="J61" s="2">
        <v>44563</v>
      </c>
      <c r="M61" s="1">
        <v>1825</v>
      </c>
      <c r="N61" s="1">
        <v>2500</v>
      </c>
      <c r="O61">
        <v>1</v>
      </c>
      <c r="P61" s="1"/>
      <c r="Q61" s="1"/>
      <c r="R61" s="1">
        <f t="shared" si="0"/>
        <v>0</v>
      </c>
      <c r="S61" t="s">
        <v>28</v>
      </c>
      <c r="T61" t="s">
        <v>29</v>
      </c>
      <c r="U61">
        <v>2062</v>
      </c>
      <c r="V61">
        <v>3062</v>
      </c>
      <c r="W61" t="s">
        <v>99</v>
      </c>
      <c r="X61" t="s">
        <v>31</v>
      </c>
      <c r="Y61">
        <v>33</v>
      </c>
    </row>
    <row r="62" spans="5:25">
      <c r="E62">
        <v>1061</v>
      </c>
      <c r="F62" t="s">
        <v>32</v>
      </c>
      <c r="H62" t="s">
        <v>79</v>
      </c>
      <c r="I62" t="s">
        <v>80</v>
      </c>
      <c r="J62" s="2">
        <v>44574</v>
      </c>
      <c r="M62" s="1">
        <v>1292</v>
      </c>
      <c r="N62" s="1">
        <v>1900</v>
      </c>
      <c r="O62">
        <v>3</v>
      </c>
      <c r="P62" s="1"/>
      <c r="Q62" s="1"/>
      <c r="R62" s="1">
        <f t="shared" si="0"/>
        <v>0</v>
      </c>
      <c r="S62" t="s">
        <v>23</v>
      </c>
      <c r="T62" t="s">
        <v>35</v>
      </c>
      <c r="U62">
        <v>2043</v>
      </c>
      <c r="V62">
        <v>3043</v>
      </c>
      <c r="W62" t="s">
        <v>81</v>
      </c>
      <c r="X62" t="s">
        <v>26</v>
      </c>
      <c r="Y62">
        <v>21</v>
      </c>
    </row>
    <row r="63" spans="5:25">
      <c r="E63">
        <v>1062</v>
      </c>
      <c r="F63" t="s">
        <v>32</v>
      </c>
      <c r="H63" t="s">
        <v>79</v>
      </c>
      <c r="I63" t="s">
        <v>82</v>
      </c>
      <c r="J63" s="2">
        <v>44575</v>
      </c>
      <c r="M63" s="1">
        <v>1496</v>
      </c>
      <c r="N63" s="1">
        <v>2200</v>
      </c>
      <c r="O63">
        <v>1</v>
      </c>
      <c r="P63" s="1"/>
      <c r="Q63" s="1"/>
      <c r="R63" s="1">
        <f t="shared" si="0"/>
        <v>0</v>
      </c>
      <c r="S63" t="s">
        <v>23</v>
      </c>
      <c r="T63" t="s">
        <v>24</v>
      </c>
      <c r="U63">
        <v>2044</v>
      </c>
      <c r="V63">
        <v>3044</v>
      </c>
      <c r="W63" t="s">
        <v>83</v>
      </c>
      <c r="X63" t="s">
        <v>31</v>
      </c>
      <c r="Y63">
        <v>19</v>
      </c>
    </row>
    <row r="64" spans="5:25">
      <c r="E64">
        <v>1063</v>
      </c>
      <c r="F64" t="s">
        <v>40</v>
      </c>
      <c r="H64" t="s">
        <v>84</v>
      </c>
      <c r="I64" t="s">
        <v>85</v>
      </c>
      <c r="J64" s="2">
        <v>44576</v>
      </c>
      <c r="M64" s="1">
        <v>1340</v>
      </c>
      <c r="N64" s="1">
        <v>2000</v>
      </c>
      <c r="O64">
        <v>2</v>
      </c>
      <c r="P64" s="1"/>
      <c r="Q64" s="1"/>
      <c r="R64" s="1">
        <f t="shared" si="0"/>
        <v>0</v>
      </c>
      <c r="S64" t="s">
        <v>28</v>
      </c>
      <c r="T64" t="s">
        <v>29</v>
      </c>
      <c r="U64">
        <v>2045</v>
      </c>
      <c r="V64">
        <v>3045</v>
      </c>
      <c r="W64" t="s">
        <v>86</v>
      </c>
      <c r="X64" t="s">
        <v>26</v>
      </c>
      <c r="Y64">
        <v>36</v>
      </c>
    </row>
    <row r="65" spans="5:25">
      <c r="E65">
        <v>1064</v>
      </c>
      <c r="F65" t="s">
        <v>40</v>
      </c>
      <c r="H65" t="s">
        <v>84</v>
      </c>
      <c r="I65" t="s">
        <v>87</v>
      </c>
      <c r="J65" s="2">
        <v>44577</v>
      </c>
      <c r="M65" s="1">
        <v>1541</v>
      </c>
      <c r="N65" s="1">
        <v>2300</v>
      </c>
      <c r="O65">
        <v>1</v>
      </c>
      <c r="P65" s="1"/>
      <c r="Q65" s="1"/>
      <c r="R65" s="1">
        <f t="shared" si="0"/>
        <v>0</v>
      </c>
      <c r="S65" t="s">
        <v>23</v>
      </c>
      <c r="T65" t="s">
        <v>24</v>
      </c>
      <c r="U65">
        <v>2046</v>
      </c>
      <c r="V65">
        <v>3046</v>
      </c>
      <c r="W65" t="s">
        <v>88</v>
      </c>
      <c r="X65" t="s">
        <v>31</v>
      </c>
      <c r="Y65">
        <v>34</v>
      </c>
    </row>
    <row r="66" spans="5:25">
      <c r="E66">
        <v>1065</v>
      </c>
      <c r="F66" t="s">
        <v>20</v>
      </c>
      <c r="H66" t="s">
        <v>21</v>
      </c>
      <c r="I66" t="s">
        <v>22</v>
      </c>
      <c r="J66" s="2">
        <v>44562</v>
      </c>
      <c r="M66" s="1">
        <v>840</v>
      </c>
      <c r="N66" s="1">
        <v>1200</v>
      </c>
      <c r="O66">
        <v>2</v>
      </c>
      <c r="P66" s="1"/>
      <c r="Q66" s="1"/>
      <c r="R66" s="1">
        <f t="shared" si="0"/>
        <v>0</v>
      </c>
      <c r="S66" t="s">
        <v>23</v>
      </c>
      <c r="T66" t="s">
        <v>24</v>
      </c>
      <c r="U66">
        <v>2001</v>
      </c>
      <c r="V66">
        <v>3001</v>
      </c>
      <c r="W66" t="s">
        <v>25</v>
      </c>
      <c r="X66" t="s">
        <v>26</v>
      </c>
      <c r="Y66">
        <v>25</v>
      </c>
    </row>
    <row r="67" spans="5:25">
      <c r="E67">
        <v>1066</v>
      </c>
      <c r="F67" t="s">
        <v>20</v>
      </c>
      <c r="H67" t="s">
        <v>21</v>
      </c>
      <c r="I67" t="s">
        <v>27</v>
      </c>
      <c r="J67" s="2">
        <v>44563</v>
      </c>
      <c r="M67" s="1">
        <v>1050</v>
      </c>
      <c r="N67" s="1">
        <v>1500</v>
      </c>
      <c r="O67">
        <v>1</v>
      </c>
      <c r="P67" s="1"/>
      <c r="Q67" s="1"/>
      <c r="R67" s="1">
        <f t="shared" ref="R67:R130" si="1">P67+Q67</f>
        <v>0</v>
      </c>
      <c r="S67" t="s">
        <v>28</v>
      </c>
      <c r="T67" t="s">
        <v>29</v>
      </c>
      <c r="U67">
        <v>2002</v>
      </c>
      <c r="V67">
        <v>3002</v>
      </c>
      <c r="W67" t="s">
        <v>30</v>
      </c>
      <c r="X67" t="s">
        <v>31</v>
      </c>
      <c r="Y67">
        <v>22</v>
      </c>
    </row>
    <row r="68" spans="5:25">
      <c r="E68">
        <v>1067</v>
      </c>
      <c r="F68" t="s">
        <v>32</v>
      </c>
      <c r="H68" t="s">
        <v>33</v>
      </c>
      <c r="I68" t="s">
        <v>34</v>
      </c>
      <c r="J68" s="2">
        <v>44564</v>
      </c>
      <c r="M68" s="1">
        <v>1260</v>
      </c>
      <c r="N68" s="1">
        <v>1800</v>
      </c>
      <c r="O68">
        <v>3</v>
      </c>
      <c r="P68" s="1"/>
      <c r="Q68" s="1"/>
      <c r="R68" s="1">
        <f t="shared" si="1"/>
        <v>0</v>
      </c>
      <c r="S68" t="s">
        <v>23</v>
      </c>
      <c r="T68" t="s">
        <v>35</v>
      </c>
      <c r="U68">
        <v>2003</v>
      </c>
      <c r="V68">
        <v>3003</v>
      </c>
      <c r="W68" t="s">
        <v>36</v>
      </c>
      <c r="X68" t="s">
        <v>26</v>
      </c>
      <c r="Y68">
        <v>18</v>
      </c>
    </row>
    <row r="69" spans="5:25">
      <c r="E69">
        <v>1068</v>
      </c>
      <c r="F69" t="s">
        <v>32</v>
      </c>
      <c r="H69" t="s">
        <v>33</v>
      </c>
      <c r="I69" t="s">
        <v>38</v>
      </c>
      <c r="J69" s="2">
        <v>44565</v>
      </c>
      <c r="M69" s="1">
        <v>1470</v>
      </c>
      <c r="N69" s="1">
        <v>2100</v>
      </c>
      <c r="O69">
        <v>1</v>
      </c>
      <c r="P69" s="1"/>
      <c r="Q69" s="1"/>
      <c r="R69" s="1">
        <f t="shared" si="1"/>
        <v>0</v>
      </c>
      <c r="S69" t="s">
        <v>23</v>
      </c>
      <c r="T69" t="s">
        <v>24</v>
      </c>
      <c r="U69">
        <v>2004</v>
      </c>
      <c r="V69">
        <v>3004</v>
      </c>
      <c r="W69" t="s">
        <v>39</v>
      </c>
      <c r="X69" t="s">
        <v>31</v>
      </c>
      <c r="Y69">
        <v>16</v>
      </c>
    </row>
    <row r="70" spans="5:25">
      <c r="E70">
        <v>1069</v>
      </c>
      <c r="F70" t="s">
        <v>40</v>
      </c>
      <c r="H70" t="s">
        <v>41</v>
      </c>
      <c r="I70" t="s">
        <v>42</v>
      </c>
      <c r="J70" s="2">
        <v>44566</v>
      </c>
      <c r="M70" s="1">
        <v>896.99999999999989</v>
      </c>
      <c r="N70" s="1">
        <v>1300</v>
      </c>
      <c r="O70">
        <v>2</v>
      </c>
      <c r="P70" s="1"/>
      <c r="Q70" s="1"/>
      <c r="R70" s="1">
        <f t="shared" si="1"/>
        <v>0</v>
      </c>
      <c r="S70" t="s">
        <v>28</v>
      </c>
      <c r="T70" t="s">
        <v>29</v>
      </c>
      <c r="U70">
        <v>2005</v>
      </c>
      <c r="V70">
        <v>3005</v>
      </c>
      <c r="W70" t="s">
        <v>43</v>
      </c>
      <c r="X70" t="s">
        <v>26</v>
      </c>
      <c r="Y70">
        <v>27</v>
      </c>
    </row>
    <row r="71" spans="5:25">
      <c r="E71">
        <v>1070</v>
      </c>
      <c r="F71" t="s">
        <v>40</v>
      </c>
      <c r="H71" t="s">
        <v>41</v>
      </c>
      <c r="I71" t="s">
        <v>44</v>
      </c>
      <c r="J71" s="2">
        <v>44567</v>
      </c>
      <c r="M71" s="1">
        <v>1104</v>
      </c>
      <c r="N71" s="1">
        <v>1600</v>
      </c>
      <c r="O71">
        <v>1</v>
      </c>
      <c r="P71" s="1"/>
      <c r="Q71" s="1"/>
      <c r="R71" s="1">
        <f t="shared" si="1"/>
        <v>0</v>
      </c>
      <c r="S71" t="s">
        <v>23</v>
      </c>
      <c r="T71" t="s">
        <v>24</v>
      </c>
      <c r="U71">
        <v>2006</v>
      </c>
      <c r="V71">
        <v>3006</v>
      </c>
      <c r="W71" t="s">
        <v>45</v>
      </c>
      <c r="X71" t="s">
        <v>31</v>
      </c>
      <c r="Y71">
        <v>24</v>
      </c>
    </row>
    <row r="72" spans="5:25">
      <c r="E72">
        <v>1071</v>
      </c>
      <c r="F72" t="s">
        <v>20</v>
      </c>
      <c r="H72" t="s">
        <v>46</v>
      </c>
      <c r="I72" t="s">
        <v>47</v>
      </c>
      <c r="J72" s="2">
        <v>44568</v>
      </c>
      <c r="M72" s="1">
        <v>1496</v>
      </c>
      <c r="N72" s="1">
        <v>2200</v>
      </c>
      <c r="O72">
        <v>2</v>
      </c>
      <c r="P72" s="1"/>
      <c r="Q72" s="1"/>
      <c r="R72" s="1">
        <f t="shared" si="1"/>
        <v>0</v>
      </c>
      <c r="S72" t="s">
        <v>28</v>
      </c>
      <c r="T72" t="s">
        <v>24</v>
      </c>
      <c r="U72">
        <v>2007</v>
      </c>
      <c r="V72">
        <v>3007</v>
      </c>
      <c r="W72" t="s">
        <v>48</v>
      </c>
      <c r="X72" t="s">
        <v>26</v>
      </c>
      <c r="Y72">
        <v>29</v>
      </c>
    </row>
    <row r="73" spans="5:25">
      <c r="E73">
        <v>1072</v>
      </c>
      <c r="F73" t="s">
        <v>20</v>
      </c>
      <c r="H73" t="s">
        <v>46</v>
      </c>
      <c r="I73" t="s">
        <v>49</v>
      </c>
      <c r="J73" s="2">
        <v>44569</v>
      </c>
      <c r="M73" s="1">
        <v>1700.0000000000002</v>
      </c>
      <c r="N73" s="1">
        <v>2500</v>
      </c>
      <c r="O73">
        <v>1</v>
      </c>
      <c r="P73" s="1"/>
      <c r="Q73" s="1"/>
      <c r="R73" s="1">
        <f t="shared" si="1"/>
        <v>0</v>
      </c>
      <c r="S73" t="s">
        <v>23</v>
      </c>
      <c r="T73" t="s">
        <v>29</v>
      </c>
      <c r="U73">
        <v>2008</v>
      </c>
      <c r="V73">
        <v>3008</v>
      </c>
      <c r="W73" t="s">
        <v>50</v>
      </c>
      <c r="X73" t="s">
        <v>31</v>
      </c>
      <c r="Y73">
        <v>27</v>
      </c>
    </row>
    <row r="74" spans="5:25">
      <c r="E74">
        <v>1073</v>
      </c>
      <c r="F74" t="s">
        <v>20</v>
      </c>
      <c r="H74" t="s">
        <v>51</v>
      </c>
      <c r="I74" t="s">
        <v>52</v>
      </c>
      <c r="J74" s="2">
        <v>44582</v>
      </c>
      <c r="M74" s="1">
        <v>737</v>
      </c>
      <c r="N74" s="1">
        <v>1100</v>
      </c>
      <c r="O74">
        <v>2</v>
      </c>
      <c r="P74" s="1"/>
      <c r="Q74" s="1"/>
      <c r="R74" s="1">
        <f t="shared" si="1"/>
        <v>0</v>
      </c>
      <c r="S74" t="s">
        <v>23</v>
      </c>
      <c r="T74" t="s">
        <v>24</v>
      </c>
      <c r="U74">
        <v>2021</v>
      </c>
      <c r="V74">
        <v>3021</v>
      </c>
      <c r="W74" t="s">
        <v>53</v>
      </c>
      <c r="X74" t="s">
        <v>26</v>
      </c>
      <c r="Y74">
        <v>24</v>
      </c>
    </row>
    <row r="75" spans="5:25">
      <c r="E75">
        <v>1074</v>
      </c>
      <c r="F75" t="s">
        <v>20</v>
      </c>
      <c r="H75" t="s">
        <v>51</v>
      </c>
      <c r="I75" t="s">
        <v>54</v>
      </c>
      <c r="J75" s="2">
        <v>44583</v>
      </c>
      <c r="M75" s="1">
        <v>938</v>
      </c>
      <c r="N75" s="1">
        <v>1400</v>
      </c>
      <c r="O75">
        <v>1</v>
      </c>
      <c r="P75" s="1"/>
      <c r="Q75" s="1"/>
      <c r="R75" s="1">
        <f t="shared" si="1"/>
        <v>0</v>
      </c>
      <c r="S75" t="s">
        <v>28</v>
      </c>
      <c r="T75" t="s">
        <v>29</v>
      </c>
      <c r="U75">
        <v>2022</v>
      </c>
      <c r="V75">
        <v>3022</v>
      </c>
      <c r="W75" t="s">
        <v>55</v>
      </c>
      <c r="X75" t="s">
        <v>31</v>
      </c>
      <c r="Y75">
        <v>21</v>
      </c>
    </row>
    <row r="76" spans="5:25">
      <c r="E76">
        <v>1075</v>
      </c>
      <c r="F76" t="s">
        <v>32</v>
      </c>
      <c r="H76" t="s">
        <v>57</v>
      </c>
      <c r="I76" t="s">
        <v>58</v>
      </c>
      <c r="J76" s="2">
        <v>44584</v>
      </c>
      <c r="M76" s="1">
        <v>1190</v>
      </c>
      <c r="N76" s="1">
        <v>1700</v>
      </c>
      <c r="O76">
        <v>3</v>
      </c>
      <c r="P76" s="1"/>
      <c r="Q76" s="1"/>
      <c r="R76" s="1">
        <f t="shared" si="1"/>
        <v>0</v>
      </c>
      <c r="S76" t="s">
        <v>23</v>
      </c>
      <c r="T76" t="s">
        <v>35</v>
      </c>
      <c r="U76">
        <v>2023</v>
      </c>
      <c r="V76">
        <v>3023</v>
      </c>
      <c r="W76" t="s">
        <v>59</v>
      </c>
      <c r="X76" t="s">
        <v>26</v>
      </c>
      <c r="Y76">
        <v>20</v>
      </c>
    </row>
    <row r="77" spans="5:25">
      <c r="E77">
        <v>1076</v>
      </c>
      <c r="F77" t="s">
        <v>32</v>
      </c>
      <c r="H77" t="s">
        <v>57</v>
      </c>
      <c r="I77" t="s">
        <v>61</v>
      </c>
      <c r="J77" s="2">
        <v>44585</v>
      </c>
      <c r="M77" s="1">
        <v>1400</v>
      </c>
      <c r="N77" s="1">
        <v>2000</v>
      </c>
      <c r="O77">
        <v>1</v>
      </c>
      <c r="P77" s="1"/>
      <c r="Q77" s="1"/>
      <c r="R77" s="1">
        <f t="shared" si="1"/>
        <v>0</v>
      </c>
      <c r="S77" t="s">
        <v>23</v>
      </c>
      <c r="T77" t="s">
        <v>24</v>
      </c>
      <c r="U77">
        <v>2024</v>
      </c>
      <c r="V77">
        <v>3024</v>
      </c>
      <c r="W77" t="s">
        <v>62</v>
      </c>
      <c r="X77" t="s">
        <v>31</v>
      </c>
      <c r="Y77">
        <v>18</v>
      </c>
    </row>
    <row r="78" spans="5:25">
      <c r="E78">
        <v>1077</v>
      </c>
      <c r="F78" t="s">
        <v>40</v>
      </c>
      <c r="H78" t="s">
        <v>64</v>
      </c>
      <c r="I78" t="s">
        <v>65</v>
      </c>
      <c r="J78" s="2">
        <v>44586</v>
      </c>
      <c r="M78" s="1">
        <v>975</v>
      </c>
      <c r="N78" s="1">
        <v>1500</v>
      </c>
      <c r="O78">
        <v>2</v>
      </c>
      <c r="P78" s="1"/>
      <c r="Q78" s="1"/>
      <c r="R78" s="1">
        <f t="shared" si="1"/>
        <v>0</v>
      </c>
      <c r="S78" t="s">
        <v>28</v>
      </c>
      <c r="T78" t="s">
        <v>29</v>
      </c>
      <c r="U78">
        <v>2025</v>
      </c>
      <c r="V78">
        <v>3025</v>
      </c>
      <c r="W78" t="s">
        <v>66</v>
      </c>
      <c r="X78" t="s">
        <v>26</v>
      </c>
      <c r="Y78">
        <v>28</v>
      </c>
    </row>
    <row r="79" spans="5:25">
      <c r="E79">
        <v>1078</v>
      </c>
      <c r="F79" t="s">
        <v>40</v>
      </c>
      <c r="H79" t="s">
        <v>64</v>
      </c>
      <c r="I79" t="s">
        <v>67</v>
      </c>
      <c r="J79" s="2">
        <v>44587</v>
      </c>
      <c r="M79" s="1">
        <v>1170</v>
      </c>
      <c r="N79" s="1">
        <v>1800</v>
      </c>
      <c r="O79">
        <v>1</v>
      </c>
      <c r="P79" s="1"/>
      <c r="Q79" s="1"/>
      <c r="R79" s="1">
        <f t="shared" si="1"/>
        <v>0</v>
      </c>
      <c r="S79" t="s">
        <v>23</v>
      </c>
      <c r="T79" t="s">
        <v>24</v>
      </c>
      <c r="U79">
        <v>2026</v>
      </c>
      <c r="V79">
        <v>3026</v>
      </c>
      <c r="W79" t="s">
        <v>68</v>
      </c>
      <c r="X79" t="s">
        <v>31</v>
      </c>
      <c r="Y79">
        <v>26</v>
      </c>
    </row>
    <row r="80" spans="5:25">
      <c r="E80">
        <v>1079</v>
      </c>
      <c r="F80" t="s">
        <v>20</v>
      </c>
      <c r="H80" t="s">
        <v>69</v>
      </c>
      <c r="I80" t="s">
        <v>70</v>
      </c>
      <c r="J80" s="2">
        <v>44588</v>
      </c>
      <c r="M80" s="1">
        <v>1656</v>
      </c>
      <c r="N80" s="1">
        <v>2300</v>
      </c>
      <c r="O80">
        <v>2</v>
      </c>
      <c r="P80" s="1"/>
      <c r="Q80" s="1"/>
      <c r="R80" s="1">
        <f t="shared" si="1"/>
        <v>0</v>
      </c>
      <c r="S80" t="s">
        <v>28</v>
      </c>
      <c r="T80" t="s">
        <v>24</v>
      </c>
      <c r="U80">
        <v>2027</v>
      </c>
      <c r="V80">
        <v>3027</v>
      </c>
      <c r="W80" t="s">
        <v>71</v>
      </c>
      <c r="X80" t="s">
        <v>26</v>
      </c>
      <c r="Y80">
        <v>30</v>
      </c>
    </row>
    <row r="81" spans="5:25">
      <c r="E81">
        <v>1080</v>
      </c>
      <c r="F81" t="s">
        <v>20</v>
      </c>
      <c r="H81" t="s">
        <v>69</v>
      </c>
      <c r="I81" t="s">
        <v>72</v>
      </c>
      <c r="J81" s="2">
        <v>44589</v>
      </c>
      <c r="M81" s="1">
        <v>1872</v>
      </c>
      <c r="N81" s="1">
        <v>2600</v>
      </c>
      <c r="O81">
        <v>1</v>
      </c>
      <c r="P81" s="1"/>
      <c r="Q81" s="1"/>
      <c r="R81" s="1">
        <f t="shared" si="1"/>
        <v>0</v>
      </c>
      <c r="S81" t="s">
        <v>23</v>
      </c>
      <c r="T81" t="s">
        <v>29</v>
      </c>
      <c r="U81">
        <v>2028</v>
      </c>
      <c r="V81">
        <v>3028</v>
      </c>
      <c r="W81" t="s">
        <v>73</v>
      </c>
      <c r="X81" t="s">
        <v>31</v>
      </c>
      <c r="Y81">
        <v>28</v>
      </c>
    </row>
    <row r="82" spans="5:25">
      <c r="E82">
        <v>1081</v>
      </c>
      <c r="F82" t="s">
        <v>32</v>
      </c>
      <c r="H82" t="s">
        <v>33</v>
      </c>
      <c r="I82" t="s">
        <v>38</v>
      </c>
      <c r="J82" s="2">
        <v>44961</v>
      </c>
      <c r="M82" s="1">
        <v>1470</v>
      </c>
      <c r="N82" s="1">
        <v>2100</v>
      </c>
      <c r="O82">
        <v>1</v>
      </c>
      <c r="P82" s="1"/>
      <c r="Q82" s="1"/>
      <c r="R82" s="1">
        <f t="shared" si="1"/>
        <v>0</v>
      </c>
      <c r="S82" t="s">
        <v>23</v>
      </c>
      <c r="T82" t="s">
        <v>24</v>
      </c>
      <c r="U82">
        <v>2004</v>
      </c>
      <c r="V82">
        <v>3004</v>
      </c>
      <c r="W82" t="s">
        <v>39</v>
      </c>
      <c r="X82" t="s">
        <v>31</v>
      </c>
      <c r="Y82">
        <v>16</v>
      </c>
    </row>
    <row r="83" spans="5:25">
      <c r="E83">
        <v>1082</v>
      </c>
      <c r="F83" t="s">
        <v>40</v>
      </c>
      <c r="H83" t="s">
        <v>41</v>
      </c>
      <c r="I83" t="s">
        <v>42</v>
      </c>
      <c r="J83" s="2">
        <v>44962</v>
      </c>
      <c r="M83" s="1">
        <v>896.99999999999989</v>
      </c>
      <c r="N83" s="1">
        <v>1300</v>
      </c>
      <c r="O83">
        <v>2</v>
      </c>
      <c r="P83" s="1"/>
      <c r="Q83" s="1"/>
      <c r="R83" s="1">
        <f t="shared" si="1"/>
        <v>0</v>
      </c>
      <c r="S83" t="s">
        <v>28</v>
      </c>
      <c r="T83" t="s">
        <v>29</v>
      </c>
      <c r="U83">
        <v>2005</v>
      </c>
      <c r="V83">
        <v>3005</v>
      </c>
      <c r="W83" t="s">
        <v>43</v>
      </c>
      <c r="X83" t="s">
        <v>26</v>
      </c>
      <c r="Y83">
        <v>27</v>
      </c>
    </row>
    <row r="84" spans="5:25">
      <c r="E84">
        <v>1083</v>
      </c>
      <c r="F84" t="s">
        <v>40</v>
      </c>
      <c r="H84" t="s">
        <v>41</v>
      </c>
      <c r="I84" t="s">
        <v>44</v>
      </c>
      <c r="J84" s="2">
        <v>44963</v>
      </c>
      <c r="M84" s="1">
        <v>1104</v>
      </c>
      <c r="N84" s="1">
        <v>1600</v>
      </c>
      <c r="O84">
        <v>1</v>
      </c>
      <c r="P84" s="1"/>
      <c r="Q84" s="1"/>
      <c r="R84" s="1">
        <f t="shared" si="1"/>
        <v>0</v>
      </c>
      <c r="S84" t="s">
        <v>23</v>
      </c>
      <c r="T84" t="s">
        <v>24</v>
      </c>
      <c r="U84">
        <v>2006</v>
      </c>
      <c r="V84">
        <v>3006</v>
      </c>
      <c r="W84" t="s">
        <v>45</v>
      </c>
      <c r="X84" t="s">
        <v>31</v>
      </c>
      <c r="Y84">
        <v>24</v>
      </c>
    </row>
    <row r="85" spans="5:25">
      <c r="E85">
        <v>1084</v>
      </c>
      <c r="F85" t="s">
        <v>20</v>
      </c>
      <c r="H85" t="s">
        <v>46</v>
      </c>
      <c r="I85" t="s">
        <v>47</v>
      </c>
      <c r="J85" s="2">
        <v>44964</v>
      </c>
      <c r="M85" s="1">
        <v>1496</v>
      </c>
      <c r="N85" s="1">
        <v>2200</v>
      </c>
      <c r="O85">
        <v>2</v>
      </c>
      <c r="P85" s="1"/>
      <c r="Q85" s="1"/>
      <c r="R85" s="1">
        <f t="shared" si="1"/>
        <v>0</v>
      </c>
      <c r="S85" t="s">
        <v>28</v>
      </c>
      <c r="T85" t="s">
        <v>24</v>
      </c>
      <c r="U85">
        <v>2007</v>
      </c>
      <c r="V85">
        <v>3007</v>
      </c>
      <c r="W85" t="s">
        <v>48</v>
      </c>
      <c r="X85" t="s">
        <v>26</v>
      </c>
      <c r="Y85">
        <v>29</v>
      </c>
    </row>
    <row r="86" spans="5:25">
      <c r="E86">
        <v>1085</v>
      </c>
      <c r="F86" t="s">
        <v>20</v>
      </c>
      <c r="H86" t="s">
        <v>46</v>
      </c>
      <c r="I86" t="s">
        <v>49</v>
      </c>
      <c r="J86" s="2">
        <v>44965</v>
      </c>
      <c r="M86" s="1">
        <v>1700.0000000000002</v>
      </c>
      <c r="N86" s="1">
        <v>2500</v>
      </c>
      <c r="O86">
        <v>1</v>
      </c>
      <c r="P86" s="1"/>
      <c r="Q86" s="1"/>
      <c r="R86" s="1">
        <f t="shared" si="1"/>
        <v>0</v>
      </c>
      <c r="S86" t="s">
        <v>23</v>
      </c>
      <c r="T86" t="s">
        <v>29</v>
      </c>
      <c r="U86">
        <v>2008</v>
      </c>
      <c r="V86">
        <v>3008</v>
      </c>
      <c r="W86" t="s">
        <v>50</v>
      </c>
      <c r="X86" t="s">
        <v>31</v>
      </c>
      <c r="Y86">
        <v>27</v>
      </c>
    </row>
    <row r="87" spans="5:25">
      <c r="E87">
        <v>1086</v>
      </c>
      <c r="F87" t="s">
        <v>20</v>
      </c>
      <c r="H87" t="s">
        <v>51</v>
      </c>
      <c r="I87" t="s">
        <v>52</v>
      </c>
      <c r="J87" s="2">
        <v>44978</v>
      </c>
      <c r="M87" s="1">
        <v>737</v>
      </c>
      <c r="N87" s="1">
        <v>1100</v>
      </c>
      <c r="O87">
        <v>2</v>
      </c>
      <c r="P87" s="1"/>
      <c r="Q87" s="1"/>
      <c r="R87" s="1">
        <f t="shared" si="1"/>
        <v>0</v>
      </c>
      <c r="S87" t="s">
        <v>23</v>
      </c>
      <c r="T87" t="s">
        <v>24</v>
      </c>
      <c r="U87">
        <v>2021</v>
      </c>
      <c r="V87">
        <v>3021</v>
      </c>
      <c r="W87" t="s">
        <v>53</v>
      </c>
      <c r="X87" t="s">
        <v>26</v>
      </c>
      <c r="Y87">
        <v>24</v>
      </c>
    </row>
    <row r="88" spans="5:25">
      <c r="E88">
        <v>1087</v>
      </c>
      <c r="F88" t="s">
        <v>20</v>
      </c>
      <c r="H88" t="s">
        <v>51</v>
      </c>
      <c r="I88" t="s">
        <v>54</v>
      </c>
      <c r="J88" s="2">
        <v>44979</v>
      </c>
      <c r="M88" s="1">
        <v>938</v>
      </c>
      <c r="N88" s="1">
        <v>1400</v>
      </c>
      <c r="O88">
        <v>1</v>
      </c>
      <c r="P88" s="1"/>
      <c r="Q88" s="1"/>
      <c r="R88" s="1">
        <f t="shared" si="1"/>
        <v>0</v>
      </c>
      <c r="S88" t="s">
        <v>28</v>
      </c>
      <c r="T88" t="s">
        <v>29</v>
      </c>
      <c r="U88">
        <v>2022</v>
      </c>
      <c r="V88">
        <v>3022</v>
      </c>
      <c r="W88" t="s">
        <v>55</v>
      </c>
      <c r="X88" t="s">
        <v>31</v>
      </c>
      <c r="Y88">
        <v>21</v>
      </c>
    </row>
    <row r="89" spans="5:25">
      <c r="E89">
        <v>1088</v>
      </c>
      <c r="F89" t="s">
        <v>32</v>
      </c>
      <c r="H89" t="s">
        <v>57</v>
      </c>
      <c r="I89" t="s">
        <v>58</v>
      </c>
      <c r="J89" s="2">
        <v>44980</v>
      </c>
      <c r="M89" s="1">
        <v>1190</v>
      </c>
      <c r="N89" s="1">
        <v>1700</v>
      </c>
      <c r="O89">
        <v>3</v>
      </c>
      <c r="P89" s="1"/>
      <c r="Q89" s="1"/>
      <c r="R89" s="1">
        <f t="shared" si="1"/>
        <v>0</v>
      </c>
      <c r="S89" t="s">
        <v>23</v>
      </c>
      <c r="T89" t="s">
        <v>35</v>
      </c>
      <c r="U89">
        <v>2023</v>
      </c>
      <c r="V89">
        <v>3023</v>
      </c>
      <c r="W89" t="s">
        <v>59</v>
      </c>
      <c r="X89" t="s">
        <v>26</v>
      </c>
      <c r="Y89">
        <v>20</v>
      </c>
    </row>
    <row r="90" spans="5:25">
      <c r="E90">
        <v>1089</v>
      </c>
      <c r="F90" t="s">
        <v>32</v>
      </c>
      <c r="H90" t="s">
        <v>57</v>
      </c>
      <c r="I90" t="s">
        <v>61</v>
      </c>
      <c r="J90" s="2">
        <v>44981</v>
      </c>
      <c r="M90" s="1">
        <v>1400</v>
      </c>
      <c r="N90" s="1">
        <v>2000</v>
      </c>
      <c r="O90">
        <v>1</v>
      </c>
      <c r="P90" s="1"/>
      <c r="Q90" s="1"/>
      <c r="R90" s="1">
        <f t="shared" si="1"/>
        <v>0</v>
      </c>
      <c r="S90" t="s">
        <v>23</v>
      </c>
      <c r="T90" t="s">
        <v>24</v>
      </c>
      <c r="U90">
        <v>2024</v>
      </c>
      <c r="V90">
        <v>3024</v>
      </c>
      <c r="W90" t="s">
        <v>62</v>
      </c>
      <c r="X90" t="s">
        <v>31</v>
      </c>
      <c r="Y90">
        <v>18</v>
      </c>
    </row>
    <row r="91" spans="5:25">
      <c r="E91">
        <v>1090</v>
      </c>
      <c r="F91" t="s">
        <v>40</v>
      </c>
      <c r="H91" t="s">
        <v>64</v>
      </c>
      <c r="I91" t="s">
        <v>65</v>
      </c>
      <c r="J91" s="2">
        <v>44982</v>
      </c>
      <c r="M91" s="1">
        <v>975</v>
      </c>
      <c r="N91" s="1">
        <v>1500</v>
      </c>
      <c r="O91">
        <v>2</v>
      </c>
      <c r="P91" s="1"/>
      <c r="Q91" s="1"/>
      <c r="R91" s="1">
        <f t="shared" si="1"/>
        <v>0</v>
      </c>
      <c r="S91" t="s">
        <v>28</v>
      </c>
      <c r="T91" t="s">
        <v>29</v>
      </c>
      <c r="U91">
        <v>2025</v>
      </c>
      <c r="V91">
        <v>3025</v>
      </c>
      <c r="W91" t="s">
        <v>66</v>
      </c>
      <c r="X91" t="s">
        <v>26</v>
      </c>
      <c r="Y91">
        <v>28</v>
      </c>
    </row>
    <row r="92" spans="5:25">
      <c r="E92">
        <v>1091</v>
      </c>
      <c r="F92" t="s">
        <v>40</v>
      </c>
      <c r="H92" t="s">
        <v>64</v>
      </c>
      <c r="I92" t="s">
        <v>67</v>
      </c>
      <c r="J92" s="2">
        <v>44983</v>
      </c>
      <c r="M92" s="1">
        <v>1170</v>
      </c>
      <c r="N92" s="1">
        <v>1800</v>
      </c>
      <c r="O92">
        <v>1</v>
      </c>
      <c r="P92" s="1"/>
      <c r="Q92" s="1"/>
      <c r="R92" s="1">
        <f t="shared" si="1"/>
        <v>0</v>
      </c>
      <c r="S92" t="s">
        <v>23</v>
      </c>
      <c r="T92" t="s">
        <v>24</v>
      </c>
      <c r="U92">
        <v>2026</v>
      </c>
      <c r="V92">
        <v>3026</v>
      </c>
      <c r="W92" t="s">
        <v>68</v>
      </c>
      <c r="X92" t="s">
        <v>31</v>
      </c>
      <c r="Y92">
        <v>26</v>
      </c>
    </row>
    <row r="93" spans="5:25">
      <c r="E93">
        <v>1092</v>
      </c>
      <c r="F93" t="s">
        <v>20</v>
      </c>
      <c r="H93" t="s">
        <v>69</v>
      </c>
      <c r="I93" t="s">
        <v>70</v>
      </c>
      <c r="J93" s="2">
        <v>44984</v>
      </c>
      <c r="M93" s="1">
        <v>1656</v>
      </c>
      <c r="N93" s="1">
        <v>2300</v>
      </c>
      <c r="O93">
        <v>2</v>
      </c>
      <c r="P93" s="1"/>
      <c r="Q93" s="1"/>
      <c r="R93" s="1">
        <f t="shared" si="1"/>
        <v>0</v>
      </c>
      <c r="S93" t="s">
        <v>28</v>
      </c>
      <c r="T93" t="s">
        <v>24</v>
      </c>
      <c r="U93">
        <v>2027</v>
      </c>
      <c r="V93">
        <v>3027</v>
      </c>
      <c r="W93" t="s">
        <v>71</v>
      </c>
      <c r="X93" t="s">
        <v>26</v>
      </c>
      <c r="Y93">
        <v>30</v>
      </c>
    </row>
    <row r="94" spans="5:25">
      <c r="E94">
        <v>1093</v>
      </c>
      <c r="F94" t="s">
        <v>20</v>
      </c>
      <c r="H94" t="s">
        <v>69</v>
      </c>
      <c r="I94" t="s">
        <v>72</v>
      </c>
      <c r="J94" s="2">
        <v>44985</v>
      </c>
      <c r="M94" s="1">
        <v>1872</v>
      </c>
      <c r="N94" s="1">
        <v>2600</v>
      </c>
      <c r="O94">
        <v>1</v>
      </c>
      <c r="P94" s="1"/>
      <c r="Q94" s="1"/>
      <c r="R94" s="1">
        <f t="shared" si="1"/>
        <v>0</v>
      </c>
      <c r="S94" t="s">
        <v>23</v>
      </c>
      <c r="T94" t="s">
        <v>29</v>
      </c>
      <c r="U94">
        <v>2028</v>
      </c>
      <c r="V94">
        <v>3028</v>
      </c>
      <c r="W94" t="s">
        <v>73</v>
      </c>
      <c r="X94" t="s">
        <v>31</v>
      </c>
      <c r="Y94">
        <v>28</v>
      </c>
    </row>
    <row r="95" spans="5:25">
      <c r="E95">
        <v>1094</v>
      </c>
      <c r="F95" t="s">
        <v>32</v>
      </c>
      <c r="H95" t="s">
        <v>33</v>
      </c>
      <c r="I95" t="s">
        <v>38</v>
      </c>
      <c r="J95" s="2">
        <v>44930</v>
      </c>
      <c r="M95" s="1">
        <v>1470</v>
      </c>
      <c r="N95" s="1">
        <v>2100</v>
      </c>
      <c r="O95">
        <v>1</v>
      </c>
      <c r="P95" s="1"/>
      <c r="Q95" s="1"/>
      <c r="R95" s="1">
        <f t="shared" si="1"/>
        <v>0</v>
      </c>
      <c r="S95" t="s">
        <v>23</v>
      </c>
      <c r="T95" t="s">
        <v>24</v>
      </c>
      <c r="U95">
        <v>2004</v>
      </c>
      <c r="V95">
        <v>3004</v>
      </c>
      <c r="W95" t="s">
        <v>39</v>
      </c>
      <c r="X95" t="s">
        <v>31</v>
      </c>
      <c r="Y95">
        <v>16</v>
      </c>
    </row>
    <row r="96" spans="5:25">
      <c r="E96">
        <v>1095</v>
      </c>
      <c r="F96" t="s">
        <v>40</v>
      </c>
      <c r="H96" t="s">
        <v>41</v>
      </c>
      <c r="I96" t="s">
        <v>42</v>
      </c>
      <c r="J96" s="2">
        <v>44931</v>
      </c>
      <c r="M96" s="1">
        <v>896.99999999999989</v>
      </c>
      <c r="N96" s="1">
        <v>1300</v>
      </c>
      <c r="O96">
        <v>2</v>
      </c>
      <c r="P96" s="1"/>
      <c r="Q96" s="1"/>
      <c r="R96" s="1">
        <f t="shared" si="1"/>
        <v>0</v>
      </c>
      <c r="S96" t="s">
        <v>28</v>
      </c>
      <c r="T96" t="s">
        <v>29</v>
      </c>
      <c r="U96">
        <v>2005</v>
      </c>
      <c r="V96">
        <v>3005</v>
      </c>
      <c r="W96" t="s">
        <v>43</v>
      </c>
      <c r="X96" t="s">
        <v>26</v>
      </c>
      <c r="Y96">
        <v>27</v>
      </c>
    </row>
    <row r="97" spans="5:25">
      <c r="E97">
        <v>1096</v>
      </c>
      <c r="F97" t="s">
        <v>40</v>
      </c>
      <c r="H97" t="s">
        <v>41</v>
      </c>
      <c r="I97" t="s">
        <v>44</v>
      </c>
      <c r="J97" s="2">
        <v>44932</v>
      </c>
      <c r="M97" s="1">
        <v>1104</v>
      </c>
      <c r="N97" s="1">
        <v>1600</v>
      </c>
      <c r="O97">
        <v>1</v>
      </c>
      <c r="P97" s="1"/>
      <c r="Q97" s="1"/>
      <c r="R97" s="1">
        <f t="shared" si="1"/>
        <v>0</v>
      </c>
      <c r="S97" t="s">
        <v>23</v>
      </c>
      <c r="T97" t="s">
        <v>24</v>
      </c>
      <c r="U97">
        <v>2006</v>
      </c>
      <c r="V97">
        <v>3006</v>
      </c>
      <c r="W97" t="s">
        <v>45</v>
      </c>
      <c r="X97" t="s">
        <v>31</v>
      </c>
      <c r="Y97">
        <v>24</v>
      </c>
    </row>
    <row r="98" spans="5:25">
      <c r="E98">
        <v>1097</v>
      </c>
      <c r="F98" t="s">
        <v>20</v>
      </c>
      <c r="H98" t="s">
        <v>46</v>
      </c>
      <c r="I98" t="s">
        <v>47</v>
      </c>
      <c r="J98" s="2">
        <v>44933</v>
      </c>
      <c r="M98" s="1">
        <v>1496</v>
      </c>
      <c r="N98" s="1">
        <v>2200</v>
      </c>
      <c r="O98">
        <v>2</v>
      </c>
      <c r="P98" s="1"/>
      <c r="Q98" s="1"/>
      <c r="R98" s="1">
        <f t="shared" si="1"/>
        <v>0</v>
      </c>
      <c r="S98" t="s">
        <v>28</v>
      </c>
      <c r="T98" t="s">
        <v>24</v>
      </c>
      <c r="U98">
        <v>2007</v>
      </c>
      <c r="V98">
        <v>3007</v>
      </c>
      <c r="W98" t="s">
        <v>48</v>
      </c>
      <c r="X98" t="s">
        <v>26</v>
      </c>
      <c r="Y98">
        <v>29</v>
      </c>
    </row>
    <row r="99" spans="5:25">
      <c r="E99">
        <v>1098</v>
      </c>
      <c r="F99" t="s">
        <v>20</v>
      </c>
      <c r="H99" t="s">
        <v>46</v>
      </c>
      <c r="I99" t="s">
        <v>49</v>
      </c>
      <c r="J99" s="2">
        <v>44934</v>
      </c>
      <c r="M99" s="1">
        <v>1700.0000000000002</v>
      </c>
      <c r="N99" s="1">
        <v>2500</v>
      </c>
      <c r="O99">
        <v>1</v>
      </c>
      <c r="P99" s="1"/>
      <c r="Q99" s="1"/>
      <c r="R99" s="1">
        <f t="shared" si="1"/>
        <v>0</v>
      </c>
      <c r="S99" t="s">
        <v>23</v>
      </c>
      <c r="T99" t="s">
        <v>29</v>
      </c>
      <c r="U99">
        <v>2008</v>
      </c>
      <c r="V99">
        <v>3008</v>
      </c>
      <c r="W99" t="s">
        <v>50</v>
      </c>
      <c r="X99" t="s">
        <v>31</v>
      </c>
      <c r="Y99">
        <v>27</v>
      </c>
    </row>
    <row r="100" spans="5:25">
      <c r="E100">
        <v>1099</v>
      </c>
      <c r="F100" t="s">
        <v>20</v>
      </c>
      <c r="H100" t="s">
        <v>51</v>
      </c>
      <c r="I100" t="s">
        <v>52</v>
      </c>
      <c r="J100" s="2">
        <v>44947</v>
      </c>
      <c r="M100" s="1">
        <v>737</v>
      </c>
      <c r="N100" s="1">
        <v>1100</v>
      </c>
      <c r="O100">
        <v>2</v>
      </c>
      <c r="P100" s="1"/>
      <c r="Q100" s="1"/>
      <c r="R100" s="1">
        <f t="shared" si="1"/>
        <v>0</v>
      </c>
      <c r="S100" t="s">
        <v>23</v>
      </c>
      <c r="T100" t="s">
        <v>24</v>
      </c>
      <c r="U100">
        <v>2021</v>
      </c>
      <c r="V100">
        <v>3021</v>
      </c>
      <c r="W100" t="s">
        <v>53</v>
      </c>
      <c r="X100" t="s">
        <v>26</v>
      </c>
      <c r="Y100">
        <v>24</v>
      </c>
    </row>
    <row r="101" spans="5:25">
      <c r="E101">
        <v>1100</v>
      </c>
      <c r="F101" t="s">
        <v>20</v>
      </c>
      <c r="H101" t="s">
        <v>51</v>
      </c>
      <c r="I101" t="s">
        <v>54</v>
      </c>
      <c r="J101" s="2">
        <v>44948</v>
      </c>
      <c r="M101" s="1">
        <v>938</v>
      </c>
      <c r="N101" s="1">
        <v>1400</v>
      </c>
      <c r="O101">
        <v>1</v>
      </c>
      <c r="P101" s="1"/>
      <c r="Q101" s="1"/>
      <c r="R101" s="1">
        <f t="shared" si="1"/>
        <v>0</v>
      </c>
      <c r="S101" t="s">
        <v>28</v>
      </c>
      <c r="T101" t="s">
        <v>29</v>
      </c>
      <c r="U101">
        <v>2022</v>
      </c>
      <c r="V101">
        <v>3022</v>
      </c>
      <c r="W101" t="s">
        <v>55</v>
      </c>
      <c r="X101" t="s">
        <v>31</v>
      </c>
      <c r="Y101">
        <v>21</v>
      </c>
    </row>
    <row r="102" spans="5:25">
      <c r="E102">
        <v>1101</v>
      </c>
      <c r="F102" t="s">
        <v>32</v>
      </c>
      <c r="H102" t="s">
        <v>57</v>
      </c>
      <c r="I102" t="s">
        <v>58</v>
      </c>
      <c r="J102" s="2">
        <v>44949</v>
      </c>
      <c r="M102" s="1">
        <v>1190</v>
      </c>
      <c r="N102" s="1">
        <v>1700</v>
      </c>
      <c r="O102">
        <v>3</v>
      </c>
      <c r="P102" s="1"/>
      <c r="Q102" s="1"/>
      <c r="R102" s="1">
        <f t="shared" si="1"/>
        <v>0</v>
      </c>
      <c r="S102" t="s">
        <v>23</v>
      </c>
      <c r="T102" t="s">
        <v>35</v>
      </c>
      <c r="U102">
        <v>2023</v>
      </c>
      <c r="V102">
        <v>3023</v>
      </c>
      <c r="W102" t="s">
        <v>59</v>
      </c>
      <c r="X102" t="s">
        <v>26</v>
      </c>
      <c r="Y102">
        <v>20</v>
      </c>
    </row>
    <row r="103" spans="5:25">
      <c r="E103">
        <v>1102</v>
      </c>
      <c r="F103" t="s">
        <v>32</v>
      </c>
      <c r="H103" t="s">
        <v>57</v>
      </c>
      <c r="I103" t="s">
        <v>61</v>
      </c>
      <c r="J103" s="2">
        <v>44950</v>
      </c>
      <c r="M103" s="1">
        <v>1400</v>
      </c>
      <c r="N103" s="1">
        <v>2000</v>
      </c>
      <c r="O103">
        <v>1</v>
      </c>
      <c r="P103" s="1"/>
      <c r="Q103" s="1"/>
      <c r="R103" s="1">
        <f t="shared" si="1"/>
        <v>0</v>
      </c>
      <c r="S103" t="s">
        <v>23</v>
      </c>
      <c r="T103" t="s">
        <v>24</v>
      </c>
      <c r="U103">
        <v>2024</v>
      </c>
      <c r="V103">
        <v>3024</v>
      </c>
      <c r="W103" t="s">
        <v>62</v>
      </c>
      <c r="X103" t="s">
        <v>31</v>
      </c>
      <c r="Y103">
        <v>18</v>
      </c>
    </row>
    <row r="104" spans="5:25">
      <c r="E104">
        <v>1103</v>
      </c>
      <c r="F104" t="s">
        <v>40</v>
      </c>
      <c r="H104" t="s">
        <v>64</v>
      </c>
      <c r="I104" t="s">
        <v>65</v>
      </c>
      <c r="J104" s="2">
        <v>44951</v>
      </c>
      <c r="M104" s="1">
        <v>975</v>
      </c>
      <c r="N104" s="1">
        <v>1500</v>
      </c>
      <c r="O104">
        <v>2</v>
      </c>
      <c r="P104" s="1"/>
      <c r="Q104" s="1"/>
      <c r="R104" s="1">
        <f t="shared" si="1"/>
        <v>0</v>
      </c>
      <c r="S104" t="s">
        <v>28</v>
      </c>
      <c r="T104" t="s">
        <v>29</v>
      </c>
      <c r="U104">
        <v>2025</v>
      </c>
      <c r="V104">
        <v>3025</v>
      </c>
      <c r="W104" t="s">
        <v>66</v>
      </c>
      <c r="X104" t="s">
        <v>26</v>
      </c>
      <c r="Y104">
        <v>28</v>
      </c>
    </row>
    <row r="105" spans="5:25">
      <c r="E105">
        <v>1104</v>
      </c>
      <c r="F105" t="s">
        <v>40</v>
      </c>
      <c r="H105" t="s">
        <v>64</v>
      </c>
      <c r="I105" t="s">
        <v>67</v>
      </c>
      <c r="J105" s="2">
        <v>44952</v>
      </c>
      <c r="M105" s="1">
        <v>1170</v>
      </c>
      <c r="N105" s="1">
        <v>1800</v>
      </c>
      <c r="O105">
        <v>1</v>
      </c>
      <c r="P105" s="1"/>
      <c r="Q105" s="1"/>
      <c r="R105" s="1">
        <f t="shared" si="1"/>
        <v>0</v>
      </c>
      <c r="S105" t="s">
        <v>23</v>
      </c>
      <c r="T105" t="s">
        <v>24</v>
      </c>
      <c r="U105">
        <v>2026</v>
      </c>
      <c r="V105">
        <v>3026</v>
      </c>
      <c r="W105" t="s">
        <v>68</v>
      </c>
      <c r="X105" t="s">
        <v>31</v>
      </c>
      <c r="Y105">
        <v>26</v>
      </c>
    </row>
    <row r="106" spans="5:25">
      <c r="E106">
        <v>1105</v>
      </c>
      <c r="F106" t="s">
        <v>20</v>
      </c>
      <c r="H106" t="s">
        <v>69</v>
      </c>
      <c r="I106" t="s">
        <v>70</v>
      </c>
      <c r="J106" s="2">
        <v>44953</v>
      </c>
      <c r="M106" s="1">
        <v>1656</v>
      </c>
      <c r="N106" s="1">
        <v>2300</v>
      </c>
      <c r="O106">
        <v>2</v>
      </c>
      <c r="P106" s="1"/>
      <c r="Q106" s="1"/>
      <c r="R106" s="1">
        <f t="shared" si="1"/>
        <v>0</v>
      </c>
      <c r="S106" t="s">
        <v>28</v>
      </c>
      <c r="T106" t="s">
        <v>24</v>
      </c>
      <c r="U106">
        <v>2027</v>
      </c>
      <c r="V106">
        <v>3027</v>
      </c>
      <c r="W106" t="s">
        <v>71</v>
      </c>
      <c r="X106" t="s">
        <v>26</v>
      </c>
      <c r="Y106">
        <v>30</v>
      </c>
    </row>
    <row r="107" spans="5:25">
      <c r="E107">
        <v>1106</v>
      </c>
      <c r="F107" t="s">
        <v>20</v>
      </c>
      <c r="H107" t="s">
        <v>69</v>
      </c>
      <c r="I107" t="s">
        <v>72</v>
      </c>
      <c r="J107" s="2">
        <v>44954</v>
      </c>
      <c r="M107" s="1">
        <v>1872</v>
      </c>
      <c r="N107" s="1">
        <v>2600</v>
      </c>
      <c r="O107">
        <v>1</v>
      </c>
      <c r="P107" s="1"/>
      <c r="Q107" s="1"/>
      <c r="R107" s="1">
        <f t="shared" si="1"/>
        <v>0</v>
      </c>
      <c r="S107" t="s">
        <v>23</v>
      </c>
      <c r="T107" t="s">
        <v>29</v>
      </c>
      <c r="U107">
        <v>2028</v>
      </c>
      <c r="V107">
        <v>3028</v>
      </c>
      <c r="W107" t="s">
        <v>73</v>
      </c>
      <c r="X107" t="s">
        <v>31</v>
      </c>
      <c r="Y107">
        <v>28</v>
      </c>
    </row>
    <row r="108" spans="5:25">
      <c r="E108">
        <v>1107</v>
      </c>
      <c r="F108" t="s">
        <v>20</v>
      </c>
      <c r="H108" t="s">
        <v>21</v>
      </c>
      <c r="I108" t="s">
        <v>22</v>
      </c>
      <c r="J108" s="2">
        <v>44927</v>
      </c>
      <c r="M108" s="1">
        <v>840</v>
      </c>
      <c r="N108" s="1">
        <v>1200</v>
      </c>
      <c r="O108">
        <v>2</v>
      </c>
      <c r="P108" s="1"/>
      <c r="Q108" s="1"/>
      <c r="R108" s="1">
        <f t="shared" si="1"/>
        <v>0</v>
      </c>
      <c r="S108" t="s">
        <v>23</v>
      </c>
      <c r="T108" t="s">
        <v>24</v>
      </c>
      <c r="U108">
        <v>2001</v>
      </c>
      <c r="V108">
        <v>3001</v>
      </c>
      <c r="W108" t="s">
        <v>25</v>
      </c>
      <c r="X108" t="s">
        <v>26</v>
      </c>
      <c r="Y108">
        <v>25</v>
      </c>
    </row>
    <row r="109" spans="5:25">
      <c r="E109">
        <v>1108</v>
      </c>
      <c r="F109" t="s">
        <v>20</v>
      </c>
      <c r="H109" t="s">
        <v>21</v>
      </c>
      <c r="I109" t="s">
        <v>27</v>
      </c>
      <c r="J109" s="2">
        <v>44928</v>
      </c>
      <c r="M109" s="1">
        <v>1050</v>
      </c>
      <c r="N109" s="1">
        <v>1500</v>
      </c>
      <c r="O109">
        <v>1</v>
      </c>
      <c r="P109" s="1"/>
      <c r="Q109" s="1"/>
      <c r="R109" s="1">
        <f t="shared" si="1"/>
        <v>0</v>
      </c>
      <c r="S109" t="s">
        <v>28</v>
      </c>
      <c r="T109" t="s">
        <v>29</v>
      </c>
      <c r="U109">
        <v>2002</v>
      </c>
      <c r="V109">
        <v>3002</v>
      </c>
      <c r="W109" t="s">
        <v>30</v>
      </c>
      <c r="X109" t="s">
        <v>31</v>
      </c>
      <c r="Y109">
        <v>22</v>
      </c>
    </row>
    <row r="110" spans="5:25">
      <c r="E110">
        <v>1109</v>
      </c>
      <c r="F110" t="s">
        <v>32</v>
      </c>
      <c r="H110" t="s">
        <v>33</v>
      </c>
      <c r="I110" t="s">
        <v>34</v>
      </c>
      <c r="J110" s="2">
        <v>44929</v>
      </c>
      <c r="M110" s="1">
        <v>1260</v>
      </c>
      <c r="N110" s="1">
        <v>1800</v>
      </c>
      <c r="O110">
        <v>3</v>
      </c>
      <c r="P110" s="1"/>
      <c r="Q110" s="1"/>
      <c r="R110" s="1">
        <f t="shared" si="1"/>
        <v>0</v>
      </c>
      <c r="S110" t="s">
        <v>23</v>
      </c>
      <c r="T110" t="s">
        <v>35</v>
      </c>
      <c r="U110">
        <v>2003</v>
      </c>
      <c r="V110">
        <v>3003</v>
      </c>
      <c r="W110" t="s">
        <v>36</v>
      </c>
      <c r="X110" t="s">
        <v>26</v>
      </c>
      <c r="Y110">
        <v>18</v>
      </c>
    </row>
    <row r="111" spans="5:25">
      <c r="E111">
        <v>1110</v>
      </c>
      <c r="F111" t="s">
        <v>32</v>
      </c>
      <c r="H111" t="s">
        <v>33</v>
      </c>
      <c r="I111" t="s">
        <v>38</v>
      </c>
      <c r="J111" s="2">
        <v>44930</v>
      </c>
      <c r="M111" s="1">
        <v>1470</v>
      </c>
      <c r="N111" s="1">
        <v>2100</v>
      </c>
      <c r="O111">
        <v>1</v>
      </c>
      <c r="P111" s="1"/>
      <c r="Q111" s="1"/>
      <c r="R111" s="1">
        <f t="shared" si="1"/>
        <v>0</v>
      </c>
      <c r="S111" t="s">
        <v>23</v>
      </c>
      <c r="T111" t="s">
        <v>24</v>
      </c>
      <c r="U111">
        <v>2004</v>
      </c>
      <c r="V111">
        <v>3004</v>
      </c>
      <c r="W111" t="s">
        <v>39</v>
      </c>
      <c r="X111" t="s">
        <v>31</v>
      </c>
      <c r="Y111">
        <v>16</v>
      </c>
    </row>
    <row r="112" spans="5:25">
      <c r="E112">
        <v>1111</v>
      </c>
      <c r="F112" t="s">
        <v>40</v>
      </c>
      <c r="H112" t="s">
        <v>41</v>
      </c>
      <c r="I112" t="s">
        <v>42</v>
      </c>
      <c r="J112" s="2">
        <v>44931</v>
      </c>
      <c r="M112" s="1">
        <v>896.99999999999989</v>
      </c>
      <c r="N112" s="1">
        <v>1300</v>
      </c>
      <c r="O112">
        <v>2</v>
      </c>
      <c r="P112" s="1"/>
      <c r="Q112" s="1"/>
      <c r="R112" s="1">
        <f t="shared" si="1"/>
        <v>0</v>
      </c>
      <c r="S112" t="s">
        <v>28</v>
      </c>
      <c r="T112" t="s">
        <v>29</v>
      </c>
      <c r="U112">
        <v>2005</v>
      </c>
      <c r="V112">
        <v>3005</v>
      </c>
      <c r="W112" t="s">
        <v>43</v>
      </c>
      <c r="X112" t="s">
        <v>26</v>
      </c>
      <c r="Y112">
        <v>27</v>
      </c>
    </row>
    <row r="113" spans="5:25">
      <c r="E113">
        <v>1112</v>
      </c>
      <c r="F113" t="s">
        <v>40</v>
      </c>
      <c r="H113" t="s">
        <v>41</v>
      </c>
      <c r="I113" t="s">
        <v>44</v>
      </c>
      <c r="J113" s="2">
        <v>44932</v>
      </c>
      <c r="M113" s="1">
        <v>1104</v>
      </c>
      <c r="N113" s="1">
        <v>1600</v>
      </c>
      <c r="O113">
        <v>1</v>
      </c>
      <c r="P113" s="1"/>
      <c r="Q113" s="1"/>
      <c r="R113" s="1">
        <f t="shared" si="1"/>
        <v>0</v>
      </c>
      <c r="S113" t="s">
        <v>23</v>
      </c>
      <c r="T113" t="s">
        <v>24</v>
      </c>
      <c r="U113">
        <v>2006</v>
      </c>
      <c r="V113">
        <v>3006</v>
      </c>
      <c r="W113" t="s">
        <v>45</v>
      </c>
      <c r="X113" t="s">
        <v>31</v>
      </c>
      <c r="Y113">
        <v>24</v>
      </c>
    </row>
    <row r="114" spans="5:25">
      <c r="E114">
        <v>1113</v>
      </c>
      <c r="F114" t="s">
        <v>20</v>
      </c>
      <c r="H114" t="s">
        <v>46</v>
      </c>
      <c r="I114" t="s">
        <v>47</v>
      </c>
      <c r="J114" s="2">
        <v>44933</v>
      </c>
      <c r="M114" s="1">
        <v>1496</v>
      </c>
      <c r="N114" s="1">
        <v>2200</v>
      </c>
      <c r="O114">
        <v>2</v>
      </c>
      <c r="P114" s="1"/>
      <c r="Q114" s="1"/>
      <c r="R114" s="1">
        <f t="shared" si="1"/>
        <v>0</v>
      </c>
      <c r="S114" t="s">
        <v>28</v>
      </c>
      <c r="T114" t="s">
        <v>24</v>
      </c>
      <c r="U114">
        <v>2007</v>
      </c>
      <c r="V114">
        <v>3007</v>
      </c>
      <c r="W114" t="s">
        <v>48</v>
      </c>
      <c r="X114" t="s">
        <v>26</v>
      </c>
      <c r="Y114">
        <v>29</v>
      </c>
    </row>
    <row r="115" spans="5:25">
      <c r="E115">
        <v>1114</v>
      </c>
      <c r="F115" t="s">
        <v>20</v>
      </c>
      <c r="H115" t="s">
        <v>46</v>
      </c>
      <c r="I115" t="s">
        <v>49</v>
      </c>
      <c r="J115" s="2">
        <v>44934</v>
      </c>
      <c r="M115" s="1">
        <v>1700.0000000000002</v>
      </c>
      <c r="N115" s="1">
        <v>2500</v>
      </c>
      <c r="O115">
        <v>1</v>
      </c>
      <c r="P115" s="1"/>
      <c r="Q115" s="1"/>
      <c r="R115" s="1">
        <f t="shared" si="1"/>
        <v>0</v>
      </c>
      <c r="S115" t="s">
        <v>23</v>
      </c>
      <c r="T115" t="s">
        <v>29</v>
      </c>
      <c r="U115">
        <v>2008</v>
      </c>
      <c r="V115">
        <v>3008</v>
      </c>
      <c r="W115" t="s">
        <v>50</v>
      </c>
      <c r="X115" t="s">
        <v>31</v>
      </c>
      <c r="Y115">
        <v>27</v>
      </c>
    </row>
    <row r="116" spans="5:25">
      <c r="E116">
        <v>1115</v>
      </c>
      <c r="F116" t="s">
        <v>20</v>
      </c>
      <c r="H116" t="s">
        <v>51</v>
      </c>
      <c r="I116" t="s">
        <v>52</v>
      </c>
      <c r="J116" s="2">
        <v>44947</v>
      </c>
      <c r="M116" s="1">
        <v>737</v>
      </c>
      <c r="N116" s="1">
        <v>1100</v>
      </c>
      <c r="O116">
        <v>2</v>
      </c>
      <c r="P116" s="1"/>
      <c r="Q116" s="1"/>
      <c r="R116" s="1">
        <f t="shared" si="1"/>
        <v>0</v>
      </c>
      <c r="S116" t="s">
        <v>23</v>
      </c>
      <c r="T116" t="s">
        <v>24</v>
      </c>
      <c r="U116">
        <v>2021</v>
      </c>
      <c r="V116">
        <v>3021</v>
      </c>
      <c r="W116" t="s">
        <v>53</v>
      </c>
      <c r="X116" t="s">
        <v>26</v>
      </c>
      <c r="Y116">
        <v>24</v>
      </c>
    </row>
    <row r="117" spans="5:25">
      <c r="E117">
        <v>1116</v>
      </c>
      <c r="F117" t="s">
        <v>20</v>
      </c>
      <c r="H117" t="s">
        <v>51</v>
      </c>
      <c r="I117" t="s">
        <v>54</v>
      </c>
      <c r="J117" s="2">
        <v>44948</v>
      </c>
      <c r="M117" s="1">
        <v>938</v>
      </c>
      <c r="N117" s="1">
        <v>1400</v>
      </c>
      <c r="O117">
        <v>1</v>
      </c>
      <c r="P117" s="1"/>
      <c r="Q117" s="1"/>
      <c r="R117" s="1">
        <f t="shared" si="1"/>
        <v>0</v>
      </c>
      <c r="S117" t="s">
        <v>28</v>
      </c>
      <c r="T117" t="s">
        <v>29</v>
      </c>
      <c r="U117">
        <v>2022</v>
      </c>
      <c r="V117">
        <v>3022</v>
      </c>
      <c r="W117" t="s">
        <v>55</v>
      </c>
      <c r="X117" t="s">
        <v>31</v>
      </c>
      <c r="Y117">
        <v>21</v>
      </c>
    </row>
    <row r="118" spans="5:25">
      <c r="E118">
        <v>1117</v>
      </c>
      <c r="F118" t="s">
        <v>32</v>
      </c>
      <c r="H118" t="s">
        <v>57</v>
      </c>
      <c r="I118" t="s">
        <v>58</v>
      </c>
      <c r="J118" s="2">
        <v>44949</v>
      </c>
      <c r="M118" s="1">
        <v>1190</v>
      </c>
      <c r="N118" s="1">
        <v>1700</v>
      </c>
      <c r="O118">
        <v>3</v>
      </c>
      <c r="P118" s="1"/>
      <c r="Q118" s="1"/>
      <c r="R118" s="1">
        <f t="shared" si="1"/>
        <v>0</v>
      </c>
      <c r="S118" t="s">
        <v>23</v>
      </c>
      <c r="T118" t="s">
        <v>35</v>
      </c>
      <c r="U118">
        <v>2023</v>
      </c>
      <c r="V118">
        <v>3023</v>
      </c>
      <c r="W118" t="s">
        <v>59</v>
      </c>
      <c r="X118" t="s">
        <v>26</v>
      </c>
      <c r="Y118">
        <v>20</v>
      </c>
    </row>
    <row r="119" spans="5:25">
      <c r="E119">
        <v>1118</v>
      </c>
      <c r="F119" t="s">
        <v>32</v>
      </c>
      <c r="H119" t="s">
        <v>57</v>
      </c>
      <c r="I119" t="s">
        <v>61</v>
      </c>
      <c r="J119" s="2">
        <v>44950</v>
      </c>
      <c r="M119" s="1">
        <v>1400</v>
      </c>
      <c r="N119" s="1">
        <v>2000</v>
      </c>
      <c r="O119">
        <v>1</v>
      </c>
      <c r="P119" s="1"/>
      <c r="Q119" s="1"/>
      <c r="R119" s="1">
        <f t="shared" si="1"/>
        <v>0</v>
      </c>
      <c r="S119" t="s">
        <v>23</v>
      </c>
      <c r="T119" t="s">
        <v>24</v>
      </c>
      <c r="U119">
        <v>2024</v>
      </c>
      <c r="V119">
        <v>3024</v>
      </c>
      <c r="W119" t="s">
        <v>62</v>
      </c>
      <c r="X119" t="s">
        <v>31</v>
      </c>
      <c r="Y119">
        <v>18</v>
      </c>
    </row>
    <row r="120" spans="5:25">
      <c r="E120">
        <v>1119</v>
      </c>
      <c r="F120" t="s">
        <v>40</v>
      </c>
      <c r="H120" t="s">
        <v>64</v>
      </c>
      <c r="I120" t="s">
        <v>65</v>
      </c>
      <c r="J120" s="2">
        <v>44951</v>
      </c>
      <c r="M120" s="1">
        <v>975</v>
      </c>
      <c r="N120" s="1">
        <v>1500</v>
      </c>
      <c r="O120">
        <v>2</v>
      </c>
      <c r="P120" s="1"/>
      <c r="Q120" s="1"/>
      <c r="R120" s="1">
        <f t="shared" si="1"/>
        <v>0</v>
      </c>
      <c r="S120" t="s">
        <v>28</v>
      </c>
      <c r="T120" t="s">
        <v>29</v>
      </c>
      <c r="U120">
        <v>2025</v>
      </c>
      <c r="V120">
        <v>3025</v>
      </c>
      <c r="W120" t="s">
        <v>66</v>
      </c>
      <c r="X120" t="s">
        <v>26</v>
      </c>
      <c r="Y120">
        <v>28</v>
      </c>
    </row>
    <row r="121" spans="5:25">
      <c r="E121">
        <v>1120</v>
      </c>
      <c r="F121" t="s">
        <v>40</v>
      </c>
      <c r="H121" t="s">
        <v>64</v>
      </c>
      <c r="I121" t="s">
        <v>67</v>
      </c>
      <c r="J121" s="2">
        <v>44952</v>
      </c>
      <c r="M121" s="1">
        <v>1170</v>
      </c>
      <c r="N121" s="1">
        <v>1800</v>
      </c>
      <c r="O121">
        <v>1</v>
      </c>
      <c r="P121" s="1"/>
      <c r="Q121" s="1"/>
      <c r="R121" s="1">
        <f t="shared" si="1"/>
        <v>0</v>
      </c>
      <c r="S121" t="s">
        <v>23</v>
      </c>
      <c r="T121" t="s">
        <v>24</v>
      </c>
      <c r="U121">
        <v>2026</v>
      </c>
      <c r="V121">
        <v>3026</v>
      </c>
      <c r="W121" t="s">
        <v>68</v>
      </c>
      <c r="X121" t="s">
        <v>31</v>
      </c>
      <c r="Y121">
        <v>26</v>
      </c>
    </row>
    <row r="122" spans="5:25">
      <c r="E122">
        <v>1121</v>
      </c>
      <c r="F122" t="s">
        <v>20</v>
      </c>
      <c r="H122" t="s">
        <v>69</v>
      </c>
      <c r="I122" t="s">
        <v>70</v>
      </c>
      <c r="J122" s="2">
        <v>44953</v>
      </c>
      <c r="M122" s="1">
        <v>1656</v>
      </c>
      <c r="N122" s="1">
        <v>2300</v>
      </c>
      <c r="O122">
        <v>2</v>
      </c>
      <c r="P122" s="1"/>
      <c r="Q122" s="1"/>
      <c r="R122" s="1">
        <f t="shared" si="1"/>
        <v>0</v>
      </c>
      <c r="S122" t="s">
        <v>28</v>
      </c>
      <c r="T122" t="s">
        <v>24</v>
      </c>
      <c r="U122">
        <v>2027</v>
      </c>
      <c r="V122">
        <v>3027</v>
      </c>
      <c r="W122" t="s">
        <v>71</v>
      </c>
      <c r="X122" t="s">
        <v>26</v>
      </c>
      <c r="Y122">
        <v>30</v>
      </c>
    </row>
    <row r="123" spans="5:25">
      <c r="E123">
        <v>1122</v>
      </c>
      <c r="F123" t="s">
        <v>20</v>
      </c>
      <c r="H123" t="s">
        <v>69</v>
      </c>
      <c r="I123" t="s">
        <v>72</v>
      </c>
      <c r="J123" s="2">
        <v>44954</v>
      </c>
      <c r="M123" s="1">
        <v>1872</v>
      </c>
      <c r="N123" s="1">
        <v>2600</v>
      </c>
      <c r="O123">
        <v>1</v>
      </c>
      <c r="P123" s="1"/>
      <c r="Q123" s="1"/>
      <c r="R123" s="1">
        <f t="shared" si="1"/>
        <v>0</v>
      </c>
      <c r="S123" t="s">
        <v>23</v>
      </c>
      <c r="T123" t="s">
        <v>29</v>
      </c>
      <c r="U123">
        <v>2028</v>
      </c>
      <c r="V123">
        <v>3028</v>
      </c>
      <c r="W123" t="s">
        <v>73</v>
      </c>
      <c r="X123" t="s">
        <v>31</v>
      </c>
      <c r="Y123">
        <v>28</v>
      </c>
    </row>
    <row r="124" spans="5:25">
      <c r="E124">
        <v>1123</v>
      </c>
      <c r="F124" t="s">
        <v>20</v>
      </c>
      <c r="H124" t="s">
        <v>74</v>
      </c>
      <c r="I124" t="s">
        <v>75</v>
      </c>
      <c r="J124" s="2">
        <v>44937</v>
      </c>
      <c r="M124" s="1">
        <v>780</v>
      </c>
      <c r="N124" s="1">
        <v>1300</v>
      </c>
      <c r="O124">
        <v>2</v>
      </c>
      <c r="P124" s="1"/>
      <c r="Q124" s="1"/>
      <c r="R124" s="1">
        <f t="shared" si="1"/>
        <v>0</v>
      </c>
      <c r="S124" t="s">
        <v>23</v>
      </c>
      <c r="T124" t="s">
        <v>24</v>
      </c>
      <c r="U124">
        <v>2041</v>
      </c>
      <c r="V124">
        <v>3041</v>
      </c>
      <c r="W124" t="s">
        <v>76</v>
      </c>
      <c r="X124" t="s">
        <v>26</v>
      </c>
      <c r="Y124">
        <v>32</v>
      </c>
    </row>
    <row r="125" spans="5:25">
      <c r="E125">
        <v>1124</v>
      </c>
      <c r="F125" t="s">
        <v>20</v>
      </c>
      <c r="H125" t="s">
        <v>74</v>
      </c>
      <c r="I125" t="s">
        <v>77</v>
      </c>
      <c r="J125" s="2">
        <v>44938</v>
      </c>
      <c r="M125" s="1">
        <v>960</v>
      </c>
      <c r="N125" s="1">
        <v>1600</v>
      </c>
      <c r="O125">
        <v>1</v>
      </c>
      <c r="P125" s="1"/>
      <c r="Q125" s="1"/>
      <c r="R125" s="1">
        <f t="shared" si="1"/>
        <v>0</v>
      </c>
      <c r="S125" t="s">
        <v>28</v>
      </c>
      <c r="T125" t="s">
        <v>29</v>
      </c>
      <c r="U125">
        <v>2042</v>
      </c>
      <c r="V125">
        <v>3042</v>
      </c>
      <c r="W125" t="s">
        <v>78</v>
      </c>
      <c r="X125" t="s">
        <v>31</v>
      </c>
      <c r="Y125">
        <v>29</v>
      </c>
    </row>
    <row r="126" spans="5:25">
      <c r="E126">
        <v>1125</v>
      </c>
      <c r="F126" t="s">
        <v>32</v>
      </c>
      <c r="H126" t="s">
        <v>79</v>
      </c>
      <c r="I126" t="s">
        <v>80</v>
      </c>
      <c r="J126" s="2">
        <v>44939</v>
      </c>
      <c r="M126" s="1">
        <v>1292</v>
      </c>
      <c r="N126" s="1">
        <v>1900</v>
      </c>
      <c r="O126">
        <v>3</v>
      </c>
      <c r="P126" s="1"/>
      <c r="Q126" s="1"/>
      <c r="R126" s="1">
        <f t="shared" si="1"/>
        <v>0</v>
      </c>
      <c r="S126" t="s">
        <v>23</v>
      </c>
      <c r="T126" t="s">
        <v>35</v>
      </c>
      <c r="U126">
        <v>2043</v>
      </c>
      <c r="V126">
        <v>3043</v>
      </c>
      <c r="W126" t="s">
        <v>81</v>
      </c>
      <c r="X126" t="s">
        <v>26</v>
      </c>
      <c r="Y126">
        <v>21</v>
      </c>
    </row>
    <row r="127" spans="5:25">
      <c r="E127">
        <v>1126</v>
      </c>
      <c r="F127" t="s">
        <v>32</v>
      </c>
      <c r="H127" t="s">
        <v>79</v>
      </c>
      <c r="I127" t="s">
        <v>82</v>
      </c>
      <c r="J127" s="2">
        <v>44940</v>
      </c>
      <c r="M127" s="1">
        <v>1496</v>
      </c>
      <c r="N127" s="1">
        <v>2200</v>
      </c>
      <c r="O127">
        <v>1</v>
      </c>
      <c r="P127" s="1"/>
      <c r="Q127" s="1"/>
      <c r="R127" s="1">
        <f t="shared" si="1"/>
        <v>0</v>
      </c>
      <c r="S127" t="s">
        <v>23</v>
      </c>
      <c r="T127" t="s">
        <v>24</v>
      </c>
      <c r="U127">
        <v>2044</v>
      </c>
      <c r="V127">
        <v>3044</v>
      </c>
      <c r="W127" t="s">
        <v>83</v>
      </c>
      <c r="X127" t="s">
        <v>31</v>
      </c>
      <c r="Y127">
        <v>19</v>
      </c>
    </row>
    <row r="128" spans="5:25">
      <c r="E128">
        <v>1127</v>
      </c>
      <c r="F128" t="s">
        <v>40</v>
      </c>
      <c r="H128" t="s">
        <v>84</v>
      </c>
      <c r="I128" t="s">
        <v>85</v>
      </c>
      <c r="J128" s="2">
        <v>44941</v>
      </c>
      <c r="M128" s="1">
        <v>1340</v>
      </c>
      <c r="N128" s="1">
        <v>2000</v>
      </c>
      <c r="O128">
        <v>2</v>
      </c>
      <c r="P128" s="1"/>
      <c r="Q128" s="1"/>
      <c r="R128" s="1">
        <f t="shared" si="1"/>
        <v>0</v>
      </c>
      <c r="S128" t="s">
        <v>28</v>
      </c>
      <c r="T128" t="s">
        <v>29</v>
      </c>
      <c r="U128">
        <v>2045</v>
      </c>
      <c r="V128">
        <v>3045</v>
      </c>
      <c r="W128" t="s">
        <v>86</v>
      </c>
      <c r="X128" t="s">
        <v>26</v>
      </c>
      <c r="Y128">
        <v>36</v>
      </c>
    </row>
    <row r="129" spans="5:25">
      <c r="E129">
        <v>1128</v>
      </c>
      <c r="F129" t="s">
        <v>40</v>
      </c>
      <c r="H129" t="s">
        <v>84</v>
      </c>
      <c r="I129" t="s">
        <v>87</v>
      </c>
      <c r="J129" s="2">
        <v>44942</v>
      </c>
      <c r="M129" s="1">
        <v>1541</v>
      </c>
      <c r="N129" s="1">
        <v>2300</v>
      </c>
      <c r="O129">
        <v>1</v>
      </c>
      <c r="P129" s="1"/>
      <c r="Q129" s="1"/>
      <c r="R129" s="1">
        <f t="shared" si="1"/>
        <v>0</v>
      </c>
      <c r="S129" t="s">
        <v>23</v>
      </c>
      <c r="T129" t="s">
        <v>24</v>
      </c>
      <c r="U129">
        <v>2046</v>
      </c>
      <c r="V129">
        <v>3046</v>
      </c>
      <c r="W129" t="s">
        <v>88</v>
      </c>
      <c r="X129" t="s">
        <v>31</v>
      </c>
      <c r="Y129">
        <v>34</v>
      </c>
    </row>
    <row r="130" spans="5:25">
      <c r="E130">
        <v>1129</v>
      </c>
      <c r="F130" t="s">
        <v>20</v>
      </c>
      <c r="H130" t="s">
        <v>89</v>
      </c>
      <c r="I130" t="s">
        <v>90</v>
      </c>
      <c r="J130" s="2">
        <v>44943</v>
      </c>
      <c r="M130" s="1">
        <v>2250</v>
      </c>
      <c r="N130" s="1">
        <v>3000</v>
      </c>
      <c r="O130">
        <v>2</v>
      </c>
      <c r="P130" s="1"/>
      <c r="Q130" s="1"/>
      <c r="R130" s="1">
        <f t="shared" si="1"/>
        <v>0</v>
      </c>
      <c r="S130" t="s">
        <v>28</v>
      </c>
      <c r="T130" t="s">
        <v>24</v>
      </c>
      <c r="U130">
        <v>2047</v>
      </c>
      <c r="V130">
        <v>3047</v>
      </c>
      <c r="W130" t="s">
        <v>91</v>
      </c>
      <c r="X130" t="s">
        <v>26</v>
      </c>
      <c r="Y130">
        <v>40</v>
      </c>
    </row>
    <row r="131" spans="5:25">
      <c r="E131">
        <v>1130</v>
      </c>
      <c r="F131" t="s">
        <v>20</v>
      </c>
      <c r="H131" t="s">
        <v>89</v>
      </c>
      <c r="I131" t="s">
        <v>92</v>
      </c>
      <c r="J131" s="2">
        <v>44944</v>
      </c>
      <c r="M131" s="1">
        <v>2625</v>
      </c>
      <c r="N131" s="1">
        <v>3500</v>
      </c>
      <c r="O131">
        <v>1</v>
      </c>
      <c r="P131" s="1"/>
      <c r="Q131" s="1"/>
      <c r="R131" s="1">
        <f t="shared" ref="R131:R194" si="2">P131+Q131</f>
        <v>0</v>
      </c>
      <c r="S131" t="s">
        <v>23</v>
      </c>
      <c r="T131" t="s">
        <v>29</v>
      </c>
      <c r="U131">
        <v>2048</v>
      </c>
      <c r="V131">
        <v>3048</v>
      </c>
      <c r="W131" t="s">
        <v>93</v>
      </c>
      <c r="X131" t="s">
        <v>31</v>
      </c>
      <c r="Y131">
        <v>38</v>
      </c>
    </row>
    <row r="132" spans="5:25">
      <c r="E132">
        <v>1131</v>
      </c>
      <c r="F132" t="s">
        <v>94</v>
      </c>
      <c r="H132" t="s">
        <v>95</v>
      </c>
      <c r="I132" t="s">
        <v>96</v>
      </c>
      <c r="J132" s="2">
        <v>44927</v>
      </c>
      <c r="M132" s="1">
        <v>1460</v>
      </c>
      <c r="N132" s="1">
        <v>2000</v>
      </c>
      <c r="O132">
        <v>2</v>
      </c>
      <c r="P132" s="1"/>
      <c r="Q132" s="1"/>
      <c r="R132" s="1">
        <f t="shared" si="2"/>
        <v>0</v>
      </c>
      <c r="S132" t="s">
        <v>23</v>
      </c>
      <c r="T132" t="s">
        <v>24</v>
      </c>
      <c r="U132">
        <v>2061</v>
      </c>
      <c r="V132">
        <v>3061</v>
      </c>
      <c r="W132" t="s">
        <v>97</v>
      </c>
      <c r="X132" t="s">
        <v>26</v>
      </c>
      <c r="Y132">
        <v>35</v>
      </c>
    </row>
    <row r="133" spans="5:25">
      <c r="E133">
        <v>1132</v>
      </c>
      <c r="F133" t="s">
        <v>94</v>
      </c>
      <c r="H133" t="s">
        <v>95</v>
      </c>
      <c r="I133" t="s">
        <v>98</v>
      </c>
      <c r="J133" s="2">
        <v>44928</v>
      </c>
      <c r="M133" s="1">
        <v>1825</v>
      </c>
      <c r="N133" s="1">
        <v>2500</v>
      </c>
      <c r="O133">
        <v>1</v>
      </c>
      <c r="P133" s="1"/>
      <c r="Q133" s="1"/>
      <c r="R133" s="1">
        <f t="shared" si="2"/>
        <v>0</v>
      </c>
      <c r="S133" t="s">
        <v>28</v>
      </c>
      <c r="T133" t="s">
        <v>29</v>
      </c>
      <c r="U133">
        <v>2062</v>
      </c>
      <c r="V133">
        <v>3062</v>
      </c>
      <c r="W133" t="s">
        <v>99</v>
      </c>
      <c r="X133" t="s">
        <v>31</v>
      </c>
      <c r="Y133">
        <v>33</v>
      </c>
    </row>
    <row r="134" spans="5:25">
      <c r="E134">
        <v>1133</v>
      </c>
      <c r="F134" t="s">
        <v>32</v>
      </c>
      <c r="H134" t="s">
        <v>100</v>
      </c>
      <c r="I134" t="s">
        <v>101</v>
      </c>
      <c r="J134" s="2">
        <v>44929</v>
      </c>
      <c r="M134" s="1">
        <v>1105</v>
      </c>
      <c r="N134" s="1">
        <v>1700</v>
      </c>
      <c r="O134">
        <v>3</v>
      </c>
      <c r="P134" s="1"/>
      <c r="Q134" s="1"/>
      <c r="R134" s="1">
        <f t="shared" si="2"/>
        <v>0</v>
      </c>
      <c r="S134" t="s">
        <v>23</v>
      </c>
      <c r="T134" t="s">
        <v>35</v>
      </c>
      <c r="U134">
        <v>2063</v>
      </c>
      <c r="V134">
        <v>3063</v>
      </c>
      <c r="W134" t="s">
        <v>102</v>
      </c>
      <c r="X134" t="s">
        <v>26</v>
      </c>
      <c r="Y134">
        <v>22</v>
      </c>
    </row>
    <row r="135" spans="5:25">
      <c r="E135">
        <v>1134</v>
      </c>
      <c r="F135" t="s">
        <v>32</v>
      </c>
      <c r="H135" t="s">
        <v>100</v>
      </c>
      <c r="I135" t="s">
        <v>103</v>
      </c>
      <c r="J135" s="2">
        <v>44930</v>
      </c>
      <c r="M135" s="1">
        <v>1365</v>
      </c>
      <c r="N135" s="1">
        <v>2100</v>
      </c>
      <c r="O135">
        <v>1</v>
      </c>
      <c r="P135" s="1"/>
      <c r="Q135" s="1"/>
      <c r="R135" s="1">
        <f t="shared" si="2"/>
        <v>0</v>
      </c>
      <c r="S135" t="s">
        <v>23</v>
      </c>
      <c r="T135" t="s">
        <v>24</v>
      </c>
      <c r="U135">
        <v>2064</v>
      </c>
      <c r="V135">
        <v>3064</v>
      </c>
      <c r="W135" t="s">
        <v>104</v>
      </c>
      <c r="X135" t="s">
        <v>31</v>
      </c>
      <c r="Y135">
        <v>20</v>
      </c>
    </row>
    <row r="136" spans="5:25">
      <c r="E136">
        <v>1135</v>
      </c>
      <c r="F136" t="s">
        <v>40</v>
      </c>
      <c r="H136" t="s">
        <v>105</v>
      </c>
      <c r="I136" t="s">
        <v>106</v>
      </c>
      <c r="J136" s="2">
        <v>44931</v>
      </c>
      <c r="M136" s="1">
        <v>1035</v>
      </c>
      <c r="N136" s="1">
        <v>1500</v>
      </c>
      <c r="O136">
        <v>2</v>
      </c>
      <c r="P136" s="1"/>
      <c r="Q136" s="1"/>
      <c r="R136" s="1">
        <f t="shared" si="2"/>
        <v>0</v>
      </c>
      <c r="S136" t="s">
        <v>28</v>
      </c>
      <c r="T136" t="s">
        <v>29</v>
      </c>
      <c r="U136">
        <v>2065</v>
      </c>
      <c r="V136">
        <v>3065</v>
      </c>
      <c r="W136" t="s">
        <v>107</v>
      </c>
      <c r="X136" t="s">
        <v>26</v>
      </c>
      <c r="Y136">
        <v>30</v>
      </c>
    </row>
    <row r="137" spans="5:25">
      <c r="E137">
        <v>1136</v>
      </c>
      <c r="F137" t="s">
        <v>40</v>
      </c>
      <c r="H137" t="s">
        <v>105</v>
      </c>
      <c r="I137" t="s">
        <v>108</v>
      </c>
      <c r="J137" s="2">
        <v>44932</v>
      </c>
      <c r="M137" s="1">
        <v>1242</v>
      </c>
      <c r="N137" s="1">
        <v>1800</v>
      </c>
      <c r="O137">
        <v>1</v>
      </c>
      <c r="P137" s="1"/>
      <c r="Q137" s="1"/>
      <c r="R137" s="1">
        <f t="shared" si="2"/>
        <v>0</v>
      </c>
      <c r="S137" t="s">
        <v>23</v>
      </c>
      <c r="T137" t="s">
        <v>24</v>
      </c>
      <c r="U137">
        <v>2066</v>
      </c>
      <c r="V137">
        <v>3066</v>
      </c>
      <c r="W137" t="s">
        <v>109</v>
      </c>
      <c r="X137" t="s">
        <v>31</v>
      </c>
      <c r="Y137">
        <v>28</v>
      </c>
    </row>
    <row r="138" spans="5:25">
      <c r="E138">
        <v>1137</v>
      </c>
      <c r="F138" t="s">
        <v>94</v>
      </c>
      <c r="H138" t="s">
        <v>110</v>
      </c>
      <c r="I138" t="s">
        <v>111</v>
      </c>
      <c r="J138" s="2">
        <v>44933</v>
      </c>
      <c r="M138" s="1">
        <v>2080</v>
      </c>
      <c r="N138" s="1">
        <v>3200</v>
      </c>
      <c r="O138">
        <v>2</v>
      </c>
      <c r="P138" s="1"/>
      <c r="Q138" s="1"/>
      <c r="R138" s="1">
        <f t="shared" si="2"/>
        <v>0</v>
      </c>
      <c r="S138" t="s">
        <v>28</v>
      </c>
      <c r="T138" t="s">
        <v>24</v>
      </c>
      <c r="U138">
        <v>2067</v>
      </c>
      <c r="V138">
        <v>3067</v>
      </c>
      <c r="W138" t="s">
        <v>91</v>
      </c>
      <c r="X138" t="s">
        <v>26</v>
      </c>
      <c r="Y138">
        <v>42</v>
      </c>
    </row>
    <row r="139" spans="5:25">
      <c r="E139">
        <v>1138</v>
      </c>
      <c r="F139" t="s">
        <v>94</v>
      </c>
      <c r="H139" t="s">
        <v>110</v>
      </c>
      <c r="I139" t="s">
        <v>112</v>
      </c>
      <c r="J139" s="2">
        <v>44934</v>
      </c>
      <c r="M139" s="1">
        <v>2405</v>
      </c>
      <c r="N139" s="1">
        <v>3700</v>
      </c>
      <c r="O139">
        <v>1</v>
      </c>
      <c r="P139" s="1"/>
      <c r="Q139" s="1"/>
      <c r="R139" s="1">
        <f t="shared" si="2"/>
        <v>0</v>
      </c>
      <c r="S139" t="s">
        <v>23</v>
      </c>
      <c r="T139" t="s">
        <v>29</v>
      </c>
      <c r="U139">
        <v>2068</v>
      </c>
      <c r="V139">
        <v>3068</v>
      </c>
      <c r="W139" t="s">
        <v>93</v>
      </c>
      <c r="X139" t="s">
        <v>31</v>
      </c>
      <c r="Y139">
        <v>40</v>
      </c>
    </row>
    <row r="140" spans="5:25">
      <c r="E140">
        <v>1139</v>
      </c>
      <c r="F140" t="s">
        <v>113</v>
      </c>
      <c r="H140" t="s">
        <v>114</v>
      </c>
      <c r="I140" t="s">
        <v>115</v>
      </c>
      <c r="J140" s="2">
        <v>44976</v>
      </c>
      <c r="M140" s="1">
        <v>720</v>
      </c>
      <c r="N140" s="1">
        <v>1200</v>
      </c>
      <c r="O140">
        <v>2</v>
      </c>
      <c r="P140" s="1"/>
      <c r="Q140" s="1"/>
      <c r="R140" s="1">
        <f t="shared" si="2"/>
        <v>0</v>
      </c>
      <c r="S140" t="s">
        <v>23</v>
      </c>
      <c r="T140" t="s">
        <v>24</v>
      </c>
      <c r="U140">
        <v>2081</v>
      </c>
      <c r="V140">
        <v>3081</v>
      </c>
      <c r="W140" t="s">
        <v>116</v>
      </c>
      <c r="X140" t="s">
        <v>26</v>
      </c>
      <c r="Y140">
        <v>27</v>
      </c>
    </row>
    <row r="141" spans="5:25">
      <c r="E141">
        <v>1140</v>
      </c>
      <c r="F141" t="s">
        <v>113</v>
      </c>
      <c r="H141" t="s">
        <v>114</v>
      </c>
      <c r="I141" t="s">
        <v>117</v>
      </c>
      <c r="J141" s="2">
        <v>44977</v>
      </c>
      <c r="M141" s="1">
        <v>900</v>
      </c>
      <c r="N141" s="1">
        <v>1500</v>
      </c>
      <c r="O141">
        <v>1</v>
      </c>
      <c r="P141" s="1"/>
      <c r="Q141" s="1"/>
      <c r="R141" s="1">
        <f t="shared" si="2"/>
        <v>0</v>
      </c>
      <c r="S141" t="s">
        <v>28</v>
      </c>
      <c r="T141" t="s">
        <v>29</v>
      </c>
      <c r="U141">
        <v>2082</v>
      </c>
      <c r="V141">
        <v>3082</v>
      </c>
      <c r="W141" t="s">
        <v>118</v>
      </c>
      <c r="X141" t="s">
        <v>31</v>
      </c>
      <c r="Y141">
        <v>25</v>
      </c>
    </row>
    <row r="142" spans="5:25">
      <c r="E142">
        <v>1141</v>
      </c>
      <c r="F142" t="s">
        <v>32</v>
      </c>
      <c r="H142" t="s">
        <v>119</v>
      </c>
      <c r="I142" t="s">
        <v>120</v>
      </c>
      <c r="J142" s="2">
        <v>44978</v>
      </c>
      <c r="M142" s="1">
        <v>1931.9999999999998</v>
      </c>
      <c r="N142" s="1">
        <v>2800</v>
      </c>
      <c r="O142">
        <v>3</v>
      </c>
      <c r="P142" s="1"/>
      <c r="Q142" s="1"/>
      <c r="R142" s="1">
        <f t="shared" si="2"/>
        <v>0</v>
      </c>
      <c r="S142" t="s">
        <v>23</v>
      </c>
      <c r="T142" t="s">
        <v>35</v>
      </c>
      <c r="U142">
        <v>2083</v>
      </c>
      <c r="V142">
        <v>3083</v>
      </c>
      <c r="W142" t="s">
        <v>121</v>
      </c>
      <c r="X142" t="s">
        <v>26</v>
      </c>
      <c r="Y142">
        <v>18</v>
      </c>
    </row>
    <row r="143" spans="5:25">
      <c r="E143">
        <v>1142</v>
      </c>
      <c r="F143" t="s">
        <v>32</v>
      </c>
      <c r="H143" t="s">
        <v>119</v>
      </c>
      <c r="I143" t="s">
        <v>122</v>
      </c>
      <c r="J143" s="2">
        <v>44979</v>
      </c>
      <c r="M143" s="1">
        <v>2208</v>
      </c>
      <c r="N143" s="1">
        <v>3200</v>
      </c>
      <c r="O143">
        <v>1</v>
      </c>
      <c r="P143" s="1"/>
      <c r="Q143" s="1"/>
      <c r="R143" s="1">
        <f t="shared" si="2"/>
        <v>0</v>
      </c>
      <c r="S143" t="s">
        <v>23</v>
      </c>
      <c r="T143" t="s">
        <v>24</v>
      </c>
      <c r="U143">
        <v>2084</v>
      </c>
      <c r="V143">
        <v>3084</v>
      </c>
      <c r="W143" t="s">
        <v>123</v>
      </c>
      <c r="X143" t="s">
        <v>31</v>
      </c>
      <c r="Y143">
        <v>16</v>
      </c>
    </row>
    <row r="144" spans="5:25">
      <c r="E144">
        <v>1143</v>
      </c>
      <c r="F144" t="s">
        <v>40</v>
      </c>
      <c r="H144" t="s">
        <v>124</v>
      </c>
      <c r="I144" t="s">
        <v>125</v>
      </c>
      <c r="J144" s="2">
        <v>44980</v>
      </c>
      <c r="M144" s="1">
        <v>1500</v>
      </c>
      <c r="N144" s="1">
        <v>2000</v>
      </c>
      <c r="O144">
        <v>2</v>
      </c>
      <c r="P144" s="1"/>
      <c r="Q144" s="1"/>
      <c r="R144" s="1">
        <f t="shared" si="2"/>
        <v>0</v>
      </c>
      <c r="S144" t="s">
        <v>28</v>
      </c>
      <c r="T144" t="s">
        <v>29</v>
      </c>
      <c r="U144">
        <v>2085</v>
      </c>
      <c r="V144">
        <v>3085</v>
      </c>
      <c r="W144" t="s">
        <v>126</v>
      </c>
      <c r="X144" t="s">
        <v>26</v>
      </c>
      <c r="Y144">
        <v>33</v>
      </c>
    </row>
    <row r="145" spans="5:25">
      <c r="E145">
        <v>1144</v>
      </c>
      <c r="F145" t="s">
        <v>40</v>
      </c>
      <c r="H145" t="s">
        <v>124</v>
      </c>
      <c r="I145" t="s">
        <v>127</v>
      </c>
      <c r="J145" s="2">
        <v>44981</v>
      </c>
      <c r="M145" s="1">
        <v>1800</v>
      </c>
      <c r="N145" s="1">
        <v>2400</v>
      </c>
      <c r="O145">
        <v>1</v>
      </c>
      <c r="P145" s="1"/>
      <c r="Q145" s="1"/>
      <c r="R145" s="1">
        <f t="shared" si="2"/>
        <v>0</v>
      </c>
      <c r="S145" t="s">
        <v>23</v>
      </c>
      <c r="T145" t="s">
        <v>24</v>
      </c>
      <c r="U145">
        <v>2086</v>
      </c>
      <c r="V145">
        <v>3086</v>
      </c>
      <c r="W145" t="s">
        <v>128</v>
      </c>
      <c r="X145" t="s">
        <v>31</v>
      </c>
      <c r="Y145">
        <v>30</v>
      </c>
    </row>
    <row r="146" spans="5:25">
      <c r="E146">
        <v>1145</v>
      </c>
      <c r="F146" t="s">
        <v>20</v>
      </c>
      <c r="H146" t="s">
        <v>46</v>
      </c>
      <c r="I146" t="s">
        <v>129</v>
      </c>
      <c r="J146" s="2">
        <v>44982</v>
      </c>
      <c r="M146" s="1">
        <v>2291</v>
      </c>
      <c r="N146" s="1">
        <v>2900</v>
      </c>
      <c r="O146">
        <v>2</v>
      </c>
      <c r="P146" s="1"/>
      <c r="Q146" s="1"/>
      <c r="R146" s="1">
        <f t="shared" si="2"/>
        <v>0</v>
      </c>
      <c r="S146" t="s">
        <v>28</v>
      </c>
      <c r="T146" t="s">
        <v>24</v>
      </c>
      <c r="U146">
        <v>2087</v>
      </c>
      <c r="V146">
        <v>3087</v>
      </c>
      <c r="W146" t="s">
        <v>130</v>
      </c>
      <c r="X146" t="s">
        <v>26</v>
      </c>
      <c r="Y146">
        <v>34</v>
      </c>
    </row>
    <row r="147" spans="5:25">
      <c r="E147">
        <v>1146</v>
      </c>
      <c r="F147" t="s">
        <v>20</v>
      </c>
      <c r="H147" t="s">
        <v>51</v>
      </c>
      <c r="I147" t="s">
        <v>54</v>
      </c>
      <c r="J147" s="2">
        <v>44979</v>
      </c>
      <c r="M147" s="1">
        <v>938</v>
      </c>
      <c r="N147" s="1">
        <v>1400</v>
      </c>
      <c r="O147">
        <v>1</v>
      </c>
      <c r="P147" s="1"/>
      <c r="Q147" s="1"/>
      <c r="R147" s="1">
        <f t="shared" si="2"/>
        <v>0</v>
      </c>
      <c r="S147" t="s">
        <v>28</v>
      </c>
      <c r="T147" t="s">
        <v>29</v>
      </c>
      <c r="U147">
        <v>2022</v>
      </c>
      <c r="V147">
        <v>3022</v>
      </c>
      <c r="W147" t="s">
        <v>55</v>
      </c>
      <c r="X147" t="s">
        <v>31</v>
      </c>
      <c r="Y147">
        <v>21</v>
      </c>
    </row>
    <row r="148" spans="5:25">
      <c r="E148">
        <v>1147</v>
      </c>
      <c r="F148" t="s">
        <v>32</v>
      </c>
      <c r="H148" t="s">
        <v>57</v>
      </c>
      <c r="I148" t="s">
        <v>58</v>
      </c>
      <c r="J148" s="2">
        <v>44980</v>
      </c>
      <c r="M148" s="1">
        <v>1190</v>
      </c>
      <c r="N148" s="1">
        <v>1700</v>
      </c>
      <c r="O148">
        <v>3</v>
      </c>
      <c r="P148" s="1"/>
      <c r="Q148" s="1"/>
      <c r="R148" s="1">
        <f t="shared" si="2"/>
        <v>0</v>
      </c>
      <c r="S148" t="s">
        <v>23</v>
      </c>
      <c r="T148" t="s">
        <v>35</v>
      </c>
      <c r="U148">
        <v>2023</v>
      </c>
      <c r="V148">
        <v>3023</v>
      </c>
      <c r="W148" t="s">
        <v>59</v>
      </c>
      <c r="X148" t="s">
        <v>26</v>
      </c>
      <c r="Y148">
        <v>20</v>
      </c>
    </row>
    <row r="149" spans="5:25">
      <c r="E149">
        <v>1148</v>
      </c>
      <c r="F149" t="s">
        <v>32</v>
      </c>
      <c r="H149" t="s">
        <v>57</v>
      </c>
      <c r="I149" t="s">
        <v>61</v>
      </c>
      <c r="J149" s="2">
        <v>44981</v>
      </c>
      <c r="M149" s="1">
        <v>1400</v>
      </c>
      <c r="N149" s="1">
        <v>2000</v>
      </c>
      <c r="O149">
        <v>1</v>
      </c>
      <c r="P149" s="1"/>
      <c r="Q149" s="1"/>
      <c r="R149" s="1">
        <f t="shared" si="2"/>
        <v>0</v>
      </c>
      <c r="S149" t="s">
        <v>23</v>
      </c>
      <c r="T149" t="s">
        <v>24</v>
      </c>
      <c r="U149">
        <v>2024</v>
      </c>
      <c r="V149">
        <v>3024</v>
      </c>
      <c r="W149" t="s">
        <v>62</v>
      </c>
      <c r="X149" t="s">
        <v>31</v>
      </c>
      <c r="Y149">
        <v>18</v>
      </c>
    </row>
    <row r="150" spans="5:25">
      <c r="E150">
        <v>1149</v>
      </c>
      <c r="F150" t="s">
        <v>40</v>
      </c>
      <c r="H150" t="s">
        <v>64</v>
      </c>
      <c r="I150" t="s">
        <v>65</v>
      </c>
      <c r="J150" s="2">
        <v>44982</v>
      </c>
      <c r="M150" s="1">
        <v>975</v>
      </c>
      <c r="N150" s="1">
        <v>1500</v>
      </c>
      <c r="O150">
        <v>2</v>
      </c>
      <c r="P150" s="1"/>
      <c r="Q150" s="1"/>
      <c r="R150" s="1">
        <f t="shared" si="2"/>
        <v>0</v>
      </c>
      <c r="S150" t="s">
        <v>28</v>
      </c>
      <c r="T150" t="s">
        <v>29</v>
      </c>
      <c r="U150">
        <v>2025</v>
      </c>
      <c r="V150">
        <v>3025</v>
      </c>
      <c r="W150" t="s">
        <v>66</v>
      </c>
      <c r="X150" t="s">
        <v>26</v>
      </c>
      <c r="Y150">
        <v>28</v>
      </c>
    </row>
    <row r="151" spans="5:25">
      <c r="E151">
        <v>1150</v>
      </c>
      <c r="F151" t="s">
        <v>40</v>
      </c>
      <c r="H151" t="s">
        <v>64</v>
      </c>
      <c r="I151" t="s">
        <v>67</v>
      </c>
      <c r="J151" s="2">
        <v>44983</v>
      </c>
      <c r="M151" s="1">
        <v>1170</v>
      </c>
      <c r="N151" s="1">
        <v>1800</v>
      </c>
      <c r="O151">
        <v>1</v>
      </c>
      <c r="P151" s="1"/>
      <c r="Q151" s="1"/>
      <c r="R151" s="1">
        <f t="shared" si="2"/>
        <v>0</v>
      </c>
      <c r="S151" t="s">
        <v>23</v>
      </c>
      <c r="T151" t="s">
        <v>24</v>
      </c>
      <c r="U151">
        <v>2026</v>
      </c>
      <c r="V151">
        <v>3026</v>
      </c>
      <c r="W151" t="s">
        <v>68</v>
      </c>
      <c r="X151" t="s">
        <v>31</v>
      </c>
      <c r="Y151">
        <v>26</v>
      </c>
    </row>
    <row r="152" spans="5:25">
      <c r="E152">
        <v>1151</v>
      </c>
      <c r="F152" t="s">
        <v>20</v>
      </c>
      <c r="H152" t="s">
        <v>69</v>
      </c>
      <c r="I152" t="s">
        <v>70</v>
      </c>
      <c r="J152" s="2">
        <v>44984</v>
      </c>
      <c r="M152" s="1">
        <v>1656</v>
      </c>
      <c r="N152" s="1">
        <v>2300</v>
      </c>
      <c r="O152">
        <v>2</v>
      </c>
      <c r="P152" s="1"/>
      <c r="Q152" s="1"/>
      <c r="R152" s="1">
        <f t="shared" si="2"/>
        <v>0</v>
      </c>
      <c r="S152" t="s">
        <v>28</v>
      </c>
      <c r="T152" t="s">
        <v>24</v>
      </c>
      <c r="U152">
        <v>2027</v>
      </c>
      <c r="V152">
        <v>3027</v>
      </c>
      <c r="W152" t="s">
        <v>71</v>
      </c>
      <c r="X152" t="s">
        <v>26</v>
      </c>
      <c r="Y152">
        <v>30</v>
      </c>
    </row>
    <row r="153" spans="5:25">
      <c r="E153">
        <v>1152</v>
      </c>
      <c r="F153" t="s">
        <v>20</v>
      </c>
      <c r="H153" t="s">
        <v>69</v>
      </c>
      <c r="I153" t="s">
        <v>72</v>
      </c>
      <c r="J153" s="2">
        <v>44985</v>
      </c>
      <c r="M153" s="1">
        <v>1872</v>
      </c>
      <c r="N153" s="1">
        <v>2600</v>
      </c>
      <c r="O153">
        <v>1</v>
      </c>
      <c r="P153" s="1"/>
      <c r="Q153" s="1"/>
      <c r="R153" s="1">
        <f t="shared" si="2"/>
        <v>0</v>
      </c>
      <c r="S153" t="s">
        <v>23</v>
      </c>
      <c r="T153" t="s">
        <v>29</v>
      </c>
      <c r="U153">
        <v>2028</v>
      </c>
      <c r="V153">
        <v>3028</v>
      </c>
      <c r="W153" t="s">
        <v>73</v>
      </c>
      <c r="X153" t="s">
        <v>31</v>
      </c>
      <c r="Y153">
        <v>28</v>
      </c>
    </row>
    <row r="154" spans="5:25">
      <c r="E154">
        <v>1153</v>
      </c>
      <c r="F154" t="s">
        <v>20</v>
      </c>
      <c r="H154" t="s">
        <v>21</v>
      </c>
      <c r="I154" t="s">
        <v>22</v>
      </c>
      <c r="J154" s="2">
        <v>44958</v>
      </c>
      <c r="M154" s="1">
        <v>840</v>
      </c>
      <c r="N154" s="1">
        <v>1200</v>
      </c>
      <c r="O154">
        <v>2</v>
      </c>
      <c r="P154" s="1"/>
      <c r="Q154" s="1"/>
      <c r="R154" s="1">
        <f t="shared" si="2"/>
        <v>0</v>
      </c>
      <c r="S154" t="s">
        <v>23</v>
      </c>
      <c r="T154" t="s">
        <v>24</v>
      </c>
      <c r="U154">
        <v>2001</v>
      </c>
      <c r="V154">
        <v>3001</v>
      </c>
      <c r="W154" t="s">
        <v>25</v>
      </c>
      <c r="X154" t="s">
        <v>26</v>
      </c>
      <c r="Y154">
        <v>25</v>
      </c>
    </row>
    <row r="155" spans="5:25">
      <c r="E155">
        <v>1154</v>
      </c>
      <c r="F155" t="s">
        <v>20</v>
      </c>
      <c r="H155" t="s">
        <v>21</v>
      </c>
      <c r="I155" t="s">
        <v>27</v>
      </c>
      <c r="J155" s="2">
        <v>44959</v>
      </c>
      <c r="M155" s="1">
        <v>1050</v>
      </c>
      <c r="N155" s="1">
        <v>1500</v>
      </c>
      <c r="O155">
        <v>1</v>
      </c>
      <c r="P155" s="1"/>
      <c r="Q155" s="1"/>
      <c r="R155" s="1">
        <f t="shared" si="2"/>
        <v>0</v>
      </c>
      <c r="S155" t="s">
        <v>28</v>
      </c>
      <c r="T155" t="s">
        <v>29</v>
      </c>
      <c r="U155">
        <v>2002</v>
      </c>
      <c r="V155">
        <v>3002</v>
      </c>
      <c r="W155" t="s">
        <v>30</v>
      </c>
      <c r="X155" t="s">
        <v>31</v>
      </c>
      <c r="Y155">
        <v>22</v>
      </c>
    </row>
    <row r="156" spans="5:25">
      <c r="E156">
        <v>1155</v>
      </c>
      <c r="F156" t="s">
        <v>32</v>
      </c>
      <c r="H156" t="s">
        <v>33</v>
      </c>
      <c r="I156" t="s">
        <v>34</v>
      </c>
      <c r="J156" s="2">
        <v>44960</v>
      </c>
      <c r="M156" s="1">
        <v>1260</v>
      </c>
      <c r="N156" s="1">
        <v>1800</v>
      </c>
      <c r="O156">
        <v>3</v>
      </c>
      <c r="P156" s="1"/>
      <c r="Q156" s="1"/>
      <c r="R156" s="1">
        <f t="shared" si="2"/>
        <v>0</v>
      </c>
      <c r="S156" t="s">
        <v>23</v>
      </c>
      <c r="T156" t="s">
        <v>35</v>
      </c>
      <c r="U156">
        <v>2003</v>
      </c>
      <c r="V156">
        <v>3003</v>
      </c>
      <c r="W156" t="s">
        <v>36</v>
      </c>
      <c r="X156" t="s">
        <v>26</v>
      </c>
      <c r="Y156">
        <v>18</v>
      </c>
    </row>
    <row r="157" spans="5:25">
      <c r="E157">
        <v>1156</v>
      </c>
      <c r="F157" t="s">
        <v>20</v>
      </c>
      <c r="H157" t="s">
        <v>21</v>
      </c>
      <c r="I157" t="s">
        <v>22</v>
      </c>
      <c r="J157" s="2">
        <v>44986</v>
      </c>
      <c r="M157" s="1">
        <v>840</v>
      </c>
      <c r="N157" s="1">
        <v>1200</v>
      </c>
      <c r="O157">
        <v>2</v>
      </c>
      <c r="P157" s="1"/>
      <c r="Q157" s="1"/>
      <c r="R157" s="1">
        <f t="shared" si="2"/>
        <v>0</v>
      </c>
      <c r="S157" t="s">
        <v>23</v>
      </c>
      <c r="T157" t="s">
        <v>24</v>
      </c>
      <c r="U157">
        <v>2001</v>
      </c>
      <c r="V157">
        <v>3001</v>
      </c>
      <c r="W157" t="s">
        <v>25</v>
      </c>
      <c r="X157" t="s">
        <v>26</v>
      </c>
      <c r="Y157">
        <v>25</v>
      </c>
    </row>
    <row r="158" spans="5:25">
      <c r="E158">
        <v>1157</v>
      </c>
      <c r="F158" t="s">
        <v>20</v>
      </c>
      <c r="H158" t="s">
        <v>21</v>
      </c>
      <c r="I158" t="s">
        <v>27</v>
      </c>
      <c r="J158" s="2">
        <v>44987</v>
      </c>
      <c r="M158" s="1">
        <v>1050</v>
      </c>
      <c r="N158" s="1">
        <v>1500</v>
      </c>
      <c r="O158">
        <v>1</v>
      </c>
      <c r="P158" s="1"/>
      <c r="Q158" s="1"/>
      <c r="R158" s="1">
        <f t="shared" si="2"/>
        <v>0</v>
      </c>
      <c r="S158" t="s">
        <v>28</v>
      </c>
      <c r="T158" t="s">
        <v>29</v>
      </c>
      <c r="U158">
        <v>2002</v>
      </c>
      <c r="V158">
        <v>3002</v>
      </c>
      <c r="W158" t="s">
        <v>30</v>
      </c>
      <c r="X158" t="s">
        <v>31</v>
      </c>
      <c r="Y158">
        <v>22</v>
      </c>
    </row>
    <row r="159" spans="5:25">
      <c r="E159">
        <v>1158</v>
      </c>
      <c r="F159" t="s">
        <v>32</v>
      </c>
      <c r="H159" t="s">
        <v>33</v>
      </c>
      <c r="I159" t="s">
        <v>34</v>
      </c>
      <c r="J159" s="2">
        <v>44988</v>
      </c>
      <c r="M159" s="1">
        <v>1260</v>
      </c>
      <c r="N159" s="1">
        <v>1800</v>
      </c>
      <c r="O159">
        <v>3</v>
      </c>
      <c r="P159" s="1"/>
      <c r="Q159" s="1"/>
      <c r="R159" s="1">
        <f t="shared" si="2"/>
        <v>0</v>
      </c>
      <c r="S159" t="s">
        <v>23</v>
      </c>
      <c r="T159" t="s">
        <v>35</v>
      </c>
      <c r="U159">
        <v>2003</v>
      </c>
      <c r="V159">
        <v>3003</v>
      </c>
      <c r="W159" t="s">
        <v>36</v>
      </c>
      <c r="X159" t="s">
        <v>26</v>
      </c>
      <c r="Y159">
        <v>18</v>
      </c>
    </row>
    <row r="160" spans="5:25">
      <c r="E160">
        <v>1159</v>
      </c>
      <c r="F160" t="s">
        <v>32</v>
      </c>
      <c r="H160" t="s">
        <v>33</v>
      </c>
      <c r="I160" t="s">
        <v>38</v>
      </c>
      <c r="J160" s="2">
        <v>44989</v>
      </c>
      <c r="M160" s="1">
        <v>1470</v>
      </c>
      <c r="N160" s="1">
        <v>2100</v>
      </c>
      <c r="O160">
        <v>1</v>
      </c>
      <c r="P160" s="1"/>
      <c r="Q160" s="1"/>
      <c r="R160" s="1">
        <f t="shared" si="2"/>
        <v>0</v>
      </c>
      <c r="S160" t="s">
        <v>23</v>
      </c>
      <c r="T160" t="s">
        <v>24</v>
      </c>
      <c r="U160">
        <v>2004</v>
      </c>
      <c r="V160">
        <v>3004</v>
      </c>
      <c r="W160" t="s">
        <v>39</v>
      </c>
      <c r="X160" t="s">
        <v>31</v>
      </c>
      <c r="Y160">
        <v>16</v>
      </c>
    </row>
    <row r="161" spans="5:25">
      <c r="E161">
        <v>1160</v>
      </c>
      <c r="F161" t="s">
        <v>40</v>
      </c>
      <c r="H161" t="s">
        <v>41</v>
      </c>
      <c r="I161" t="s">
        <v>42</v>
      </c>
      <c r="J161" s="2">
        <v>44990</v>
      </c>
      <c r="M161" s="1">
        <v>896.99999999999989</v>
      </c>
      <c r="N161" s="1">
        <v>1300</v>
      </c>
      <c r="O161">
        <v>2</v>
      </c>
      <c r="P161" s="1"/>
      <c r="Q161" s="1"/>
      <c r="R161" s="1">
        <f t="shared" si="2"/>
        <v>0</v>
      </c>
      <c r="S161" t="s">
        <v>28</v>
      </c>
      <c r="T161" t="s">
        <v>29</v>
      </c>
      <c r="U161">
        <v>2005</v>
      </c>
      <c r="V161">
        <v>3005</v>
      </c>
      <c r="W161" t="s">
        <v>43</v>
      </c>
      <c r="X161" t="s">
        <v>26</v>
      </c>
      <c r="Y161">
        <v>27</v>
      </c>
    </row>
    <row r="162" spans="5:25">
      <c r="E162">
        <v>1161</v>
      </c>
      <c r="F162" t="s">
        <v>40</v>
      </c>
      <c r="H162" t="s">
        <v>41</v>
      </c>
      <c r="I162" t="s">
        <v>44</v>
      </c>
      <c r="J162" s="2">
        <v>44991</v>
      </c>
      <c r="M162" s="1">
        <v>1104</v>
      </c>
      <c r="N162" s="1">
        <v>1600</v>
      </c>
      <c r="O162">
        <v>1</v>
      </c>
      <c r="P162" s="1"/>
      <c r="Q162" s="1"/>
      <c r="R162" s="1">
        <f t="shared" si="2"/>
        <v>0</v>
      </c>
      <c r="S162" t="s">
        <v>23</v>
      </c>
      <c r="T162" t="s">
        <v>24</v>
      </c>
      <c r="U162">
        <v>2006</v>
      </c>
      <c r="V162">
        <v>3006</v>
      </c>
      <c r="W162" t="s">
        <v>45</v>
      </c>
      <c r="X162" t="s">
        <v>31</v>
      </c>
      <c r="Y162">
        <v>24</v>
      </c>
    </row>
    <row r="163" spans="5:25">
      <c r="E163">
        <v>1162</v>
      </c>
      <c r="F163" t="s">
        <v>20</v>
      </c>
      <c r="H163" t="s">
        <v>46</v>
      </c>
      <c r="I163" t="s">
        <v>47</v>
      </c>
      <c r="J163" s="2">
        <v>44992</v>
      </c>
      <c r="M163" s="1">
        <v>1496</v>
      </c>
      <c r="N163" s="1">
        <v>2200</v>
      </c>
      <c r="O163">
        <v>2</v>
      </c>
      <c r="P163" s="1"/>
      <c r="Q163" s="1"/>
      <c r="R163" s="1">
        <f t="shared" si="2"/>
        <v>0</v>
      </c>
      <c r="S163" t="s">
        <v>28</v>
      </c>
      <c r="T163" t="s">
        <v>24</v>
      </c>
      <c r="U163">
        <v>2007</v>
      </c>
      <c r="V163">
        <v>3007</v>
      </c>
      <c r="W163" t="s">
        <v>48</v>
      </c>
      <c r="X163" t="s">
        <v>26</v>
      </c>
      <c r="Y163">
        <v>29</v>
      </c>
    </row>
    <row r="164" spans="5:25">
      <c r="E164">
        <v>1163</v>
      </c>
      <c r="F164" t="s">
        <v>20</v>
      </c>
      <c r="H164" t="s">
        <v>46</v>
      </c>
      <c r="I164" t="s">
        <v>49</v>
      </c>
      <c r="J164" s="2">
        <v>44993</v>
      </c>
      <c r="M164" s="1">
        <v>1700.0000000000002</v>
      </c>
      <c r="N164" s="1">
        <v>2500</v>
      </c>
      <c r="O164">
        <v>1</v>
      </c>
      <c r="P164" s="1"/>
      <c r="Q164" s="1"/>
      <c r="R164" s="1">
        <f t="shared" si="2"/>
        <v>0</v>
      </c>
      <c r="S164" t="s">
        <v>23</v>
      </c>
      <c r="T164" t="s">
        <v>29</v>
      </c>
      <c r="U164">
        <v>2008</v>
      </c>
      <c r="V164">
        <v>3008</v>
      </c>
      <c r="W164" t="s">
        <v>50</v>
      </c>
      <c r="X164" t="s">
        <v>31</v>
      </c>
      <c r="Y164">
        <v>27</v>
      </c>
    </row>
    <row r="165" spans="5:25">
      <c r="E165">
        <v>1164</v>
      </c>
      <c r="F165" t="s">
        <v>20</v>
      </c>
      <c r="H165" t="s">
        <v>51</v>
      </c>
      <c r="I165" t="s">
        <v>52</v>
      </c>
      <c r="J165" s="2">
        <v>45006</v>
      </c>
      <c r="M165" s="1">
        <v>737</v>
      </c>
      <c r="N165" s="1">
        <v>1100</v>
      </c>
      <c r="O165">
        <v>2</v>
      </c>
      <c r="P165" s="1"/>
      <c r="Q165" s="1"/>
      <c r="R165" s="1">
        <f t="shared" si="2"/>
        <v>0</v>
      </c>
      <c r="S165" t="s">
        <v>23</v>
      </c>
      <c r="T165" t="s">
        <v>24</v>
      </c>
      <c r="U165">
        <v>2021</v>
      </c>
      <c r="V165">
        <v>3021</v>
      </c>
      <c r="W165" t="s">
        <v>53</v>
      </c>
      <c r="X165" t="s">
        <v>26</v>
      </c>
      <c r="Y165">
        <v>24</v>
      </c>
    </row>
    <row r="166" spans="5:25">
      <c r="E166">
        <v>1165</v>
      </c>
      <c r="F166" t="s">
        <v>20</v>
      </c>
      <c r="H166" t="s">
        <v>51</v>
      </c>
      <c r="I166" t="s">
        <v>54</v>
      </c>
      <c r="J166" s="2">
        <v>45007</v>
      </c>
      <c r="M166" s="1">
        <v>938</v>
      </c>
      <c r="N166" s="1">
        <v>1400</v>
      </c>
      <c r="O166">
        <v>1</v>
      </c>
      <c r="P166" s="1"/>
      <c r="Q166" s="1"/>
      <c r="R166" s="1">
        <f t="shared" si="2"/>
        <v>0</v>
      </c>
      <c r="S166" t="s">
        <v>28</v>
      </c>
      <c r="T166" t="s">
        <v>29</v>
      </c>
      <c r="U166">
        <v>2022</v>
      </c>
      <c r="V166">
        <v>3022</v>
      </c>
      <c r="W166" t="s">
        <v>55</v>
      </c>
      <c r="X166" t="s">
        <v>31</v>
      </c>
      <c r="Y166">
        <v>21</v>
      </c>
    </row>
    <row r="167" spans="5:25">
      <c r="E167">
        <v>1166</v>
      </c>
      <c r="F167" t="s">
        <v>32</v>
      </c>
      <c r="H167" t="s">
        <v>57</v>
      </c>
      <c r="I167" t="s">
        <v>58</v>
      </c>
      <c r="J167" s="2">
        <v>45008</v>
      </c>
      <c r="M167" s="1">
        <v>1190</v>
      </c>
      <c r="N167" s="1">
        <v>1700</v>
      </c>
      <c r="O167">
        <v>3</v>
      </c>
      <c r="P167" s="1"/>
      <c r="Q167" s="1"/>
      <c r="R167" s="1">
        <f t="shared" si="2"/>
        <v>0</v>
      </c>
      <c r="S167" t="s">
        <v>23</v>
      </c>
      <c r="T167" t="s">
        <v>35</v>
      </c>
      <c r="U167">
        <v>2023</v>
      </c>
      <c r="V167">
        <v>3023</v>
      </c>
      <c r="W167" t="s">
        <v>59</v>
      </c>
      <c r="X167" t="s">
        <v>26</v>
      </c>
      <c r="Y167">
        <v>20</v>
      </c>
    </row>
    <row r="168" spans="5:25">
      <c r="E168">
        <v>1167</v>
      </c>
      <c r="F168" t="s">
        <v>32</v>
      </c>
      <c r="H168" t="s">
        <v>57</v>
      </c>
      <c r="I168" t="s">
        <v>61</v>
      </c>
      <c r="J168" s="2">
        <v>45009</v>
      </c>
      <c r="M168" s="1">
        <v>1400</v>
      </c>
      <c r="N168" s="1">
        <v>2000</v>
      </c>
      <c r="O168">
        <v>1</v>
      </c>
      <c r="P168" s="1"/>
      <c r="Q168" s="1"/>
      <c r="R168" s="1">
        <f t="shared" si="2"/>
        <v>0</v>
      </c>
      <c r="S168" t="s">
        <v>23</v>
      </c>
      <c r="T168" t="s">
        <v>24</v>
      </c>
      <c r="U168">
        <v>2024</v>
      </c>
      <c r="V168">
        <v>3024</v>
      </c>
      <c r="W168" t="s">
        <v>62</v>
      </c>
      <c r="X168" t="s">
        <v>31</v>
      </c>
      <c r="Y168">
        <v>18</v>
      </c>
    </row>
    <row r="169" spans="5:25">
      <c r="E169">
        <v>1168</v>
      </c>
      <c r="F169" t="s">
        <v>40</v>
      </c>
      <c r="H169" t="s">
        <v>64</v>
      </c>
      <c r="I169" t="s">
        <v>65</v>
      </c>
      <c r="J169" s="2">
        <v>45010</v>
      </c>
      <c r="M169" s="1">
        <v>975</v>
      </c>
      <c r="N169" s="1">
        <v>1500</v>
      </c>
      <c r="O169">
        <v>2</v>
      </c>
      <c r="P169" s="1"/>
      <c r="Q169" s="1"/>
      <c r="R169" s="1">
        <f t="shared" si="2"/>
        <v>0</v>
      </c>
      <c r="S169" t="s">
        <v>28</v>
      </c>
      <c r="T169" t="s">
        <v>29</v>
      </c>
      <c r="U169">
        <v>2025</v>
      </c>
      <c r="V169">
        <v>3025</v>
      </c>
      <c r="W169" t="s">
        <v>66</v>
      </c>
      <c r="X169" t="s">
        <v>26</v>
      </c>
      <c r="Y169">
        <v>28</v>
      </c>
    </row>
    <row r="170" spans="5:25">
      <c r="E170">
        <v>1169</v>
      </c>
      <c r="F170" t="s">
        <v>40</v>
      </c>
      <c r="H170" t="s">
        <v>64</v>
      </c>
      <c r="I170" t="s">
        <v>67</v>
      </c>
      <c r="J170" s="2">
        <v>45011</v>
      </c>
      <c r="M170" s="1">
        <v>1170</v>
      </c>
      <c r="N170" s="1">
        <v>1800</v>
      </c>
      <c r="O170">
        <v>1</v>
      </c>
      <c r="P170" s="1"/>
      <c r="Q170" s="1"/>
      <c r="R170" s="1">
        <f t="shared" si="2"/>
        <v>0</v>
      </c>
      <c r="S170" t="s">
        <v>23</v>
      </c>
      <c r="T170" t="s">
        <v>24</v>
      </c>
      <c r="U170">
        <v>2026</v>
      </c>
      <c r="V170">
        <v>3026</v>
      </c>
      <c r="W170" t="s">
        <v>68</v>
      </c>
      <c r="X170" t="s">
        <v>31</v>
      </c>
      <c r="Y170">
        <v>26</v>
      </c>
    </row>
    <row r="171" spans="5:25">
      <c r="E171">
        <v>1170</v>
      </c>
      <c r="F171" t="s">
        <v>20</v>
      </c>
      <c r="H171" t="s">
        <v>69</v>
      </c>
      <c r="I171" t="s">
        <v>70</v>
      </c>
      <c r="J171" s="2">
        <v>45012</v>
      </c>
      <c r="M171" s="1">
        <v>1656</v>
      </c>
      <c r="N171" s="1">
        <v>2300</v>
      </c>
      <c r="O171">
        <v>2</v>
      </c>
      <c r="P171" s="1"/>
      <c r="Q171" s="1"/>
      <c r="R171" s="1">
        <f t="shared" si="2"/>
        <v>0</v>
      </c>
      <c r="S171" t="s">
        <v>28</v>
      </c>
      <c r="T171" t="s">
        <v>24</v>
      </c>
      <c r="U171">
        <v>2027</v>
      </c>
      <c r="V171">
        <v>3027</v>
      </c>
      <c r="W171" t="s">
        <v>71</v>
      </c>
      <c r="X171" t="s">
        <v>26</v>
      </c>
      <c r="Y171">
        <v>30</v>
      </c>
    </row>
    <row r="172" spans="5:25">
      <c r="E172">
        <v>1171</v>
      </c>
      <c r="F172" t="s">
        <v>20</v>
      </c>
      <c r="H172" t="s">
        <v>69</v>
      </c>
      <c r="I172" t="s">
        <v>72</v>
      </c>
      <c r="J172" s="2">
        <v>45013</v>
      </c>
      <c r="M172" s="1">
        <v>1872</v>
      </c>
      <c r="N172" s="1">
        <v>2600</v>
      </c>
      <c r="O172">
        <v>1</v>
      </c>
      <c r="P172" s="1"/>
      <c r="Q172" s="1"/>
      <c r="R172" s="1">
        <f t="shared" si="2"/>
        <v>0</v>
      </c>
      <c r="S172" t="s">
        <v>23</v>
      </c>
      <c r="T172" t="s">
        <v>29</v>
      </c>
      <c r="U172">
        <v>2028</v>
      </c>
      <c r="V172">
        <v>3028</v>
      </c>
      <c r="W172" t="s">
        <v>73</v>
      </c>
      <c r="X172" t="s">
        <v>31</v>
      </c>
      <c r="Y172">
        <v>28</v>
      </c>
    </row>
    <row r="173" spans="5:25">
      <c r="E173">
        <v>1172</v>
      </c>
      <c r="F173" t="s">
        <v>20</v>
      </c>
      <c r="H173" t="s">
        <v>74</v>
      </c>
      <c r="I173" t="s">
        <v>75</v>
      </c>
      <c r="J173" s="2">
        <v>44996</v>
      </c>
      <c r="M173" s="1">
        <v>780</v>
      </c>
      <c r="N173" s="1">
        <v>1300</v>
      </c>
      <c r="O173">
        <v>2</v>
      </c>
      <c r="P173" s="1"/>
      <c r="Q173" s="1"/>
      <c r="R173" s="1">
        <f t="shared" si="2"/>
        <v>0</v>
      </c>
      <c r="S173" t="s">
        <v>23</v>
      </c>
      <c r="T173" t="s">
        <v>24</v>
      </c>
      <c r="U173">
        <v>2041</v>
      </c>
      <c r="V173">
        <v>3041</v>
      </c>
      <c r="W173" t="s">
        <v>76</v>
      </c>
      <c r="X173" t="s">
        <v>26</v>
      </c>
      <c r="Y173">
        <v>32</v>
      </c>
    </row>
    <row r="174" spans="5:25">
      <c r="E174">
        <v>1173</v>
      </c>
      <c r="F174" t="s">
        <v>20</v>
      </c>
      <c r="H174" t="s">
        <v>74</v>
      </c>
      <c r="I174" t="s">
        <v>77</v>
      </c>
      <c r="J174" s="2">
        <v>44997</v>
      </c>
      <c r="M174" s="1">
        <v>960</v>
      </c>
      <c r="N174" s="1">
        <v>1600</v>
      </c>
      <c r="O174">
        <v>1</v>
      </c>
      <c r="P174" s="1"/>
      <c r="Q174" s="1"/>
      <c r="R174" s="1">
        <f t="shared" si="2"/>
        <v>0</v>
      </c>
      <c r="S174" t="s">
        <v>28</v>
      </c>
      <c r="T174" t="s">
        <v>29</v>
      </c>
      <c r="U174">
        <v>2042</v>
      </c>
      <c r="V174">
        <v>3042</v>
      </c>
      <c r="W174" t="s">
        <v>78</v>
      </c>
      <c r="X174" t="s">
        <v>31</v>
      </c>
      <c r="Y174">
        <v>29</v>
      </c>
    </row>
    <row r="175" spans="5:25">
      <c r="E175">
        <v>1174</v>
      </c>
      <c r="F175" t="s">
        <v>32</v>
      </c>
      <c r="H175" t="s">
        <v>79</v>
      </c>
      <c r="I175" t="s">
        <v>80</v>
      </c>
      <c r="J175" s="2">
        <v>44998</v>
      </c>
      <c r="M175" s="1">
        <v>1292</v>
      </c>
      <c r="N175" s="1">
        <v>1900</v>
      </c>
      <c r="O175">
        <v>3</v>
      </c>
      <c r="P175" s="1"/>
      <c r="Q175" s="1"/>
      <c r="R175" s="1">
        <f t="shared" si="2"/>
        <v>0</v>
      </c>
      <c r="S175" t="s">
        <v>23</v>
      </c>
      <c r="T175" t="s">
        <v>35</v>
      </c>
      <c r="U175">
        <v>2043</v>
      </c>
      <c r="V175">
        <v>3043</v>
      </c>
      <c r="W175" t="s">
        <v>81</v>
      </c>
      <c r="X175" t="s">
        <v>26</v>
      </c>
      <c r="Y175">
        <v>21</v>
      </c>
    </row>
    <row r="176" spans="5:25">
      <c r="E176">
        <v>1175</v>
      </c>
      <c r="F176" t="s">
        <v>32</v>
      </c>
      <c r="H176" t="s">
        <v>79</v>
      </c>
      <c r="I176" t="s">
        <v>82</v>
      </c>
      <c r="J176" s="2">
        <v>44999</v>
      </c>
      <c r="M176" s="1">
        <v>1496</v>
      </c>
      <c r="N176" s="1">
        <v>2200</v>
      </c>
      <c r="O176">
        <v>1</v>
      </c>
      <c r="P176" s="1"/>
      <c r="Q176" s="1"/>
      <c r="R176" s="1">
        <f t="shared" si="2"/>
        <v>0</v>
      </c>
      <c r="S176" t="s">
        <v>23</v>
      </c>
      <c r="T176" t="s">
        <v>24</v>
      </c>
      <c r="U176">
        <v>2044</v>
      </c>
      <c r="V176">
        <v>3044</v>
      </c>
      <c r="W176" t="s">
        <v>83</v>
      </c>
      <c r="X176" t="s">
        <v>31</v>
      </c>
      <c r="Y176">
        <v>19</v>
      </c>
    </row>
    <row r="177" spans="5:25">
      <c r="E177">
        <v>1176</v>
      </c>
      <c r="F177" t="s">
        <v>32</v>
      </c>
      <c r="H177" t="s">
        <v>79</v>
      </c>
      <c r="I177" t="s">
        <v>80</v>
      </c>
      <c r="J177" s="2">
        <v>44605</v>
      </c>
      <c r="M177" s="1">
        <v>1292</v>
      </c>
      <c r="N177" s="1">
        <v>1900</v>
      </c>
      <c r="O177">
        <v>3</v>
      </c>
      <c r="P177" s="1"/>
      <c r="Q177" s="1"/>
      <c r="R177" s="1">
        <f t="shared" si="2"/>
        <v>0</v>
      </c>
      <c r="S177" t="s">
        <v>23</v>
      </c>
      <c r="T177" t="s">
        <v>35</v>
      </c>
      <c r="U177">
        <v>2043</v>
      </c>
      <c r="V177">
        <v>3043</v>
      </c>
      <c r="W177" t="s">
        <v>81</v>
      </c>
      <c r="X177" t="s">
        <v>26</v>
      </c>
      <c r="Y177">
        <v>21</v>
      </c>
    </row>
    <row r="178" spans="5:25">
      <c r="E178">
        <v>1177</v>
      </c>
      <c r="F178" t="s">
        <v>32</v>
      </c>
      <c r="H178" t="s">
        <v>79</v>
      </c>
      <c r="I178" t="s">
        <v>82</v>
      </c>
      <c r="J178" s="2">
        <v>44606</v>
      </c>
      <c r="M178" s="1">
        <v>1496</v>
      </c>
      <c r="N178" s="1">
        <v>2200</v>
      </c>
      <c r="O178">
        <v>1</v>
      </c>
      <c r="P178" s="1"/>
      <c r="Q178" s="1"/>
      <c r="R178" s="1">
        <f t="shared" si="2"/>
        <v>0</v>
      </c>
      <c r="S178" t="s">
        <v>23</v>
      </c>
      <c r="T178" t="s">
        <v>24</v>
      </c>
      <c r="U178">
        <v>2044</v>
      </c>
      <c r="V178">
        <v>3044</v>
      </c>
      <c r="W178" t="s">
        <v>83</v>
      </c>
      <c r="X178" t="s">
        <v>31</v>
      </c>
      <c r="Y178">
        <v>19</v>
      </c>
    </row>
    <row r="179" spans="5:25">
      <c r="E179">
        <v>1178</v>
      </c>
      <c r="F179" t="s">
        <v>40</v>
      </c>
      <c r="H179" t="s">
        <v>84</v>
      </c>
      <c r="I179" t="s">
        <v>85</v>
      </c>
      <c r="J179" s="2">
        <v>44607</v>
      </c>
      <c r="M179" s="1">
        <v>1340</v>
      </c>
      <c r="N179" s="1">
        <v>2000</v>
      </c>
      <c r="O179">
        <v>2</v>
      </c>
      <c r="P179" s="1"/>
      <c r="Q179" s="1"/>
      <c r="R179" s="1">
        <f t="shared" si="2"/>
        <v>0</v>
      </c>
      <c r="S179" t="s">
        <v>28</v>
      </c>
      <c r="T179" t="s">
        <v>29</v>
      </c>
      <c r="U179">
        <v>2045</v>
      </c>
      <c r="V179">
        <v>3045</v>
      </c>
      <c r="W179" t="s">
        <v>86</v>
      </c>
      <c r="X179" t="s">
        <v>26</v>
      </c>
      <c r="Y179">
        <v>36</v>
      </c>
    </row>
    <row r="180" spans="5:25">
      <c r="E180">
        <v>1179</v>
      </c>
      <c r="F180" t="s">
        <v>40</v>
      </c>
      <c r="H180" t="s">
        <v>84</v>
      </c>
      <c r="I180" t="s">
        <v>87</v>
      </c>
      <c r="J180" s="2">
        <v>44608</v>
      </c>
      <c r="M180" s="1">
        <v>1541</v>
      </c>
      <c r="N180" s="1">
        <v>2300</v>
      </c>
      <c r="O180">
        <v>1</v>
      </c>
      <c r="P180" s="1"/>
      <c r="Q180" s="1"/>
      <c r="R180" s="1">
        <f t="shared" si="2"/>
        <v>0</v>
      </c>
      <c r="S180" t="s">
        <v>23</v>
      </c>
      <c r="T180" t="s">
        <v>24</v>
      </c>
      <c r="U180">
        <v>2046</v>
      </c>
      <c r="V180">
        <v>3046</v>
      </c>
      <c r="W180" t="s">
        <v>88</v>
      </c>
      <c r="X180" t="s">
        <v>31</v>
      </c>
      <c r="Y180">
        <v>34</v>
      </c>
    </row>
    <row r="181" spans="5:25">
      <c r="E181">
        <v>1180</v>
      </c>
      <c r="F181" t="s">
        <v>20</v>
      </c>
      <c r="H181" t="s">
        <v>89</v>
      </c>
      <c r="I181" t="s">
        <v>90</v>
      </c>
      <c r="J181" s="2">
        <v>44609</v>
      </c>
      <c r="M181" s="1">
        <v>2250</v>
      </c>
      <c r="N181" s="1">
        <v>3000</v>
      </c>
      <c r="O181">
        <v>2</v>
      </c>
      <c r="P181" s="1"/>
      <c r="Q181" s="1"/>
      <c r="R181" s="1">
        <f t="shared" si="2"/>
        <v>0</v>
      </c>
      <c r="S181" t="s">
        <v>28</v>
      </c>
      <c r="T181" t="s">
        <v>24</v>
      </c>
      <c r="U181">
        <v>2047</v>
      </c>
      <c r="V181">
        <v>3047</v>
      </c>
      <c r="W181" t="s">
        <v>91</v>
      </c>
      <c r="X181" t="s">
        <v>26</v>
      </c>
      <c r="Y181">
        <v>40</v>
      </c>
    </row>
    <row r="182" spans="5:25">
      <c r="E182">
        <v>1181</v>
      </c>
      <c r="F182" t="s">
        <v>20</v>
      </c>
      <c r="H182" t="s">
        <v>89</v>
      </c>
      <c r="I182" t="s">
        <v>92</v>
      </c>
      <c r="J182" s="2">
        <v>44610</v>
      </c>
      <c r="M182" s="1">
        <v>2625</v>
      </c>
      <c r="N182" s="1">
        <v>3500</v>
      </c>
      <c r="O182">
        <v>1</v>
      </c>
      <c r="P182" s="1"/>
      <c r="Q182" s="1"/>
      <c r="R182" s="1">
        <f t="shared" si="2"/>
        <v>0</v>
      </c>
      <c r="S182" t="s">
        <v>23</v>
      </c>
      <c r="T182" t="s">
        <v>29</v>
      </c>
      <c r="U182">
        <v>2048</v>
      </c>
      <c r="V182">
        <v>3048</v>
      </c>
      <c r="W182" t="s">
        <v>93</v>
      </c>
      <c r="X182" t="s">
        <v>31</v>
      </c>
      <c r="Y182">
        <v>38</v>
      </c>
    </row>
    <row r="183" spans="5:25">
      <c r="E183">
        <v>1182</v>
      </c>
      <c r="F183" t="s">
        <v>94</v>
      </c>
      <c r="H183" t="s">
        <v>95</v>
      </c>
      <c r="I183" t="s">
        <v>96</v>
      </c>
      <c r="J183" s="2">
        <v>44593</v>
      </c>
      <c r="M183" s="1">
        <v>1460</v>
      </c>
      <c r="N183" s="1">
        <v>2000</v>
      </c>
      <c r="O183">
        <v>2</v>
      </c>
      <c r="P183" s="1"/>
      <c r="Q183" s="1"/>
      <c r="R183" s="1">
        <f t="shared" si="2"/>
        <v>0</v>
      </c>
      <c r="S183" t="s">
        <v>23</v>
      </c>
      <c r="T183" t="s">
        <v>24</v>
      </c>
      <c r="U183">
        <v>2061</v>
      </c>
      <c r="V183">
        <v>3061</v>
      </c>
      <c r="W183" t="s">
        <v>97</v>
      </c>
      <c r="X183" t="s">
        <v>26</v>
      </c>
      <c r="Y183">
        <v>35</v>
      </c>
    </row>
    <row r="184" spans="5:25">
      <c r="E184">
        <v>1183</v>
      </c>
      <c r="F184" t="s">
        <v>94</v>
      </c>
      <c r="H184" t="s">
        <v>95</v>
      </c>
      <c r="I184" t="s">
        <v>98</v>
      </c>
      <c r="J184" s="2">
        <v>44594</v>
      </c>
      <c r="M184" s="1">
        <v>1825</v>
      </c>
      <c r="N184" s="1">
        <v>2500</v>
      </c>
      <c r="O184">
        <v>1</v>
      </c>
      <c r="P184" s="1"/>
      <c r="Q184" s="1"/>
      <c r="R184" s="1">
        <f t="shared" si="2"/>
        <v>0</v>
      </c>
      <c r="S184" t="s">
        <v>28</v>
      </c>
      <c r="T184" t="s">
        <v>29</v>
      </c>
      <c r="U184">
        <v>2062</v>
      </c>
      <c r="V184">
        <v>3062</v>
      </c>
      <c r="W184" t="s">
        <v>99</v>
      </c>
      <c r="X184" t="s">
        <v>31</v>
      </c>
      <c r="Y184">
        <v>33</v>
      </c>
    </row>
    <row r="185" spans="5:25">
      <c r="E185">
        <v>1184</v>
      </c>
      <c r="F185" t="s">
        <v>32</v>
      </c>
      <c r="H185" t="s">
        <v>100</v>
      </c>
      <c r="I185" t="s">
        <v>101</v>
      </c>
      <c r="J185" s="2">
        <v>44595</v>
      </c>
      <c r="M185" s="1">
        <v>1105</v>
      </c>
      <c r="N185" s="1">
        <v>1700</v>
      </c>
      <c r="O185">
        <v>3</v>
      </c>
      <c r="P185" s="1"/>
      <c r="Q185" s="1"/>
      <c r="R185" s="1">
        <f t="shared" si="2"/>
        <v>0</v>
      </c>
      <c r="S185" t="s">
        <v>23</v>
      </c>
      <c r="T185" t="s">
        <v>35</v>
      </c>
      <c r="U185">
        <v>2063</v>
      </c>
      <c r="V185">
        <v>3063</v>
      </c>
      <c r="W185" t="s">
        <v>102</v>
      </c>
      <c r="X185" t="s">
        <v>26</v>
      </c>
      <c r="Y185">
        <v>22</v>
      </c>
    </row>
    <row r="186" spans="5:25">
      <c r="E186">
        <v>1185</v>
      </c>
      <c r="F186" t="s">
        <v>32</v>
      </c>
      <c r="H186" t="s">
        <v>100</v>
      </c>
      <c r="I186" t="s">
        <v>103</v>
      </c>
      <c r="J186" s="2">
        <v>44596</v>
      </c>
      <c r="M186" s="1">
        <v>1365</v>
      </c>
      <c r="N186" s="1">
        <v>2100</v>
      </c>
      <c r="O186">
        <v>1</v>
      </c>
      <c r="P186" s="1"/>
      <c r="Q186" s="1"/>
      <c r="R186" s="1">
        <f t="shared" si="2"/>
        <v>0</v>
      </c>
      <c r="S186" t="s">
        <v>23</v>
      </c>
      <c r="T186" t="s">
        <v>24</v>
      </c>
      <c r="U186">
        <v>2064</v>
      </c>
      <c r="V186">
        <v>3064</v>
      </c>
      <c r="W186" t="s">
        <v>104</v>
      </c>
      <c r="X186" t="s">
        <v>31</v>
      </c>
      <c r="Y186">
        <v>20</v>
      </c>
    </row>
    <row r="187" spans="5:25">
      <c r="E187">
        <v>1186</v>
      </c>
      <c r="F187" t="s">
        <v>40</v>
      </c>
      <c r="H187" t="s">
        <v>105</v>
      </c>
      <c r="I187" t="s">
        <v>106</v>
      </c>
      <c r="J187" s="2">
        <v>44597</v>
      </c>
      <c r="M187" s="1">
        <v>1035</v>
      </c>
      <c r="N187" s="1">
        <v>1500</v>
      </c>
      <c r="O187">
        <v>2</v>
      </c>
      <c r="P187" s="1"/>
      <c r="Q187" s="1"/>
      <c r="R187" s="1">
        <f t="shared" si="2"/>
        <v>0</v>
      </c>
      <c r="S187" t="s">
        <v>28</v>
      </c>
      <c r="T187" t="s">
        <v>29</v>
      </c>
      <c r="U187">
        <v>2065</v>
      </c>
      <c r="V187">
        <v>3065</v>
      </c>
      <c r="W187" t="s">
        <v>107</v>
      </c>
      <c r="X187" t="s">
        <v>26</v>
      </c>
      <c r="Y187">
        <v>30</v>
      </c>
    </row>
    <row r="188" spans="5:25">
      <c r="E188">
        <v>1187</v>
      </c>
      <c r="F188" t="s">
        <v>40</v>
      </c>
      <c r="H188" t="s">
        <v>105</v>
      </c>
      <c r="I188" t="s">
        <v>108</v>
      </c>
      <c r="J188" s="2">
        <v>44598</v>
      </c>
      <c r="M188" s="1">
        <v>1242</v>
      </c>
      <c r="N188" s="1">
        <v>1800</v>
      </c>
      <c r="O188">
        <v>1</v>
      </c>
      <c r="P188" s="1"/>
      <c r="Q188" s="1"/>
      <c r="R188" s="1">
        <f t="shared" si="2"/>
        <v>0</v>
      </c>
      <c r="S188" t="s">
        <v>23</v>
      </c>
      <c r="T188" t="s">
        <v>24</v>
      </c>
      <c r="U188">
        <v>2066</v>
      </c>
      <c r="V188">
        <v>3066</v>
      </c>
      <c r="W188" t="s">
        <v>109</v>
      </c>
      <c r="X188" t="s">
        <v>31</v>
      </c>
      <c r="Y188">
        <v>28</v>
      </c>
    </row>
    <row r="189" spans="5:25">
      <c r="E189">
        <v>1188</v>
      </c>
      <c r="F189" t="s">
        <v>94</v>
      </c>
      <c r="H189" t="s">
        <v>110</v>
      </c>
      <c r="I189" t="s">
        <v>111</v>
      </c>
      <c r="J189" s="2">
        <v>44599</v>
      </c>
      <c r="M189" s="1">
        <v>2080</v>
      </c>
      <c r="N189" s="1">
        <v>3200</v>
      </c>
      <c r="O189">
        <v>2</v>
      </c>
      <c r="P189" s="1"/>
      <c r="Q189" s="1"/>
      <c r="R189" s="1">
        <f t="shared" si="2"/>
        <v>0</v>
      </c>
      <c r="S189" t="s">
        <v>28</v>
      </c>
      <c r="T189" t="s">
        <v>24</v>
      </c>
      <c r="U189">
        <v>2067</v>
      </c>
      <c r="V189">
        <v>3067</v>
      </c>
      <c r="W189" t="s">
        <v>91</v>
      </c>
      <c r="X189" t="s">
        <v>26</v>
      </c>
      <c r="Y189">
        <v>42</v>
      </c>
    </row>
    <row r="190" spans="5:25">
      <c r="E190">
        <v>1189</v>
      </c>
      <c r="F190" t="s">
        <v>94</v>
      </c>
      <c r="H190" t="s">
        <v>110</v>
      </c>
      <c r="I190" t="s">
        <v>112</v>
      </c>
      <c r="J190" s="2">
        <v>44600</v>
      </c>
      <c r="M190" s="1">
        <v>2405</v>
      </c>
      <c r="N190" s="1">
        <v>3700</v>
      </c>
      <c r="O190">
        <v>1</v>
      </c>
      <c r="P190" s="1"/>
      <c r="Q190" s="1"/>
      <c r="R190" s="1">
        <f t="shared" si="2"/>
        <v>0</v>
      </c>
      <c r="S190" t="s">
        <v>23</v>
      </c>
      <c r="T190" t="s">
        <v>29</v>
      </c>
      <c r="U190">
        <v>2068</v>
      </c>
      <c r="V190">
        <v>3068</v>
      </c>
      <c r="W190" t="s">
        <v>93</v>
      </c>
      <c r="X190" t="s">
        <v>31</v>
      </c>
      <c r="Y190">
        <v>40</v>
      </c>
    </row>
    <row r="191" spans="5:25">
      <c r="E191">
        <v>1190</v>
      </c>
      <c r="F191" t="s">
        <v>20</v>
      </c>
      <c r="H191" t="s">
        <v>21</v>
      </c>
      <c r="I191" t="s">
        <v>22</v>
      </c>
      <c r="J191" s="2">
        <v>44593</v>
      </c>
      <c r="M191" s="1">
        <v>840</v>
      </c>
      <c r="N191" s="1">
        <v>1200</v>
      </c>
      <c r="O191">
        <v>2</v>
      </c>
      <c r="P191" s="1"/>
      <c r="Q191" s="1"/>
      <c r="R191" s="1">
        <f t="shared" si="2"/>
        <v>0</v>
      </c>
      <c r="S191" t="s">
        <v>23</v>
      </c>
      <c r="T191" t="s">
        <v>24</v>
      </c>
      <c r="U191">
        <v>2001</v>
      </c>
      <c r="V191">
        <v>3001</v>
      </c>
      <c r="W191" t="s">
        <v>25</v>
      </c>
      <c r="X191" t="s">
        <v>26</v>
      </c>
      <c r="Y191">
        <v>25</v>
      </c>
    </row>
    <row r="192" spans="5:25">
      <c r="E192">
        <v>1191</v>
      </c>
      <c r="F192" t="s">
        <v>20</v>
      </c>
      <c r="H192" t="s">
        <v>21</v>
      </c>
      <c r="I192" t="s">
        <v>27</v>
      </c>
      <c r="J192" s="2">
        <v>44594</v>
      </c>
      <c r="M192" s="1">
        <v>1050</v>
      </c>
      <c r="N192" s="1">
        <v>1500</v>
      </c>
      <c r="O192">
        <v>1</v>
      </c>
      <c r="P192" s="1"/>
      <c r="Q192" s="1"/>
      <c r="R192" s="1">
        <f t="shared" si="2"/>
        <v>0</v>
      </c>
      <c r="S192" t="s">
        <v>28</v>
      </c>
      <c r="T192" t="s">
        <v>29</v>
      </c>
      <c r="U192">
        <v>2002</v>
      </c>
      <c r="V192">
        <v>3002</v>
      </c>
      <c r="W192" t="s">
        <v>30</v>
      </c>
      <c r="X192" t="s">
        <v>31</v>
      </c>
      <c r="Y192">
        <v>22</v>
      </c>
    </row>
    <row r="193" spans="5:25">
      <c r="E193">
        <v>1192</v>
      </c>
      <c r="F193" t="s">
        <v>32</v>
      </c>
      <c r="H193" t="s">
        <v>33</v>
      </c>
      <c r="I193" t="s">
        <v>34</v>
      </c>
      <c r="J193" s="2">
        <v>44595</v>
      </c>
      <c r="M193" s="1">
        <v>1260</v>
      </c>
      <c r="N193" s="1">
        <v>1800</v>
      </c>
      <c r="O193">
        <v>3</v>
      </c>
      <c r="P193" s="1"/>
      <c r="Q193" s="1"/>
      <c r="R193" s="1">
        <f t="shared" si="2"/>
        <v>0</v>
      </c>
      <c r="S193" t="s">
        <v>23</v>
      </c>
      <c r="T193" t="s">
        <v>35</v>
      </c>
      <c r="U193">
        <v>2003</v>
      </c>
      <c r="V193">
        <v>3003</v>
      </c>
      <c r="W193" t="s">
        <v>36</v>
      </c>
      <c r="X193" t="s">
        <v>26</v>
      </c>
      <c r="Y193">
        <v>18</v>
      </c>
    </row>
    <row r="194" spans="5:25">
      <c r="E194">
        <v>1193</v>
      </c>
      <c r="F194" t="s">
        <v>32</v>
      </c>
      <c r="H194" t="s">
        <v>33</v>
      </c>
      <c r="I194" t="s">
        <v>38</v>
      </c>
      <c r="J194" s="2">
        <v>44596</v>
      </c>
      <c r="M194" s="1">
        <v>1470</v>
      </c>
      <c r="N194" s="1">
        <v>2100</v>
      </c>
      <c r="O194">
        <v>1</v>
      </c>
      <c r="P194" s="1"/>
      <c r="Q194" s="1"/>
      <c r="R194" s="1">
        <f t="shared" si="2"/>
        <v>0</v>
      </c>
      <c r="S194" t="s">
        <v>23</v>
      </c>
      <c r="T194" t="s">
        <v>24</v>
      </c>
      <c r="U194">
        <v>2004</v>
      </c>
      <c r="V194">
        <v>3004</v>
      </c>
      <c r="W194" t="s">
        <v>39</v>
      </c>
      <c r="X194" t="s">
        <v>31</v>
      </c>
      <c r="Y194">
        <v>16</v>
      </c>
    </row>
    <row r="195" spans="5:25">
      <c r="E195">
        <v>1194</v>
      </c>
      <c r="F195" t="s">
        <v>40</v>
      </c>
      <c r="H195" t="s">
        <v>41</v>
      </c>
      <c r="I195" t="s">
        <v>42</v>
      </c>
      <c r="J195" s="2">
        <v>44597</v>
      </c>
      <c r="M195" s="1">
        <v>896.99999999999989</v>
      </c>
      <c r="N195" s="1">
        <v>1300</v>
      </c>
      <c r="O195">
        <v>2</v>
      </c>
      <c r="P195" s="1"/>
      <c r="Q195" s="1"/>
      <c r="R195" s="1">
        <f t="shared" ref="R195:R246" si="3">P195+Q195</f>
        <v>0</v>
      </c>
      <c r="S195" t="s">
        <v>28</v>
      </c>
      <c r="T195" t="s">
        <v>29</v>
      </c>
      <c r="U195">
        <v>2005</v>
      </c>
      <c r="V195">
        <v>3005</v>
      </c>
      <c r="W195" t="s">
        <v>43</v>
      </c>
      <c r="X195" t="s">
        <v>26</v>
      </c>
      <c r="Y195">
        <v>27</v>
      </c>
    </row>
    <row r="196" spans="5:25">
      <c r="E196">
        <v>1195</v>
      </c>
      <c r="F196" t="s">
        <v>40</v>
      </c>
      <c r="H196" t="s">
        <v>41</v>
      </c>
      <c r="I196" t="s">
        <v>44</v>
      </c>
      <c r="J196" s="2">
        <v>44598</v>
      </c>
      <c r="M196" s="1">
        <v>1104</v>
      </c>
      <c r="N196" s="1">
        <v>1600</v>
      </c>
      <c r="O196">
        <v>1</v>
      </c>
      <c r="P196" s="1"/>
      <c r="Q196" s="1"/>
      <c r="R196" s="1">
        <f t="shared" si="3"/>
        <v>0</v>
      </c>
      <c r="S196" t="s">
        <v>23</v>
      </c>
      <c r="T196" t="s">
        <v>24</v>
      </c>
      <c r="U196">
        <v>2006</v>
      </c>
      <c r="V196">
        <v>3006</v>
      </c>
      <c r="W196" t="s">
        <v>45</v>
      </c>
      <c r="X196" t="s">
        <v>31</v>
      </c>
      <c r="Y196">
        <v>24</v>
      </c>
    </row>
    <row r="197" spans="5:25">
      <c r="E197">
        <v>1196</v>
      </c>
      <c r="F197" t="s">
        <v>20</v>
      </c>
      <c r="H197" t="s">
        <v>46</v>
      </c>
      <c r="I197" t="s">
        <v>47</v>
      </c>
      <c r="J197" s="2">
        <v>44599</v>
      </c>
      <c r="M197" s="1">
        <v>1496</v>
      </c>
      <c r="N197" s="1">
        <v>2200</v>
      </c>
      <c r="O197">
        <v>2</v>
      </c>
      <c r="P197" s="1"/>
      <c r="Q197" s="1"/>
      <c r="R197" s="1">
        <f t="shared" si="3"/>
        <v>0</v>
      </c>
      <c r="S197" t="s">
        <v>28</v>
      </c>
      <c r="T197" t="s">
        <v>24</v>
      </c>
      <c r="U197">
        <v>2007</v>
      </c>
      <c r="V197">
        <v>3007</v>
      </c>
      <c r="W197" t="s">
        <v>48</v>
      </c>
      <c r="X197" t="s">
        <v>26</v>
      </c>
      <c r="Y197">
        <v>29</v>
      </c>
    </row>
    <row r="198" spans="5:25">
      <c r="E198">
        <v>1197</v>
      </c>
      <c r="F198" t="s">
        <v>20</v>
      </c>
      <c r="H198" t="s">
        <v>46</v>
      </c>
      <c r="I198" t="s">
        <v>49</v>
      </c>
      <c r="J198" s="2">
        <v>44600</v>
      </c>
      <c r="M198" s="1">
        <v>1700.0000000000002</v>
      </c>
      <c r="N198" s="1">
        <v>2500</v>
      </c>
      <c r="O198">
        <v>1</v>
      </c>
      <c r="P198" s="1"/>
      <c r="Q198" s="1"/>
      <c r="R198" s="1">
        <f t="shared" si="3"/>
        <v>0</v>
      </c>
      <c r="S198" t="s">
        <v>23</v>
      </c>
      <c r="T198" t="s">
        <v>29</v>
      </c>
      <c r="U198">
        <v>2008</v>
      </c>
      <c r="V198">
        <v>3008</v>
      </c>
      <c r="W198" t="s">
        <v>50</v>
      </c>
      <c r="X198" t="s">
        <v>31</v>
      </c>
      <c r="Y198">
        <v>27</v>
      </c>
    </row>
    <row r="199" spans="5:25">
      <c r="E199">
        <v>1198</v>
      </c>
      <c r="F199" t="s">
        <v>20</v>
      </c>
      <c r="H199" t="s">
        <v>46</v>
      </c>
      <c r="I199" t="s">
        <v>47</v>
      </c>
      <c r="J199" s="2">
        <v>44599</v>
      </c>
      <c r="M199" s="1">
        <v>1496</v>
      </c>
      <c r="N199" s="1">
        <v>2200</v>
      </c>
      <c r="O199">
        <v>2</v>
      </c>
      <c r="P199" s="1"/>
      <c r="Q199" s="1"/>
      <c r="R199" s="1">
        <f t="shared" si="3"/>
        <v>0</v>
      </c>
      <c r="S199" t="s">
        <v>28</v>
      </c>
      <c r="T199" t="s">
        <v>24</v>
      </c>
      <c r="U199">
        <v>2007</v>
      </c>
      <c r="V199">
        <v>3007</v>
      </c>
      <c r="W199" t="s">
        <v>48</v>
      </c>
      <c r="X199" t="s">
        <v>26</v>
      </c>
      <c r="Y199">
        <v>29</v>
      </c>
    </row>
    <row r="200" spans="5:25">
      <c r="E200">
        <v>1199</v>
      </c>
      <c r="F200" t="s">
        <v>20</v>
      </c>
      <c r="H200" t="s">
        <v>46</v>
      </c>
      <c r="I200" t="s">
        <v>49</v>
      </c>
      <c r="J200" s="2">
        <v>44600</v>
      </c>
      <c r="M200" s="1">
        <v>1700.0000000000002</v>
      </c>
      <c r="N200" s="1">
        <v>2500</v>
      </c>
      <c r="O200">
        <v>1</v>
      </c>
      <c r="P200" s="1"/>
      <c r="Q200" s="1"/>
      <c r="R200" s="1">
        <f t="shared" si="3"/>
        <v>0</v>
      </c>
      <c r="S200" t="s">
        <v>23</v>
      </c>
      <c r="T200" t="s">
        <v>29</v>
      </c>
      <c r="U200">
        <v>2008</v>
      </c>
      <c r="V200">
        <v>3008</v>
      </c>
      <c r="W200" t="s">
        <v>50</v>
      </c>
      <c r="X200" t="s">
        <v>31</v>
      </c>
      <c r="Y200">
        <v>27</v>
      </c>
    </row>
    <row r="201" spans="5:25">
      <c r="E201">
        <v>1200</v>
      </c>
      <c r="F201" t="s">
        <v>20</v>
      </c>
      <c r="H201" t="s">
        <v>51</v>
      </c>
      <c r="I201" t="s">
        <v>52</v>
      </c>
      <c r="J201" s="2">
        <v>44613</v>
      </c>
      <c r="M201" s="1">
        <v>737</v>
      </c>
      <c r="N201" s="1">
        <v>1100</v>
      </c>
      <c r="O201">
        <v>2</v>
      </c>
      <c r="P201" s="1"/>
      <c r="Q201" s="1"/>
      <c r="R201" s="1">
        <f t="shared" si="3"/>
        <v>0</v>
      </c>
      <c r="S201" t="s">
        <v>23</v>
      </c>
      <c r="T201" t="s">
        <v>24</v>
      </c>
      <c r="U201">
        <v>2021</v>
      </c>
      <c r="V201">
        <v>3021</v>
      </c>
      <c r="W201" t="s">
        <v>53</v>
      </c>
      <c r="X201" t="s">
        <v>26</v>
      </c>
      <c r="Y201">
        <v>24</v>
      </c>
    </row>
    <row r="202" spans="5:25">
      <c r="E202">
        <v>1201</v>
      </c>
      <c r="F202" t="s">
        <v>20</v>
      </c>
      <c r="H202" t="s">
        <v>51</v>
      </c>
      <c r="I202" t="s">
        <v>54</v>
      </c>
      <c r="J202" s="2">
        <v>44614</v>
      </c>
      <c r="M202" s="1">
        <v>938</v>
      </c>
      <c r="N202" s="1">
        <v>1400</v>
      </c>
      <c r="O202">
        <v>1</v>
      </c>
      <c r="P202" s="1"/>
      <c r="Q202" s="1"/>
      <c r="R202" s="1">
        <f t="shared" si="3"/>
        <v>0</v>
      </c>
      <c r="S202" t="s">
        <v>28</v>
      </c>
      <c r="T202" t="s">
        <v>29</v>
      </c>
      <c r="U202">
        <v>2022</v>
      </c>
      <c r="V202">
        <v>3022</v>
      </c>
      <c r="W202" t="s">
        <v>55</v>
      </c>
      <c r="X202" t="s">
        <v>31</v>
      </c>
      <c r="Y202">
        <v>21</v>
      </c>
    </row>
    <row r="203" spans="5:25">
      <c r="E203">
        <v>1202</v>
      </c>
      <c r="F203" t="s">
        <v>32</v>
      </c>
      <c r="H203" t="s">
        <v>57</v>
      </c>
      <c r="I203" t="s">
        <v>58</v>
      </c>
      <c r="J203" s="2">
        <v>44615</v>
      </c>
      <c r="M203" s="1">
        <v>1190</v>
      </c>
      <c r="N203" s="1">
        <v>1700</v>
      </c>
      <c r="O203">
        <v>3</v>
      </c>
      <c r="P203" s="1"/>
      <c r="Q203" s="1"/>
      <c r="R203" s="1">
        <f t="shared" si="3"/>
        <v>0</v>
      </c>
      <c r="S203" t="s">
        <v>23</v>
      </c>
      <c r="T203" t="s">
        <v>35</v>
      </c>
      <c r="U203">
        <v>2023</v>
      </c>
      <c r="V203">
        <v>3023</v>
      </c>
      <c r="W203" t="s">
        <v>59</v>
      </c>
      <c r="X203" t="s">
        <v>26</v>
      </c>
      <c r="Y203">
        <v>20</v>
      </c>
    </row>
    <row r="204" spans="5:25">
      <c r="E204">
        <v>1203</v>
      </c>
      <c r="F204" t="s">
        <v>32</v>
      </c>
      <c r="H204" t="s">
        <v>57</v>
      </c>
      <c r="I204" t="s">
        <v>61</v>
      </c>
      <c r="J204" s="2">
        <v>44616</v>
      </c>
      <c r="M204" s="1">
        <v>1400</v>
      </c>
      <c r="N204" s="1">
        <v>2000</v>
      </c>
      <c r="O204">
        <v>1</v>
      </c>
      <c r="P204" s="1"/>
      <c r="Q204" s="1"/>
      <c r="R204" s="1">
        <f t="shared" si="3"/>
        <v>0</v>
      </c>
      <c r="S204" t="s">
        <v>23</v>
      </c>
      <c r="T204" t="s">
        <v>24</v>
      </c>
      <c r="U204">
        <v>2024</v>
      </c>
      <c r="V204">
        <v>3024</v>
      </c>
      <c r="W204" t="s">
        <v>62</v>
      </c>
      <c r="X204" t="s">
        <v>31</v>
      </c>
      <c r="Y204">
        <v>18</v>
      </c>
    </row>
    <row r="205" spans="5:25">
      <c r="E205">
        <v>1204</v>
      </c>
      <c r="F205" t="s">
        <v>40</v>
      </c>
      <c r="H205" t="s">
        <v>64</v>
      </c>
      <c r="I205" t="s">
        <v>65</v>
      </c>
      <c r="J205" s="2">
        <v>44617</v>
      </c>
      <c r="M205" s="1">
        <v>975</v>
      </c>
      <c r="N205" s="1">
        <v>1500</v>
      </c>
      <c r="O205">
        <v>2</v>
      </c>
      <c r="P205" s="1"/>
      <c r="Q205" s="1"/>
      <c r="R205" s="1">
        <f t="shared" si="3"/>
        <v>0</v>
      </c>
      <c r="S205" t="s">
        <v>28</v>
      </c>
      <c r="T205" t="s">
        <v>29</v>
      </c>
      <c r="U205">
        <v>2025</v>
      </c>
      <c r="V205">
        <v>3025</v>
      </c>
      <c r="W205" t="s">
        <v>66</v>
      </c>
      <c r="X205" t="s">
        <v>26</v>
      </c>
      <c r="Y205">
        <v>28</v>
      </c>
    </row>
    <row r="206" spans="5:25">
      <c r="E206">
        <v>1205</v>
      </c>
      <c r="F206" t="s">
        <v>40</v>
      </c>
      <c r="H206" t="s">
        <v>64</v>
      </c>
      <c r="I206" t="s">
        <v>67</v>
      </c>
      <c r="J206" s="2">
        <v>44618</v>
      </c>
      <c r="M206" s="1">
        <v>1170</v>
      </c>
      <c r="N206" s="1">
        <v>1800</v>
      </c>
      <c r="O206">
        <v>1</v>
      </c>
      <c r="P206" s="1"/>
      <c r="Q206" s="1"/>
      <c r="R206" s="1">
        <f t="shared" si="3"/>
        <v>0</v>
      </c>
      <c r="S206" t="s">
        <v>23</v>
      </c>
      <c r="T206" t="s">
        <v>24</v>
      </c>
      <c r="U206">
        <v>2026</v>
      </c>
      <c r="V206">
        <v>3026</v>
      </c>
      <c r="W206" t="s">
        <v>68</v>
      </c>
      <c r="X206" t="s">
        <v>31</v>
      </c>
      <c r="Y206">
        <v>26</v>
      </c>
    </row>
    <row r="207" spans="5:25">
      <c r="E207">
        <v>1206</v>
      </c>
      <c r="F207" t="s">
        <v>20</v>
      </c>
      <c r="H207" t="s">
        <v>69</v>
      </c>
      <c r="I207" t="s">
        <v>70</v>
      </c>
      <c r="J207" s="2">
        <v>44619</v>
      </c>
      <c r="M207" s="1">
        <v>1656</v>
      </c>
      <c r="N207" s="1">
        <v>2300</v>
      </c>
      <c r="O207">
        <v>2</v>
      </c>
      <c r="P207" s="1"/>
      <c r="Q207" s="1"/>
      <c r="R207" s="1">
        <f t="shared" si="3"/>
        <v>0</v>
      </c>
      <c r="S207" t="s">
        <v>28</v>
      </c>
      <c r="T207" t="s">
        <v>24</v>
      </c>
      <c r="U207">
        <v>2027</v>
      </c>
      <c r="V207">
        <v>3027</v>
      </c>
      <c r="W207" t="s">
        <v>71</v>
      </c>
      <c r="X207" t="s">
        <v>26</v>
      </c>
      <c r="Y207">
        <v>30</v>
      </c>
    </row>
    <row r="208" spans="5:25">
      <c r="E208">
        <v>1207</v>
      </c>
      <c r="F208" t="s">
        <v>20</v>
      </c>
      <c r="H208" t="s">
        <v>69</v>
      </c>
      <c r="I208" t="s">
        <v>72</v>
      </c>
      <c r="J208" s="2">
        <v>44620</v>
      </c>
      <c r="M208" s="1">
        <v>1872</v>
      </c>
      <c r="N208" s="1">
        <v>2600</v>
      </c>
      <c r="O208">
        <v>1</v>
      </c>
      <c r="P208" s="1"/>
      <c r="Q208" s="1"/>
      <c r="R208" s="1">
        <f t="shared" si="3"/>
        <v>0</v>
      </c>
      <c r="S208" t="s">
        <v>23</v>
      </c>
      <c r="T208" t="s">
        <v>29</v>
      </c>
      <c r="U208">
        <v>2028</v>
      </c>
      <c r="V208">
        <v>3028</v>
      </c>
      <c r="W208" t="s">
        <v>73</v>
      </c>
      <c r="X208" t="s">
        <v>31</v>
      </c>
      <c r="Y208">
        <v>28</v>
      </c>
    </row>
    <row r="209" spans="5:25">
      <c r="E209">
        <v>1208</v>
      </c>
      <c r="F209" t="s">
        <v>20</v>
      </c>
      <c r="H209" t="s">
        <v>74</v>
      </c>
      <c r="I209" t="s">
        <v>75</v>
      </c>
      <c r="J209" s="2">
        <v>44603</v>
      </c>
      <c r="M209" s="1">
        <v>780</v>
      </c>
      <c r="N209" s="1">
        <v>1300</v>
      </c>
      <c r="O209">
        <v>2</v>
      </c>
      <c r="P209" s="1"/>
      <c r="Q209" s="1"/>
      <c r="R209" s="1">
        <f t="shared" si="3"/>
        <v>0</v>
      </c>
      <c r="S209" t="s">
        <v>23</v>
      </c>
      <c r="T209" t="s">
        <v>24</v>
      </c>
      <c r="U209">
        <v>2041</v>
      </c>
      <c r="V209">
        <v>3041</v>
      </c>
      <c r="W209" t="s">
        <v>76</v>
      </c>
      <c r="X209" t="s">
        <v>26</v>
      </c>
      <c r="Y209">
        <v>32</v>
      </c>
    </row>
    <row r="210" spans="5:25">
      <c r="E210">
        <v>1209</v>
      </c>
      <c r="F210" t="s">
        <v>20</v>
      </c>
      <c r="H210" t="s">
        <v>74</v>
      </c>
      <c r="I210" t="s">
        <v>77</v>
      </c>
      <c r="J210" s="2">
        <v>44604</v>
      </c>
      <c r="M210" s="1">
        <v>960</v>
      </c>
      <c r="N210" s="1">
        <v>1600</v>
      </c>
      <c r="O210">
        <v>1</v>
      </c>
      <c r="P210" s="1"/>
      <c r="Q210" s="1"/>
      <c r="R210" s="1">
        <f t="shared" si="3"/>
        <v>0</v>
      </c>
      <c r="S210" t="s">
        <v>28</v>
      </c>
      <c r="T210" t="s">
        <v>29</v>
      </c>
      <c r="U210">
        <v>2042</v>
      </c>
      <c r="V210">
        <v>3042</v>
      </c>
      <c r="W210" t="s">
        <v>78</v>
      </c>
      <c r="X210" t="s">
        <v>31</v>
      </c>
      <c r="Y210">
        <v>29</v>
      </c>
    </row>
    <row r="211" spans="5:25">
      <c r="E211">
        <v>1210</v>
      </c>
      <c r="F211" t="s">
        <v>32</v>
      </c>
      <c r="H211" t="s">
        <v>57</v>
      </c>
      <c r="I211" t="s">
        <v>58</v>
      </c>
      <c r="J211" s="2">
        <v>44643</v>
      </c>
      <c r="M211" s="1">
        <v>1190</v>
      </c>
      <c r="N211" s="1">
        <v>1700</v>
      </c>
      <c r="O211">
        <v>3</v>
      </c>
      <c r="P211" s="1"/>
      <c r="Q211" s="1"/>
      <c r="R211" s="1">
        <f t="shared" si="3"/>
        <v>0</v>
      </c>
      <c r="S211" t="s">
        <v>23</v>
      </c>
      <c r="T211" t="s">
        <v>35</v>
      </c>
      <c r="U211">
        <v>2023</v>
      </c>
      <c r="V211">
        <v>3023</v>
      </c>
      <c r="W211" t="s">
        <v>59</v>
      </c>
      <c r="X211" t="s">
        <v>26</v>
      </c>
      <c r="Y211">
        <v>20</v>
      </c>
    </row>
    <row r="212" spans="5:25">
      <c r="E212">
        <v>1211</v>
      </c>
      <c r="F212" t="s">
        <v>32</v>
      </c>
      <c r="H212" t="s">
        <v>57</v>
      </c>
      <c r="I212" t="s">
        <v>61</v>
      </c>
      <c r="J212" s="2">
        <v>44644</v>
      </c>
      <c r="M212" s="1">
        <v>1400</v>
      </c>
      <c r="N212" s="1">
        <v>2000</v>
      </c>
      <c r="O212">
        <v>1</v>
      </c>
      <c r="P212" s="1"/>
      <c r="Q212" s="1"/>
      <c r="R212" s="1">
        <f t="shared" si="3"/>
        <v>0</v>
      </c>
      <c r="S212" t="s">
        <v>23</v>
      </c>
      <c r="T212" t="s">
        <v>24</v>
      </c>
      <c r="U212">
        <v>2024</v>
      </c>
      <c r="V212">
        <v>3024</v>
      </c>
      <c r="W212" t="s">
        <v>62</v>
      </c>
      <c r="X212" t="s">
        <v>31</v>
      </c>
      <c r="Y212">
        <v>18</v>
      </c>
    </row>
    <row r="213" spans="5:25">
      <c r="E213">
        <v>1212</v>
      </c>
      <c r="F213" t="s">
        <v>40</v>
      </c>
      <c r="H213" t="s">
        <v>64</v>
      </c>
      <c r="I213" t="s">
        <v>65</v>
      </c>
      <c r="J213" s="2">
        <v>44645</v>
      </c>
      <c r="M213" s="1">
        <v>975</v>
      </c>
      <c r="N213" s="1">
        <v>1500</v>
      </c>
      <c r="O213">
        <v>2</v>
      </c>
      <c r="P213" s="1"/>
      <c r="Q213" s="1"/>
      <c r="R213" s="1">
        <f t="shared" si="3"/>
        <v>0</v>
      </c>
      <c r="S213" t="s">
        <v>28</v>
      </c>
      <c r="T213" t="s">
        <v>29</v>
      </c>
      <c r="U213">
        <v>2025</v>
      </c>
      <c r="V213">
        <v>3025</v>
      </c>
      <c r="W213" t="s">
        <v>66</v>
      </c>
      <c r="X213" t="s">
        <v>26</v>
      </c>
      <c r="Y213">
        <v>28</v>
      </c>
    </row>
    <row r="214" spans="5:25">
      <c r="E214">
        <v>1213</v>
      </c>
      <c r="F214" t="s">
        <v>40</v>
      </c>
      <c r="H214" t="s">
        <v>64</v>
      </c>
      <c r="I214" t="s">
        <v>67</v>
      </c>
      <c r="J214" s="2">
        <v>44646</v>
      </c>
      <c r="M214" s="1">
        <v>1170</v>
      </c>
      <c r="N214" s="1">
        <v>1800</v>
      </c>
      <c r="O214">
        <v>1</v>
      </c>
      <c r="P214" s="1"/>
      <c r="Q214" s="1"/>
      <c r="R214" s="1">
        <f t="shared" si="3"/>
        <v>0</v>
      </c>
      <c r="S214" t="s">
        <v>23</v>
      </c>
      <c r="T214" t="s">
        <v>24</v>
      </c>
      <c r="U214">
        <v>2026</v>
      </c>
      <c r="V214">
        <v>3026</v>
      </c>
      <c r="W214" t="s">
        <v>68</v>
      </c>
      <c r="X214" t="s">
        <v>31</v>
      </c>
      <c r="Y214">
        <v>26</v>
      </c>
    </row>
    <row r="215" spans="5:25">
      <c r="E215">
        <v>1214</v>
      </c>
      <c r="F215" t="s">
        <v>20</v>
      </c>
      <c r="H215" t="s">
        <v>69</v>
      </c>
      <c r="I215" t="s">
        <v>70</v>
      </c>
      <c r="J215" s="2">
        <v>44647</v>
      </c>
      <c r="M215" s="1">
        <v>1656</v>
      </c>
      <c r="N215" s="1">
        <v>2300</v>
      </c>
      <c r="O215">
        <v>2</v>
      </c>
      <c r="P215" s="1"/>
      <c r="Q215" s="1"/>
      <c r="R215" s="1">
        <f t="shared" si="3"/>
        <v>0</v>
      </c>
      <c r="S215" t="s">
        <v>28</v>
      </c>
      <c r="T215" t="s">
        <v>24</v>
      </c>
      <c r="U215">
        <v>2027</v>
      </c>
      <c r="V215">
        <v>3027</v>
      </c>
      <c r="W215" t="s">
        <v>71</v>
      </c>
      <c r="X215" t="s">
        <v>26</v>
      </c>
      <c r="Y215">
        <v>30</v>
      </c>
    </row>
    <row r="216" spans="5:25">
      <c r="E216">
        <v>1215</v>
      </c>
      <c r="F216" t="s">
        <v>20</v>
      </c>
      <c r="H216" t="s">
        <v>69</v>
      </c>
      <c r="I216" t="s">
        <v>72</v>
      </c>
      <c r="J216" s="2">
        <v>44648</v>
      </c>
      <c r="M216" s="1">
        <v>1872</v>
      </c>
      <c r="N216" s="1">
        <v>2600</v>
      </c>
      <c r="O216">
        <v>1</v>
      </c>
      <c r="P216" s="1"/>
      <c r="Q216" s="1"/>
      <c r="R216" s="1">
        <f t="shared" si="3"/>
        <v>0</v>
      </c>
      <c r="S216" t="s">
        <v>23</v>
      </c>
      <c r="T216" t="s">
        <v>29</v>
      </c>
      <c r="U216">
        <v>2028</v>
      </c>
      <c r="V216">
        <v>3028</v>
      </c>
      <c r="W216" t="s">
        <v>73</v>
      </c>
      <c r="X216" t="s">
        <v>31</v>
      </c>
      <c r="Y216">
        <v>28</v>
      </c>
    </row>
    <row r="217" spans="5:25">
      <c r="E217">
        <v>1216</v>
      </c>
      <c r="F217" t="s">
        <v>20</v>
      </c>
      <c r="H217" t="s">
        <v>21</v>
      </c>
      <c r="I217" t="s">
        <v>22</v>
      </c>
      <c r="J217" s="2">
        <v>44621</v>
      </c>
      <c r="M217" s="1">
        <v>840</v>
      </c>
      <c r="N217" s="1">
        <v>1200</v>
      </c>
      <c r="O217">
        <v>2</v>
      </c>
      <c r="P217" s="1"/>
      <c r="Q217" s="1"/>
      <c r="R217" s="1">
        <f t="shared" si="3"/>
        <v>0</v>
      </c>
      <c r="S217" t="s">
        <v>23</v>
      </c>
      <c r="T217" t="s">
        <v>24</v>
      </c>
      <c r="U217">
        <v>2001</v>
      </c>
      <c r="V217">
        <v>3001</v>
      </c>
      <c r="W217" t="s">
        <v>25</v>
      </c>
      <c r="X217" t="s">
        <v>26</v>
      </c>
      <c r="Y217">
        <v>25</v>
      </c>
    </row>
    <row r="218" spans="5:25">
      <c r="E218">
        <v>1217</v>
      </c>
      <c r="F218" t="s">
        <v>20</v>
      </c>
      <c r="H218" t="s">
        <v>21</v>
      </c>
      <c r="I218" t="s">
        <v>27</v>
      </c>
      <c r="J218" s="2">
        <v>44622</v>
      </c>
      <c r="M218" s="1">
        <v>1050</v>
      </c>
      <c r="N218" s="1">
        <v>1500</v>
      </c>
      <c r="O218">
        <v>1</v>
      </c>
      <c r="P218" s="1"/>
      <c r="Q218" s="1"/>
      <c r="R218" s="1">
        <f t="shared" si="3"/>
        <v>0</v>
      </c>
      <c r="S218" t="s">
        <v>28</v>
      </c>
      <c r="T218" t="s">
        <v>29</v>
      </c>
      <c r="U218">
        <v>2002</v>
      </c>
      <c r="V218">
        <v>3002</v>
      </c>
      <c r="W218" t="s">
        <v>30</v>
      </c>
      <c r="X218" t="s">
        <v>31</v>
      </c>
      <c r="Y218">
        <v>22</v>
      </c>
    </row>
    <row r="219" spans="5:25">
      <c r="E219">
        <v>1218</v>
      </c>
      <c r="F219" t="s">
        <v>32</v>
      </c>
      <c r="H219" t="s">
        <v>33</v>
      </c>
      <c r="I219" t="s">
        <v>34</v>
      </c>
      <c r="J219" s="2">
        <v>44623</v>
      </c>
      <c r="M219" s="1">
        <v>1260</v>
      </c>
      <c r="N219" s="1">
        <v>1800</v>
      </c>
      <c r="O219">
        <v>3</v>
      </c>
      <c r="P219" s="1"/>
      <c r="Q219" s="1"/>
      <c r="R219" s="1">
        <f t="shared" si="3"/>
        <v>0</v>
      </c>
      <c r="S219" t="s">
        <v>23</v>
      </c>
      <c r="T219" t="s">
        <v>35</v>
      </c>
      <c r="U219">
        <v>2003</v>
      </c>
      <c r="V219">
        <v>3003</v>
      </c>
      <c r="W219" t="s">
        <v>36</v>
      </c>
      <c r="X219" t="s">
        <v>26</v>
      </c>
      <c r="Y219">
        <v>18</v>
      </c>
    </row>
    <row r="220" spans="5:25">
      <c r="E220">
        <v>1219</v>
      </c>
      <c r="F220" t="s">
        <v>32</v>
      </c>
      <c r="H220" t="s">
        <v>33</v>
      </c>
      <c r="I220" t="s">
        <v>38</v>
      </c>
      <c r="J220" s="2">
        <v>44624</v>
      </c>
      <c r="M220" s="1">
        <v>1470</v>
      </c>
      <c r="N220" s="1">
        <v>2100</v>
      </c>
      <c r="O220">
        <v>1</v>
      </c>
      <c r="P220" s="1"/>
      <c r="Q220" s="1"/>
      <c r="R220" s="1">
        <f t="shared" si="3"/>
        <v>0</v>
      </c>
      <c r="S220" t="s">
        <v>23</v>
      </c>
      <c r="T220" t="s">
        <v>24</v>
      </c>
      <c r="U220">
        <v>2004</v>
      </c>
      <c r="V220">
        <v>3004</v>
      </c>
      <c r="W220" t="s">
        <v>39</v>
      </c>
      <c r="X220" t="s">
        <v>31</v>
      </c>
      <c r="Y220">
        <v>16</v>
      </c>
    </row>
    <row r="221" spans="5:25">
      <c r="E221">
        <v>1220</v>
      </c>
      <c r="F221" t="s">
        <v>40</v>
      </c>
      <c r="H221" t="s">
        <v>41</v>
      </c>
      <c r="I221" t="s">
        <v>42</v>
      </c>
      <c r="J221" s="2">
        <v>44625</v>
      </c>
      <c r="M221" s="1">
        <v>896.99999999999989</v>
      </c>
      <c r="N221" s="1">
        <v>1300</v>
      </c>
      <c r="O221">
        <v>2</v>
      </c>
      <c r="P221" s="1"/>
      <c r="Q221" s="1"/>
      <c r="R221" s="1">
        <f t="shared" si="3"/>
        <v>0</v>
      </c>
      <c r="S221" t="s">
        <v>28</v>
      </c>
      <c r="T221" t="s">
        <v>29</v>
      </c>
      <c r="U221">
        <v>2005</v>
      </c>
      <c r="V221">
        <v>3005</v>
      </c>
      <c r="W221" t="s">
        <v>43</v>
      </c>
      <c r="X221" t="s">
        <v>26</v>
      </c>
      <c r="Y221">
        <v>27</v>
      </c>
    </row>
    <row r="222" spans="5:25">
      <c r="E222">
        <v>1221</v>
      </c>
      <c r="F222" t="s">
        <v>40</v>
      </c>
      <c r="H222" t="s">
        <v>41</v>
      </c>
      <c r="I222" t="s">
        <v>44</v>
      </c>
      <c r="J222" s="2">
        <v>44626</v>
      </c>
      <c r="M222" s="1">
        <v>1104</v>
      </c>
      <c r="N222" s="1">
        <v>1600</v>
      </c>
      <c r="O222">
        <v>1</v>
      </c>
      <c r="P222" s="1"/>
      <c r="Q222" s="1"/>
      <c r="R222" s="1">
        <f t="shared" si="3"/>
        <v>0</v>
      </c>
      <c r="S222" t="s">
        <v>23</v>
      </c>
      <c r="T222" t="s">
        <v>24</v>
      </c>
      <c r="U222">
        <v>2006</v>
      </c>
      <c r="V222">
        <v>3006</v>
      </c>
      <c r="W222" t="s">
        <v>45</v>
      </c>
      <c r="X222" t="s">
        <v>31</v>
      </c>
      <c r="Y222">
        <v>24</v>
      </c>
    </row>
    <row r="223" spans="5:25">
      <c r="E223">
        <v>1222</v>
      </c>
      <c r="F223" t="s">
        <v>20</v>
      </c>
      <c r="H223" t="s">
        <v>46</v>
      </c>
      <c r="I223" t="s">
        <v>47</v>
      </c>
      <c r="J223" s="2">
        <v>44627</v>
      </c>
      <c r="M223" s="1">
        <v>1496</v>
      </c>
      <c r="N223" s="1">
        <v>2200</v>
      </c>
      <c r="O223">
        <v>2</v>
      </c>
      <c r="P223" s="1"/>
      <c r="Q223" s="1"/>
      <c r="R223" s="1">
        <f t="shared" si="3"/>
        <v>0</v>
      </c>
      <c r="S223" t="s">
        <v>28</v>
      </c>
      <c r="T223" t="s">
        <v>24</v>
      </c>
      <c r="U223">
        <v>2007</v>
      </c>
      <c r="V223">
        <v>3007</v>
      </c>
      <c r="W223" t="s">
        <v>48</v>
      </c>
      <c r="X223" t="s">
        <v>26</v>
      </c>
      <c r="Y223">
        <v>29</v>
      </c>
    </row>
    <row r="224" spans="5:25">
      <c r="E224">
        <v>1223</v>
      </c>
      <c r="F224" t="s">
        <v>20</v>
      </c>
      <c r="H224" t="s">
        <v>46</v>
      </c>
      <c r="I224" t="s">
        <v>49</v>
      </c>
      <c r="J224" s="2">
        <v>44628</v>
      </c>
      <c r="M224" s="1">
        <v>1700.0000000000002</v>
      </c>
      <c r="N224" s="1">
        <v>2500</v>
      </c>
      <c r="O224">
        <v>1</v>
      </c>
      <c r="P224" s="1"/>
      <c r="Q224" s="1"/>
      <c r="R224" s="1">
        <f t="shared" si="3"/>
        <v>0</v>
      </c>
      <c r="S224" t="s">
        <v>23</v>
      </c>
      <c r="T224" t="s">
        <v>29</v>
      </c>
      <c r="U224">
        <v>2008</v>
      </c>
      <c r="V224">
        <v>3008</v>
      </c>
      <c r="W224" t="s">
        <v>50</v>
      </c>
      <c r="X224" t="s">
        <v>31</v>
      </c>
      <c r="Y224">
        <v>27</v>
      </c>
    </row>
    <row r="225" spans="5:25">
      <c r="E225">
        <v>1224</v>
      </c>
      <c r="F225" t="s">
        <v>20</v>
      </c>
      <c r="H225" t="s">
        <v>51</v>
      </c>
      <c r="I225" t="s">
        <v>52</v>
      </c>
      <c r="J225" s="2">
        <v>44641</v>
      </c>
      <c r="M225" s="1">
        <v>737</v>
      </c>
      <c r="N225" s="1">
        <v>1100</v>
      </c>
      <c r="O225">
        <v>2</v>
      </c>
      <c r="P225" s="1"/>
      <c r="Q225" s="1"/>
      <c r="R225" s="1">
        <f t="shared" si="3"/>
        <v>0</v>
      </c>
      <c r="S225" t="s">
        <v>23</v>
      </c>
      <c r="T225" t="s">
        <v>24</v>
      </c>
      <c r="U225">
        <v>2021</v>
      </c>
      <c r="V225">
        <v>3021</v>
      </c>
      <c r="W225" t="s">
        <v>53</v>
      </c>
      <c r="X225" t="s">
        <v>26</v>
      </c>
      <c r="Y225">
        <v>24</v>
      </c>
    </row>
    <row r="226" spans="5:25">
      <c r="E226">
        <v>1225</v>
      </c>
      <c r="F226" t="s">
        <v>20</v>
      </c>
      <c r="H226" t="s">
        <v>51</v>
      </c>
      <c r="I226" t="s">
        <v>54</v>
      </c>
      <c r="J226" s="2">
        <v>44642</v>
      </c>
      <c r="M226" s="1">
        <v>938</v>
      </c>
      <c r="N226" s="1">
        <v>1400</v>
      </c>
      <c r="O226">
        <v>1</v>
      </c>
      <c r="P226" s="1"/>
      <c r="Q226" s="1"/>
      <c r="R226" s="1">
        <f t="shared" si="3"/>
        <v>0</v>
      </c>
      <c r="S226" t="s">
        <v>28</v>
      </c>
      <c r="T226" t="s">
        <v>29</v>
      </c>
      <c r="U226">
        <v>2022</v>
      </c>
      <c r="V226">
        <v>3022</v>
      </c>
      <c r="W226" t="s">
        <v>55</v>
      </c>
      <c r="X226" t="s">
        <v>31</v>
      </c>
      <c r="Y226">
        <v>21</v>
      </c>
    </row>
    <row r="227" spans="5:25">
      <c r="E227">
        <v>1226</v>
      </c>
      <c r="F227" t="s">
        <v>32</v>
      </c>
      <c r="H227" t="s">
        <v>57</v>
      </c>
      <c r="I227" t="s">
        <v>58</v>
      </c>
      <c r="J227" s="2">
        <v>44643</v>
      </c>
      <c r="M227" s="1">
        <v>1190</v>
      </c>
      <c r="N227" s="1">
        <v>1700</v>
      </c>
      <c r="O227">
        <v>3</v>
      </c>
      <c r="P227" s="1"/>
      <c r="Q227" s="1"/>
      <c r="R227" s="1">
        <f t="shared" si="3"/>
        <v>0</v>
      </c>
      <c r="S227" t="s">
        <v>23</v>
      </c>
      <c r="T227" t="s">
        <v>35</v>
      </c>
      <c r="U227">
        <v>2023</v>
      </c>
      <c r="V227">
        <v>3023</v>
      </c>
      <c r="W227" t="s">
        <v>59</v>
      </c>
      <c r="X227" t="s">
        <v>26</v>
      </c>
      <c r="Y227">
        <v>20</v>
      </c>
    </row>
    <row r="228" spans="5:25">
      <c r="E228">
        <v>1227</v>
      </c>
      <c r="F228" t="s">
        <v>32</v>
      </c>
      <c r="H228" t="s">
        <v>57</v>
      </c>
      <c r="I228" t="s">
        <v>61</v>
      </c>
      <c r="J228" s="2">
        <v>44644</v>
      </c>
      <c r="M228" s="1">
        <v>1400</v>
      </c>
      <c r="N228" s="1">
        <v>2000</v>
      </c>
      <c r="O228">
        <v>1</v>
      </c>
      <c r="P228" s="1"/>
      <c r="Q228" s="1"/>
      <c r="R228" s="1">
        <f t="shared" si="3"/>
        <v>0</v>
      </c>
      <c r="S228" t="s">
        <v>23</v>
      </c>
      <c r="T228" t="s">
        <v>24</v>
      </c>
      <c r="U228">
        <v>2024</v>
      </c>
      <c r="V228">
        <v>3024</v>
      </c>
      <c r="W228" t="s">
        <v>62</v>
      </c>
      <c r="X228" t="s">
        <v>31</v>
      </c>
      <c r="Y228">
        <v>18</v>
      </c>
    </row>
    <row r="229" spans="5:25">
      <c r="E229">
        <v>1228</v>
      </c>
      <c r="F229" t="s">
        <v>40</v>
      </c>
      <c r="H229" t="s">
        <v>64</v>
      </c>
      <c r="I229" t="s">
        <v>65</v>
      </c>
      <c r="J229" s="2">
        <v>44645</v>
      </c>
      <c r="M229" s="1">
        <v>975</v>
      </c>
      <c r="N229" s="1">
        <v>1500</v>
      </c>
      <c r="O229">
        <v>2</v>
      </c>
      <c r="P229" s="1"/>
      <c r="Q229" s="1"/>
      <c r="R229" s="1">
        <f t="shared" si="3"/>
        <v>0</v>
      </c>
      <c r="S229" t="s">
        <v>28</v>
      </c>
      <c r="T229" t="s">
        <v>29</v>
      </c>
      <c r="U229">
        <v>2025</v>
      </c>
      <c r="V229">
        <v>3025</v>
      </c>
      <c r="W229" t="s">
        <v>66</v>
      </c>
      <c r="X229" t="s">
        <v>26</v>
      </c>
      <c r="Y229">
        <v>28</v>
      </c>
    </row>
    <row r="230" spans="5:25">
      <c r="E230">
        <v>1229</v>
      </c>
      <c r="F230" t="s">
        <v>40</v>
      </c>
      <c r="H230" t="s">
        <v>64</v>
      </c>
      <c r="I230" t="s">
        <v>67</v>
      </c>
      <c r="J230" s="2">
        <v>44646</v>
      </c>
      <c r="M230" s="1">
        <v>1170</v>
      </c>
      <c r="N230" s="1">
        <v>1800</v>
      </c>
      <c r="O230">
        <v>1</v>
      </c>
      <c r="P230" s="1"/>
      <c r="Q230" s="1"/>
      <c r="R230" s="1">
        <f t="shared" si="3"/>
        <v>0</v>
      </c>
      <c r="S230" t="s">
        <v>23</v>
      </c>
      <c r="T230" t="s">
        <v>24</v>
      </c>
      <c r="U230">
        <v>2026</v>
      </c>
      <c r="V230">
        <v>3026</v>
      </c>
      <c r="W230" t="s">
        <v>68</v>
      </c>
      <c r="X230" t="s">
        <v>31</v>
      </c>
      <c r="Y230">
        <v>26</v>
      </c>
    </row>
    <row r="231" spans="5:25">
      <c r="E231">
        <v>1230</v>
      </c>
      <c r="F231" t="s">
        <v>20</v>
      </c>
      <c r="H231" t="s">
        <v>69</v>
      </c>
      <c r="I231" t="s">
        <v>70</v>
      </c>
      <c r="J231" s="2">
        <v>44647</v>
      </c>
      <c r="M231" s="1">
        <v>1656</v>
      </c>
      <c r="N231" s="1">
        <v>2300</v>
      </c>
      <c r="O231">
        <v>2</v>
      </c>
      <c r="P231" s="1"/>
      <c r="Q231" s="1"/>
      <c r="R231" s="1">
        <f t="shared" si="3"/>
        <v>0</v>
      </c>
      <c r="S231" t="s">
        <v>28</v>
      </c>
      <c r="T231" t="s">
        <v>24</v>
      </c>
      <c r="U231">
        <v>2027</v>
      </c>
      <c r="V231">
        <v>3027</v>
      </c>
      <c r="W231" t="s">
        <v>71</v>
      </c>
      <c r="X231" t="s">
        <v>26</v>
      </c>
      <c r="Y231">
        <v>30</v>
      </c>
    </row>
    <row r="232" spans="5:25">
      <c r="E232">
        <v>1231</v>
      </c>
      <c r="F232" t="s">
        <v>20</v>
      </c>
      <c r="H232" t="s">
        <v>69</v>
      </c>
      <c r="I232" t="s">
        <v>72</v>
      </c>
      <c r="J232" s="2">
        <v>44648</v>
      </c>
      <c r="M232" s="1">
        <v>1872</v>
      </c>
      <c r="N232" s="1">
        <v>2600</v>
      </c>
      <c r="O232">
        <v>1</v>
      </c>
      <c r="P232" s="1"/>
      <c r="Q232" s="1"/>
      <c r="R232" s="1">
        <f t="shared" si="3"/>
        <v>0</v>
      </c>
      <c r="S232" t="s">
        <v>23</v>
      </c>
      <c r="T232" t="s">
        <v>29</v>
      </c>
      <c r="U232">
        <v>2028</v>
      </c>
      <c r="V232">
        <v>3028</v>
      </c>
      <c r="W232" t="s">
        <v>73</v>
      </c>
      <c r="X232" t="s">
        <v>31</v>
      </c>
      <c r="Y232">
        <v>28</v>
      </c>
    </row>
    <row r="233" spans="5:25">
      <c r="E233">
        <v>1232</v>
      </c>
      <c r="F233" t="s">
        <v>20</v>
      </c>
      <c r="H233" t="s">
        <v>74</v>
      </c>
      <c r="I233" t="s">
        <v>75</v>
      </c>
      <c r="J233" s="2">
        <v>44631</v>
      </c>
      <c r="M233" s="1">
        <v>780</v>
      </c>
      <c r="N233" s="1">
        <v>1300</v>
      </c>
      <c r="O233">
        <v>2</v>
      </c>
      <c r="P233" s="1"/>
      <c r="Q233" s="1"/>
      <c r="R233" s="1">
        <f t="shared" si="3"/>
        <v>0</v>
      </c>
      <c r="S233" t="s">
        <v>23</v>
      </c>
      <c r="T233" t="s">
        <v>24</v>
      </c>
      <c r="U233">
        <v>2041</v>
      </c>
      <c r="V233">
        <v>3041</v>
      </c>
      <c r="W233" t="s">
        <v>76</v>
      </c>
      <c r="X233" t="s">
        <v>26</v>
      </c>
      <c r="Y233">
        <v>32</v>
      </c>
    </row>
    <row r="234" spans="5:25">
      <c r="E234">
        <v>1233</v>
      </c>
      <c r="F234" t="s">
        <v>20</v>
      </c>
      <c r="H234" t="s">
        <v>74</v>
      </c>
      <c r="I234" t="s">
        <v>77</v>
      </c>
      <c r="J234" s="2">
        <v>44632</v>
      </c>
      <c r="M234" s="1">
        <v>960</v>
      </c>
      <c r="N234" s="1">
        <v>1600</v>
      </c>
      <c r="O234">
        <v>1</v>
      </c>
      <c r="P234" s="1"/>
      <c r="Q234" s="1"/>
      <c r="R234" s="1">
        <f t="shared" si="3"/>
        <v>0</v>
      </c>
      <c r="S234" t="s">
        <v>28</v>
      </c>
      <c r="T234" t="s">
        <v>29</v>
      </c>
      <c r="U234">
        <v>2042</v>
      </c>
      <c r="V234">
        <v>3042</v>
      </c>
      <c r="W234" t="s">
        <v>78</v>
      </c>
      <c r="X234" t="s">
        <v>31</v>
      </c>
      <c r="Y234">
        <v>29</v>
      </c>
    </row>
    <row r="235" spans="5:25">
      <c r="E235">
        <v>1234</v>
      </c>
      <c r="F235" t="s">
        <v>32</v>
      </c>
      <c r="H235" t="s">
        <v>79</v>
      </c>
      <c r="I235" t="s">
        <v>80</v>
      </c>
      <c r="J235" s="2">
        <v>44633</v>
      </c>
      <c r="M235" s="1">
        <v>1292</v>
      </c>
      <c r="N235" s="1">
        <v>1900</v>
      </c>
      <c r="O235">
        <v>3</v>
      </c>
      <c r="P235" s="1"/>
      <c r="Q235" s="1"/>
      <c r="R235" s="1">
        <f t="shared" si="3"/>
        <v>0</v>
      </c>
      <c r="S235" t="s">
        <v>23</v>
      </c>
      <c r="T235" t="s">
        <v>35</v>
      </c>
      <c r="U235">
        <v>2043</v>
      </c>
      <c r="V235">
        <v>3043</v>
      </c>
      <c r="W235" t="s">
        <v>81</v>
      </c>
      <c r="X235" t="s">
        <v>26</v>
      </c>
      <c r="Y235">
        <v>21</v>
      </c>
    </row>
    <row r="236" spans="5:25">
      <c r="E236">
        <v>1235</v>
      </c>
      <c r="F236" t="s">
        <v>32</v>
      </c>
      <c r="H236" t="s">
        <v>79</v>
      </c>
      <c r="I236" t="s">
        <v>82</v>
      </c>
      <c r="J236" s="2">
        <v>44634</v>
      </c>
      <c r="M236" s="1">
        <v>1496</v>
      </c>
      <c r="N236" s="1">
        <v>2200</v>
      </c>
      <c r="O236">
        <v>1</v>
      </c>
      <c r="P236" s="1"/>
      <c r="Q236" s="1"/>
      <c r="R236" s="1">
        <f t="shared" si="3"/>
        <v>0</v>
      </c>
      <c r="S236" t="s">
        <v>23</v>
      </c>
      <c r="T236" t="s">
        <v>24</v>
      </c>
      <c r="U236">
        <v>2044</v>
      </c>
      <c r="V236">
        <v>3044</v>
      </c>
      <c r="W236" t="s">
        <v>83</v>
      </c>
      <c r="X236" t="s">
        <v>31</v>
      </c>
      <c r="Y236">
        <v>19</v>
      </c>
    </row>
    <row r="237" spans="5:25">
      <c r="E237">
        <v>1236</v>
      </c>
      <c r="F237" t="s">
        <v>40</v>
      </c>
      <c r="H237" t="s">
        <v>84</v>
      </c>
      <c r="I237" t="s">
        <v>85</v>
      </c>
      <c r="J237" s="2">
        <v>44635</v>
      </c>
      <c r="M237" s="1">
        <v>1340</v>
      </c>
      <c r="N237" s="1">
        <v>2000</v>
      </c>
      <c r="O237">
        <v>2</v>
      </c>
      <c r="P237" s="1"/>
      <c r="Q237" s="1"/>
      <c r="R237" s="1">
        <f t="shared" si="3"/>
        <v>0</v>
      </c>
      <c r="S237" t="s">
        <v>28</v>
      </c>
      <c r="T237" t="s">
        <v>29</v>
      </c>
      <c r="U237">
        <v>2045</v>
      </c>
      <c r="V237">
        <v>3045</v>
      </c>
      <c r="W237" t="s">
        <v>86</v>
      </c>
      <c r="X237" t="s">
        <v>26</v>
      </c>
      <c r="Y237">
        <v>36</v>
      </c>
    </row>
    <row r="238" spans="5:25">
      <c r="E238">
        <v>1237</v>
      </c>
      <c r="F238" t="s">
        <v>40</v>
      </c>
      <c r="H238" t="s">
        <v>84</v>
      </c>
      <c r="I238" t="s">
        <v>87</v>
      </c>
      <c r="J238" s="2">
        <v>44636</v>
      </c>
      <c r="M238" s="1">
        <v>1541</v>
      </c>
      <c r="N238" s="1">
        <v>2300</v>
      </c>
      <c r="O238">
        <v>1</v>
      </c>
      <c r="P238" s="1"/>
      <c r="Q238" s="1"/>
      <c r="R238" s="1">
        <f t="shared" si="3"/>
        <v>0</v>
      </c>
      <c r="S238" t="s">
        <v>23</v>
      </c>
      <c r="T238" t="s">
        <v>24</v>
      </c>
      <c r="U238">
        <v>2046</v>
      </c>
      <c r="V238">
        <v>3046</v>
      </c>
      <c r="W238" t="s">
        <v>88</v>
      </c>
      <c r="X238" t="s">
        <v>31</v>
      </c>
      <c r="Y238">
        <v>34</v>
      </c>
    </row>
    <row r="239" spans="5:25">
      <c r="E239">
        <v>1238</v>
      </c>
      <c r="F239" t="s">
        <v>20</v>
      </c>
      <c r="H239" t="s">
        <v>89</v>
      </c>
      <c r="I239" t="s">
        <v>90</v>
      </c>
      <c r="J239" s="2">
        <v>44637</v>
      </c>
      <c r="M239" s="1">
        <v>2250</v>
      </c>
      <c r="N239" s="1">
        <v>3000</v>
      </c>
      <c r="O239">
        <v>2</v>
      </c>
      <c r="P239" s="1"/>
      <c r="Q239" s="1"/>
      <c r="R239" s="1">
        <f t="shared" si="3"/>
        <v>0</v>
      </c>
      <c r="S239" t="s">
        <v>28</v>
      </c>
      <c r="T239" t="s">
        <v>24</v>
      </c>
      <c r="U239">
        <v>2047</v>
      </c>
      <c r="V239">
        <v>3047</v>
      </c>
      <c r="W239" t="s">
        <v>91</v>
      </c>
      <c r="X239" t="s">
        <v>26</v>
      </c>
      <c r="Y239">
        <v>40</v>
      </c>
    </row>
    <row r="240" spans="5:25">
      <c r="E240">
        <v>1239</v>
      </c>
      <c r="F240" t="s">
        <v>20</v>
      </c>
      <c r="H240" t="s">
        <v>89</v>
      </c>
      <c r="I240" t="s">
        <v>92</v>
      </c>
      <c r="J240" s="2">
        <v>44638</v>
      </c>
      <c r="M240" s="1">
        <v>2625</v>
      </c>
      <c r="N240" s="1">
        <v>3500</v>
      </c>
      <c r="O240">
        <v>1</v>
      </c>
      <c r="P240" s="1"/>
      <c r="Q240" s="1"/>
      <c r="R240" s="1">
        <f t="shared" si="3"/>
        <v>0</v>
      </c>
      <c r="S240" t="s">
        <v>23</v>
      </c>
      <c r="T240" t="s">
        <v>29</v>
      </c>
      <c r="U240">
        <v>2048</v>
      </c>
      <c r="V240">
        <v>3048</v>
      </c>
      <c r="W240" t="s">
        <v>93</v>
      </c>
      <c r="X240" t="s">
        <v>31</v>
      </c>
      <c r="Y240">
        <v>38</v>
      </c>
    </row>
    <row r="241" spans="5:25">
      <c r="E241">
        <v>1240</v>
      </c>
      <c r="F241" t="s">
        <v>94</v>
      </c>
      <c r="H241" t="s">
        <v>95</v>
      </c>
      <c r="I241" t="s">
        <v>96</v>
      </c>
      <c r="J241" s="2">
        <v>44621</v>
      </c>
      <c r="M241" s="1">
        <v>1460</v>
      </c>
      <c r="N241" s="1">
        <v>2000</v>
      </c>
      <c r="O241">
        <v>2</v>
      </c>
      <c r="P241" s="1"/>
      <c r="Q241" s="1"/>
      <c r="R241" s="1">
        <f t="shared" si="3"/>
        <v>0</v>
      </c>
      <c r="S241" t="s">
        <v>23</v>
      </c>
      <c r="T241" t="s">
        <v>24</v>
      </c>
      <c r="U241">
        <v>2061</v>
      </c>
      <c r="V241">
        <v>3061</v>
      </c>
      <c r="W241" t="s">
        <v>97</v>
      </c>
      <c r="X241" t="s">
        <v>26</v>
      </c>
      <c r="Y241">
        <v>35</v>
      </c>
    </row>
    <row r="242" spans="5:25">
      <c r="E242">
        <v>1241</v>
      </c>
      <c r="F242" t="s">
        <v>94</v>
      </c>
      <c r="H242" t="s">
        <v>95</v>
      </c>
      <c r="I242" t="s">
        <v>98</v>
      </c>
      <c r="J242" s="2">
        <v>44622</v>
      </c>
      <c r="M242" s="1">
        <v>1825</v>
      </c>
      <c r="N242" s="1">
        <v>2500</v>
      </c>
      <c r="O242">
        <v>1</v>
      </c>
      <c r="P242" s="1"/>
      <c r="Q242" s="1"/>
      <c r="R242" s="1">
        <f t="shared" si="3"/>
        <v>0</v>
      </c>
      <c r="S242" t="s">
        <v>28</v>
      </c>
      <c r="T242" t="s">
        <v>29</v>
      </c>
      <c r="U242">
        <v>2062</v>
      </c>
      <c r="V242">
        <v>3062</v>
      </c>
      <c r="W242" t="s">
        <v>99</v>
      </c>
      <c r="X242" t="s">
        <v>31</v>
      </c>
      <c r="Y242">
        <v>33</v>
      </c>
    </row>
    <row r="243" spans="5:25">
      <c r="E243">
        <v>1242</v>
      </c>
      <c r="F243" t="s">
        <v>32</v>
      </c>
      <c r="H243" t="s">
        <v>100</v>
      </c>
      <c r="I243" t="s">
        <v>101</v>
      </c>
      <c r="J243" s="2">
        <v>44623</v>
      </c>
      <c r="M243" s="1">
        <v>1105</v>
      </c>
      <c r="N243" s="1">
        <v>1700</v>
      </c>
      <c r="O243">
        <v>3</v>
      </c>
      <c r="P243" s="1"/>
      <c r="Q243" s="1"/>
      <c r="R243" s="1">
        <f t="shared" si="3"/>
        <v>0</v>
      </c>
      <c r="S243" t="s">
        <v>23</v>
      </c>
      <c r="T243" t="s">
        <v>35</v>
      </c>
      <c r="U243">
        <v>2063</v>
      </c>
      <c r="V243">
        <v>3063</v>
      </c>
      <c r="W243" t="s">
        <v>102</v>
      </c>
      <c r="X243" t="s">
        <v>26</v>
      </c>
      <c r="Y243">
        <v>22</v>
      </c>
    </row>
    <row r="244" spans="5:25">
      <c r="E244">
        <v>1243</v>
      </c>
      <c r="F244" t="s">
        <v>32</v>
      </c>
      <c r="H244" t="s">
        <v>100</v>
      </c>
      <c r="I244" t="s">
        <v>103</v>
      </c>
      <c r="J244" s="2">
        <v>44624</v>
      </c>
      <c r="M244" s="1">
        <v>1365</v>
      </c>
      <c r="N244" s="1">
        <v>2100</v>
      </c>
      <c r="O244">
        <v>1</v>
      </c>
      <c r="P244" s="1"/>
      <c r="Q244" s="1"/>
      <c r="R244" s="1">
        <f t="shared" si="3"/>
        <v>0</v>
      </c>
      <c r="S244" t="s">
        <v>23</v>
      </c>
      <c r="T244" t="s">
        <v>24</v>
      </c>
      <c r="U244">
        <v>2064</v>
      </c>
      <c r="V244">
        <v>3064</v>
      </c>
      <c r="W244" t="s">
        <v>104</v>
      </c>
      <c r="X244" t="s">
        <v>31</v>
      </c>
      <c r="Y244">
        <v>20</v>
      </c>
    </row>
    <row r="245" spans="5:25">
      <c r="E245">
        <v>1244</v>
      </c>
      <c r="F245" t="s">
        <v>40</v>
      </c>
      <c r="H245" t="s">
        <v>105</v>
      </c>
      <c r="I245" t="s">
        <v>106</v>
      </c>
      <c r="J245" s="2">
        <v>44625</v>
      </c>
      <c r="M245" s="1">
        <v>1035</v>
      </c>
      <c r="N245" s="1">
        <v>1500</v>
      </c>
      <c r="O245">
        <v>2</v>
      </c>
      <c r="P245" s="1"/>
      <c r="Q245" s="1"/>
      <c r="R245" s="1">
        <f t="shared" si="3"/>
        <v>0</v>
      </c>
      <c r="S245" t="s">
        <v>28</v>
      </c>
      <c r="T245" t="s">
        <v>29</v>
      </c>
      <c r="U245">
        <v>2065</v>
      </c>
      <c r="V245">
        <v>3065</v>
      </c>
      <c r="W245" t="s">
        <v>107</v>
      </c>
      <c r="X245" t="s">
        <v>26</v>
      </c>
      <c r="Y245">
        <v>30</v>
      </c>
    </row>
    <row r="246" spans="5:25">
      <c r="E246">
        <v>1245</v>
      </c>
      <c r="F246" t="s">
        <v>40</v>
      </c>
      <c r="H246" t="s">
        <v>105</v>
      </c>
      <c r="I246" t="s">
        <v>108</v>
      </c>
      <c r="J246" s="2">
        <v>44626</v>
      </c>
      <c r="M246" s="1">
        <v>1242</v>
      </c>
      <c r="N246" s="1">
        <v>1800</v>
      </c>
      <c r="O246">
        <v>1</v>
      </c>
      <c r="P246" s="1"/>
      <c r="Q246" s="1"/>
      <c r="R246" s="1">
        <f t="shared" si="3"/>
        <v>0</v>
      </c>
      <c r="S246" t="s">
        <v>23</v>
      </c>
      <c r="T246" t="s">
        <v>24</v>
      </c>
      <c r="U246">
        <v>2066</v>
      </c>
      <c r="V246">
        <v>3066</v>
      </c>
      <c r="W246" t="s">
        <v>109</v>
      </c>
      <c r="X246" t="s">
        <v>31</v>
      </c>
      <c r="Y246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727B-4EA9-427B-8432-F7B67BF708FF}">
  <dimension ref="B1:AA246"/>
  <sheetViews>
    <sheetView tabSelected="1" workbookViewId="0">
      <pane ySplit="1" topLeftCell="A2" activePane="bottomLeft" state="frozen"/>
      <selection pane="bottomLeft" activeCell="E12" sqref="E12:E14"/>
    </sheetView>
  </sheetViews>
  <sheetFormatPr defaultRowHeight="15"/>
  <cols>
    <col min="2" max="2" width="9.28515625" customWidth="1"/>
    <col min="3" max="3" width="19.5703125" customWidth="1"/>
    <col min="4" max="4" width="11" customWidth="1"/>
    <col min="5" max="5" width="18" style="4" customWidth="1"/>
    <col min="6" max="6" width="10.5703125" customWidth="1"/>
    <col min="7" max="7" width="10.140625" bestFit="1" customWidth="1"/>
    <col min="8" max="8" width="19.28515625" hidden="1" customWidth="1"/>
    <col min="9" max="9" width="15.7109375" customWidth="1"/>
    <col min="10" max="10" width="17.140625" customWidth="1"/>
    <col min="11" max="11" width="23.28515625" bestFit="1" customWidth="1"/>
    <col min="12" max="12" width="10.7109375" bestFit="1" customWidth="1"/>
    <col min="13" max="15" width="10.7109375" customWidth="1"/>
    <col min="16" max="16" width="9.28515625" customWidth="1"/>
    <col min="17" max="17" width="13.28515625" bestFit="1" customWidth="1"/>
    <col min="18" max="18" width="12.85546875" customWidth="1"/>
    <col min="19" max="19" width="11" style="15" customWidth="1"/>
    <col min="20" max="20" width="11" customWidth="1"/>
    <col min="21" max="21" width="13.42578125" bestFit="1" customWidth="1"/>
    <col min="22" max="22" width="12.42578125" customWidth="1"/>
    <col min="23" max="23" width="8.42578125" bestFit="1" customWidth="1"/>
    <col min="24" max="24" width="10.42578125" customWidth="1"/>
    <col min="25" max="25" width="39.7109375" bestFit="1" customWidth="1"/>
    <col min="27" max="27" width="10.5703125" customWidth="1"/>
  </cols>
  <sheetData>
    <row r="1" spans="2:27" ht="31.5" customHeight="1">
      <c r="G1" s="7" t="s">
        <v>0</v>
      </c>
      <c r="I1" s="8" t="s">
        <v>1</v>
      </c>
      <c r="J1" s="8" t="s">
        <v>2</v>
      </c>
      <c r="K1" s="8" t="s">
        <v>3</v>
      </c>
      <c r="L1" s="8" t="s">
        <v>4</v>
      </c>
      <c r="M1" s="8" t="s">
        <v>5</v>
      </c>
      <c r="N1" s="8" t="s">
        <v>6</v>
      </c>
      <c r="O1" s="8" t="s">
        <v>7</v>
      </c>
      <c r="P1" s="8" t="s">
        <v>8</v>
      </c>
      <c r="Q1" s="8" t="s">
        <v>9</v>
      </c>
      <c r="R1" s="8" t="s">
        <v>10</v>
      </c>
      <c r="S1" s="13" t="s">
        <v>11</v>
      </c>
      <c r="T1" s="16" t="s">
        <v>12</v>
      </c>
      <c r="U1" s="7" t="s">
        <v>13</v>
      </c>
      <c r="V1" s="7" t="s">
        <v>14</v>
      </c>
      <c r="W1" s="7" t="s">
        <v>15</v>
      </c>
      <c r="X1" s="7" t="s">
        <v>16</v>
      </c>
      <c r="Y1" s="7" t="s">
        <v>17</v>
      </c>
      <c r="Z1" s="7" t="s">
        <v>18</v>
      </c>
      <c r="AA1" s="7" t="s">
        <v>19</v>
      </c>
    </row>
    <row r="2" spans="2:27">
      <c r="G2">
        <v>1049</v>
      </c>
      <c r="H2" t="s">
        <v>20</v>
      </c>
      <c r="I2" t="str">
        <f>PROPER(H2)</f>
        <v>Mountain Bikes</v>
      </c>
      <c r="J2" t="s">
        <v>21</v>
      </c>
      <c r="K2" t="s">
        <v>22</v>
      </c>
      <c r="L2" s="2">
        <v>44562</v>
      </c>
      <c r="M2">
        <f>MONTH(L2)</f>
        <v>1</v>
      </c>
      <c r="N2">
        <f>YEAR(L2)</f>
        <v>2022</v>
      </c>
      <c r="O2" s="1">
        <v>840</v>
      </c>
      <c r="P2" s="1">
        <v>1200</v>
      </c>
      <c r="Q2">
        <v>2</v>
      </c>
      <c r="R2" s="1">
        <f>P2*Q2</f>
        <v>2400</v>
      </c>
      <c r="S2" s="14">
        <f>IF(R2&gt;2000,R2*5%,0)</f>
        <v>120</v>
      </c>
      <c r="T2" s="1">
        <f>R2+S2</f>
        <v>2520</v>
      </c>
      <c r="U2" t="s">
        <v>23</v>
      </c>
      <c r="V2" t="s">
        <v>24</v>
      </c>
      <c r="W2">
        <v>2001</v>
      </c>
      <c r="X2">
        <v>3001</v>
      </c>
      <c r="Y2" t="s">
        <v>25</v>
      </c>
      <c r="Z2" t="s">
        <v>26</v>
      </c>
      <c r="AA2">
        <v>25</v>
      </c>
    </row>
    <row r="3" spans="2:27">
      <c r="G3">
        <v>1059</v>
      </c>
      <c r="H3" t="s">
        <v>94</v>
      </c>
      <c r="I3" t="str">
        <f>PROPER(H3)</f>
        <v>E-Bikes</v>
      </c>
      <c r="J3" t="s">
        <v>95</v>
      </c>
      <c r="K3" t="s">
        <v>96</v>
      </c>
      <c r="L3" s="2">
        <v>44562</v>
      </c>
      <c r="M3">
        <f t="shared" ref="M3:M66" si="0">MONTH(L3)</f>
        <v>1</v>
      </c>
      <c r="N3">
        <f t="shared" ref="N3:N66" si="1">YEAR(L3)</f>
        <v>2022</v>
      </c>
      <c r="O3" s="1">
        <v>1460</v>
      </c>
      <c r="P3" s="1">
        <v>2000</v>
      </c>
      <c r="Q3">
        <v>2</v>
      </c>
      <c r="R3" s="1">
        <f t="shared" ref="R3:R66" si="2">P3*Q3</f>
        <v>4000</v>
      </c>
      <c r="S3" s="14">
        <f t="shared" ref="S3:S66" si="3">IF(R3&gt;2000,R3*5%,0)</f>
        <v>200</v>
      </c>
      <c r="T3" s="1">
        <f>R3+S3</f>
        <v>4200</v>
      </c>
      <c r="U3" t="s">
        <v>23</v>
      </c>
      <c r="V3" t="s">
        <v>24</v>
      </c>
      <c r="W3">
        <v>2061</v>
      </c>
      <c r="X3">
        <v>3061</v>
      </c>
      <c r="Y3" t="s">
        <v>97</v>
      </c>
      <c r="Z3" t="s">
        <v>26</v>
      </c>
      <c r="AA3">
        <v>35</v>
      </c>
    </row>
    <row r="4" spans="2:27">
      <c r="B4" s="18" t="s">
        <v>154</v>
      </c>
      <c r="C4" s="18"/>
      <c r="D4" s="18"/>
      <c r="E4" s="18"/>
      <c r="G4">
        <v>1065</v>
      </c>
      <c r="H4" t="s">
        <v>20</v>
      </c>
      <c r="I4" t="str">
        <f>PROPER(H4)</f>
        <v>Mountain Bikes</v>
      </c>
      <c r="J4" t="s">
        <v>21</v>
      </c>
      <c r="K4" t="s">
        <v>22</v>
      </c>
      <c r="L4" s="2">
        <v>44562</v>
      </c>
      <c r="M4">
        <f t="shared" si="0"/>
        <v>1</v>
      </c>
      <c r="N4">
        <f t="shared" si="1"/>
        <v>2022</v>
      </c>
      <c r="O4" s="1">
        <v>840</v>
      </c>
      <c r="P4" s="1">
        <v>1200</v>
      </c>
      <c r="Q4">
        <v>2</v>
      </c>
      <c r="R4" s="1">
        <f t="shared" si="2"/>
        <v>2400</v>
      </c>
      <c r="S4" s="14">
        <f t="shared" si="3"/>
        <v>120</v>
      </c>
      <c r="T4" s="1">
        <f>R4+S4</f>
        <v>2520</v>
      </c>
      <c r="U4" t="s">
        <v>23</v>
      </c>
      <c r="V4" t="s">
        <v>24</v>
      </c>
      <c r="W4">
        <v>2001</v>
      </c>
      <c r="X4">
        <v>3001</v>
      </c>
      <c r="Y4" t="s">
        <v>25</v>
      </c>
      <c r="Z4" t="s">
        <v>26</v>
      </c>
      <c r="AA4">
        <v>25</v>
      </c>
    </row>
    <row r="5" spans="2:27">
      <c r="C5" s="9">
        <v>2022</v>
      </c>
      <c r="D5" s="9">
        <v>2023</v>
      </c>
      <c r="E5" s="17" t="s">
        <v>37</v>
      </c>
      <c r="G5">
        <v>1050</v>
      </c>
      <c r="H5" t="s">
        <v>20</v>
      </c>
      <c r="I5" t="str">
        <f>PROPER(H5)</f>
        <v>Mountain Bikes</v>
      </c>
      <c r="J5" t="s">
        <v>21</v>
      </c>
      <c r="K5" t="s">
        <v>27</v>
      </c>
      <c r="L5" s="2">
        <v>44563</v>
      </c>
      <c r="M5">
        <f t="shared" si="0"/>
        <v>1</v>
      </c>
      <c r="N5">
        <f t="shared" si="1"/>
        <v>2022</v>
      </c>
      <c r="O5" s="1">
        <v>1050</v>
      </c>
      <c r="P5" s="1">
        <v>1500</v>
      </c>
      <c r="Q5">
        <v>1</v>
      </c>
      <c r="R5" s="1">
        <f t="shared" si="2"/>
        <v>1500</v>
      </c>
      <c r="S5" s="14">
        <f t="shared" si="3"/>
        <v>0</v>
      </c>
      <c r="T5" s="1">
        <f>R5+S5</f>
        <v>1500</v>
      </c>
      <c r="U5" t="s">
        <v>28</v>
      </c>
      <c r="V5" t="s">
        <v>29</v>
      </c>
      <c r="W5">
        <v>2002</v>
      </c>
      <c r="X5">
        <v>3002</v>
      </c>
      <c r="Y5" t="s">
        <v>30</v>
      </c>
      <c r="Z5" t="s">
        <v>31</v>
      </c>
      <c r="AA5">
        <v>22</v>
      </c>
    </row>
    <row r="6" spans="2:27">
      <c r="C6" s="11">
        <f>SUMIF(N2:N246,N2,T2:T246)</f>
        <v>330500</v>
      </c>
      <c r="D6" s="11">
        <f>SUMIF(N2:N246,2023,T2:T246)</f>
        <v>453830</v>
      </c>
      <c r="E6" s="12">
        <f>(D6-C6)/C6</f>
        <v>0.37316187594553707</v>
      </c>
      <c r="F6" s="6"/>
      <c r="G6">
        <v>1060</v>
      </c>
      <c r="H6" t="s">
        <v>94</v>
      </c>
      <c r="I6" t="str">
        <f>PROPER(H6)</f>
        <v>E-Bikes</v>
      </c>
      <c r="J6" t="s">
        <v>95</v>
      </c>
      <c r="K6" t="s">
        <v>98</v>
      </c>
      <c r="L6" s="2">
        <v>44563</v>
      </c>
      <c r="M6">
        <f t="shared" si="0"/>
        <v>1</v>
      </c>
      <c r="N6">
        <f t="shared" si="1"/>
        <v>2022</v>
      </c>
      <c r="O6" s="1">
        <v>1825</v>
      </c>
      <c r="P6" s="1">
        <v>2500</v>
      </c>
      <c r="Q6">
        <v>1</v>
      </c>
      <c r="R6" s="1">
        <f t="shared" si="2"/>
        <v>2500</v>
      </c>
      <c r="S6" s="14">
        <f t="shared" si="3"/>
        <v>125</v>
      </c>
      <c r="T6" s="1">
        <f>R6+S6</f>
        <v>2625</v>
      </c>
      <c r="U6" t="s">
        <v>28</v>
      </c>
      <c r="V6" t="s">
        <v>29</v>
      </c>
      <c r="W6">
        <v>2062</v>
      </c>
      <c r="X6">
        <v>3062</v>
      </c>
      <c r="Y6" t="s">
        <v>99</v>
      </c>
      <c r="Z6" t="s">
        <v>31</v>
      </c>
      <c r="AA6">
        <v>33</v>
      </c>
    </row>
    <row r="7" spans="2:27">
      <c r="C7" s="5"/>
      <c r="D7" s="5"/>
      <c r="E7" s="6"/>
      <c r="F7" s="6"/>
      <c r="G7">
        <v>1066</v>
      </c>
      <c r="H7" t="s">
        <v>20</v>
      </c>
      <c r="I7" t="str">
        <f>PROPER(H7)</f>
        <v>Mountain Bikes</v>
      </c>
      <c r="J7" t="s">
        <v>21</v>
      </c>
      <c r="K7" t="s">
        <v>27</v>
      </c>
      <c r="L7" s="2">
        <v>44563</v>
      </c>
      <c r="M7">
        <f t="shared" si="0"/>
        <v>1</v>
      </c>
      <c r="N7">
        <f t="shared" si="1"/>
        <v>2022</v>
      </c>
      <c r="O7" s="1">
        <v>1050</v>
      </c>
      <c r="P7" s="1">
        <v>1500</v>
      </c>
      <c r="Q7">
        <v>1</v>
      </c>
      <c r="R7" s="1">
        <f t="shared" si="2"/>
        <v>1500</v>
      </c>
      <c r="S7" s="14">
        <f t="shared" si="3"/>
        <v>0</v>
      </c>
      <c r="T7" s="1">
        <f>R7+S7</f>
        <v>1500</v>
      </c>
      <c r="U7" t="s">
        <v>28</v>
      </c>
      <c r="V7" t="s">
        <v>29</v>
      </c>
      <c r="W7">
        <v>2002</v>
      </c>
      <c r="X7">
        <v>3002</v>
      </c>
      <c r="Y7" t="s">
        <v>30</v>
      </c>
      <c r="Z7" t="s">
        <v>31</v>
      </c>
      <c r="AA7">
        <v>22</v>
      </c>
    </row>
    <row r="8" spans="2:27">
      <c r="C8" s="5"/>
      <c r="D8" s="5"/>
      <c r="E8" s="6"/>
      <c r="F8" s="6"/>
      <c r="G8">
        <v>1051</v>
      </c>
      <c r="H8" t="s">
        <v>32</v>
      </c>
      <c r="I8" t="str">
        <f>PROPER(H8)</f>
        <v>Road Bikes</v>
      </c>
      <c r="J8" t="s">
        <v>33</v>
      </c>
      <c r="K8" t="s">
        <v>34</v>
      </c>
      <c r="L8" s="2">
        <v>44564</v>
      </c>
      <c r="M8">
        <f t="shared" si="0"/>
        <v>1</v>
      </c>
      <c r="N8">
        <f t="shared" si="1"/>
        <v>2022</v>
      </c>
      <c r="O8" s="1">
        <v>1260</v>
      </c>
      <c r="P8" s="1">
        <v>1800</v>
      </c>
      <c r="Q8">
        <v>3</v>
      </c>
      <c r="R8" s="1">
        <f t="shared" si="2"/>
        <v>5400</v>
      </c>
      <c r="S8" s="14">
        <f t="shared" si="3"/>
        <v>270</v>
      </c>
      <c r="T8" s="1">
        <f>R8+S8</f>
        <v>5670</v>
      </c>
      <c r="U8" t="s">
        <v>23</v>
      </c>
      <c r="V8" t="s">
        <v>35</v>
      </c>
      <c r="W8">
        <v>2003</v>
      </c>
      <c r="X8">
        <v>3003</v>
      </c>
      <c r="Y8" t="s">
        <v>36</v>
      </c>
      <c r="Z8" t="s">
        <v>26</v>
      </c>
      <c r="AA8">
        <v>18</v>
      </c>
    </row>
    <row r="9" spans="2:27">
      <c r="F9" s="4"/>
      <c r="G9">
        <v>1067</v>
      </c>
      <c r="H9" t="s">
        <v>32</v>
      </c>
      <c r="I9" t="str">
        <f>PROPER(H9)</f>
        <v>Road Bikes</v>
      </c>
      <c r="J9" t="s">
        <v>33</v>
      </c>
      <c r="K9" t="s">
        <v>34</v>
      </c>
      <c r="L9" s="2">
        <v>44564</v>
      </c>
      <c r="M9">
        <f t="shared" si="0"/>
        <v>1</v>
      </c>
      <c r="N9">
        <f t="shared" si="1"/>
        <v>2022</v>
      </c>
      <c r="O9" s="1">
        <v>1260</v>
      </c>
      <c r="P9" s="1">
        <v>1800</v>
      </c>
      <c r="Q9">
        <v>3</v>
      </c>
      <c r="R9" s="1">
        <f t="shared" si="2"/>
        <v>5400</v>
      </c>
      <c r="S9" s="14">
        <f t="shared" si="3"/>
        <v>270</v>
      </c>
      <c r="T9" s="1">
        <f>R9+S9</f>
        <v>5670</v>
      </c>
      <c r="U9" t="s">
        <v>23</v>
      </c>
      <c r="V9" t="s">
        <v>35</v>
      </c>
      <c r="W9">
        <v>2003</v>
      </c>
      <c r="X9">
        <v>3003</v>
      </c>
      <c r="Y9" t="s">
        <v>36</v>
      </c>
      <c r="Z9" t="s">
        <v>26</v>
      </c>
      <c r="AA9">
        <v>18</v>
      </c>
    </row>
    <row r="10" spans="2:27">
      <c r="B10" s="19" t="s">
        <v>155</v>
      </c>
      <c r="C10" s="19"/>
      <c r="D10" s="19"/>
      <c r="E10" s="19"/>
      <c r="G10">
        <v>1052</v>
      </c>
      <c r="H10" t="s">
        <v>32</v>
      </c>
      <c r="I10" t="str">
        <f>PROPER(H10)</f>
        <v>Road Bikes</v>
      </c>
      <c r="J10" t="s">
        <v>33</v>
      </c>
      <c r="K10" t="s">
        <v>38</v>
      </c>
      <c r="L10" s="2">
        <v>44565</v>
      </c>
      <c r="M10">
        <f t="shared" si="0"/>
        <v>1</v>
      </c>
      <c r="N10">
        <f t="shared" si="1"/>
        <v>2022</v>
      </c>
      <c r="O10" s="1">
        <v>1470</v>
      </c>
      <c r="P10" s="1">
        <v>2100</v>
      </c>
      <c r="Q10">
        <v>1</v>
      </c>
      <c r="R10" s="1">
        <f t="shared" si="2"/>
        <v>2100</v>
      </c>
      <c r="S10" s="14">
        <f t="shared" si="3"/>
        <v>105</v>
      </c>
      <c r="T10" s="1">
        <f>R10+S10</f>
        <v>2205</v>
      </c>
      <c r="U10" t="s">
        <v>23</v>
      </c>
      <c r="V10" t="s">
        <v>24</v>
      </c>
      <c r="W10">
        <v>2004</v>
      </c>
      <c r="X10">
        <v>3004</v>
      </c>
      <c r="Y10" t="s">
        <v>39</v>
      </c>
      <c r="Z10" t="s">
        <v>31</v>
      </c>
      <c r="AA10">
        <v>16</v>
      </c>
    </row>
    <row r="11" spans="2:27">
      <c r="B11" s="10"/>
      <c r="C11" s="9">
        <v>2022</v>
      </c>
      <c r="D11" s="9">
        <v>2023</v>
      </c>
      <c r="E11" s="12" t="s">
        <v>37</v>
      </c>
      <c r="F11" s="3"/>
      <c r="G11">
        <v>1068</v>
      </c>
      <c r="H11" t="s">
        <v>32</v>
      </c>
      <c r="I11" t="str">
        <f>PROPER(H11)</f>
        <v>Road Bikes</v>
      </c>
      <c r="J11" t="s">
        <v>33</v>
      </c>
      <c r="K11" t="s">
        <v>38</v>
      </c>
      <c r="L11" s="2">
        <v>44565</v>
      </c>
      <c r="M11">
        <f t="shared" si="0"/>
        <v>1</v>
      </c>
      <c r="N11">
        <f t="shared" si="1"/>
        <v>2022</v>
      </c>
      <c r="O11" s="1">
        <v>1470</v>
      </c>
      <c r="P11" s="1">
        <v>2100</v>
      </c>
      <c r="Q11">
        <v>1</v>
      </c>
      <c r="R11" s="1">
        <f t="shared" si="2"/>
        <v>2100</v>
      </c>
      <c r="S11" s="14">
        <f t="shared" si="3"/>
        <v>105</v>
      </c>
      <c r="T11" s="1">
        <f>R11+S11</f>
        <v>2205</v>
      </c>
      <c r="U11" t="s">
        <v>23</v>
      </c>
      <c r="V11" t="s">
        <v>24</v>
      </c>
      <c r="W11">
        <v>2004</v>
      </c>
      <c r="X11">
        <v>3004</v>
      </c>
      <c r="Y11" t="s">
        <v>39</v>
      </c>
      <c r="Z11" t="s">
        <v>31</v>
      </c>
      <c r="AA11">
        <v>16</v>
      </c>
    </row>
    <row r="12" spans="2:27">
      <c r="B12" s="10" t="s">
        <v>56</v>
      </c>
      <c r="C12" s="11">
        <f>SUMIFS($T$2:$T$246,$N$2:$N$246,2022,$M$2:$M$246,1)</f>
        <v>101595</v>
      </c>
      <c r="D12" s="11">
        <f>SUMIFS($T$2:$T$246,$N$2:$N$246,2023,$M$2:$M$246,1)</f>
        <v>143555</v>
      </c>
      <c r="E12" s="17">
        <f>(D12-C12)/C12</f>
        <v>0.41301245140016735</v>
      </c>
      <c r="F12" s="4"/>
      <c r="G12">
        <v>1053</v>
      </c>
      <c r="H12" t="s">
        <v>40</v>
      </c>
      <c r="I12" t="str">
        <f>PROPER(H12)</f>
        <v>Touring Bikes</v>
      </c>
      <c r="J12" t="s">
        <v>41</v>
      </c>
      <c r="K12" t="s">
        <v>42</v>
      </c>
      <c r="L12" s="2">
        <v>44566</v>
      </c>
      <c r="M12">
        <f t="shared" si="0"/>
        <v>1</v>
      </c>
      <c r="N12">
        <f t="shared" si="1"/>
        <v>2022</v>
      </c>
      <c r="O12" s="1">
        <v>896.99999999999989</v>
      </c>
      <c r="P12" s="1">
        <v>1300</v>
      </c>
      <c r="Q12">
        <v>2</v>
      </c>
      <c r="R12" s="1">
        <f t="shared" si="2"/>
        <v>2600</v>
      </c>
      <c r="S12" s="14">
        <f t="shared" si="3"/>
        <v>130</v>
      </c>
      <c r="T12" s="1">
        <f>R12+S12</f>
        <v>2730</v>
      </c>
      <c r="U12" t="s">
        <v>28</v>
      </c>
      <c r="V12" t="s">
        <v>29</v>
      </c>
      <c r="W12">
        <v>2005</v>
      </c>
      <c r="X12">
        <v>3005</v>
      </c>
      <c r="Y12" t="s">
        <v>43</v>
      </c>
      <c r="Z12" t="s">
        <v>26</v>
      </c>
      <c r="AA12">
        <v>27</v>
      </c>
    </row>
    <row r="13" spans="2:27">
      <c r="B13" s="10" t="s">
        <v>60</v>
      </c>
      <c r="C13" s="11">
        <f>SUMIFS($T$2:$T$246,$N$2:$N$246,2022,$M$2:$M$246,2)</f>
        <v>113445</v>
      </c>
      <c r="D13" s="11">
        <f>SUMIFS($T$2:$T$246,$N$2:$N$246,2023,$M$2:$M$246,2)</f>
        <v>145535</v>
      </c>
      <c r="E13" s="17">
        <f t="shared" ref="E13:E14" si="4">(D13-C13)/C13</f>
        <v>0.28286835030190843</v>
      </c>
      <c r="F13" s="4"/>
      <c r="G13">
        <v>1069</v>
      </c>
      <c r="H13" t="s">
        <v>40</v>
      </c>
      <c r="I13" t="str">
        <f>PROPER(H13)</f>
        <v>Touring Bikes</v>
      </c>
      <c r="J13" t="s">
        <v>41</v>
      </c>
      <c r="K13" t="s">
        <v>42</v>
      </c>
      <c r="L13" s="2">
        <v>44566</v>
      </c>
      <c r="M13">
        <f t="shared" si="0"/>
        <v>1</v>
      </c>
      <c r="N13">
        <f t="shared" si="1"/>
        <v>2022</v>
      </c>
      <c r="O13" s="1">
        <v>896.99999999999989</v>
      </c>
      <c r="P13" s="1">
        <v>1300</v>
      </c>
      <c r="Q13">
        <v>2</v>
      </c>
      <c r="R13" s="1">
        <f t="shared" si="2"/>
        <v>2600</v>
      </c>
      <c r="S13" s="14">
        <f t="shared" si="3"/>
        <v>130</v>
      </c>
      <c r="T13" s="1">
        <f>R13+S13</f>
        <v>2730</v>
      </c>
      <c r="U13" t="s">
        <v>28</v>
      </c>
      <c r="V13" t="s">
        <v>29</v>
      </c>
      <c r="W13">
        <v>2005</v>
      </c>
      <c r="X13">
        <v>3005</v>
      </c>
      <c r="Y13" t="s">
        <v>43</v>
      </c>
      <c r="Z13" t="s">
        <v>26</v>
      </c>
      <c r="AA13">
        <v>27</v>
      </c>
    </row>
    <row r="14" spans="2:27">
      <c r="B14" s="10" t="s">
        <v>63</v>
      </c>
      <c r="C14" s="11">
        <f>SUMIFS($T$2:$T$246,$N$2:$N$246,2022,$M$2:$M$246,3)</f>
        <v>115460</v>
      </c>
      <c r="D14" s="11">
        <f>SUMIFS($T$2:$T$246,$N$2:$N$246,2023,$M$2:$M$246,3)</f>
        <v>164740</v>
      </c>
      <c r="E14" s="17">
        <f t="shared" si="4"/>
        <v>0.42681448120561233</v>
      </c>
      <c r="F14" s="4"/>
      <c r="G14">
        <v>1054</v>
      </c>
      <c r="H14" t="s">
        <v>40</v>
      </c>
      <c r="I14" t="str">
        <f>PROPER(H14)</f>
        <v>Touring Bikes</v>
      </c>
      <c r="J14" t="s">
        <v>41</v>
      </c>
      <c r="K14" t="s">
        <v>44</v>
      </c>
      <c r="L14" s="2">
        <v>44567</v>
      </c>
      <c r="M14">
        <f t="shared" si="0"/>
        <v>1</v>
      </c>
      <c r="N14">
        <f t="shared" si="1"/>
        <v>2022</v>
      </c>
      <c r="O14" s="1">
        <v>1104</v>
      </c>
      <c r="P14" s="1">
        <v>1600</v>
      </c>
      <c r="Q14">
        <v>1</v>
      </c>
      <c r="R14" s="1">
        <f t="shared" si="2"/>
        <v>1600</v>
      </c>
      <c r="S14" s="14">
        <f t="shared" si="3"/>
        <v>0</v>
      </c>
      <c r="T14" s="1">
        <f>R14+S14</f>
        <v>1600</v>
      </c>
      <c r="U14" t="s">
        <v>23</v>
      </c>
      <c r="V14" t="s">
        <v>24</v>
      </c>
      <c r="W14">
        <v>2006</v>
      </c>
      <c r="X14">
        <v>3006</v>
      </c>
      <c r="Y14" t="s">
        <v>45</v>
      </c>
      <c r="Z14" t="s">
        <v>31</v>
      </c>
      <c r="AA14">
        <v>24</v>
      </c>
    </row>
    <row r="15" spans="2:27">
      <c r="G15">
        <v>1070</v>
      </c>
      <c r="H15" t="s">
        <v>40</v>
      </c>
      <c r="I15" t="str">
        <f>PROPER(H15)</f>
        <v>Touring Bikes</v>
      </c>
      <c r="J15" t="s">
        <v>41</v>
      </c>
      <c r="K15" t="s">
        <v>44</v>
      </c>
      <c r="L15" s="2">
        <v>44567</v>
      </c>
      <c r="M15">
        <f t="shared" si="0"/>
        <v>1</v>
      </c>
      <c r="N15">
        <f t="shared" si="1"/>
        <v>2022</v>
      </c>
      <c r="O15" s="1">
        <v>1104</v>
      </c>
      <c r="P15" s="1">
        <v>1600</v>
      </c>
      <c r="Q15">
        <v>1</v>
      </c>
      <c r="R15" s="1">
        <f t="shared" si="2"/>
        <v>1600</v>
      </c>
      <c r="S15" s="14">
        <f t="shared" si="3"/>
        <v>0</v>
      </c>
      <c r="T15" s="1">
        <f>R15+S15</f>
        <v>1600</v>
      </c>
      <c r="U15" t="s">
        <v>23</v>
      </c>
      <c r="V15" t="s">
        <v>24</v>
      </c>
      <c r="W15">
        <v>2006</v>
      </c>
      <c r="X15">
        <v>3006</v>
      </c>
      <c r="Y15" t="s">
        <v>45</v>
      </c>
      <c r="Z15" t="s">
        <v>31</v>
      </c>
      <c r="AA15">
        <v>24</v>
      </c>
    </row>
    <row r="16" spans="2:27">
      <c r="G16">
        <v>1071</v>
      </c>
      <c r="H16" t="s">
        <v>20</v>
      </c>
      <c r="I16" t="str">
        <f>PROPER(H16)</f>
        <v>Mountain Bikes</v>
      </c>
      <c r="J16" t="s">
        <v>46</v>
      </c>
      <c r="K16" t="s">
        <v>47</v>
      </c>
      <c r="L16" s="2">
        <v>44568</v>
      </c>
      <c r="M16">
        <f t="shared" si="0"/>
        <v>1</v>
      </c>
      <c r="N16">
        <f t="shared" si="1"/>
        <v>2022</v>
      </c>
      <c r="O16" s="1">
        <v>1496</v>
      </c>
      <c r="P16" s="1">
        <v>2200</v>
      </c>
      <c r="Q16">
        <v>2</v>
      </c>
      <c r="R16" s="1">
        <f t="shared" si="2"/>
        <v>4400</v>
      </c>
      <c r="S16" s="14">
        <f t="shared" si="3"/>
        <v>220</v>
      </c>
      <c r="T16" s="1">
        <f>R16+S16</f>
        <v>4620</v>
      </c>
      <c r="U16" t="s">
        <v>28</v>
      </c>
      <c r="V16" t="s">
        <v>24</v>
      </c>
      <c r="W16">
        <v>2007</v>
      </c>
      <c r="X16">
        <v>3007</v>
      </c>
      <c r="Y16" t="s">
        <v>48</v>
      </c>
      <c r="Z16" t="s">
        <v>26</v>
      </c>
      <c r="AA16">
        <v>29</v>
      </c>
    </row>
    <row r="17" spans="3:27">
      <c r="C17" s="3"/>
      <c r="D17" s="3"/>
      <c r="G17">
        <v>1072</v>
      </c>
      <c r="H17" t="s">
        <v>20</v>
      </c>
      <c r="I17" t="str">
        <f>PROPER(H17)</f>
        <v>Mountain Bikes</v>
      </c>
      <c r="J17" t="s">
        <v>46</v>
      </c>
      <c r="K17" t="s">
        <v>49</v>
      </c>
      <c r="L17" s="2">
        <v>44569</v>
      </c>
      <c r="M17">
        <f t="shared" si="0"/>
        <v>1</v>
      </c>
      <c r="N17">
        <f t="shared" si="1"/>
        <v>2022</v>
      </c>
      <c r="O17" s="1">
        <v>1700.0000000000002</v>
      </c>
      <c r="P17" s="1">
        <v>2500</v>
      </c>
      <c r="Q17">
        <v>1</v>
      </c>
      <c r="R17" s="1">
        <f t="shared" si="2"/>
        <v>2500</v>
      </c>
      <c r="S17" s="14">
        <f t="shared" si="3"/>
        <v>125</v>
      </c>
      <c r="T17" s="1">
        <f>R17+S17</f>
        <v>2625</v>
      </c>
      <c r="U17" t="s">
        <v>23</v>
      </c>
      <c r="V17" t="s">
        <v>29</v>
      </c>
      <c r="W17">
        <v>2008</v>
      </c>
      <c r="X17">
        <v>3008</v>
      </c>
      <c r="Y17" t="s">
        <v>50</v>
      </c>
      <c r="Z17" t="s">
        <v>31</v>
      </c>
      <c r="AA17">
        <v>27</v>
      </c>
    </row>
    <row r="18" spans="3:27">
      <c r="G18">
        <v>1061</v>
      </c>
      <c r="H18" t="s">
        <v>32</v>
      </c>
      <c r="I18" t="str">
        <f>PROPER(H18)</f>
        <v>Road Bikes</v>
      </c>
      <c r="J18" t="s">
        <v>79</v>
      </c>
      <c r="K18" t="s">
        <v>80</v>
      </c>
      <c r="L18" s="2">
        <v>44574</v>
      </c>
      <c r="M18">
        <f t="shared" si="0"/>
        <v>1</v>
      </c>
      <c r="N18">
        <f t="shared" si="1"/>
        <v>2022</v>
      </c>
      <c r="O18" s="1">
        <v>1292</v>
      </c>
      <c r="P18" s="1">
        <v>1900</v>
      </c>
      <c r="Q18">
        <v>3</v>
      </c>
      <c r="R18" s="1">
        <f t="shared" si="2"/>
        <v>5700</v>
      </c>
      <c r="S18" s="14">
        <f t="shared" si="3"/>
        <v>285</v>
      </c>
      <c r="T18" s="1">
        <f>R18+S18</f>
        <v>5985</v>
      </c>
      <c r="U18" t="s">
        <v>23</v>
      </c>
      <c r="V18" t="s">
        <v>35</v>
      </c>
      <c r="W18">
        <v>2043</v>
      </c>
      <c r="X18">
        <v>3043</v>
      </c>
      <c r="Y18" t="s">
        <v>81</v>
      </c>
      <c r="Z18" t="s">
        <v>26</v>
      </c>
      <c r="AA18">
        <v>21</v>
      </c>
    </row>
    <row r="19" spans="3:27">
      <c r="G19">
        <v>1062</v>
      </c>
      <c r="H19" t="s">
        <v>32</v>
      </c>
      <c r="I19" t="str">
        <f>PROPER(H19)</f>
        <v>Road Bikes</v>
      </c>
      <c r="J19" t="s">
        <v>79</v>
      </c>
      <c r="K19" t="s">
        <v>82</v>
      </c>
      <c r="L19" s="2">
        <v>44575</v>
      </c>
      <c r="M19">
        <f t="shared" si="0"/>
        <v>1</v>
      </c>
      <c r="N19">
        <f t="shared" si="1"/>
        <v>2022</v>
      </c>
      <c r="O19" s="1">
        <v>1496</v>
      </c>
      <c r="P19" s="1">
        <v>2200</v>
      </c>
      <c r="Q19">
        <v>1</v>
      </c>
      <c r="R19" s="1">
        <f t="shared" si="2"/>
        <v>2200</v>
      </c>
      <c r="S19" s="14">
        <f t="shared" si="3"/>
        <v>110</v>
      </c>
      <c r="T19" s="1">
        <f>R19+S19</f>
        <v>2310</v>
      </c>
      <c r="U19" t="s">
        <v>23</v>
      </c>
      <c r="V19" t="s">
        <v>24</v>
      </c>
      <c r="W19">
        <v>2044</v>
      </c>
      <c r="X19">
        <v>3044</v>
      </c>
      <c r="Y19" t="s">
        <v>83</v>
      </c>
      <c r="Z19" t="s">
        <v>31</v>
      </c>
      <c r="AA19">
        <v>19</v>
      </c>
    </row>
    <row r="20" spans="3:27">
      <c r="G20">
        <v>1055</v>
      </c>
      <c r="H20" t="s">
        <v>40</v>
      </c>
      <c r="I20" t="str">
        <f>PROPER(H20)</f>
        <v>Touring Bikes</v>
      </c>
      <c r="J20" t="s">
        <v>84</v>
      </c>
      <c r="K20" t="s">
        <v>85</v>
      </c>
      <c r="L20" s="2">
        <v>44576</v>
      </c>
      <c r="M20">
        <f t="shared" si="0"/>
        <v>1</v>
      </c>
      <c r="N20">
        <f t="shared" si="1"/>
        <v>2022</v>
      </c>
      <c r="O20" s="1">
        <v>1340</v>
      </c>
      <c r="P20" s="1">
        <v>2000</v>
      </c>
      <c r="Q20">
        <v>2</v>
      </c>
      <c r="R20" s="1">
        <f t="shared" si="2"/>
        <v>4000</v>
      </c>
      <c r="S20" s="14">
        <f t="shared" si="3"/>
        <v>200</v>
      </c>
      <c r="T20" s="1">
        <f>R20+S20</f>
        <v>4200</v>
      </c>
      <c r="U20" t="s">
        <v>28</v>
      </c>
      <c r="V20" t="s">
        <v>29</v>
      </c>
      <c r="W20">
        <v>2045</v>
      </c>
      <c r="X20">
        <v>3045</v>
      </c>
      <c r="Y20" t="s">
        <v>86</v>
      </c>
      <c r="Z20" t="s">
        <v>26</v>
      </c>
      <c r="AA20">
        <v>36</v>
      </c>
    </row>
    <row r="21" spans="3:27">
      <c r="G21">
        <v>1063</v>
      </c>
      <c r="H21" t="s">
        <v>40</v>
      </c>
      <c r="I21" t="str">
        <f>PROPER(H21)</f>
        <v>Touring Bikes</v>
      </c>
      <c r="J21" t="s">
        <v>84</v>
      </c>
      <c r="K21" t="s">
        <v>85</v>
      </c>
      <c r="L21" s="2">
        <v>44576</v>
      </c>
      <c r="M21">
        <f t="shared" si="0"/>
        <v>1</v>
      </c>
      <c r="N21">
        <f t="shared" si="1"/>
        <v>2022</v>
      </c>
      <c r="O21" s="1">
        <v>1340</v>
      </c>
      <c r="P21" s="1">
        <v>2000</v>
      </c>
      <c r="Q21">
        <v>2</v>
      </c>
      <c r="R21" s="1">
        <f t="shared" si="2"/>
        <v>4000</v>
      </c>
      <c r="S21" s="14">
        <f t="shared" si="3"/>
        <v>200</v>
      </c>
      <c r="T21" s="1">
        <f>R21+S21</f>
        <v>4200</v>
      </c>
      <c r="U21" t="s">
        <v>28</v>
      </c>
      <c r="V21" t="s">
        <v>29</v>
      </c>
      <c r="W21">
        <v>2045</v>
      </c>
      <c r="X21">
        <v>3045</v>
      </c>
      <c r="Y21" t="s">
        <v>86</v>
      </c>
      <c r="Z21" t="s">
        <v>26</v>
      </c>
      <c r="AA21">
        <v>36</v>
      </c>
    </row>
    <row r="22" spans="3:27">
      <c r="G22">
        <v>1056</v>
      </c>
      <c r="H22" t="s">
        <v>40</v>
      </c>
      <c r="I22" t="str">
        <f>PROPER(H22)</f>
        <v>Touring Bikes</v>
      </c>
      <c r="J22" t="s">
        <v>84</v>
      </c>
      <c r="K22" t="s">
        <v>87</v>
      </c>
      <c r="L22" s="2">
        <v>44577</v>
      </c>
      <c r="M22">
        <f t="shared" si="0"/>
        <v>1</v>
      </c>
      <c r="N22">
        <f t="shared" si="1"/>
        <v>2022</v>
      </c>
      <c r="O22" s="1">
        <v>1541</v>
      </c>
      <c r="P22" s="1">
        <v>2300</v>
      </c>
      <c r="Q22">
        <v>1</v>
      </c>
      <c r="R22" s="1">
        <f t="shared" si="2"/>
        <v>2300</v>
      </c>
      <c r="S22" s="14">
        <f t="shared" si="3"/>
        <v>115</v>
      </c>
      <c r="T22" s="1">
        <f>R22+S22</f>
        <v>2415</v>
      </c>
      <c r="U22" t="s">
        <v>23</v>
      </c>
      <c r="V22" t="s">
        <v>24</v>
      </c>
      <c r="W22">
        <v>2046</v>
      </c>
      <c r="X22">
        <v>3046</v>
      </c>
      <c r="Y22" t="s">
        <v>88</v>
      </c>
      <c r="Z22" t="s">
        <v>31</v>
      </c>
      <c r="AA22">
        <v>34</v>
      </c>
    </row>
    <row r="23" spans="3:27">
      <c r="G23">
        <v>1064</v>
      </c>
      <c r="H23" t="s">
        <v>40</v>
      </c>
      <c r="I23" t="str">
        <f>PROPER(H23)</f>
        <v>Touring Bikes</v>
      </c>
      <c r="J23" t="s">
        <v>84</v>
      </c>
      <c r="K23" t="s">
        <v>87</v>
      </c>
      <c r="L23" s="2">
        <v>44577</v>
      </c>
      <c r="M23">
        <f t="shared" si="0"/>
        <v>1</v>
      </c>
      <c r="N23">
        <f t="shared" si="1"/>
        <v>2022</v>
      </c>
      <c r="O23" s="1">
        <v>1541</v>
      </c>
      <c r="P23" s="1">
        <v>2300</v>
      </c>
      <c r="Q23">
        <v>1</v>
      </c>
      <c r="R23" s="1">
        <f t="shared" si="2"/>
        <v>2300</v>
      </c>
      <c r="S23" s="14">
        <f t="shared" si="3"/>
        <v>115</v>
      </c>
      <c r="T23" s="1">
        <f>R23+S23</f>
        <v>2415</v>
      </c>
      <c r="U23" t="s">
        <v>23</v>
      </c>
      <c r="V23" t="s">
        <v>24</v>
      </c>
      <c r="W23">
        <v>2046</v>
      </c>
      <c r="X23">
        <v>3046</v>
      </c>
      <c r="Y23" t="s">
        <v>88</v>
      </c>
      <c r="Z23" t="s">
        <v>31</v>
      </c>
      <c r="AA23">
        <v>34</v>
      </c>
    </row>
    <row r="24" spans="3:27">
      <c r="G24">
        <v>1057</v>
      </c>
      <c r="H24" t="s">
        <v>20</v>
      </c>
      <c r="I24" t="str">
        <f>PROPER(H24)</f>
        <v>Mountain Bikes</v>
      </c>
      <c r="J24" t="s">
        <v>89</v>
      </c>
      <c r="K24" t="s">
        <v>90</v>
      </c>
      <c r="L24" s="2">
        <v>44578</v>
      </c>
      <c r="M24">
        <f t="shared" si="0"/>
        <v>1</v>
      </c>
      <c r="N24">
        <f t="shared" si="1"/>
        <v>2022</v>
      </c>
      <c r="O24" s="1">
        <v>2250</v>
      </c>
      <c r="P24" s="1">
        <v>3000</v>
      </c>
      <c r="Q24">
        <v>2</v>
      </c>
      <c r="R24" s="1">
        <f t="shared" si="2"/>
        <v>6000</v>
      </c>
      <c r="S24" s="14">
        <f t="shared" si="3"/>
        <v>300</v>
      </c>
      <c r="T24" s="1">
        <f>R24+S24</f>
        <v>6300</v>
      </c>
      <c r="U24" t="s">
        <v>28</v>
      </c>
      <c r="V24" t="s">
        <v>24</v>
      </c>
      <c r="W24">
        <v>2047</v>
      </c>
      <c r="X24">
        <v>3047</v>
      </c>
      <c r="Y24" t="s">
        <v>91</v>
      </c>
      <c r="Z24" t="s">
        <v>26</v>
      </c>
      <c r="AA24">
        <v>40</v>
      </c>
    </row>
    <row r="25" spans="3:27">
      <c r="G25">
        <v>1058</v>
      </c>
      <c r="H25" t="s">
        <v>20</v>
      </c>
      <c r="I25" t="str">
        <f>PROPER(H25)</f>
        <v>Mountain Bikes</v>
      </c>
      <c r="J25" t="s">
        <v>89</v>
      </c>
      <c r="K25" t="s">
        <v>92</v>
      </c>
      <c r="L25" s="2">
        <v>44579</v>
      </c>
      <c r="M25">
        <f t="shared" si="0"/>
        <v>1</v>
      </c>
      <c r="N25">
        <f t="shared" si="1"/>
        <v>2022</v>
      </c>
      <c r="O25" s="1">
        <v>2625</v>
      </c>
      <c r="P25" s="1">
        <v>3500</v>
      </c>
      <c r="Q25">
        <v>1</v>
      </c>
      <c r="R25" s="1">
        <f t="shared" si="2"/>
        <v>3500</v>
      </c>
      <c r="S25" s="14">
        <f t="shared" si="3"/>
        <v>175</v>
      </c>
      <c r="T25" s="1">
        <f>R25+S25</f>
        <v>3675</v>
      </c>
      <c r="U25" t="s">
        <v>23</v>
      </c>
      <c r="V25" t="s">
        <v>29</v>
      </c>
      <c r="W25">
        <v>2048</v>
      </c>
      <c r="X25">
        <v>3048</v>
      </c>
      <c r="Y25" t="s">
        <v>93</v>
      </c>
      <c r="Z25" t="s">
        <v>31</v>
      </c>
      <c r="AA25">
        <v>38</v>
      </c>
    </row>
    <row r="26" spans="3:27">
      <c r="G26">
        <v>1073</v>
      </c>
      <c r="H26" t="s">
        <v>20</v>
      </c>
      <c r="I26" t="str">
        <f>PROPER(H26)</f>
        <v>Mountain Bikes</v>
      </c>
      <c r="J26" t="s">
        <v>51</v>
      </c>
      <c r="K26" t="s">
        <v>52</v>
      </c>
      <c r="L26" s="2">
        <v>44582</v>
      </c>
      <c r="M26">
        <f t="shared" si="0"/>
        <v>1</v>
      </c>
      <c r="N26">
        <f t="shared" si="1"/>
        <v>2022</v>
      </c>
      <c r="O26" s="1">
        <v>737</v>
      </c>
      <c r="P26" s="1">
        <v>1100</v>
      </c>
      <c r="Q26">
        <v>2</v>
      </c>
      <c r="R26" s="1">
        <f t="shared" si="2"/>
        <v>2200</v>
      </c>
      <c r="S26" s="14">
        <f t="shared" si="3"/>
        <v>110</v>
      </c>
      <c r="T26" s="1">
        <f>R26+S26</f>
        <v>2310</v>
      </c>
      <c r="U26" t="s">
        <v>23</v>
      </c>
      <c r="V26" t="s">
        <v>24</v>
      </c>
      <c r="W26">
        <v>2021</v>
      </c>
      <c r="X26">
        <v>3021</v>
      </c>
      <c r="Y26" t="s">
        <v>53</v>
      </c>
      <c r="Z26" t="s">
        <v>26</v>
      </c>
      <c r="AA26">
        <v>24</v>
      </c>
    </row>
    <row r="27" spans="3:27">
      <c r="G27">
        <v>1074</v>
      </c>
      <c r="H27" t="s">
        <v>20</v>
      </c>
      <c r="I27" t="str">
        <f>PROPER(H27)</f>
        <v>Mountain Bikes</v>
      </c>
      <c r="J27" t="s">
        <v>51</v>
      </c>
      <c r="K27" t="s">
        <v>54</v>
      </c>
      <c r="L27" s="2">
        <v>44583</v>
      </c>
      <c r="M27">
        <f t="shared" si="0"/>
        <v>1</v>
      </c>
      <c r="N27">
        <f t="shared" si="1"/>
        <v>2022</v>
      </c>
      <c r="O27" s="1">
        <v>938</v>
      </c>
      <c r="P27" s="1">
        <v>1400</v>
      </c>
      <c r="Q27">
        <v>1</v>
      </c>
      <c r="R27" s="1">
        <f t="shared" si="2"/>
        <v>1400</v>
      </c>
      <c r="S27" s="14">
        <f t="shared" si="3"/>
        <v>0</v>
      </c>
      <c r="T27" s="1">
        <f>R27+S27</f>
        <v>1400</v>
      </c>
      <c r="U27" t="s">
        <v>28</v>
      </c>
      <c r="V27" t="s">
        <v>29</v>
      </c>
      <c r="W27">
        <v>2022</v>
      </c>
      <c r="X27">
        <v>3022</v>
      </c>
      <c r="Y27" t="s">
        <v>55</v>
      </c>
      <c r="Z27" t="s">
        <v>31</v>
      </c>
      <c r="AA27">
        <v>21</v>
      </c>
    </row>
    <row r="28" spans="3:27">
      <c r="G28">
        <v>1075</v>
      </c>
      <c r="H28" t="s">
        <v>32</v>
      </c>
      <c r="I28" t="str">
        <f>PROPER(H28)</f>
        <v>Road Bikes</v>
      </c>
      <c r="J28" t="s">
        <v>57</v>
      </c>
      <c r="K28" t="s">
        <v>58</v>
      </c>
      <c r="L28" s="2">
        <v>44584</v>
      </c>
      <c r="M28">
        <f t="shared" si="0"/>
        <v>1</v>
      </c>
      <c r="N28">
        <f t="shared" si="1"/>
        <v>2022</v>
      </c>
      <c r="O28" s="1">
        <v>1190</v>
      </c>
      <c r="P28" s="1">
        <v>1700</v>
      </c>
      <c r="Q28">
        <v>3</v>
      </c>
      <c r="R28" s="1">
        <f t="shared" si="2"/>
        <v>5100</v>
      </c>
      <c r="S28" s="14">
        <f t="shared" si="3"/>
        <v>255</v>
      </c>
      <c r="T28" s="1">
        <f>R28+S28</f>
        <v>5355</v>
      </c>
      <c r="U28" t="s">
        <v>23</v>
      </c>
      <c r="V28" t="s">
        <v>35</v>
      </c>
      <c r="W28">
        <v>2023</v>
      </c>
      <c r="X28">
        <v>3023</v>
      </c>
      <c r="Y28" t="s">
        <v>59</v>
      </c>
      <c r="Z28" t="s">
        <v>26</v>
      </c>
      <c r="AA28">
        <v>20</v>
      </c>
    </row>
    <row r="29" spans="3:27">
      <c r="G29">
        <v>1076</v>
      </c>
      <c r="H29" t="s">
        <v>32</v>
      </c>
      <c r="I29" t="str">
        <f>PROPER(H29)</f>
        <v>Road Bikes</v>
      </c>
      <c r="J29" t="s">
        <v>57</v>
      </c>
      <c r="K29" t="s">
        <v>61</v>
      </c>
      <c r="L29" s="2">
        <v>44585</v>
      </c>
      <c r="M29">
        <f t="shared" si="0"/>
        <v>1</v>
      </c>
      <c r="N29">
        <f t="shared" si="1"/>
        <v>2022</v>
      </c>
      <c r="O29" s="1">
        <v>1400</v>
      </c>
      <c r="P29" s="1">
        <v>2000</v>
      </c>
      <c r="Q29">
        <v>1</v>
      </c>
      <c r="R29" s="1">
        <f t="shared" si="2"/>
        <v>2000</v>
      </c>
      <c r="S29" s="14">
        <f t="shared" si="3"/>
        <v>0</v>
      </c>
      <c r="T29" s="1">
        <f>R29+S29</f>
        <v>2000</v>
      </c>
      <c r="U29" t="s">
        <v>23</v>
      </c>
      <c r="V29" t="s">
        <v>24</v>
      </c>
      <c r="W29">
        <v>2024</v>
      </c>
      <c r="X29">
        <v>3024</v>
      </c>
      <c r="Y29" t="s">
        <v>62</v>
      </c>
      <c r="Z29" t="s">
        <v>31</v>
      </c>
      <c r="AA29">
        <v>18</v>
      </c>
    </row>
    <row r="30" spans="3:27">
      <c r="G30">
        <v>1077</v>
      </c>
      <c r="H30" t="s">
        <v>40</v>
      </c>
      <c r="I30" t="str">
        <f>PROPER(H30)</f>
        <v>Touring Bikes</v>
      </c>
      <c r="J30" t="s">
        <v>64</v>
      </c>
      <c r="K30" t="s">
        <v>65</v>
      </c>
      <c r="L30" s="2">
        <v>44586</v>
      </c>
      <c r="M30">
        <f t="shared" si="0"/>
        <v>1</v>
      </c>
      <c r="N30">
        <f t="shared" si="1"/>
        <v>2022</v>
      </c>
      <c r="O30" s="1">
        <v>975</v>
      </c>
      <c r="P30" s="1">
        <v>1500</v>
      </c>
      <c r="Q30">
        <v>2</v>
      </c>
      <c r="R30" s="1">
        <f t="shared" si="2"/>
        <v>3000</v>
      </c>
      <c r="S30" s="14">
        <f t="shared" si="3"/>
        <v>150</v>
      </c>
      <c r="T30" s="1">
        <f>R30+S30</f>
        <v>3150</v>
      </c>
      <c r="U30" t="s">
        <v>28</v>
      </c>
      <c r="V30" t="s">
        <v>29</v>
      </c>
      <c r="W30">
        <v>2025</v>
      </c>
      <c r="X30">
        <v>3025</v>
      </c>
      <c r="Y30" t="s">
        <v>66</v>
      </c>
      <c r="Z30" t="s">
        <v>26</v>
      </c>
      <c r="AA30">
        <v>28</v>
      </c>
    </row>
    <row r="31" spans="3:27">
      <c r="G31">
        <v>1078</v>
      </c>
      <c r="H31" t="s">
        <v>40</v>
      </c>
      <c r="I31" t="str">
        <f>PROPER(H31)</f>
        <v>Touring Bikes</v>
      </c>
      <c r="J31" t="s">
        <v>64</v>
      </c>
      <c r="K31" t="s">
        <v>67</v>
      </c>
      <c r="L31" s="2">
        <v>44587</v>
      </c>
      <c r="M31">
        <f t="shared" si="0"/>
        <v>1</v>
      </c>
      <c r="N31">
        <f t="shared" si="1"/>
        <v>2022</v>
      </c>
      <c r="O31" s="1">
        <v>1170</v>
      </c>
      <c r="P31" s="1">
        <v>1800</v>
      </c>
      <c r="Q31">
        <v>1</v>
      </c>
      <c r="R31" s="1">
        <f t="shared" si="2"/>
        <v>1800</v>
      </c>
      <c r="S31" s="14">
        <f t="shared" si="3"/>
        <v>0</v>
      </c>
      <c r="T31" s="1">
        <f>R31+S31</f>
        <v>1800</v>
      </c>
      <c r="U31" t="s">
        <v>23</v>
      </c>
      <c r="V31" t="s">
        <v>24</v>
      </c>
      <c r="W31">
        <v>2026</v>
      </c>
      <c r="X31">
        <v>3026</v>
      </c>
      <c r="Y31" t="s">
        <v>68</v>
      </c>
      <c r="Z31" t="s">
        <v>31</v>
      </c>
      <c r="AA31">
        <v>26</v>
      </c>
    </row>
    <row r="32" spans="3:27">
      <c r="G32">
        <v>1079</v>
      </c>
      <c r="H32" t="s">
        <v>20</v>
      </c>
      <c r="I32" t="str">
        <f>PROPER(H32)</f>
        <v>Mountain Bikes</v>
      </c>
      <c r="J32" t="s">
        <v>69</v>
      </c>
      <c r="K32" t="s">
        <v>70</v>
      </c>
      <c r="L32" s="2">
        <v>44588</v>
      </c>
      <c r="M32">
        <f t="shared" si="0"/>
        <v>1</v>
      </c>
      <c r="N32">
        <f t="shared" si="1"/>
        <v>2022</v>
      </c>
      <c r="O32" s="1">
        <v>1656</v>
      </c>
      <c r="P32" s="1">
        <v>2300</v>
      </c>
      <c r="Q32">
        <v>2</v>
      </c>
      <c r="R32" s="1">
        <f t="shared" si="2"/>
        <v>4600</v>
      </c>
      <c r="S32" s="14">
        <f t="shared" si="3"/>
        <v>230</v>
      </c>
      <c r="T32" s="1">
        <f>R32+S32</f>
        <v>4830</v>
      </c>
      <c r="U32" t="s">
        <v>28</v>
      </c>
      <c r="V32" t="s">
        <v>24</v>
      </c>
      <c r="W32">
        <v>2027</v>
      </c>
      <c r="X32">
        <v>3027</v>
      </c>
      <c r="Y32" t="s">
        <v>71</v>
      </c>
      <c r="Z32" t="s">
        <v>26</v>
      </c>
      <c r="AA32">
        <v>30</v>
      </c>
    </row>
    <row r="33" spans="7:27">
      <c r="G33">
        <v>1080</v>
      </c>
      <c r="H33" t="s">
        <v>20</v>
      </c>
      <c r="I33" t="str">
        <f>PROPER(H33)</f>
        <v>Mountain Bikes</v>
      </c>
      <c r="J33" t="s">
        <v>69</v>
      </c>
      <c r="K33" t="s">
        <v>72</v>
      </c>
      <c r="L33" s="2">
        <v>44589</v>
      </c>
      <c r="M33">
        <f t="shared" si="0"/>
        <v>1</v>
      </c>
      <c r="N33">
        <f t="shared" si="1"/>
        <v>2022</v>
      </c>
      <c r="O33" s="1">
        <v>1872</v>
      </c>
      <c r="P33" s="1">
        <v>2600</v>
      </c>
      <c r="Q33">
        <v>1</v>
      </c>
      <c r="R33" s="1">
        <f t="shared" si="2"/>
        <v>2600</v>
      </c>
      <c r="S33" s="14">
        <f t="shared" si="3"/>
        <v>130</v>
      </c>
      <c r="T33" s="1">
        <f>R33+S33</f>
        <v>2730</v>
      </c>
      <c r="U33" t="s">
        <v>23</v>
      </c>
      <c r="V33" t="s">
        <v>29</v>
      </c>
      <c r="W33">
        <v>2028</v>
      </c>
      <c r="X33">
        <v>3028</v>
      </c>
      <c r="Y33" t="s">
        <v>73</v>
      </c>
      <c r="Z33" t="s">
        <v>31</v>
      </c>
      <c r="AA33">
        <v>28</v>
      </c>
    </row>
    <row r="34" spans="7:27">
      <c r="G34">
        <v>1182</v>
      </c>
      <c r="H34" t="s">
        <v>94</v>
      </c>
      <c r="I34" t="str">
        <f>PROPER(H34)</f>
        <v>E-Bikes</v>
      </c>
      <c r="J34" t="s">
        <v>95</v>
      </c>
      <c r="K34" t="s">
        <v>96</v>
      </c>
      <c r="L34" s="2">
        <v>44593</v>
      </c>
      <c r="M34">
        <f t="shared" si="0"/>
        <v>2</v>
      </c>
      <c r="N34">
        <f t="shared" si="1"/>
        <v>2022</v>
      </c>
      <c r="O34" s="1">
        <v>1460</v>
      </c>
      <c r="P34" s="1">
        <v>2000</v>
      </c>
      <c r="Q34">
        <v>2</v>
      </c>
      <c r="R34" s="1">
        <f t="shared" si="2"/>
        <v>4000</v>
      </c>
      <c r="S34" s="14">
        <f t="shared" si="3"/>
        <v>200</v>
      </c>
      <c r="T34" s="1">
        <f>R34+S34</f>
        <v>4200</v>
      </c>
      <c r="U34" t="s">
        <v>23</v>
      </c>
      <c r="V34" t="s">
        <v>24</v>
      </c>
      <c r="W34">
        <v>2061</v>
      </c>
      <c r="X34">
        <v>3061</v>
      </c>
      <c r="Y34" t="s">
        <v>97</v>
      </c>
      <c r="Z34" t="s">
        <v>26</v>
      </c>
      <c r="AA34">
        <v>35</v>
      </c>
    </row>
    <row r="35" spans="7:27">
      <c r="G35">
        <v>1190</v>
      </c>
      <c r="H35" t="s">
        <v>20</v>
      </c>
      <c r="I35" t="str">
        <f>PROPER(H35)</f>
        <v>Mountain Bikes</v>
      </c>
      <c r="J35" t="s">
        <v>21</v>
      </c>
      <c r="K35" t="s">
        <v>22</v>
      </c>
      <c r="L35" s="2">
        <v>44593</v>
      </c>
      <c r="M35">
        <f t="shared" si="0"/>
        <v>2</v>
      </c>
      <c r="N35">
        <f t="shared" si="1"/>
        <v>2022</v>
      </c>
      <c r="O35" s="1">
        <v>840</v>
      </c>
      <c r="P35" s="1">
        <v>1200</v>
      </c>
      <c r="Q35">
        <v>2</v>
      </c>
      <c r="R35" s="1">
        <f t="shared" si="2"/>
        <v>2400</v>
      </c>
      <c r="S35" s="14">
        <f t="shared" si="3"/>
        <v>120</v>
      </c>
      <c r="T35" s="1">
        <f>R35+S35</f>
        <v>2520</v>
      </c>
      <c r="U35" t="s">
        <v>23</v>
      </c>
      <c r="V35" t="s">
        <v>24</v>
      </c>
      <c r="W35">
        <v>2001</v>
      </c>
      <c r="X35">
        <v>3001</v>
      </c>
      <c r="Y35" t="s">
        <v>25</v>
      </c>
      <c r="Z35" t="s">
        <v>26</v>
      </c>
      <c r="AA35">
        <v>25</v>
      </c>
    </row>
    <row r="36" spans="7:27">
      <c r="G36">
        <v>1183</v>
      </c>
      <c r="H36" t="s">
        <v>94</v>
      </c>
      <c r="I36" t="str">
        <f>PROPER(H36)</f>
        <v>E-Bikes</v>
      </c>
      <c r="J36" t="s">
        <v>95</v>
      </c>
      <c r="K36" t="s">
        <v>98</v>
      </c>
      <c r="L36" s="2">
        <v>44594</v>
      </c>
      <c r="M36">
        <f t="shared" si="0"/>
        <v>2</v>
      </c>
      <c r="N36">
        <f t="shared" si="1"/>
        <v>2022</v>
      </c>
      <c r="O36" s="1">
        <v>1825</v>
      </c>
      <c r="P36" s="1">
        <v>2500</v>
      </c>
      <c r="Q36">
        <v>1</v>
      </c>
      <c r="R36" s="1">
        <f t="shared" si="2"/>
        <v>2500</v>
      </c>
      <c r="S36" s="14">
        <f t="shared" si="3"/>
        <v>125</v>
      </c>
      <c r="T36" s="1">
        <f>R36+S36</f>
        <v>2625</v>
      </c>
      <c r="U36" t="s">
        <v>28</v>
      </c>
      <c r="V36" t="s">
        <v>29</v>
      </c>
      <c r="W36">
        <v>2062</v>
      </c>
      <c r="X36">
        <v>3062</v>
      </c>
      <c r="Y36" t="s">
        <v>99</v>
      </c>
      <c r="Z36" t="s">
        <v>31</v>
      </c>
      <c r="AA36">
        <v>33</v>
      </c>
    </row>
    <row r="37" spans="7:27">
      <c r="G37">
        <v>1191</v>
      </c>
      <c r="H37" t="s">
        <v>20</v>
      </c>
      <c r="I37" t="str">
        <f>PROPER(H37)</f>
        <v>Mountain Bikes</v>
      </c>
      <c r="J37" t="s">
        <v>21</v>
      </c>
      <c r="K37" t="s">
        <v>27</v>
      </c>
      <c r="L37" s="2">
        <v>44594</v>
      </c>
      <c r="M37">
        <f t="shared" si="0"/>
        <v>2</v>
      </c>
      <c r="N37">
        <f t="shared" si="1"/>
        <v>2022</v>
      </c>
      <c r="O37" s="1">
        <v>1050</v>
      </c>
      <c r="P37" s="1">
        <v>1500</v>
      </c>
      <c r="Q37">
        <v>1</v>
      </c>
      <c r="R37" s="1">
        <f t="shared" si="2"/>
        <v>1500</v>
      </c>
      <c r="S37" s="14">
        <f t="shared" si="3"/>
        <v>0</v>
      </c>
      <c r="T37" s="1">
        <f>R37+S37</f>
        <v>1500</v>
      </c>
      <c r="U37" t="s">
        <v>28</v>
      </c>
      <c r="V37" t="s">
        <v>29</v>
      </c>
      <c r="W37">
        <v>2002</v>
      </c>
      <c r="X37">
        <v>3002</v>
      </c>
      <c r="Y37" t="s">
        <v>30</v>
      </c>
      <c r="Z37" t="s">
        <v>31</v>
      </c>
      <c r="AA37">
        <v>22</v>
      </c>
    </row>
    <row r="38" spans="7:27">
      <c r="G38">
        <v>1184</v>
      </c>
      <c r="H38" t="s">
        <v>32</v>
      </c>
      <c r="I38" t="str">
        <f>PROPER(H38)</f>
        <v>Road Bikes</v>
      </c>
      <c r="J38" t="s">
        <v>100</v>
      </c>
      <c r="K38" t="s">
        <v>101</v>
      </c>
      <c r="L38" s="2">
        <v>44595</v>
      </c>
      <c r="M38">
        <f t="shared" si="0"/>
        <v>2</v>
      </c>
      <c r="N38">
        <f t="shared" si="1"/>
        <v>2022</v>
      </c>
      <c r="O38" s="1">
        <v>1105</v>
      </c>
      <c r="P38" s="1">
        <v>1700</v>
      </c>
      <c r="Q38">
        <v>3</v>
      </c>
      <c r="R38" s="1">
        <f t="shared" si="2"/>
        <v>5100</v>
      </c>
      <c r="S38" s="14">
        <f t="shared" si="3"/>
        <v>255</v>
      </c>
      <c r="T38" s="1">
        <f>R38+S38</f>
        <v>5355</v>
      </c>
      <c r="U38" t="s">
        <v>23</v>
      </c>
      <c r="V38" t="s">
        <v>35</v>
      </c>
      <c r="W38">
        <v>2063</v>
      </c>
      <c r="X38">
        <v>3063</v>
      </c>
      <c r="Y38" t="s">
        <v>102</v>
      </c>
      <c r="Z38" t="s">
        <v>26</v>
      </c>
      <c r="AA38">
        <v>22</v>
      </c>
    </row>
    <row r="39" spans="7:27">
      <c r="G39">
        <v>1192</v>
      </c>
      <c r="H39" t="s">
        <v>32</v>
      </c>
      <c r="I39" t="str">
        <f>PROPER(H39)</f>
        <v>Road Bikes</v>
      </c>
      <c r="J39" t="s">
        <v>33</v>
      </c>
      <c r="K39" t="s">
        <v>34</v>
      </c>
      <c r="L39" s="2">
        <v>44595</v>
      </c>
      <c r="M39">
        <f t="shared" si="0"/>
        <v>2</v>
      </c>
      <c r="N39">
        <f t="shared" si="1"/>
        <v>2022</v>
      </c>
      <c r="O39" s="1">
        <v>1260</v>
      </c>
      <c r="P39" s="1">
        <v>1800</v>
      </c>
      <c r="Q39">
        <v>3</v>
      </c>
      <c r="R39" s="1">
        <f t="shared" si="2"/>
        <v>5400</v>
      </c>
      <c r="S39" s="14">
        <f t="shared" si="3"/>
        <v>270</v>
      </c>
      <c r="T39" s="1">
        <f>R39+S39</f>
        <v>5670</v>
      </c>
      <c r="U39" t="s">
        <v>23</v>
      </c>
      <c r="V39" t="s">
        <v>35</v>
      </c>
      <c r="W39">
        <v>2003</v>
      </c>
      <c r="X39">
        <v>3003</v>
      </c>
      <c r="Y39" t="s">
        <v>36</v>
      </c>
      <c r="Z39" t="s">
        <v>26</v>
      </c>
      <c r="AA39">
        <v>18</v>
      </c>
    </row>
    <row r="40" spans="7:27">
      <c r="G40">
        <v>1185</v>
      </c>
      <c r="H40" t="s">
        <v>32</v>
      </c>
      <c r="I40" t="str">
        <f>PROPER(H40)</f>
        <v>Road Bikes</v>
      </c>
      <c r="J40" t="s">
        <v>100</v>
      </c>
      <c r="K40" t="s">
        <v>103</v>
      </c>
      <c r="L40" s="2">
        <v>44596</v>
      </c>
      <c r="M40">
        <f t="shared" si="0"/>
        <v>2</v>
      </c>
      <c r="N40">
        <f t="shared" si="1"/>
        <v>2022</v>
      </c>
      <c r="O40" s="1">
        <v>1365</v>
      </c>
      <c r="P40" s="1">
        <v>2100</v>
      </c>
      <c r="Q40">
        <v>1</v>
      </c>
      <c r="R40" s="1">
        <f t="shared" si="2"/>
        <v>2100</v>
      </c>
      <c r="S40" s="14">
        <f t="shared" si="3"/>
        <v>105</v>
      </c>
      <c r="T40" s="1">
        <f>R40+S40</f>
        <v>2205</v>
      </c>
      <c r="U40" t="s">
        <v>23</v>
      </c>
      <c r="V40" t="s">
        <v>24</v>
      </c>
      <c r="W40">
        <v>2064</v>
      </c>
      <c r="X40">
        <v>3064</v>
      </c>
      <c r="Y40" t="s">
        <v>104</v>
      </c>
      <c r="Z40" t="s">
        <v>31</v>
      </c>
      <c r="AA40">
        <v>20</v>
      </c>
    </row>
    <row r="41" spans="7:27">
      <c r="G41">
        <v>1193</v>
      </c>
      <c r="H41" t="s">
        <v>32</v>
      </c>
      <c r="I41" t="str">
        <f>PROPER(H41)</f>
        <v>Road Bikes</v>
      </c>
      <c r="J41" t="s">
        <v>33</v>
      </c>
      <c r="K41" t="s">
        <v>38</v>
      </c>
      <c r="L41" s="2">
        <v>44596</v>
      </c>
      <c r="M41">
        <f t="shared" si="0"/>
        <v>2</v>
      </c>
      <c r="N41">
        <f t="shared" si="1"/>
        <v>2022</v>
      </c>
      <c r="O41" s="1">
        <v>1470</v>
      </c>
      <c r="P41" s="1">
        <v>2100</v>
      </c>
      <c r="Q41">
        <v>1</v>
      </c>
      <c r="R41" s="1">
        <f t="shared" si="2"/>
        <v>2100</v>
      </c>
      <c r="S41" s="14">
        <f t="shared" si="3"/>
        <v>105</v>
      </c>
      <c r="T41" s="1">
        <f>R41+S41</f>
        <v>2205</v>
      </c>
      <c r="U41" t="s">
        <v>23</v>
      </c>
      <c r="V41" t="s">
        <v>24</v>
      </c>
      <c r="W41">
        <v>2004</v>
      </c>
      <c r="X41">
        <v>3004</v>
      </c>
      <c r="Y41" t="s">
        <v>39</v>
      </c>
      <c r="Z41" t="s">
        <v>31</v>
      </c>
      <c r="AA41">
        <v>16</v>
      </c>
    </row>
    <row r="42" spans="7:27">
      <c r="G42">
        <v>1186</v>
      </c>
      <c r="H42" t="s">
        <v>40</v>
      </c>
      <c r="I42" t="str">
        <f>PROPER(H42)</f>
        <v>Touring Bikes</v>
      </c>
      <c r="J42" t="s">
        <v>105</v>
      </c>
      <c r="K42" t="s">
        <v>106</v>
      </c>
      <c r="L42" s="2">
        <v>44597</v>
      </c>
      <c r="M42">
        <f t="shared" si="0"/>
        <v>2</v>
      </c>
      <c r="N42">
        <f t="shared" si="1"/>
        <v>2022</v>
      </c>
      <c r="O42" s="1">
        <v>1035</v>
      </c>
      <c r="P42" s="1">
        <v>1500</v>
      </c>
      <c r="Q42">
        <v>2</v>
      </c>
      <c r="R42" s="1">
        <f t="shared" si="2"/>
        <v>3000</v>
      </c>
      <c r="S42" s="14">
        <f t="shared" si="3"/>
        <v>150</v>
      </c>
      <c r="T42" s="1">
        <f>R42+S42</f>
        <v>3150</v>
      </c>
      <c r="U42" t="s">
        <v>28</v>
      </c>
      <c r="V42" t="s">
        <v>29</v>
      </c>
      <c r="W42">
        <v>2065</v>
      </c>
      <c r="X42">
        <v>3065</v>
      </c>
      <c r="Y42" t="s">
        <v>107</v>
      </c>
      <c r="Z42" t="s">
        <v>26</v>
      </c>
      <c r="AA42">
        <v>30</v>
      </c>
    </row>
    <row r="43" spans="7:27">
      <c r="G43">
        <v>1194</v>
      </c>
      <c r="H43" t="s">
        <v>40</v>
      </c>
      <c r="I43" t="str">
        <f>PROPER(H43)</f>
        <v>Touring Bikes</v>
      </c>
      <c r="J43" t="s">
        <v>41</v>
      </c>
      <c r="K43" t="s">
        <v>42</v>
      </c>
      <c r="L43" s="2">
        <v>44597</v>
      </c>
      <c r="M43">
        <f t="shared" si="0"/>
        <v>2</v>
      </c>
      <c r="N43">
        <f t="shared" si="1"/>
        <v>2022</v>
      </c>
      <c r="O43" s="1">
        <v>896.99999999999989</v>
      </c>
      <c r="P43" s="1">
        <v>1300</v>
      </c>
      <c r="Q43">
        <v>2</v>
      </c>
      <c r="R43" s="1">
        <f t="shared" si="2"/>
        <v>2600</v>
      </c>
      <c r="S43" s="14">
        <f t="shared" si="3"/>
        <v>130</v>
      </c>
      <c r="T43" s="1">
        <f>R43+S43</f>
        <v>2730</v>
      </c>
      <c r="U43" t="s">
        <v>28</v>
      </c>
      <c r="V43" t="s">
        <v>29</v>
      </c>
      <c r="W43">
        <v>2005</v>
      </c>
      <c r="X43">
        <v>3005</v>
      </c>
      <c r="Y43" t="s">
        <v>43</v>
      </c>
      <c r="Z43" t="s">
        <v>26</v>
      </c>
      <c r="AA43">
        <v>27</v>
      </c>
    </row>
    <row r="44" spans="7:27">
      <c r="G44">
        <v>1187</v>
      </c>
      <c r="H44" t="s">
        <v>40</v>
      </c>
      <c r="I44" t="str">
        <f>PROPER(H44)</f>
        <v>Touring Bikes</v>
      </c>
      <c r="J44" t="s">
        <v>105</v>
      </c>
      <c r="K44" t="s">
        <v>108</v>
      </c>
      <c r="L44" s="2">
        <v>44598</v>
      </c>
      <c r="M44">
        <f t="shared" si="0"/>
        <v>2</v>
      </c>
      <c r="N44">
        <f t="shared" si="1"/>
        <v>2022</v>
      </c>
      <c r="O44" s="1">
        <v>1242</v>
      </c>
      <c r="P44" s="1">
        <v>1800</v>
      </c>
      <c r="Q44">
        <v>1</v>
      </c>
      <c r="R44" s="1">
        <f t="shared" si="2"/>
        <v>1800</v>
      </c>
      <c r="S44" s="14">
        <f t="shared" si="3"/>
        <v>0</v>
      </c>
      <c r="T44" s="1">
        <f>R44+S44</f>
        <v>1800</v>
      </c>
      <c r="U44" t="s">
        <v>23</v>
      </c>
      <c r="V44" t="s">
        <v>24</v>
      </c>
      <c r="W44">
        <v>2066</v>
      </c>
      <c r="X44">
        <v>3066</v>
      </c>
      <c r="Y44" t="s">
        <v>109</v>
      </c>
      <c r="Z44" t="s">
        <v>31</v>
      </c>
      <c r="AA44">
        <v>28</v>
      </c>
    </row>
    <row r="45" spans="7:27">
      <c r="G45">
        <v>1195</v>
      </c>
      <c r="H45" t="s">
        <v>40</v>
      </c>
      <c r="I45" t="str">
        <f>PROPER(H45)</f>
        <v>Touring Bikes</v>
      </c>
      <c r="J45" t="s">
        <v>41</v>
      </c>
      <c r="K45" t="s">
        <v>44</v>
      </c>
      <c r="L45" s="2">
        <v>44598</v>
      </c>
      <c r="M45">
        <f t="shared" si="0"/>
        <v>2</v>
      </c>
      <c r="N45">
        <f t="shared" si="1"/>
        <v>2022</v>
      </c>
      <c r="O45" s="1">
        <v>1104</v>
      </c>
      <c r="P45" s="1">
        <v>1600</v>
      </c>
      <c r="Q45">
        <v>1</v>
      </c>
      <c r="R45" s="1">
        <f t="shared" si="2"/>
        <v>1600</v>
      </c>
      <c r="S45" s="14">
        <f t="shared" si="3"/>
        <v>0</v>
      </c>
      <c r="T45" s="1">
        <f>R45+S45</f>
        <v>1600</v>
      </c>
      <c r="U45" t="s">
        <v>23</v>
      </c>
      <c r="V45" t="s">
        <v>24</v>
      </c>
      <c r="W45">
        <v>2006</v>
      </c>
      <c r="X45">
        <v>3006</v>
      </c>
      <c r="Y45" t="s">
        <v>45</v>
      </c>
      <c r="Z45" t="s">
        <v>31</v>
      </c>
      <c r="AA45">
        <v>24</v>
      </c>
    </row>
    <row r="46" spans="7:27">
      <c r="G46">
        <v>1188</v>
      </c>
      <c r="H46" t="s">
        <v>94</v>
      </c>
      <c r="I46" t="str">
        <f>PROPER(H46)</f>
        <v>E-Bikes</v>
      </c>
      <c r="J46" t="s">
        <v>110</v>
      </c>
      <c r="K46" t="s">
        <v>111</v>
      </c>
      <c r="L46" s="2">
        <v>44599</v>
      </c>
      <c r="M46">
        <f t="shared" si="0"/>
        <v>2</v>
      </c>
      <c r="N46">
        <f t="shared" si="1"/>
        <v>2022</v>
      </c>
      <c r="O46" s="1">
        <v>2080</v>
      </c>
      <c r="P46" s="1">
        <v>3200</v>
      </c>
      <c r="Q46">
        <v>2</v>
      </c>
      <c r="R46" s="1">
        <f t="shared" si="2"/>
        <v>6400</v>
      </c>
      <c r="S46" s="14">
        <f t="shared" si="3"/>
        <v>320</v>
      </c>
      <c r="T46" s="1">
        <f>R46+S46</f>
        <v>6720</v>
      </c>
      <c r="U46" t="s">
        <v>28</v>
      </c>
      <c r="V46" t="s">
        <v>24</v>
      </c>
      <c r="W46">
        <v>2067</v>
      </c>
      <c r="X46">
        <v>3067</v>
      </c>
      <c r="Y46" t="s">
        <v>91</v>
      </c>
      <c r="Z46" t="s">
        <v>26</v>
      </c>
      <c r="AA46">
        <v>42</v>
      </c>
    </row>
    <row r="47" spans="7:27">
      <c r="G47">
        <v>1196</v>
      </c>
      <c r="H47" t="s">
        <v>20</v>
      </c>
      <c r="I47" t="str">
        <f>PROPER(H47)</f>
        <v>Mountain Bikes</v>
      </c>
      <c r="J47" t="s">
        <v>46</v>
      </c>
      <c r="K47" t="s">
        <v>47</v>
      </c>
      <c r="L47" s="2">
        <v>44599</v>
      </c>
      <c r="M47">
        <f t="shared" si="0"/>
        <v>2</v>
      </c>
      <c r="N47">
        <f t="shared" si="1"/>
        <v>2022</v>
      </c>
      <c r="O47" s="1">
        <v>1496</v>
      </c>
      <c r="P47" s="1">
        <v>2200</v>
      </c>
      <c r="Q47">
        <v>2</v>
      </c>
      <c r="R47" s="1">
        <f t="shared" si="2"/>
        <v>4400</v>
      </c>
      <c r="S47" s="14">
        <f t="shared" si="3"/>
        <v>220</v>
      </c>
      <c r="T47" s="1">
        <f>R47+S47</f>
        <v>4620</v>
      </c>
      <c r="U47" t="s">
        <v>28</v>
      </c>
      <c r="V47" t="s">
        <v>24</v>
      </c>
      <c r="W47">
        <v>2007</v>
      </c>
      <c r="X47">
        <v>3007</v>
      </c>
      <c r="Y47" t="s">
        <v>48</v>
      </c>
      <c r="Z47" t="s">
        <v>26</v>
      </c>
      <c r="AA47">
        <v>29</v>
      </c>
    </row>
    <row r="48" spans="7:27">
      <c r="G48">
        <v>1198</v>
      </c>
      <c r="H48" t="s">
        <v>20</v>
      </c>
      <c r="I48" t="str">
        <f>PROPER(H48)</f>
        <v>Mountain Bikes</v>
      </c>
      <c r="J48" t="s">
        <v>46</v>
      </c>
      <c r="K48" t="s">
        <v>47</v>
      </c>
      <c r="L48" s="2">
        <v>44599</v>
      </c>
      <c r="M48">
        <f t="shared" si="0"/>
        <v>2</v>
      </c>
      <c r="N48">
        <f t="shared" si="1"/>
        <v>2022</v>
      </c>
      <c r="O48" s="1">
        <v>1496</v>
      </c>
      <c r="P48" s="1">
        <v>2200</v>
      </c>
      <c r="Q48">
        <v>2</v>
      </c>
      <c r="R48" s="1">
        <f t="shared" si="2"/>
        <v>4400</v>
      </c>
      <c r="S48" s="14">
        <f t="shared" si="3"/>
        <v>220</v>
      </c>
      <c r="T48" s="1">
        <f>R48+S48</f>
        <v>4620</v>
      </c>
      <c r="U48" t="s">
        <v>28</v>
      </c>
      <c r="V48" t="s">
        <v>24</v>
      </c>
      <c r="W48">
        <v>2007</v>
      </c>
      <c r="X48">
        <v>3007</v>
      </c>
      <c r="Y48" t="s">
        <v>48</v>
      </c>
      <c r="Z48" t="s">
        <v>26</v>
      </c>
      <c r="AA48">
        <v>29</v>
      </c>
    </row>
    <row r="49" spans="7:27">
      <c r="G49">
        <v>1189</v>
      </c>
      <c r="H49" t="s">
        <v>94</v>
      </c>
      <c r="I49" t="str">
        <f>PROPER(H49)</f>
        <v>E-Bikes</v>
      </c>
      <c r="J49" t="s">
        <v>110</v>
      </c>
      <c r="K49" t="s">
        <v>112</v>
      </c>
      <c r="L49" s="2">
        <v>44600</v>
      </c>
      <c r="M49">
        <f t="shared" si="0"/>
        <v>2</v>
      </c>
      <c r="N49">
        <f t="shared" si="1"/>
        <v>2022</v>
      </c>
      <c r="O49" s="1">
        <v>2405</v>
      </c>
      <c r="P49" s="1">
        <v>3700</v>
      </c>
      <c r="Q49">
        <v>1</v>
      </c>
      <c r="R49" s="1">
        <f t="shared" si="2"/>
        <v>3700</v>
      </c>
      <c r="S49" s="14">
        <f t="shared" si="3"/>
        <v>185</v>
      </c>
      <c r="T49" s="1">
        <f>R49+S49</f>
        <v>3885</v>
      </c>
      <c r="U49" t="s">
        <v>23</v>
      </c>
      <c r="V49" t="s">
        <v>29</v>
      </c>
      <c r="W49">
        <v>2068</v>
      </c>
      <c r="X49">
        <v>3068</v>
      </c>
      <c r="Y49" t="s">
        <v>93</v>
      </c>
      <c r="Z49" t="s">
        <v>31</v>
      </c>
      <c r="AA49">
        <v>40</v>
      </c>
    </row>
    <row r="50" spans="7:27">
      <c r="G50">
        <v>1197</v>
      </c>
      <c r="H50" t="s">
        <v>20</v>
      </c>
      <c r="I50" t="str">
        <f>PROPER(H50)</f>
        <v>Mountain Bikes</v>
      </c>
      <c r="J50" t="s">
        <v>46</v>
      </c>
      <c r="K50" t="s">
        <v>49</v>
      </c>
      <c r="L50" s="2">
        <v>44600</v>
      </c>
      <c r="M50">
        <f t="shared" si="0"/>
        <v>2</v>
      </c>
      <c r="N50">
        <f t="shared" si="1"/>
        <v>2022</v>
      </c>
      <c r="O50" s="1">
        <v>1700.0000000000002</v>
      </c>
      <c r="P50" s="1">
        <v>2500</v>
      </c>
      <c r="Q50">
        <v>1</v>
      </c>
      <c r="R50" s="1">
        <f t="shared" si="2"/>
        <v>2500</v>
      </c>
      <c r="S50" s="14">
        <f t="shared" si="3"/>
        <v>125</v>
      </c>
      <c r="T50" s="1">
        <f>R50+S50</f>
        <v>2625</v>
      </c>
      <c r="U50" t="s">
        <v>23</v>
      </c>
      <c r="V50" t="s">
        <v>29</v>
      </c>
      <c r="W50">
        <v>2008</v>
      </c>
      <c r="X50">
        <v>3008</v>
      </c>
      <c r="Y50" t="s">
        <v>50</v>
      </c>
      <c r="Z50" t="s">
        <v>31</v>
      </c>
      <c r="AA50">
        <v>27</v>
      </c>
    </row>
    <row r="51" spans="7:27">
      <c r="G51">
        <v>1199</v>
      </c>
      <c r="H51" t="s">
        <v>20</v>
      </c>
      <c r="I51" t="str">
        <f>PROPER(H51)</f>
        <v>Mountain Bikes</v>
      </c>
      <c r="J51" t="s">
        <v>46</v>
      </c>
      <c r="K51" t="s">
        <v>49</v>
      </c>
      <c r="L51" s="2">
        <v>44600</v>
      </c>
      <c r="M51">
        <f t="shared" si="0"/>
        <v>2</v>
      </c>
      <c r="N51">
        <f t="shared" si="1"/>
        <v>2022</v>
      </c>
      <c r="O51" s="1">
        <v>1700.0000000000002</v>
      </c>
      <c r="P51" s="1">
        <v>2500</v>
      </c>
      <c r="Q51">
        <v>1</v>
      </c>
      <c r="R51" s="1">
        <f t="shared" si="2"/>
        <v>2500</v>
      </c>
      <c r="S51" s="14">
        <f t="shared" si="3"/>
        <v>125</v>
      </c>
      <c r="T51" s="1">
        <f>R51+S51</f>
        <v>2625</v>
      </c>
      <c r="U51" t="s">
        <v>23</v>
      </c>
      <c r="V51" t="s">
        <v>29</v>
      </c>
      <c r="W51">
        <v>2008</v>
      </c>
      <c r="X51">
        <v>3008</v>
      </c>
      <c r="Y51" t="s">
        <v>50</v>
      </c>
      <c r="Z51" t="s">
        <v>31</v>
      </c>
      <c r="AA51">
        <v>27</v>
      </c>
    </row>
    <row r="52" spans="7:27">
      <c r="G52">
        <v>1208</v>
      </c>
      <c r="H52" t="s">
        <v>20</v>
      </c>
      <c r="I52" t="str">
        <f>PROPER(H52)</f>
        <v>Mountain Bikes</v>
      </c>
      <c r="J52" t="s">
        <v>74</v>
      </c>
      <c r="K52" t="s">
        <v>75</v>
      </c>
      <c r="L52" s="2">
        <v>44603</v>
      </c>
      <c r="M52">
        <f t="shared" si="0"/>
        <v>2</v>
      </c>
      <c r="N52">
        <f t="shared" si="1"/>
        <v>2022</v>
      </c>
      <c r="O52" s="1">
        <v>780</v>
      </c>
      <c r="P52" s="1">
        <v>1300</v>
      </c>
      <c r="Q52">
        <v>2</v>
      </c>
      <c r="R52" s="1">
        <f t="shared" si="2"/>
        <v>2600</v>
      </c>
      <c r="S52" s="14">
        <f t="shared" si="3"/>
        <v>130</v>
      </c>
      <c r="T52" s="1">
        <f>R52+S52</f>
        <v>2730</v>
      </c>
      <c r="U52" t="s">
        <v>23</v>
      </c>
      <c r="V52" t="s">
        <v>24</v>
      </c>
      <c r="W52">
        <v>2041</v>
      </c>
      <c r="X52">
        <v>3041</v>
      </c>
      <c r="Y52" t="s">
        <v>76</v>
      </c>
      <c r="Z52" t="s">
        <v>26</v>
      </c>
      <c r="AA52">
        <v>32</v>
      </c>
    </row>
    <row r="53" spans="7:27">
      <c r="G53">
        <v>1209</v>
      </c>
      <c r="H53" t="s">
        <v>20</v>
      </c>
      <c r="I53" t="str">
        <f>PROPER(H53)</f>
        <v>Mountain Bikes</v>
      </c>
      <c r="J53" t="s">
        <v>74</v>
      </c>
      <c r="K53" t="s">
        <v>77</v>
      </c>
      <c r="L53" s="2">
        <v>44604</v>
      </c>
      <c r="M53">
        <f t="shared" si="0"/>
        <v>2</v>
      </c>
      <c r="N53">
        <f t="shared" si="1"/>
        <v>2022</v>
      </c>
      <c r="O53" s="1">
        <v>960</v>
      </c>
      <c r="P53" s="1">
        <v>1600</v>
      </c>
      <c r="Q53">
        <v>1</v>
      </c>
      <c r="R53" s="1">
        <f t="shared" si="2"/>
        <v>1600</v>
      </c>
      <c r="S53" s="14">
        <f t="shared" si="3"/>
        <v>0</v>
      </c>
      <c r="T53" s="1">
        <f>R53+S53</f>
        <v>1600</v>
      </c>
      <c r="U53" t="s">
        <v>28</v>
      </c>
      <c r="V53" t="s">
        <v>29</v>
      </c>
      <c r="W53">
        <v>2042</v>
      </c>
      <c r="X53">
        <v>3042</v>
      </c>
      <c r="Y53" t="s">
        <v>78</v>
      </c>
      <c r="Z53" t="s">
        <v>31</v>
      </c>
      <c r="AA53">
        <v>29</v>
      </c>
    </row>
    <row r="54" spans="7:27">
      <c r="G54">
        <v>1176</v>
      </c>
      <c r="H54" t="s">
        <v>32</v>
      </c>
      <c r="I54" t="str">
        <f>PROPER(H54)</f>
        <v>Road Bikes</v>
      </c>
      <c r="J54" t="s">
        <v>79</v>
      </c>
      <c r="K54" t="s">
        <v>80</v>
      </c>
      <c r="L54" s="2">
        <v>44605</v>
      </c>
      <c r="M54">
        <f t="shared" si="0"/>
        <v>2</v>
      </c>
      <c r="N54">
        <f t="shared" si="1"/>
        <v>2022</v>
      </c>
      <c r="O54" s="1">
        <v>1292</v>
      </c>
      <c r="P54" s="1">
        <v>1900</v>
      </c>
      <c r="Q54">
        <v>3</v>
      </c>
      <c r="R54" s="1">
        <f t="shared" si="2"/>
        <v>5700</v>
      </c>
      <c r="S54" s="14">
        <f t="shared" si="3"/>
        <v>285</v>
      </c>
      <c r="T54" s="1">
        <f>R54+S54</f>
        <v>5985</v>
      </c>
      <c r="U54" t="s">
        <v>23</v>
      </c>
      <c r="V54" t="s">
        <v>35</v>
      </c>
      <c r="W54">
        <v>2043</v>
      </c>
      <c r="X54">
        <v>3043</v>
      </c>
      <c r="Y54" t="s">
        <v>81</v>
      </c>
      <c r="Z54" t="s">
        <v>26</v>
      </c>
      <c r="AA54">
        <v>21</v>
      </c>
    </row>
    <row r="55" spans="7:27">
      <c r="G55">
        <v>1177</v>
      </c>
      <c r="H55" t="s">
        <v>32</v>
      </c>
      <c r="I55" t="str">
        <f>PROPER(H55)</f>
        <v>Road Bikes</v>
      </c>
      <c r="J55" t="s">
        <v>79</v>
      </c>
      <c r="K55" t="s">
        <v>82</v>
      </c>
      <c r="L55" s="2">
        <v>44606</v>
      </c>
      <c r="M55">
        <f t="shared" si="0"/>
        <v>2</v>
      </c>
      <c r="N55">
        <f t="shared" si="1"/>
        <v>2022</v>
      </c>
      <c r="O55" s="1">
        <v>1496</v>
      </c>
      <c r="P55" s="1">
        <v>2200</v>
      </c>
      <c r="Q55">
        <v>1</v>
      </c>
      <c r="R55" s="1">
        <f t="shared" si="2"/>
        <v>2200</v>
      </c>
      <c r="S55" s="14">
        <f t="shared" si="3"/>
        <v>110</v>
      </c>
      <c r="T55" s="1">
        <f>R55+S55</f>
        <v>2310</v>
      </c>
      <c r="U55" t="s">
        <v>23</v>
      </c>
      <c r="V55" t="s">
        <v>24</v>
      </c>
      <c r="W55">
        <v>2044</v>
      </c>
      <c r="X55">
        <v>3044</v>
      </c>
      <c r="Y55" t="s">
        <v>83</v>
      </c>
      <c r="Z55" t="s">
        <v>31</v>
      </c>
      <c r="AA55">
        <v>19</v>
      </c>
    </row>
    <row r="56" spans="7:27">
      <c r="G56">
        <v>1178</v>
      </c>
      <c r="H56" t="s">
        <v>40</v>
      </c>
      <c r="I56" t="str">
        <f>PROPER(H56)</f>
        <v>Touring Bikes</v>
      </c>
      <c r="J56" t="s">
        <v>84</v>
      </c>
      <c r="K56" t="s">
        <v>85</v>
      </c>
      <c r="L56" s="2">
        <v>44607</v>
      </c>
      <c r="M56">
        <f t="shared" si="0"/>
        <v>2</v>
      </c>
      <c r="N56">
        <f t="shared" si="1"/>
        <v>2022</v>
      </c>
      <c r="O56" s="1">
        <v>1340</v>
      </c>
      <c r="P56" s="1">
        <v>2000</v>
      </c>
      <c r="Q56">
        <v>2</v>
      </c>
      <c r="R56" s="1">
        <f t="shared" si="2"/>
        <v>4000</v>
      </c>
      <c r="S56" s="14">
        <f t="shared" si="3"/>
        <v>200</v>
      </c>
      <c r="T56" s="1">
        <f>R56+S56</f>
        <v>4200</v>
      </c>
      <c r="U56" t="s">
        <v>28</v>
      </c>
      <c r="V56" t="s">
        <v>29</v>
      </c>
      <c r="W56">
        <v>2045</v>
      </c>
      <c r="X56">
        <v>3045</v>
      </c>
      <c r="Y56" t="s">
        <v>86</v>
      </c>
      <c r="Z56" t="s">
        <v>26</v>
      </c>
      <c r="AA56">
        <v>36</v>
      </c>
    </row>
    <row r="57" spans="7:27">
      <c r="G57">
        <v>1179</v>
      </c>
      <c r="H57" t="s">
        <v>40</v>
      </c>
      <c r="I57" t="str">
        <f>PROPER(H57)</f>
        <v>Touring Bikes</v>
      </c>
      <c r="J57" t="s">
        <v>84</v>
      </c>
      <c r="K57" t="s">
        <v>87</v>
      </c>
      <c r="L57" s="2">
        <v>44608</v>
      </c>
      <c r="M57">
        <f t="shared" si="0"/>
        <v>2</v>
      </c>
      <c r="N57">
        <f t="shared" si="1"/>
        <v>2022</v>
      </c>
      <c r="O57" s="1">
        <v>1541</v>
      </c>
      <c r="P57" s="1">
        <v>2300</v>
      </c>
      <c r="Q57">
        <v>1</v>
      </c>
      <c r="R57" s="1">
        <f t="shared" si="2"/>
        <v>2300</v>
      </c>
      <c r="S57" s="14">
        <f t="shared" si="3"/>
        <v>115</v>
      </c>
      <c r="T57" s="1">
        <f>R57+S57</f>
        <v>2415</v>
      </c>
      <c r="U57" t="s">
        <v>23</v>
      </c>
      <c r="V57" t="s">
        <v>24</v>
      </c>
      <c r="W57">
        <v>2046</v>
      </c>
      <c r="X57">
        <v>3046</v>
      </c>
      <c r="Y57" t="s">
        <v>88</v>
      </c>
      <c r="Z57" t="s">
        <v>31</v>
      </c>
      <c r="AA57">
        <v>34</v>
      </c>
    </row>
    <row r="58" spans="7:27">
      <c r="G58">
        <v>1180</v>
      </c>
      <c r="H58" t="s">
        <v>20</v>
      </c>
      <c r="I58" t="str">
        <f>PROPER(H58)</f>
        <v>Mountain Bikes</v>
      </c>
      <c r="J58" t="s">
        <v>89</v>
      </c>
      <c r="K58" t="s">
        <v>90</v>
      </c>
      <c r="L58" s="2">
        <v>44609</v>
      </c>
      <c r="M58">
        <f t="shared" si="0"/>
        <v>2</v>
      </c>
      <c r="N58">
        <f t="shared" si="1"/>
        <v>2022</v>
      </c>
      <c r="O58" s="1">
        <v>2250</v>
      </c>
      <c r="P58" s="1">
        <v>3000</v>
      </c>
      <c r="Q58">
        <v>2</v>
      </c>
      <c r="R58" s="1">
        <f t="shared" si="2"/>
        <v>6000</v>
      </c>
      <c r="S58" s="14">
        <f t="shared" si="3"/>
        <v>300</v>
      </c>
      <c r="T58" s="1">
        <f>R58+S58</f>
        <v>6300</v>
      </c>
      <c r="U58" t="s">
        <v>28</v>
      </c>
      <c r="V58" t="s">
        <v>24</v>
      </c>
      <c r="W58">
        <v>2047</v>
      </c>
      <c r="X58">
        <v>3047</v>
      </c>
      <c r="Y58" t="s">
        <v>91</v>
      </c>
      <c r="Z58" t="s">
        <v>26</v>
      </c>
      <c r="AA58">
        <v>40</v>
      </c>
    </row>
    <row r="59" spans="7:27">
      <c r="G59">
        <v>1181</v>
      </c>
      <c r="H59" t="s">
        <v>20</v>
      </c>
      <c r="I59" t="str">
        <f>PROPER(H59)</f>
        <v>Mountain Bikes</v>
      </c>
      <c r="J59" t="s">
        <v>89</v>
      </c>
      <c r="K59" t="s">
        <v>92</v>
      </c>
      <c r="L59" s="2">
        <v>44610</v>
      </c>
      <c r="M59">
        <f t="shared" si="0"/>
        <v>2</v>
      </c>
      <c r="N59">
        <f t="shared" si="1"/>
        <v>2022</v>
      </c>
      <c r="O59" s="1">
        <v>2625</v>
      </c>
      <c r="P59" s="1">
        <v>3500</v>
      </c>
      <c r="Q59">
        <v>1</v>
      </c>
      <c r="R59" s="1">
        <f t="shared" si="2"/>
        <v>3500</v>
      </c>
      <c r="S59" s="14">
        <f t="shared" si="3"/>
        <v>175</v>
      </c>
      <c r="T59" s="1">
        <f>R59+S59</f>
        <v>3675</v>
      </c>
      <c r="U59" t="s">
        <v>23</v>
      </c>
      <c r="V59" t="s">
        <v>29</v>
      </c>
      <c r="W59">
        <v>2048</v>
      </c>
      <c r="X59">
        <v>3048</v>
      </c>
      <c r="Y59" t="s">
        <v>93</v>
      </c>
      <c r="Z59" t="s">
        <v>31</v>
      </c>
      <c r="AA59">
        <v>38</v>
      </c>
    </row>
    <row r="60" spans="7:27">
      <c r="G60">
        <v>1200</v>
      </c>
      <c r="H60" t="s">
        <v>20</v>
      </c>
      <c r="I60" t="str">
        <f>PROPER(H60)</f>
        <v>Mountain Bikes</v>
      </c>
      <c r="J60" t="s">
        <v>51</v>
      </c>
      <c r="K60" t="s">
        <v>52</v>
      </c>
      <c r="L60" s="2">
        <v>44613</v>
      </c>
      <c r="M60">
        <f t="shared" si="0"/>
        <v>2</v>
      </c>
      <c r="N60">
        <f t="shared" si="1"/>
        <v>2022</v>
      </c>
      <c r="O60" s="1">
        <v>737</v>
      </c>
      <c r="P60" s="1">
        <v>1100</v>
      </c>
      <c r="Q60">
        <v>2</v>
      </c>
      <c r="R60" s="1">
        <f t="shared" si="2"/>
        <v>2200</v>
      </c>
      <c r="S60" s="14">
        <f t="shared" si="3"/>
        <v>110</v>
      </c>
      <c r="T60" s="1">
        <f>R60+S60</f>
        <v>2310</v>
      </c>
      <c r="U60" t="s">
        <v>23</v>
      </c>
      <c r="V60" t="s">
        <v>24</v>
      </c>
      <c r="W60">
        <v>2021</v>
      </c>
      <c r="X60">
        <v>3021</v>
      </c>
      <c r="Y60" t="s">
        <v>53</v>
      </c>
      <c r="Z60" t="s">
        <v>26</v>
      </c>
      <c r="AA60">
        <v>24</v>
      </c>
    </row>
    <row r="61" spans="7:27">
      <c r="G61">
        <v>1201</v>
      </c>
      <c r="H61" t="s">
        <v>20</v>
      </c>
      <c r="I61" t="str">
        <f>PROPER(H61)</f>
        <v>Mountain Bikes</v>
      </c>
      <c r="J61" t="s">
        <v>51</v>
      </c>
      <c r="K61" t="s">
        <v>54</v>
      </c>
      <c r="L61" s="2">
        <v>44614</v>
      </c>
      <c r="M61">
        <f t="shared" si="0"/>
        <v>2</v>
      </c>
      <c r="N61">
        <f t="shared" si="1"/>
        <v>2022</v>
      </c>
      <c r="O61" s="1">
        <v>938</v>
      </c>
      <c r="P61" s="1">
        <v>1400</v>
      </c>
      <c r="Q61">
        <v>1</v>
      </c>
      <c r="R61" s="1">
        <f t="shared" si="2"/>
        <v>1400</v>
      </c>
      <c r="S61" s="14">
        <f t="shared" si="3"/>
        <v>0</v>
      </c>
      <c r="T61" s="1">
        <f>R61+S61</f>
        <v>1400</v>
      </c>
      <c r="U61" t="s">
        <v>28</v>
      </c>
      <c r="V61" t="s">
        <v>29</v>
      </c>
      <c r="W61">
        <v>2022</v>
      </c>
      <c r="X61">
        <v>3022</v>
      </c>
      <c r="Y61" t="s">
        <v>55</v>
      </c>
      <c r="Z61" t="s">
        <v>31</v>
      </c>
      <c r="AA61">
        <v>21</v>
      </c>
    </row>
    <row r="62" spans="7:27">
      <c r="G62">
        <v>1202</v>
      </c>
      <c r="H62" t="s">
        <v>32</v>
      </c>
      <c r="I62" t="str">
        <f>PROPER(H62)</f>
        <v>Road Bikes</v>
      </c>
      <c r="J62" t="s">
        <v>57</v>
      </c>
      <c r="K62" t="s">
        <v>58</v>
      </c>
      <c r="L62" s="2">
        <v>44615</v>
      </c>
      <c r="M62">
        <f t="shared" si="0"/>
        <v>2</v>
      </c>
      <c r="N62">
        <f t="shared" si="1"/>
        <v>2022</v>
      </c>
      <c r="O62" s="1">
        <v>1190</v>
      </c>
      <c r="P62" s="1">
        <v>1700</v>
      </c>
      <c r="Q62">
        <v>3</v>
      </c>
      <c r="R62" s="1">
        <f t="shared" si="2"/>
        <v>5100</v>
      </c>
      <c r="S62" s="14">
        <f t="shared" si="3"/>
        <v>255</v>
      </c>
      <c r="T62" s="1">
        <f>R62+S62</f>
        <v>5355</v>
      </c>
      <c r="U62" t="s">
        <v>23</v>
      </c>
      <c r="V62" t="s">
        <v>35</v>
      </c>
      <c r="W62">
        <v>2023</v>
      </c>
      <c r="X62">
        <v>3023</v>
      </c>
      <c r="Y62" t="s">
        <v>59</v>
      </c>
      <c r="Z62" t="s">
        <v>26</v>
      </c>
      <c r="AA62">
        <v>20</v>
      </c>
    </row>
    <row r="63" spans="7:27">
      <c r="G63">
        <v>1203</v>
      </c>
      <c r="H63" t="s">
        <v>32</v>
      </c>
      <c r="I63" t="str">
        <f>PROPER(H63)</f>
        <v>Road Bikes</v>
      </c>
      <c r="J63" t="s">
        <v>57</v>
      </c>
      <c r="K63" t="s">
        <v>61</v>
      </c>
      <c r="L63" s="2">
        <v>44616</v>
      </c>
      <c r="M63">
        <f t="shared" si="0"/>
        <v>2</v>
      </c>
      <c r="N63">
        <f t="shared" si="1"/>
        <v>2022</v>
      </c>
      <c r="O63" s="1">
        <v>1400</v>
      </c>
      <c r="P63" s="1">
        <v>2000</v>
      </c>
      <c r="Q63">
        <v>1</v>
      </c>
      <c r="R63" s="1">
        <f t="shared" si="2"/>
        <v>2000</v>
      </c>
      <c r="S63" s="14">
        <f t="shared" si="3"/>
        <v>0</v>
      </c>
      <c r="T63" s="1">
        <f>R63+S63</f>
        <v>2000</v>
      </c>
      <c r="U63" t="s">
        <v>23</v>
      </c>
      <c r="V63" t="s">
        <v>24</v>
      </c>
      <c r="W63">
        <v>2024</v>
      </c>
      <c r="X63">
        <v>3024</v>
      </c>
      <c r="Y63" t="s">
        <v>62</v>
      </c>
      <c r="Z63" t="s">
        <v>31</v>
      </c>
      <c r="AA63">
        <v>18</v>
      </c>
    </row>
    <row r="64" spans="7:27">
      <c r="G64">
        <v>1204</v>
      </c>
      <c r="H64" t="s">
        <v>40</v>
      </c>
      <c r="I64" t="str">
        <f>PROPER(H64)</f>
        <v>Touring Bikes</v>
      </c>
      <c r="J64" t="s">
        <v>64</v>
      </c>
      <c r="K64" t="s">
        <v>65</v>
      </c>
      <c r="L64" s="2">
        <v>44617</v>
      </c>
      <c r="M64">
        <f t="shared" si="0"/>
        <v>2</v>
      </c>
      <c r="N64">
        <f t="shared" si="1"/>
        <v>2022</v>
      </c>
      <c r="O64" s="1">
        <v>975</v>
      </c>
      <c r="P64" s="1">
        <v>1500</v>
      </c>
      <c r="Q64">
        <v>2</v>
      </c>
      <c r="R64" s="1">
        <f t="shared" si="2"/>
        <v>3000</v>
      </c>
      <c r="S64" s="14">
        <f t="shared" si="3"/>
        <v>150</v>
      </c>
      <c r="T64" s="1">
        <f>R64+S64</f>
        <v>3150</v>
      </c>
      <c r="U64" t="s">
        <v>28</v>
      </c>
      <c r="V64" t="s">
        <v>29</v>
      </c>
      <c r="W64">
        <v>2025</v>
      </c>
      <c r="X64">
        <v>3025</v>
      </c>
      <c r="Y64" t="s">
        <v>66</v>
      </c>
      <c r="Z64" t="s">
        <v>26</v>
      </c>
      <c r="AA64">
        <v>28</v>
      </c>
    </row>
    <row r="65" spans="7:27">
      <c r="G65">
        <v>1205</v>
      </c>
      <c r="H65" t="s">
        <v>40</v>
      </c>
      <c r="I65" t="str">
        <f>PROPER(H65)</f>
        <v>Touring Bikes</v>
      </c>
      <c r="J65" t="s">
        <v>64</v>
      </c>
      <c r="K65" t="s">
        <v>67</v>
      </c>
      <c r="L65" s="2">
        <v>44618</v>
      </c>
      <c r="M65">
        <f t="shared" si="0"/>
        <v>2</v>
      </c>
      <c r="N65">
        <f t="shared" si="1"/>
        <v>2022</v>
      </c>
      <c r="O65" s="1">
        <v>1170</v>
      </c>
      <c r="P65" s="1">
        <v>1800</v>
      </c>
      <c r="Q65">
        <v>1</v>
      </c>
      <c r="R65" s="1">
        <f t="shared" si="2"/>
        <v>1800</v>
      </c>
      <c r="S65" s="14">
        <f t="shared" si="3"/>
        <v>0</v>
      </c>
      <c r="T65" s="1">
        <f>R65+S65</f>
        <v>1800</v>
      </c>
      <c r="U65" t="s">
        <v>23</v>
      </c>
      <c r="V65" t="s">
        <v>24</v>
      </c>
      <c r="W65">
        <v>2026</v>
      </c>
      <c r="X65">
        <v>3026</v>
      </c>
      <c r="Y65" t="s">
        <v>68</v>
      </c>
      <c r="Z65" t="s">
        <v>31</v>
      </c>
      <c r="AA65">
        <v>26</v>
      </c>
    </row>
    <row r="66" spans="7:27">
      <c r="G66">
        <v>1206</v>
      </c>
      <c r="H66" t="s">
        <v>20</v>
      </c>
      <c r="I66" t="str">
        <f>PROPER(H66)</f>
        <v>Mountain Bikes</v>
      </c>
      <c r="J66" t="s">
        <v>69</v>
      </c>
      <c r="K66" t="s">
        <v>70</v>
      </c>
      <c r="L66" s="2">
        <v>44619</v>
      </c>
      <c r="M66">
        <f t="shared" si="0"/>
        <v>2</v>
      </c>
      <c r="N66">
        <f t="shared" si="1"/>
        <v>2022</v>
      </c>
      <c r="O66" s="1">
        <v>1656</v>
      </c>
      <c r="P66" s="1">
        <v>2300</v>
      </c>
      <c r="Q66">
        <v>2</v>
      </c>
      <c r="R66" s="1">
        <f t="shared" si="2"/>
        <v>4600</v>
      </c>
      <c r="S66" s="14">
        <f t="shared" si="3"/>
        <v>230</v>
      </c>
      <c r="T66" s="1">
        <f>R66+S66</f>
        <v>4830</v>
      </c>
      <c r="U66" t="s">
        <v>28</v>
      </c>
      <c r="V66" t="s">
        <v>24</v>
      </c>
      <c r="W66">
        <v>2027</v>
      </c>
      <c r="X66">
        <v>3027</v>
      </c>
      <c r="Y66" t="s">
        <v>71</v>
      </c>
      <c r="Z66" t="s">
        <v>26</v>
      </c>
      <c r="AA66">
        <v>30</v>
      </c>
    </row>
    <row r="67" spans="7:27">
      <c r="G67">
        <v>1207</v>
      </c>
      <c r="H67" t="s">
        <v>20</v>
      </c>
      <c r="I67" t="str">
        <f>PROPER(H67)</f>
        <v>Mountain Bikes</v>
      </c>
      <c r="J67" t="s">
        <v>69</v>
      </c>
      <c r="K67" t="s">
        <v>72</v>
      </c>
      <c r="L67" s="2">
        <v>44620</v>
      </c>
      <c r="M67">
        <f t="shared" ref="M67:M130" si="5">MONTH(L67)</f>
        <v>2</v>
      </c>
      <c r="N67">
        <f t="shared" ref="N67:N130" si="6">YEAR(L67)</f>
        <v>2022</v>
      </c>
      <c r="O67" s="1">
        <v>1872</v>
      </c>
      <c r="P67" s="1">
        <v>2600</v>
      </c>
      <c r="Q67">
        <v>1</v>
      </c>
      <c r="R67" s="1">
        <f t="shared" ref="R67:R130" si="7">P67*Q67</f>
        <v>2600</v>
      </c>
      <c r="S67" s="14">
        <f t="shared" ref="S67:S130" si="8">IF(R67&gt;2000,R67*5%,0)</f>
        <v>130</v>
      </c>
      <c r="T67" s="1">
        <f>R67+S67</f>
        <v>2730</v>
      </c>
      <c r="U67" t="s">
        <v>23</v>
      </c>
      <c r="V67" t="s">
        <v>29</v>
      </c>
      <c r="W67">
        <v>2028</v>
      </c>
      <c r="X67">
        <v>3028</v>
      </c>
      <c r="Y67" t="s">
        <v>73</v>
      </c>
      <c r="Z67" t="s">
        <v>31</v>
      </c>
      <c r="AA67">
        <v>28</v>
      </c>
    </row>
    <row r="68" spans="7:27">
      <c r="G68">
        <v>1216</v>
      </c>
      <c r="H68" t="s">
        <v>20</v>
      </c>
      <c r="I68" t="str">
        <f>PROPER(H68)</f>
        <v>Mountain Bikes</v>
      </c>
      <c r="J68" t="s">
        <v>21</v>
      </c>
      <c r="K68" t="s">
        <v>22</v>
      </c>
      <c r="L68" s="2">
        <v>44621</v>
      </c>
      <c r="M68">
        <f t="shared" si="5"/>
        <v>3</v>
      </c>
      <c r="N68">
        <f t="shared" si="6"/>
        <v>2022</v>
      </c>
      <c r="O68" s="1">
        <v>840</v>
      </c>
      <c r="P68" s="1">
        <v>1200</v>
      </c>
      <c r="Q68">
        <v>2</v>
      </c>
      <c r="R68" s="1">
        <f t="shared" si="7"/>
        <v>2400</v>
      </c>
      <c r="S68" s="14">
        <f t="shared" si="8"/>
        <v>120</v>
      </c>
      <c r="T68" s="1">
        <f>R68+S68</f>
        <v>2520</v>
      </c>
      <c r="U68" t="s">
        <v>23</v>
      </c>
      <c r="V68" t="s">
        <v>24</v>
      </c>
      <c r="W68">
        <v>2001</v>
      </c>
      <c r="X68">
        <v>3001</v>
      </c>
      <c r="Y68" t="s">
        <v>25</v>
      </c>
      <c r="Z68" t="s">
        <v>26</v>
      </c>
      <c r="AA68">
        <v>25</v>
      </c>
    </row>
    <row r="69" spans="7:27">
      <c r="G69">
        <v>1240</v>
      </c>
      <c r="H69" t="s">
        <v>94</v>
      </c>
      <c r="I69" t="str">
        <f>PROPER(H69)</f>
        <v>E-Bikes</v>
      </c>
      <c r="J69" t="s">
        <v>95</v>
      </c>
      <c r="K69" t="s">
        <v>96</v>
      </c>
      <c r="L69" s="2">
        <v>44621</v>
      </c>
      <c r="M69">
        <f t="shared" si="5"/>
        <v>3</v>
      </c>
      <c r="N69">
        <f t="shared" si="6"/>
        <v>2022</v>
      </c>
      <c r="O69" s="1">
        <v>1460</v>
      </c>
      <c r="P69" s="1">
        <v>2000</v>
      </c>
      <c r="Q69">
        <v>2</v>
      </c>
      <c r="R69" s="1">
        <f t="shared" si="7"/>
        <v>4000</v>
      </c>
      <c r="S69" s="14">
        <f t="shared" si="8"/>
        <v>200</v>
      </c>
      <c r="T69" s="1">
        <f>R69+S69</f>
        <v>4200</v>
      </c>
      <c r="U69" t="s">
        <v>23</v>
      </c>
      <c r="V69" t="s">
        <v>24</v>
      </c>
      <c r="W69">
        <v>2061</v>
      </c>
      <c r="X69">
        <v>3061</v>
      </c>
      <c r="Y69" t="s">
        <v>97</v>
      </c>
      <c r="Z69" t="s">
        <v>26</v>
      </c>
      <c r="AA69">
        <v>35</v>
      </c>
    </row>
    <row r="70" spans="7:27">
      <c r="G70">
        <v>1217</v>
      </c>
      <c r="H70" t="s">
        <v>20</v>
      </c>
      <c r="I70" t="str">
        <f>PROPER(H70)</f>
        <v>Mountain Bikes</v>
      </c>
      <c r="J70" t="s">
        <v>21</v>
      </c>
      <c r="K70" t="s">
        <v>27</v>
      </c>
      <c r="L70" s="2">
        <v>44622</v>
      </c>
      <c r="M70">
        <f t="shared" si="5"/>
        <v>3</v>
      </c>
      <c r="N70">
        <f t="shared" si="6"/>
        <v>2022</v>
      </c>
      <c r="O70" s="1">
        <v>1050</v>
      </c>
      <c r="P70" s="1">
        <v>1500</v>
      </c>
      <c r="Q70">
        <v>1</v>
      </c>
      <c r="R70" s="1">
        <f t="shared" si="7"/>
        <v>1500</v>
      </c>
      <c r="S70" s="14">
        <f t="shared" si="8"/>
        <v>0</v>
      </c>
      <c r="T70" s="1">
        <f>R70+S70</f>
        <v>1500</v>
      </c>
      <c r="U70" t="s">
        <v>28</v>
      </c>
      <c r="V70" t="s">
        <v>29</v>
      </c>
      <c r="W70">
        <v>2002</v>
      </c>
      <c r="X70">
        <v>3002</v>
      </c>
      <c r="Y70" t="s">
        <v>30</v>
      </c>
      <c r="Z70" t="s">
        <v>31</v>
      </c>
      <c r="AA70">
        <v>22</v>
      </c>
    </row>
    <row r="71" spans="7:27">
      <c r="G71">
        <v>1241</v>
      </c>
      <c r="H71" t="s">
        <v>94</v>
      </c>
      <c r="I71" t="str">
        <f>PROPER(H71)</f>
        <v>E-Bikes</v>
      </c>
      <c r="J71" t="s">
        <v>95</v>
      </c>
      <c r="K71" t="s">
        <v>98</v>
      </c>
      <c r="L71" s="2">
        <v>44622</v>
      </c>
      <c r="M71">
        <f t="shared" si="5"/>
        <v>3</v>
      </c>
      <c r="N71">
        <f t="shared" si="6"/>
        <v>2022</v>
      </c>
      <c r="O71" s="1">
        <v>1825</v>
      </c>
      <c r="P71" s="1">
        <v>2500</v>
      </c>
      <c r="Q71">
        <v>1</v>
      </c>
      <c r="R71" s="1">
        <f t="shared" si="7"/>
        <v>2500</v>
      </c>
      <c r="S71" s="14">
        <f t="shared" si="8"/>
        <v>125</v>
      </c>
      <c r="T71" s="1">
        <f>R71+S71</f>
        <v>2625</v>
      </c>
      <c r="U71" t="s">
        <v>28</v>
      </c>
      <c r="V71" t="s">
        <v>29</v>
      </c>
      <c r="W71">
        <v>2062</v>
      </c>
      <c r="X71">
        <v>3062</v>
      </c>
      <c r="Y71" t="s">
        <v>99</v>
      </c>
      <c r="Z71" t="s">
        <v>31</v>
      </c>
      <c r="AA71">
        <v>33</v>
      </c>
    </row>
    <row r="72" spans="7:27">
      <c r="G72">
        <v>1218</v>
      </c>
      <c r="H72" t="s">
        <v>32</v>
      </c>
      <c r="I72" t="str">
        <f>PROPER(H72)</f>
        <v>Road Bikes</v>
      </c>
      <c r="J72" t="s">
        <v>33</v>
      </c>
      <c r="K72" t="s">
        <v>34</v>
      </c>
      <c r="L72" s="2">
        <v>44623</v>
      </c>
      <c r="M72">
        <f t="shared" si="5"/>
        <v>3</v>
      </c>
      <c r="N72">
        <f t="shared" si="6"/>
        <v>2022</v>
      </c>
      <c r="O72" s="1">
        <v>1260</v>
      </c>
      <c r="P72" s="1">
        <v>1800</v>
      </c>
      <c r="Q72">
        <v>3</v>
      </c>
      <c r="R72" s="1">
        <f t="shared" si="7"/>
        <v>5400</v>
      </c>
      <c r="S72" s="14">
        <f t="shared" si="8"/>
        <v>270</v>
      </c>
      <c r="T72" s="1">
        <f>R72+S72</f>
        <v>5670</v>
      </c>
      <c r="U72" t="s">
        <v>23</v>
      </c>
      <c r="V72" t="s">
        <v>35</v>
      </c>
      <c r="W72">
        <v>2003</v>
      </c>
      <c r="X72">
        <v>3003</v>
      </c>
      <c r="Y72" t="s">
        <v>36</v>
      </c>
      <c r="Z72" t="s">
        <v>26</v>
      </c>
      <c r="AA72">
        <v>18</v>
      </c>
    </row>
    <row r="73" spans="7:27">
      <c r="G73">
        <v>1242</v>
      </c>
      <c r="H73" t="s">
        <v>32</v>
      </c>
      <c r="I73" t="str">
        <f>PROPER(H73)</f>
        <v>Road Bikes</v>
      </c>
      <c r="J73" t="s">
        <v>100</v>
      </c>
      <c r="K73" t="s">
        <v>101</v>
      </c>
      <c r="L73" s="2">
        <v>44623</v>
      </c>
      <c r="M73">
        <f t="shared" si="5"/>
        <v>3</v>
      </c>
      <c r="N73">
        <f t="shared" si="6"/>
        <v>2022</v>
      </c>
      <c r="O73" s="1">
        <v>1105</v>
      </c>
      <c r="P73" s="1">
        <v>1700</v>
      </c>
      <c r="Q73">
        <v>3</v>
      </c>
      <c r="R73" s="1">
        <f t="shared" si="7"/>
        <v>5100</v>
      </c>
      <c r="S73" s="14">
        <f t="shared" si="8"/>
        <v>255</v>
      </c>
      <c r="T73" s="1">
        <f>R73+S73</f>
        <v>5355</v>
      </c>
      <c r="U73" t="s">
        <v>23</v>
      </c>
      <c r="V73" t="s">
        <v>35</v>
      </c>
      <c r="W73">
        <v>2063</v>
      </c>
      <c r="X73">
        <v>3063</v>
      </c>
      <c r="Y73" t="s">
        <v>102</v>
      </c>
      <c r="Z73" t="s">
        <v>26</v>
      </c>
      <c r="AA73">
        <v>22</v>
      </c>
    </row>
    <row r="74" spans="7:27">
      <c r="G74">
        <v>1219</v>
      </c>
      <c r="H74" t="s">
        <v>32</v>
      </c>
      <c r="I74" t="str">
        <f>PROPER(H74)</f>
        <v>Road Bikes</v>
      </c>
      <c r="J74" t="s">
        <v>33</v>
      </c>
      <c r="K74" t="s">
        <v>38</v>
      </c>
      <c r="L74" s="2">
        <v>44624</v>
      </c>
      <c r="M74">
        <f t="shared" si="5"/>
        <v>3</v>
      </c>
      <c r="N74">
        <f t="shared" si="6"/>
        <v>2022</v>
      </c>
      <c r="O74" s="1">
        <v>1470</v>
      </c>
      <c r="P74" s="1">
        <v>2100</v>
      </c>
      <c r="Q74">
        <v>1</v>
      </c>
      <c r="R74" s="1">
        <f t="shared" si="7"/>
        <v>2100</v>
      </c>
      <c r="S74" s="14">
        <f t="shared" si="8"/>
        <v>105</v>
      </c>
      <c r="T74" s="1">
        <f>R74+S74</f>
        <v>2205</v>
      </c>
      <c r="U74" t="s">
        <v>23</v>
      </c>
      <c r="V74" t="s">
        <v>24</v>
      </c>
      <c r="W74">
        <v>2004</v>
      </c>
      <c r="X74">
        <v>3004</v>
      </c>
      <c r="Y74" t="s">
        <v>39</v>
      </c>
      <c r="Z74" t="s">
        <v>31</v>
      </c>
      <c r="AA74">
        <v>16</v>
      </c>
    </row>
    <row r="75" spans="7:27">
      <c r="G75">
        <v>1243</v>
      </c>
      <c r="H75" t="s">
        <v>32</v>
      </c>
      <c r="I75" t="str">
        <f>PROPER(H75)</f>
        <v>Road Bikes</v>
      </c>
      <c r="J75" t="s">
        <v>100</v>
      </c>
      <c r="K75" t="s">
        <v>103</v>
      </c>
      <c r="L75" s="2">
        <v>44624</v>
      </c>
      <c r="M75">
        <f t="shared" si="5"/>
        <v>3</v>
      </c>
      <c r="N75">
        <f t="shared" si="6"/>
        <v>2022</v>
      </c>
      <c r="O75" s="1">
        <v>1365</v>
      </c>
      <c r="P75" s="1">
        <v>2100</v>
      </c>
      <c r="Q75">
        <v>1</v>
      </c>
      <c r="R75" s="1">
        <f t="shared" si="7"/>
        <v>2100</v>
      </c>
      <c r="S75" s="14">
        <f t="shared" si="8"/>
        <v>105</v>
      </c>
      <c r="T75" s="1">
        <f>R75+S75</f>
        <v>2205</v>
      </c>
      <c r="U75" t="s">
        <v>23</v>
      </c>
      <c r="V75" t="s">
        <v>24</v>
      </c>
      <c r="W75">
        <v>2064</v>
      </c>
      <c r="X75">
        <v>3064</v>
      </c>
      <c r="Y75" t="s">
        <v>104</v>
      </c>
      <c r="Z75" t="s">
        <v>31</v>
      </c>
      <c r="AA75">
        <v>20</v>
      </c>
    </row>
    <row r="76" spans="7:27">
      <c r="G76">
        <v>1220</v>
      </c>
      <c r="H76" t="s">
        <v>40</v>
      </c>
      <c r="I76" t="str">
        <f>PROPER(H76)</f>
        <v>Touring Bikes</v>
      </c>
      <c r="J76" t="s">
        <v>41</v>
      </c>
      <c r="K76" t="s">
        <v>42</v>
      </c>
      <c r="L76" s="2">
        <v>44625</v>
      </c>
      <c r="M76">
        <f t="shared" si="5"/>
        <v>3</v>
      </c>
      <c r="N76">
        <f t="shared" si="6"/>
        <v>2022</v>
      </c>
      <c r="O76" s="1">
        <v>896.99999999999989</v>
      </c>
      <c r="P76" s="1">
        <v>1300</v>
      </c>
      <c r="Q76">
        <v>2</v>
      </c>
      <c r="R76" s="1">
        <f t="shared" si="7"/>
        <v>2600</v>
      </c>
      <c r="S76" s="14">
        <f t="shared" si="8"/>
        <v>130</v>
      </c>
      <c r="T76" s="1">
        <f>R76+S76</f>
        <v>2730</v>
      </c>
      <c r="U76" t="s">
        <v>28</v>
      </c>
      <c r="V76" t="s">
        <v>29</v>
      </c>
      <c r="W76">
        <v>2005</v>
      </c>
      <c r="X76">
        <v>3005</v>
      </c>
      <c r="Y76" t="s">
        <v>43</v>
      </c>
      <c r="Z76" t="s">
        <v>26</v>
      </c>
      <c r="AA76">
        <v>27</v>
      </c>
    </row>
    <row r="77" spans="7:27">
      <c r="G77">
        <v>1244</v>
      </c>
      <c r="H77" t="s">
        <v>40</v>
      </c>
      <c r="I77" t="str">
        <f>PROPER(H77)</f>
        <v>Touring Bikes</v>
      </c>
      <c r="J77" t="s">
        <v>105</v>
      </c>
      <c r="K77" t="s">
        <v>106</v>
      </c>
      <c r="L77" s="2">
        <v>44625</v>
      </c>
      <c r="M77">
        <f t="shared" si="5"/>
        <v>3</v>
      </c>
      <c r="N77">
        <f t="shared" si="6"/>
        <v>2022</v>
      </c>
      <c r="O77" s="1">
        <v>1035</v>
      </c>
      <c r="P77" s="1">
        <v>1500</v>
      </c>
      <c r="Q77">
        <v>2</v>
      </c>
      <c r="R77" s="1">
        <f t="shared" si="7"/>
        <v>3000</v>
      </c>
      <c r="S77" s="14">
        <f t="shared" si="8"/>
        <v>150</v>
      </c>
      <c r="T77" s="1">
        <f>R77+S77</f>
        <v>3150</v>
      </c>
      <c r="U77" t="s">
        <v>28</v>
      </c>
      <c r="V77" t="s">
        <v>29</v>
      </c>
      <c r="W77">
        <v>2065</v>
      </c>
      <c r="X77">
        <v>3065</v>
      </c>
      <c r="Y77" t="s">
        <v>107</v>
      </c>
      <c r="Z77" t="s">
        <v>26</v>
      </c>
      <c r="AA77">
        <v>30</v>
      </c>
    </row>
    <row r="78" spans="7:27">
      <c r="G78">
        <v>1221</v>
      </c>
      <c r="H78" t="s">
        <v>40</v>
      </c>
      <c r="I78" t="str">
        <f>PROPER(H78)</f>
        <v>Touring Bikes</v>
      </c>
      <c r="J78" t="s">
        <v>41</v>
      </c>
      <c r="K78" t="s">
        <v>44</v>
      </c>
      <c r="L78" s="2">
        <v>44626</v>
      </c>
      <c r="M78">
        <f t="shared" si="5"/>
        <v>3</v>
      </c>
      <c r="N78">
        <f t="shared" si="6"/>
        <v>2022</v>
      </c>
      <c r="O78" s="1">
        <v>1104</v>
      </c>
      <c r="P78" s="1">
        <v>1600</v>
      </c>
      <c r="Q78">
        <v>1</v>
      </c>
      <c r="R78" s="1">
        <f t="shared" si="7"/>
        <v>1600</v>
      </c>
      <c r="S78" s="14">
        <f t="shared" si="8"/>
        <v>0</v>
      </c>
      <c r="T78" s="1">
        <f>R78+S78</f>
        <v>1600</v>
      </c>
      <c r="U78" t="s">
        <v>23</v>
      </c>
      <c r="V78" t="s">
        <v>24</v>
      </c>
      <c r="W78">
        <v>2006</v>
      </c>
      <c r="X78">
        <v>3006</v>
      </c>
      <c r="Y78" t="s">
        <v>45</v>
      </c>
      <c r="Z78" t="s">
        <v>31</v>
      </c>
      <c r="AA78">
        <v>24</v>
      </c>
    </row>
    <row r="79" spans="7:27">
      <c r="G79">
        <v>1245</v>
      </c>
      <c r="H79" t="s">
        <v>40</v>
      </c>
      <c r="I79" t="str">
        <f>PROPER(H79)</f>
        <v>Touring Bikes</v>
      </c>
      <c r="J79" t="s">
        <v>105</v>
      </c>
      <c r="K79" t="s">
        <v>108</v>
      </c>
      <c r="L79" s="2">
        <v>44626</v>
      </c>
      <c r="M79">
        <f t="shared" si="5"/>
        <v>3</v>
      </c>
      <c r="N79">
        <f t="shared" si="6"/>
        <v>2022</v>
      </c>
      <c r="O79" s="1">
        <v>1242</v>
      </c>
      <c r="P79" s="1">
        <v>1800</v>
      </c>
      <c r="Q79">
        <v>1</v>
      </c>
      <c r="R79" s="1">
        <f t="shared" si="7"/>
        <v>1800</v>
      </c>
      <c r="S79" s="14">
        <f t="shared" si="8"/>
        <v>0</v>
      </c>
      <c r="T79" s="1">
        <f>R79+S79</f>
        <v>1800</v>
      </c>
      <c r="U79" t="s">
        <v>23</v>
      </c>
      <c r="V79" t="s">
        <v>24</v>
      </c>
      <c r="W79">
        <v>2066</v>
      </c>
      <c r="X79">
        <v>3066</v>
      </c>
      <c r="Y79" t="s">
        <v>109</v>
      </c>
      <c r="Z79" t="s">
        <v>31</v>
      </c>
      <c r="AA79">
        <v>28</v>
      </c>
    </row>
    <row r="80" spans="7:27">
      <c r="G80">
        <v>1222</v>
      </c>
      <c r="H80" t="s">
        <v>20</v>
      </c>
      <c r="I80" t="str">
        <f>PROPER(H80)</f>
        <v>Mountain Bikes</v>
      </c>
      <c r="J80" t="s">
        <v>46</v>
      </c>
      <c r="K80" t="s">
        <v>47</v>
      </c>
      <c r="L80" s="2">
        <v>44627</v>
      </c>
      <c r="M80">
        <f t="shared" si="5"/>
        <v>3</v>
      </c>
      <c r="N80">
        <f t="shared" si="6"/>
        <v>2022</v>
      </c>
      <c r="O80" s="1">
        <v>1496</v>
      </c>
      <c r="P80" s="1">
        <v>2200</v>
      </c>
      <c r="Q80">
        <v>2</v>
      </c>
      <c r="R80" s="1">
        <f t="shared" si="7"/>
        <v>4400</v>
      </c>
      <c r="S80" s="14">
        <f t="shared" si="8"/>
        <v>220</v>
      </c>
      <c r="T80" s="1">
        <f>R80+S80</f>
        <v>4620</v>
      </c>
      <c r="U80" t="s">
        <v>28</v>
      </c>
      <c r="V80" t="s">
        <v>24</v>
      </c>
      <c r="W80">
        <v>2007</v>
      </c>
      <c r="X80">
        <v>3007</v>
      </c>
      <c r="Y80" t="s">
        <v>48</v>
      </c>
      <c r="Z80" t="s">
        <v>26</v>
      </c>
      <c r="AA80">
        <v>29</v>
      </c>
    </row>
    <row r="81" spans="7:27">
      <c r="G81">
        <v>1223</v>
      </c>
      <c r="H81" t="s">
        <v>20</v>
      </c>
      <c r="I81" t="str">
        <f>PROPER(H81)</f>
        <v>Mountain Bikes</v>
      </c>
      <c r="J81" t="s">
        <v>46</v>
      </c>
      <c r="K81" t="s">
        <v>49</v>
      </c>
      <c r="L81" s="2">
        <v>44628</v>
      </c>
      <c r="M81">
        <f t="shared" si="5"/>
        <v>3</v>
      </c>
      <c r="N81">
        <f t="shared" si="6"/>
        <v>2022</v>
      </c>
      <c r="O81" s="1">
        <v>1700.0000000000002</v>
      </c>
      <c r="P81" s="1">
        <v>2500</v>
      </c>
      <c r="Q81">
        <v>1</v>
      </c>
      <c r="R81" s="1">
        <f t="shared" si="7"/>
        <v>2500</v>
      </c>
      <c r="S81" s="14">
        <f t="shared" si="8"/>
        <v>125</v>
      </c>
      <c r="T81" s="1">
        <f>R81+S81</f>
        <v>2625</v>
      </c>
      <c r="U81" t="s">
        <v>23</v>
      </c>
      <c r="V81" t="s">
        <v>29</v>
      </c>
      <c r="W81">
        <v>2008</v>
      </c>
      <c r="X81">
        <v>3008</v>
      </c>
      <c r="Y81" t="s">
        <v>50</v>
      </c>
      <c r="Z81" t="s">
        <v>31</v>
      </c>
      <c r="AA81">
        <v>27</v>
      </c>
    </row>
    <row r="82" spans="7:27">
      <c r="G82">
        <v>1232</v>
      </c>
      <c r="H82" t="s">
        <v>20</v>
      </c>
      <c r="I82" t="str">
        <f>PROPER(H82)</f>
        <v>Mountain Bikes</v>
      </c>
      <c r="J82" t="s">
        <v>74</v>
      </c>
      <c r="K82" t="s">
        <v>75</v>
      </c>
      <c r="L82" s="2">
        <v>44631</v>
      </c>
      <c r="M82">
        <f t="shared" si="5"/>
        <v>3</v>
      </c>
      <c r="N82">
        <f t="shared" si="6"/>
        <v>2022</v>
      </c>
      <c r="O82" s="1">
        <v>780</v>
      </c>
      <c r="P82" s="1">
        <v>1300</v>
      </c>
      <c r="Q82">
        <v>2</v>
      </c>
      <c r="R82" s="1">
        <f t="shared" si="7"/>
        <v>2600</v>
      </c>
      <c r="S82" s="14">
        <f t="shared" si="8"/>
        <v>130</v>
      </c>
      <c r="T82" s="1">
        <f>R82+S82</f>
        <v>2730</v>
      </c>
      <c r="U82" t="s">
        <v>23</v>
      </c>
      <c r="V82" t="s">
        <v>24</v>
      </c>
      <c r="W82">
        <v>2041</v>
      </c>
      <c r="X82">
        <v>3041</v>
      </c>
      <c r="Y82" t="s">
        <v>76</v>
      </c>
      <c r="Z82" t="s">
        <v>26</v>
      </c>
      <c r="AA82">
        <v>32</v>
      </c>
    </row>
    <row r="83" spans="7:27">
      <c r="G83">
        <v>1233</v>
      </c>
      <c r="H83" t="s">
        <v>20</v>
      </c>
      <c r="I83" t="str">
        <f>PROPER(H83)</f>
        <v>Mountain Bikes</v>
      </c>
      <c r="J83" t="s">
        <v>74</v>
      </c>
      <c r="K83" t="s">
        <v>77</v>
      </c>
      <c r="L83" s="2">
        <v>44632</v>
      </c>
      <c r="M83">
        <f t="shared" si="5"/>
        <v>3</v>
      </c>
      <c r="N83">
        <f t="shared" si="6"/>
        <v>2022</v>
      </c>
      <c r="O83" s="1">
        <v>960</v>
      </c>
      <c r="P83" s="1">
        <v>1600</v>
      </c>
      <c r="Q83">
        <v>1</v>
      </c>
      <c r="R83" s="1">
        <f t="shared" si="7"/>
        <v>1600</v>
      </c>
      <c r="S83" s="14">
        <f t="shared" si="8"/>
        <v>0</v>
      </c>
      <c r="T83" s="1">
        <f>R83+S83</f>
        <v>1600</v>
      </c>
      <c r="U83" t="s">
        <v>28</v>
      </c>
      <c r="V83" t="s">
        <v>29</v>
      </c>
      <c r="W83">
        <v>2042</v>
      </c>
      <c r="X83">
        <v>3042</v>
      </c>
      <c r="Y83" t="s">
        <v>78</v>
      </c>
      <c r="Z83" t="s">
        <v>31</v>
      </c>
      <c r="AA83">
        <v>29</v>
      </c>
    </row>
    <row r="84" spans="7:27">
      <c r="G84">
        <v>1234</v>
      </c>
      <c r="H84" t="s">
        <v>32</v>
      </c>
      <c r="I84" t="str">
        <f>PROPER(H84)</f>
        <v>Road Bikes</v>
      </c>
      <c r="J84" t="s">
        <v>79</v>
      </c>
      <c r="K84" t="s">
        <v>80</v>
      </c>
      <c r="L84" s="2">
        <v>44633</v>
      </c>
      <c r="M84">
        <f t="shared" si="5"/>
        <v>3</v>
      </c>
      <c r="N84">
        <f t="shared" si="6"/>
        <v>2022</v>
      </c>
      <c r="O84" s="1">
        <v>1292</v>
      </c>
      <c r="P84" s="1">
        <v>1900</v>
      </c>
      <c r="Q84">
        <v>3</v>
      </c>
      <c r="R84" s="1">
        <f t="shared" si="7"/>
        <v>5700</v>
      </c>
      <c r="S84" s="14">
        <f t="shared" si="8"/>
        <v>285</v>
      </c>
      <c r="T84" s="1">
        <f>R84+S84</f>
        <v>5985</v>
      </c>
      <c r="U84" t="s">
        <v>23</v>
      </c>
      <c r="V84" t="s">
        <v>35</v>
      </c>
      <c r="W84">
        <v>2043</v>
      </c>
      <c r="X84">
        <v>3043</v>
      </c>
      <c r="Y84" t="s">
        <v>81</v>
      </c>
      <c r="Z84" t="s">
        <v>26</v>
      </c>
      <c r="AA84">
        <v>21</v>
      </c>
    </row>
    <row r="85" spans="7:27">
      <c r="G85">
        <v>1235</v>
      </c>
      <c r="H85" t="s">
        <v>32</v>
      </c>
      <c r="I85" t="str">
        <f>PROPER(H85)</f>
        <v>Road Bikes</v>
      </c>
      <c r="J85" t="s">
        <v>79</v>
      </c>
      <c r="K85" t="s">
        <v>82</v>
      </c>
      <c r="L85" s="2">
        <v>44634</v>
      </c>
      <c r="M85">
        <f t="shared" si="5"/>
        <v>3</v>
      </c>
      <c r="N85">
        <f t="shared" si="6"/>
        <v>2022</v>
      </c>
      <c r="O85" s="1">
        <v>1496</v>
      </c>
      <c r="P85" s="1">
        <v>2200</v>
      </c>
      <c r="Q85">
        <v>1</v>
      </c>
      <c r="R85" s="1">
        <f t="shared" si="7"/>
        <v>2200</v>
      </c>
      <c r="S85" s="14">
        <f t="shared" si="8"/>
        <v>110</v>
      </c>
      <c r="T85" s="1">
        <f>R85+S85</f>
        <v>2310</v>
      </c>
      <c r="U85" t="s">
        <v>23</v>
      </c>
      <c r="V85" t="s">
        <v>24</v>
      </c>
      <c r="W85">
        <v>2044</v>
      </c>
      <c r="X85">
        <v>3044</v>
      </c>
      <c r="Y85" t="s">
        <v>83</v>
      </c>
      <c r="Z85" t="s">
        <v>31</v>
      </c>
      <c r="AA85">
        <v>19</v>
      </c>
    </row>
    <row r="86" spans="7:27">
      <c r="G86">
        <v>1236</v>
      </c>
      <c r="H86" t="s">
        <v>40</v>
      </c>
      <c r="I86" t="str">
        <f>PROPER(H86)</f>
        <v>Touring Bikes</v>
      </c>
      <c r="J86" t="s">
        <v>84</v>
      </c>
      <c r="K86" t="s">
        <v>85</v>
      </c>
      <c r="L86" s="2">
        <v>44635</v>
      </c>
      <c r="M86">
        <f t="shared" si="5"/>
        <v>3</v>
      </c>
      <c r="N86">
        <f t="shared" si="6"/>
        <v>2022</v>
      </c>
      <c r="O86" s="1">
        <v>1340</v>
      </c>
      <c r="P86" s="1">
        <v>2000</v>
      </c>
      <c r="Q86">
        <v>2</v>
      </c>
      <c r="R86" s="1">
        <f t="shared" si="7"/>
        <v>4000</v>
      </c>
      <c r="S86" s="14">
        <f t="shared" si="8"/>
        <v>200</v>
      </c>
      <c r="T86" s="1">
        <f>R86+S86</f>
        <v>4200</v>
      </c>
      <c r="U86" t="s">
        <v>28</v>
      </c>
      <c r="V86" t="s">
        <v>29</v>
      </c>
      <c r="W86">
        <v>2045</v>
      </c>
      <c r="X86">
        <v>3045</v>
      </c>
      <c r="Y86" t="s">
        <v>86</v>
      </c>
      <c r="Z86" t="s">
        <v>26</v>
      </c>
      <c r="AA86">
        <v>36</v>
      </c>
    </row>
    <row r="87" spans="7:27">
      <c r="G87">
        <v>1237</v>
      </c>
      <c r="H87" t="s">
        <v>40</v>
      </c>
      <c r="I87" t="str">
        <f>PROPER(H87)</f>
        <v>Touring Bikes</v>
      </c>
      <c r="J87" t="s">
        <v>84</v>
      </c>
      <c r="K87" t="s">
        <v>87</v>
      </c>
      <c r="L87" s="2">
        <v>44636</v>
      </c>
      <c r="M87">
        <f t="shared" si="5"/>
        <v>3</v>
      </c>
      <c r="N87">
        <f t="shared" si="6"/>
        <v>2022</v>
      </c>
      <c r="O87" s="1">
        <v>1541</v>
      </c>
      <c r="P87" s="1">
        <v>2300</v>
      </c>
      <c r="Q87">
        <v>1</v>
      </c>
      <c r="R87" s="1">
        <f t="shared" si="7"/>
        <v>2300</v>
      </c>
      <c r="S87" s="14">
        <f t="shared" si="8"/>
        <v>115</v>
      </c>
      <c r="T87" s="1">
        <f>R87+S87</f>
        <v>2415</v>
      </c>
      <c r="U87" t="s">
        <v>23</v>
      </c>
      <c r="V87" t="s">
        <v>24</v>
      </c>
      <c r="W87">
        <v>2046</v>
      </c>
      <c r="X87">
        <v>3046</v>
      </c>
      <c r="Y87" t="s">
        <v>88</v>
      </c>
      <c r="Z87" t="s">
        <v>31</v>
      </c>
      <c r="AA87">
        <v>34</v>
      </c>
    </row>
    <row r="88" spans="7:27">
      <c r="G88">
        <v>1238</v>
      </c>
      <c r="H88" t="s">
        <v>20</v>
      </c>
      <c r="I88" t="str">
        <f>PROPER(H88)</f>
        <v>Mountain Bikes</v>
      </c>
      <c r="J88" t="s">
        <v>89</v>
      </c>
      <c r="K88" t="s">
        <v>90</v>
      </c>
      <c r="L88" s="2">
        <v>44637</v>
      </c>
      <c r="M88">
        <f t="shared" si="5"/>
        <v>3</v>
      </c>
      <c r="N88">
        <f t="shared" si="6"/>
        <v>2022</v>
      </c>
      <c r="O88" s="1">
        <v>2250</v>
      </c>
      <c r="P88" s="1">
        <v>3000</v>
      </c>
      <c r="Q88">
        <v>2</v>
      </c>
      <c r="R88" s="1">
        <f t="shared" si="7"/>
        <v>6000</v>
      </c>
      <c r="S88" s="14">
        <f t="shared" si="8"/>
        <v>300</v>
      </c>
      <c r="T88" s="1">
        <f>R88+S88</f>
        <v>6300</v>
      </c>
      <c r="U88" t="s">
        <v>28</v>
      </c>
      <c r="V88" t="s">
        <v>24</v>
      </c>
      <c r="W88">
        <v>2047</v>
      </c>
      <c r="X88">
        <v>3047</v>
      </c>
      <c r="Y88" t="s">
        <v>91</v>
      </c>
      <c r="Z88" t="s">
        <v>26</v>
      </c>
      <c r="AA88">
        <v>40</v>
      </c>
    </row>
    <row r="89" spans="7:27">
      <c r="G89">
        <v>1239</v>
      </c>
      <c r="H89" t="s">
        <v>20</v>
      </c>
      <c r="I89" t="str">
        <f>PROPER(H89)</f>
        <v>Mountain Bikes</v>
      </c>
      <c r="J89" t="s">
        <v>89</v>
      </c>
      <c r="K89" t="s">
        <v>92</v>
      </c>
      <c r="L89" s="2">
        <v>44638</v>
      </c>
      <c r="M89">
        <f t="shared" si="5"/>
        <v>3</v>
      </c>
      <c r="N89">
        <f t="shared" si="6"/>
        <v>2022</v>
      </c>
      <c r="O89" s="1">
        <v>2625</v>
      </c>
      <c r="P89" s="1">
        <v>3500</v>
      </c>
      <c r="Q89">
        <v>1</v>
      </c>
      <c r="R89" s="1">
        <f t="shared" si="7"/>
        <v>3500</v>
      </c>
      <c r="S89" s="14">
        <f t="shared" si="8"/>
        <v>175</v>
      </c>
      <c r="T89" s="1">
        <f>R89+S89</f>
        <v>3675</v>
      </c>
      <c r="U89" t="s">
        <v>23</v>
      </c>
      <c r="V89" t="s">
        <v>29</v>
      </c>
      <c r="W89">
        <v>2048</v>
      </c>
      <c r="X89">
        <v>3048</v>
      </c>
      <c r="Y89" t="s">
        <v>93</v>
      </c>
      <c r="Z89" t="s">
        <v>31</v>
      </c>
      <c r="AA89">
        <v>38</v>
      </c>
    </row>
    <row r="90" spans="7:27">
      <c r="G90">
        <v>1224</v>
      </c>
      <c r="H90" t="s">
        <v>20</v>
      </c>
      <c r="I90" t="str">
        <f>PROPER(H90)</f>
        <v>Mountain Bikes</v>
      </c>
      <c r="J90" t="s">
        <v>51</v>
      </c>
      <c r="K90" t="s">
        <v>52</v>
      </c>
      <c r="L90" s="2">
        <v>44641</v>
      </c>
      <c r="M90">
        <f t="shared" si="5"/>
        <v>3</v>
      </c>
      <c r="N90">
        <f t="shared" si="6"/>
        <v>2022</v>
      </c>
      <c r="O90" s="1">
        <v>737</v>
      </c>
      <c r="P90" s="1">
        <v>1100</v>
      </c>
      <c r="Q90">
        <v>2</v>
      </c>
      <c r="R90" s="1">
        <f t="shared" si="7"/>
        <v>2200</v>
      </c>
      <c r="S90" s="14">
        <f t="shared" si="8"/>
        <v>110</v>
      </c>
      <c r="T90" s="1">
        <f>R90+S90</f>
        <v>2310</v>
      </c>
      <c r="U90" t="s">
        <v>23</v>
      </c>
      <c r="V90" t="s">
        <v>24</v>
      </c>
      <c r="W90">
        <v>2021</v>
      </c>
      <c r="X90">
        <v>3021</v>
      </c>
      <c r="Y90" t="s">
        <v>53</v>
      </c>
      <c r="Z90" t="s">
        <v>26</v>
      </c>
      <c r="AA90">
        <v>24</v>
      </c>
    </row>
    <row r="91" spans="7:27">
      <c r="G91">
        <v>1225</v>
      </c>
      <c r="H91" t="s">
        <v>20</v>
      </c>
      <c r="I91" t="str">
        <f>PROPER(H91)</f>
        <v>Mountain Bikes</v>
      </c>
      <c r="J91" t="s">
        <v>51</v>
      </c>
      <c r="K91" t="s">
        <v>54</v>
      </c>
      <c r="L91" s="2">
        <v>44642</v>
      </c>
      <c r="M91">
        <f t="shared" si="5"/>
        <v>3</v>
      </c>
      <c r="N91">
        <f t="shared" si="6"/>
        <v>2022</v>
      </c>
      <c r="O91" s="1">
        <v>938</v>
      </c>
      <c r="P91" s="1">
        <v>1400</v>
      </c>
      <c r="Q91">
        <v>1</v>
      </c>
      <c r="R91" s="1">
        <f t="shared" si="7"/>
        <v>1400</v>
      </c>
      <c r="S91" s="14">
        <f t="shared" si="8"/>
        <v>0</v>
      </c>
      <c r="T91" s="1">
        <f>R91+S91</f>
        <v>1400</v>
      </c>
      <c r="U91" t="s">
        <v>28</v>
      </c>
      <c r="V91" t="s">
        <v>29</v>
      </c>
      <c r="W91">
        <v>2022</v>
      </c>
      <c r="X91">
        <v>3022</v>
      </c>
      <c r="Y91" t="s">
        <v>55</v>
      </c>
      <c r="Z91" t="s">
        <v>31</v>
      </c>
      <c r="AA91">
        <v>21</v>
      </c>
    </row>
    <row r="92" spans="7:27">
      <c r="G92">
        <v>1210</v>
      </c>
      <c r="H92" t="s">
        <v>32</v>
      </c>
      <c r="I92" t="str">
        <f>PROPER(H92)</f>
        <v>Road Bikes</v>
      </c>
      <c r="J92" t="s">
        <v>57</v>
      </c>
      <c r="K92" t="s">
        <v>58</v>
      </c>
      <c r="L92" s="2">
        <v>44643</v>
      </c>
      <c r="M92">
        <f t="shared" si="5"/>
        <v>3</v>
      </c>
      <c r="N92">
        <f t="shared" si="6"/>
        <v>2022</v>
      </c>
      <c r="O92" s="1">
        <v>1190</v>
      </c>
      <c r="P92" s="1">
        <v>1700</v>
      </c>
      <c r="Q92">
        <v>3</v>
      </c>
      <c r="R92" s="1">
        <f t="shared" si="7"/>
        <v>5100</v>
      </c>
      <c r="S92" s="14">
        <f t="shared" si="8"/>
        <v>255</v>
      </c>
      <c r="T92" s="1">
        <f>R92+S92</f>
        <v>5355</v>
      </c>
      <c r="U92" t="s">
        <v>23</v>
      </c>
      <c r="V92" t="s">
        <v>35</v>
      </c>
      <c r="W92">
        <v>2023</v>
      </c>
      <c r="X92">
        <v>3023</v>
      </c>
      <c r="Y92" t="s">
        <v>59</v>
      </c>
      <c r="Z92" t="s">
        <v>26</v>
      </c>
      <c r="AA92">
        <v>20</v>
      </c>
    </row>
    <row r="93" spans="7:27">
      <c r="G93">
        <v>1226</v>
      </c>
      <c r="H93" t="s">
        <v>32</v>
      </c>
      <c r="I93" t="str">
        <f>PROPER(H93)</f>
        <v>Road Bikes</v>
      </c>
      <c r="J93" t="s">
        <v>57</v>
      </c>
      <c r="K93" t="s">
        <v>58</v>
      </c>
      <c r="L93" s="2">
        <v>44643</v>
      </c>
      <c r="M93">
        <f t="shared" si="5"/>
        <v>3</v>
      </c>
      <c r="N93">
        <f t="shared" si="6"/>
        <v>2022</v>
      </c>
      <c r="O93" s="1">
        <v>1190</v>
      </c>
      <c r="P93" s="1">
        <v>1700</v>
      </c>
      <c r="Q93">
        <v>3</v>
      </c>
      <c r="R93" s="1">
        <f t="shared" si="7"/>
        <v>5100</v>
      </c>
      <c r="S93" s="14">
        <f t="shared" si="8"/>
        <v>255</v>
      </c>
      <c r="T93" s="1">
        <f>R93+S93</f>
        <v>5355</v>
      </c>
      <c r="U93" t="s">
        <v>23</v>
      </c>
      <c r="V93" t="s">
        <v>35</v>
      </c>
      <c r="W93">
        <v>2023</v>
      </c>
      <c r="X93">
        <v>3023</v>
      </c>
      <c r="Y93" t="s">
        <v>59</v>
      </c>
      <c r="Z93" t="s">
        <v>26</v>
      </c>
      <c r="AA93">
        <v>20</v>
      </c>
    </row>
    <row r="94" spans="7:27">
      <c r="G94">
        <v>1211</v>
      </c>
      <c r="H94" t="s">
        <v>32</v>
      </c>
      <c r="I94" t="str">
        <f>PROPER(H94)</f>
        <v>Road Bikes</v>
      </c>
      <c r="J94" t="s">
        <v>57</v>
      </c>
      <c r="K94" t="s">
        <v>61</v>
      </c>
      <c r="L94" s="2">
        <v>44644</v>
      </c>
      <c r="M94">
        <f t="shared" si="5"/>
        <v>3</v>
      </c>
      <c r="N94">
        <f t="shared" si="6"/>
        <v>2022</v>
      </c>
      <c r="O94" s="1">
        <v>1400</v>
      </c>
      <c r="P94" s="1">
        <v>2000</v>
      </c>
      <c r="Q94">
        <v>1</v>
      </c>
      <c r="R94" s="1">
        <f t="shared" si="7"/>
        <v>2000</v>
      </c>
      <c r="S94" s="14">
        <f t="shared" si="8"/>
        <v>0</v>
      </c>
      <c r="T94" s="1">
        <f>R94+S94</f>
        <v>2000</v>
      </c>
      <c r="U94" t="s">
        <v>23</v>
      </c>
      <c r="V94" t="s">
        <v>24</v>
      </c>
      <c r="W94">
        <v>2024</v>
      </c>
      <c r="X94">
        <v>3024</v>
      </c>
      <c r="Y94" t="s">
        <v>62</v>
      </c>
      <c r="Z94" t="s">
        <v>31</v>
      </c>
      <c r="AA94">
        <v>18</v>
      </c>
    </row>
    <row r="95" spans="7:27">
      <c r="G95">
        <v>1227</v>
      </c>
      <c r="H95" t="s">
        <v>32</v>
      </c>
      <c r="I95" t="str">
        <f>PROPER(H95)</f>
        <v>Road Bikes</v>
      </c>
      <c r="J95" t="s">
        <v>57</v>
      </c>
      <c r="K95" t="s">
        <v>61</v>
      </c>
      <c r="L95" s="2">
        <v>44644</v>
      </c>
      <c r="M95">
        <f t="shared" si="5"/>
        <v>3</v>
      </c>
      <c r="N95">
        <f t="shared" si="6"/>
        <v>2022</v>
      </c>
      <c r="O95" s="1">
        <v>1400</v>
      </c>
      <c r="P95" s="1">
        <v>2000</v>
      </c>
      <c r="Q95">
        <v>1</v>
      </c>
      <c r="R95" s="1">
        <f t="shared" si="7"/>
        <v>2000</v>
      </c>
      <c r="S95" s="14">
        <f t="shared" si="8"/>
        <v>0</v>
      </c>
      <c r="T95" s="1">
        <f>R95+S95</f>
        <v>2000</v>
      </c>
      <c r="U95" t="s">
        <v>23</v>
      </c>
      <c r="V95" t="s">
        <v>24</v>
      </c>
      <c r="W95">
        <v>2024</v>
      </c>
      <c r="X95">
        <v>3024</v>
      </c>
      <c r="Y95" t="s">
        <v>62</v>
      </c>
      <c r="Z95" t="s">
        <v>31</v>
      </c>
      <c r="AA95">
        <v>18</v>
      </c>
    </row>
    <row r="96" spans="7:27">
      <c r="G96">
        <v>1212</v>
      </c>
      <c r="H96" t="s">
        <v>40</v>
      </c>
      <c r="I96" t="str">
        <f>PROPER(H96)</f>
        <v>Touring Bikes</v>
      </c>
      <c r="J96" t="s">
        <v>64</v>
      </c>
      <c r="K96" t="s">
        <v>65</v>
      </c>
      <c r="L96" s="2">
        <v>44645</v>
      </c>
      <c r="M96">
        <f t="shared" si="5"/>
        <v>3</v>
      </c>
      <c r="N96">
        <f t="shared" si="6"/>
        <v>2022</v>
      </c>
      <c r="O96" s="1">
        <v>975</v>
      </c>
      <c r="P96" s="1">
        <v>1500</v>
      </c>
      <c r="Q96">
        <v>2</v>
      </c>
      <c r="R96" s="1">
        <f t="shared" si="7"/>
        <v>3000</v>
      </c>
      <c r="S96" s="14">
        <f t="shared" si="8"/>
        <v>150</v>
      </c>
      <c r="T96" s="1">
        <f>R96+S96</f>
        <v>3150</v>
      </c>
      <c r="U96" t="s">
        <v>28</v>
      </c>
      <c r="V96" t="s">
        <v>29</v>
      </c>
      <c r="W96">
        <v>2025</v>
      </c>
      <c r="X96">
        <v>3025</v>
      </c>
      <c r="Y96" t="s">
        <v>66</v>
      </c>
      <c r="Z96" t="s">
        <v>26</v>
      </c>
      <c r="AA96">
        <v>28</v>
      </c>
    </row>
    <row r="97" spans="7:27">
      <c r="G97">
        <v>1228</v>
      </c>
      <c r="H97" t="s">
        <v>40</v>
      </c>
      <c r="I97" t="str">
        <f>PROPER(H97)</f>
        <v>Touring Bikes</v>
      </c>
      <c r="J97" t="s">
        <v>64</v>
      </c>
      <c r="K97" t="s">
        <v>65</v>
      </c>
      <c r="L97" s="2">
        <v>44645</v>
      </c>
      <c r="M97">
        <f t="shared" si="5"/>
        <v>3</v>
      </c>
      <c r="N97">
        <f t="shared" si="6"/>
        <v>2022</v>
      </c>
      <c r="O97" s="1">
        <v>975</v>
      </c>
      <c r="P97" s="1">
        <v>1500</v>
      </c>
      <c r="Q97">
        <v>2</v>
      </c>
      <c r="R97" s="1">
        <f t="shared" si="7"/>
        <v>3000</v>
      </c>
      <c r="S97" s="14">
        <f t="shared" si="8"/>
        <v>150</v>
      </c>
      <c r="T97" s="1">
        <f>R97+S97</f>
        <v>3150</v>
      </c>
      <c r="U97" t="s">
        <v>28</v>
      </c>
      <c r="V97" t="s">
        <v>29</v>
      </c>
      <c r="W97">
        <v>2025</v>
      </c>
      <c r="X97">
        <v>3025</v>
      </c>
      <c r="Y97" t="s">
        <v>66</v>
      </c>
      <c r="Z97" t="s">
        <v>26</v>
      </c>
      <c r="AA97">
        <v>28</v>
      </c>
    </row>
    <row r="98" spans="7:27">
      <c r="G98">
        <v>1213</v>
      </c>
      <c r="H98" t="s">
        <v>40</v>
      </c>
      <c r="I98" t="str">
        <f>PROPER(H98)</f>
        <v>Touring Bikes</v>
      </c>
      <c r="J98" t="s">
        <v>64</v>
      </c>
      <c r="K98" t="s">
        <v>67</v>
      </c>
      <c r="L98" s="2">
        <v>44646</v>
      </c>
      <c r="M98">
        <f t="shared" si="5"/>
        <v>3</v>
      </c>
      <c r="N98">
        <f t="shared" si="6"/>
        <v>2022</v>
      </c>
      <c r="O98" s="1">
        <v>1170</v>
      </c>
      <c r="P98" s="1">
        <v>1800</v>
      </c>
      <c r="Q98">
        <v>1</v>
      </c>
      <c r="R98" s="1">
        <f t="shared" si="7"/>
        <v>1800</v>
      </c>
      <c r="S98" s="14">
        <f t="shared" si="8"/>
        <v>0</v>
      </c>
      <c r="T98" s="1">
        <f>R98+S98</f>
        <v>1800</v>
      </c>
      <c r="U98" t="s">
        <v>23</v>
      </c>
      <c r="V98" t="s">
        <v>24</v>
      </c>
      <c r="W98">
        <v>2026</v>
      </c>
      <c r="X98">
        <v>3026</v>
      </c>
      <c r="Y98" t="s">
        <v>68</v>
      </c>
      <c r="Z98" t="s">
        <v>31</v>
      </c>
      <c r="AA98">
        <v>26</v>
      </c>
    </row>
    <row r="99" spans="7:27">
      <c r="G99">
        <v>1229</v>
      </c>
      <c r="H99" t="s">
        <v>40</v>
      </c>
      <c r="I99" t="str">
        <f>PROPER(H99)</f>
        <v>Touring Bikes</v>
      </c>
      <c r="J99" t="s">
        <v>64</v>
      </c>
      <c r="K99" t="s">
        <v>67</v>
      </c>
      <c r="L99" s="2">
        <v>44646</v>
      </c>
      <c r="M99">
        <f t="shared" si="5"/>
        <v>3</v>
      </c>
      <c r="N99">
        <f t="shared" si="6"/>
        <v>2022</v>
      </c>
      <c r="O99" s="1">
        <v>1170</v>
      </c>
      <c r="P99" s="1">
        <v>1800</v>
      </c>
      <c r="Q99">
        <v>1</v>
      </c>
      <c r="R99" s="1">
        <f t="shared" si="7"/>
        <v>1800</v>
      </c>
      <c r="S99" s="14">
        <f t="shared" si="8"/>
        <v>0</v>
      </c>
      <c r="T99" s="1">
        <f>R99+S99</f>
        <v>1800</v>
      </c>
      <c r="U99" t="s">
        <v>23</v>
      </c>
      <c r="V99" t="s">
        <v>24</v>
      </c>
      <c r="W99">
        <v>2026</v>
      </c>
      <c r="X99">
        <v>3026</v>
      </c>
      <c r="Y99" t="s">
        <v>68</v>
      </c>
      <c r="Z99" t="s">
        <v>31</v>
      </c>
      <c r="AA99">
        <v>26</v>
      </c>
    </row>
    <row r="100" spans="7:27">
      <c r="G100">
        <v>1214</v>
      </c>
      <c r="H100" t="s">
        <v>20</v>
      </c>
      <c r="I100" t="str">
        <f>PROPER(H100)</f>
        <v>Mountain Bikes</v>
      </c>
      <c r="J100" t="s">
        <v>69</v>
      </c>
      <c r="K100" t="s">
        <v>70</v>
      </c>
      <c r="L100" s="2">
        <v>44647</v>
      </c>
      <c r="M100">
        <f t="shared" si="5"/>
        <v>3</v>
      </c>
      <c r="N100">
        <f t="shared" si="6"/>
        <v>2022</v>
      </c>
      <c r="O100" s="1">
        <v>1656</v>
      </c>
      <c r="P100" s="1">
        <v>2300</v>
      </c>
      <c r="Q100">
        <v>2</v>
      </c>
      <c r="R100" s="1">
        <f t="shared" si="7"/>
        <v>4600</v>
      </c>
      <c r="S100" s="14">
        <f t="shared" si="8"/>
        <v>230</v>
      </c>
      <c r="T100" s="1">
        <f>R100+S100</f>
        <v>4830</v>
      </c>
      <c r="U100" t="s">
        <v>28</v>
      </c>
      <c r="V100" t="s">
        <v>24</v>
      </c>
      <c r="W100">
        <v>2027</v>
      </c>
      <c r="X100">
        <v>3027</v>
      </c>
      <c r="Y100" t="s">
        <v>71</v>
      </c>
      <c r="Z100" t="s">
        <v>26</v>
      </c>
      <c r="AA100">
        <v>30</v>
      </c>
    </row>
    <row r="101" spans="7:27">
      <c r="G101">
        <v>1230</v>
      </c>
      <c r="H101" t="s">
        <v>20</v>
      </c>
      <c r="I101" t="str">
        <f>PROPER(H101)</f>
        <v>Mountain Bikes</v>
      </c>
      <c r="J101" t="s">
        <v>69</v>
      </c>
      <c r="K101" t="s">
        <v>70</v>
      </c>
      <c r="L101" s="2">
        <v>44647</v>
      </c>
      <c r="M101">
        <f t="shared" si="5"/>
        <v>3</v>
      </c>
      <c r="N101">
        <f t="shared" si="6"/>
        <v>2022</v>
      </c>
      <c r="O101" s="1">
        <v>1656</v>
      </c>
      <c r="P101" s="1">
        <v>2300</v>
      </c>
      <c r="Q101">
        <v>2</v>
      </c>
      <c r="R101" s="1">
        <f t="shared" si="7"/>
        <v>4600</v>
      </c>
      <c r="S101" s="14">
        <f t="shared" si="8"/>
        <v>230</v>
      </c>
      <c r="T101" s="1">
        <f>R101+S101</f>
        <v>4830</v>
      </c>
      <c r="U101" t="s">
        <v>28</v>
      </c>
      <c r="V101" t="s">
        <v>24</v>
      </c>
      <c r="W101">
        <v>2027</v>
      </c>
      <c r="X101">
        <v>3027</v>
      </c>
      <c r="Y101" t="s">
        <v>71</v>
      </c>
      <c r="Z101" t="s">
        <v>26</v>
      </c>
      <c r="AA101">
        <v>30</v>
      </c>
    </row>
    <row r="102" spans="7:27">
      <c r="G102">
        <v>1215</v>
      </c>
      <c r="H102" t="s">
        <v>20</v>
      </c>
      <c r="I102" t="str">
        <f>PROPER(H102)</f>
        <v>Mountain Bikes</v>
      </c>
      <c r="J102" t="s">
        <v>69</v>
      </c>
      <c r="K102" t="s">
        <v>72</v>
      </c>
      <c r="L102" s="2">
        <v>44648</v>
      </c>
      <c r="M102">
        <f t="shared" si="5"/>
        <v>3</v>
      </c>
      <c r="N102">
        <f t="shared" si="6"/>
        <v>2022</v>
      </c>
      <c r="O102" s="1">
        <v>1872</v>
      </c>
      <c r="P102" s="1">
        <v>2600</v>
      </c>
      <c r="Q102">
        <v>1</v>
      </c>
      <c r="R102" s="1">
        <f t="shared" si="7"/>
        <v>2600</v>
      </c>
      <c r="S102" s="14">
        <f t="shared" si="8"/>
        <v>130</v>
      </c>
      <c r="T102" s="1">
        <f>R102+S102</f>
        <v>2730</v>
      </c>
      <c r="U102" t="s">
        <v>23</v>
      </c>
      <c r="V102" t="s">
        <v>29</v>
      </c>
      <c r="W102">
        <v>2028</v>
      </c>
      <c r="X102">
        <v>3028</v>
      </c>
      <c r="Y102" t="s">
        <v>73</v>
      </c>
      <c r="Z102" t="s">
        <v>31</v>
      </c>
      <c r="AA102">
        <v>28</v>
      </c>
    </row>
    <row r="103" spans="7:27">
      <c r="G103">
        <v>1231</v>
      </c>
      <c r="H103" t="s">
        <v>20</v>
      </c>
      <c r="I103" t="str">
        <f>PROPER(H103)</f>
        <v>Mountain Bikes</v>
      </c>
      <c r="J103" t="s">
        <v>69</v>
      </c>
      <c r="K103" t="s">
        <v>72</v>
      </c>
      <c r="L103" s="2">
        <v>44648</v>
      </c>
      <c r="M103">
        <f t="shared" si="5"/>
        <v>3</v>
      </c>
      <c r="N103">
        <f t="shared" si="6"/>
        <v>2022</v>
      </c>
      <c r="O103" s="1">
        <v>1872</v>
      </c>
      <c r="P103" s="1">
        <v>2600</v>
      </c>
      <c r="Q103">
        <v>1</v>
      </c>
      <c r="R103" s="1">
        <f t="shared" si="7"/>
        <v>2600</v>
      </c>
      <c r="S103" s="14">
        <f t="shared" si="8"/>
        <v>130</v>
      </c>
      <c r="T103" s="1">
        <f>R103+S103</f>
        <v>2730</v>
      </c>
      <c r="U103" t="s">
        <v>23</v>
      </c>
      <c r="V103" t="s">
        <v>29</v>
      </c>
      <c r="W103">
        <v>2028</v>
      </c>
      <c r="X103">
        <v>3028</v>
      </c>
      <c r="Y103" t="s">
        <v>73</v>
      </c>
      <c r="Z103" t="s">
        <v>31</v>
      </c>
      <c r="AA103">
        <v>28</v>
      </c>
    </row>
    <row r="104" spans="7:27">
      <c r="G104">
        <v>1107</v>
      </c>
      <c r="H104" t="s">
        <v>20</v>
      </c>
      <c r="I104" t="str">
        <f>PROPER(H104)</f>
        <v>Mountain Bikes</v>
      </c>
      <c r="J104" t="s">
        <v>21</v>
      </c>
      <c r="K104" t="s">
        <v>22</v>
      </c>
      <c r="L104" s="2">
        <v>44927</v>
      </c>
      <c r="M104">
        <f t="shared" si="5"/>
        <v>1</v>
      </c>
      <c r="N104">
        <f t="shared" si="6"/>
        <v>2023</v>
      </c>
      <c r="O104" s="1">
        <v>840</v>
      </c>
      <c r="P104" s="1">
        <v>1200</v>
      </c>
      <c r="Q104">
        <v>2</v>
      </c>
      <c r="R104" s="1">
        <f t="shared" si="7"/>
        <v>2400</v>
      </c>
      <c r="S104" s="14">
        <f t="shared" si="8"/>
        <v>120</v>
      </c>
      <c r="T104" s="1">
        <f>R104+S104</f>
        <v>2520</v>
      </c>
      <c r="U104" t="s">
        <v>23</v>
      </c>
      <c r="V104" t="s">
        <v>24</v>
      </c>
      <c r="W104">
        <v>2001</v>
      </c>
      <c r="X104">
        <v>3001</v>
      </c>
      <c r="Y104" t="s">
        <v>25</v>
      </c>
      <c r="Z104" t="s">
        <v>26</v>
      </c>
      <c r="AA104">
        <v>25</v>
      </c>
    </row>
    <row r="105" spans="7:27">
      <c r="G105">
        <v>1131</v>
      </c>
      <c r="H105" t="s">
        <v>94</v>
      </c>
      <c r="I105" t="str">
        <f>PROPER(H105)</f>
        <v>E-Bikes</v>
      </c>
      <c r="J105" t="s">
        <v>95</v>
      </c>
      <c r="K105" t="s">
        <v>96</v>
      </c>
      <c r="L105" s="2">
        <v>44927</v>
      </c>
      <c r="M105">
        <f t="shared" si="5"/>
        <v>1</v>
      </c>
      <c r="N105">
        <f t="shared" si="6"/>
        <v>2023</v>
      </c>
      <c r="O105" s="1">
        <v>1460</v>
      </c>
      <c r="P105" s="1">
        <v>2000</v>
      </c>
      <c r="Q105">
        <v>2</v>
      </c>
      <c r="R105" s="1">
        <f t="shared" si="7"/>
        <v>4000</v>
      </c>
      <c r="S105" s="14">
        <f t="shared" si="8"/>
        <v>200</v>
      </c>
      <c r="T105" s="1">
        <f>R105+S105</f>
        <v>4200</v>
      </c>
      <c r="U105" t="s">
        <v>23</v>
      </c>
      <c r="V105" t="s">
        <v>24</v>
      </c>
      <c r="W105">
        <v>2061</v>
      </c>
      <c r="X105">
        <v>3061</v>
      </c>
      <c r="Y105" t="s">
        <v>97</v>
      </c>
      <c r="Z105" t="s">
        <v>26</v>
      </c>
      <c r="AA105">
        <v>35</v>
      </c>
    </row>
    <row r="106" spans="7:27">
      <c r="G106">
        <v>1108</v>
      </c>
      <c r="H106" t="s">
        <v>20</v>
      </c>
      <c r="I106" t="str">
        <f>PROPER(H106)</f>
        <v>Mountain Bikes</v>
      </c>
      <c r="J106" t="s">
        <v>21</v>
      </c>
      <c r="K106" t="s">
        <v>27</v>
      </c>
      <c r="L106" s="2">
        <v>44928</v>
      </c>
      <c r="M106">
        <f t="shared" si="5"/>
        <v>1</v>
      </c>
      <c r="N106">
        <f t="shared" si="6"/>
        <v>2023</v>
      </c>
      <c r="O106" s="1">
        <v>1050</v>
      </c>
      <c r="P106" s="1">
        <v>1500</v>
      </c>
      <c r="Q106">
        <v>1</v>
      </c>
      <c r="R106" s="1">
        <f t="shared" si="7"/>
        <v>1500</v>
      </c>
      <c r="S106" s="14">
        <f t="shared" si="8"/>
        <v>0</v>
      </c>
      <c r="T106" s="1">
        <f>R106+S106</f>
        <v>1500</v>
      </c>
      <c r="U106" t="s">
        <v>28</v>
      </c>
      <c r="V106" t="s">
        <v>29</v>
      </c>
      <c r="W106">
        <v>2002</v>
      </c>
      <c r="X106">
        <v>3002</v>
      </c>
      <c r="Y106" t="s">
        <v>30</v>
      </c>
      <c r="Z106" t="s">
        <v>31</v>
      </c>
      <c r="AA106">
        <v>22</v>
      </c>
    </row>
    <row r="107" spans="7:27">
      <c r="G107">
        <v>1132</v>
      </c>
      <c r="H107" t="s">
        <v>94</v>
      </c>
      <c r="I107" t="str">
        <f>PROPER(H107)</f>
        <v>E-Bikes</v>
      </c>
      <c r="J107" t="s">
        <v>95</v>
      </c>
      <c r="K107" t="s">
        <v>98</v>
      </c>
      <c r="L107" s="2">
        <v>44928</v>
      </c>
      <c r="M107">
        <f t="shared" si="5"/>
        <v>1</v>
      </c>
      <c r="N107">
        <f t="shared" si="6"/>
        <v>2023</v>
      </c>
      <c r="O107" s="1">
        <v>1825</v>
      </c>
      <c r="P107" s="1">
        <v>2500</v>
      </c>
      <c r="Q107">
        <v>1</v>
      </c>
      <c r="R107" s="1">
        <f t="shared" si="7"/>
        <v>2500</v>
      </c>
      <c r="S107" s="14">
        <f t="shared" si="8"/>
        <v>125</v>
      </c>
      <c r="T107" s="1">
        <f>R107+S107</f>
        <v>2625</v>
      </c>
      <c r="U107" t="s">
        <v>28</v>
      </c>
      <c r="V107" t="s">
        <v>29</v>
      </c>
      <c r="W107">
        <v>2062</v>
      </c>
      <c r="X107">
        <v>3062</v>
      </c>
      <c r="Y107" t="s">
        <v>99</v>
      </c>
      <c r="Z107" t="s">
        <v>31</v>
      </c>
      <c r="AA107">
        <v>33</v>
      </c>
    </row>
    <row r="108" spans="7:27">
      <c r="G108">
        <v>1109</v>
      </c>
      <c r="H108" t="s">
        <v>32</v>
      </c>
      <c r="I108" t="str">
        <f>PROPER(H108)</f>
        <v>Road Bikes</v>
      </c>
      <c r="J108" t="s">
        <v>33</v>
      </c>
      <c r="K108" t="s">
        <v>34</v>
      </c>
      <c r="L108" s="2">
        <v>44929</v>
      </c>
      <c r="M108">
        <f t="shared" si="5"/>
        <v>1</v>
      </c>
      <c r="N108">
        <f t="shared" si="6"/>
        <v>2023</v>
      </c>
      <c r="O108" s="1">
        <v>1260</v>
      </c>
      <c r="P108" s="1">
        <v>1800</v>
      </c>
      <c r="Q108">
        <v>3</v>
      </c>
      <c r="R108" s="1">
        <f t="shared" si="7"/>
        <v>5400</v>
      </c>
      <c r="S108" s="14">
        <f t="shared" si="8"/>
        <v>270</v>
      </c>
      <c r="T108" s="1">
        <f>R108+S108</f>
        <v>5670</v>
      </c>
      <c r="U108" t="s">
        <v>23</v>
      </c>
      <c r="V108" t="s">
        <v>35</v>
      </c>
      <c r="W108">
        <v>2003</v>
      </c>
      <c r="X108">
        <v>3003</v>
      </c>
      <c r="Y108" t="s">
        <v>36</v>
      </c>
      <c r="Z108" t="s">
        <v>26</v>
      </c>
      <c r="AA108">
        <v>18</v>
      </c>
    </row>
    <row r="109" spans="7:27">
      <c r="G109">
        <v>1133</v>
      </c>
      <c r="H109" t="s">
        <v>32</v>
      </c>
      <c r="I109" t="str">
        <f>PROPER(H109)</f>
        <v>Road Bikes</v>
      </c>
      <c r="J109" t="s">
        <v>100</v>
      </c>
      <c r="K109" t="s">
        <v>101</v>
      </c>
      <c r="L109" s="2">
        <v>44929</v>
      </c>
      <c r="M109">
        <f t="shared" si="5"/>
        <v>1</v>
      </c>
      <c r="N109">
        <f t="shared" si="6"/>
        <v>2023</v>
      </c>
      <c r="O109" s="1">
        <v>1105</v>
      </c>
      <c r="P109" s="1">
        <v>1700</v>
      </c>
      <c r="Q109">
        <v>3</v>
      </c>
      <c r="R109" s="1">
        <f t="shared" si="7"/>
        <v>5100</v>
      </c>
      <c r="S109" s="14">
        <f t="shared" si="8"/>
        <v>255</v>
      </c>
      <c r="T109" s="1">
        <f>R109+S109</f>
        <v>5355</v>
      </c>
      <c r="U109" t="s">
        <v>23</v>
      </c>
      <c r="V109" t="s">
        <v>35</v>
      </c>
      <c r="W109">
        <v>2063</v>
      </c>
      <c r="X109">
        <v>3063</v>
      </c>
      <c r="Y109" t="s">
        <v>102</v>
      </c>
      <c r="Z109" t="s">
        <v>26</v>
      </c>
      <c r="AA109">
        <v>22</v>
      </c>
    </row>
    <row r="110" spans="7:27">
      <c r="G110">
        <v>1094</v>
      </c>
      <c r="H110" t="s">
        <v>32</v>
      </c>
      <c r="I110" t="str">
        <f>PROPER(H110)</f>
        <v>Road Bikes</v>
      </c>
      <c r="J110" t="s">
        <v>33</v>
      </c>
      <c r="K110" t="s">
        <v>38</v>
      </c>
      <c r="L110" s="2">
        <v>44930</v>
      </c>
      <c r="M110">
        <f t="shared" si="5"/>
        <v>1</v>
      </c>
      <c r="N110">
        <f t="shared" si="6"/>
        <v>2023</v>
      </c>
      <c r="O110" s="1">
        <v>1470</v>
      </c>
      <c r="P110" s="1">
        <v>2100</v>
      </c>
      <c r="Q110">
        <v>1</v>
      </c>
      <c r="R110" s="1">
        <f t="shared" si="7"/>
        <v>2100</v>
      </c>
      <c r="S110" s="14">
        <f t="shared" si="8"/>
        <v>105</v>
      </c>
      <c r="T110" s="1">
        <f>R110+S110</f>
        <v>2205</v>
      </c>
      <c r="U110" t="s">
        <v>23</v>
      </c>
      <c r="V110" t="s">
        <v>24</v>
      </c>
      <c r="W110">
        <v>2004</v>
      </c>
      <c r="X110">
        <v>3004</v>
      </c>
      <c r="Y110" t="s">
        <v>39</v>
      </c>
      <c r="Z110" t="s">
        <v>31</v>
      </c>
      <c r="AA110">
        <v>16</v>
      </c>
    </row>
    <row r="111" spans="7:27">
      <c r="G111">
        <v>1110</v>
      </c>
      <c r="H111" t="s">
        <v>32</v>
      </c>
      <c r="I111" t="str">
        <f>PROPER(H111)</f>
        <v>Road Bikes</v>
      </c>
      <c r="J111" t="s">
        <v>33</v>
      </c>
      <c r="K111" t="s">
        <v>38</v>
      </c>
      <c r="L111" s="2">
        <v>44930</v>
      </c>
      <c r="M111">
        <f t="shared" si="5"/>
        <v>1</v>
      </c>
      <c r="N111">
        <f t="shared" si="6"/>
        <v>2023</v>
      </c>
      <c r="O111" s="1">
        <v>1470</v>
      </c>
      <c r="P111" s="1">
        <v>2100</v>
      </c>
      <c r="Q111">
        <v>1</v>
      </c>
      <c r="R111" s="1">
        <f t="shared" si="7"/>
        <v>2100</v>
      </c>
      <c r="S111" s="14">
        <f t="shared" si="8"/>
        <v>105</v>
      </c>
      <c r="T111" s="1">
        <f>R111+S111</f>
        <v>2205</v>
      </c>
      <c r="U111" t="s">
        <v>23</v>
      </c>
      <c r="V111" t="s">
        <v>24</v>
      </c>
      <c r="W111">
        <v>2004</v>
      </c>
      <c r="X111">
        <v>3004</v>
      </c>
      <c r="Y111" t="s">
        <v>39</v>
      </c>
      <c r="Z111" t="s">
        <v>31</v>
      </c>
      <c r="AA111">
        <v>16</v>
      </c>
    </row>
    <row r="112" spans="7:27">
      <c r="G112">
        <v>1134</v>
      </c>
      <c r="H112" t="s">
        <v>32</v>
      </c>
      <c r="I112" t="str">
        <f>PROPER(H112)</f>
        <v>Road Bikes</v>
      </c>
      <c r="J112" t="s">
        <v>100</v>
      </c>
      <c r="K112" t="s">
        <v>103</v>
      </c>
      <c r="L112" s="2">
        <v>44930</v>
      </c>
      <c r="M112">
        <f t="shared" si="5"/>
        <v>1</v>
      </c>
      <c r="N112">
        <f t="shared" si="6"/>
        <v>2023</v>
      </c>
      <c r="O112" s="1">
        <v>1365</v>
      </c>
      <c r="P112" s="1">
        <v>2100</v>
      </c>
      <c r="Q112">
        <v>1</v>
      </c>
      <c r="R112" s="1">
        <f t="shared" si="7"/>
        <v>2100</v>
      </c>
      <c r="S112" s="14">
        <f t="shared" si="8"/>
        <v>105</v>
      </c>
      <c r="T112" s="1">
        <f>R112+S112</f>
        <v>2205</v>
      </c>
      <c r="U112" t="s">
        <v>23</v>
      </c>
      <c r="V112" t="s">
        <v>24</v>
      </c>
      <c r="W112">
        <v>2064</v>
      </c>
      <c r="X112">
        <v>3064</v>
      </c>
      <c r="Y112" t="s">
        <v>104</v>
      </c>
      <c r="Z112" t="s">
        <v>31</v>
      </c>
      <c r="AA112">
        <v>20</v>
      </c>
    </row>
    <row r="113" spans="7:27">
      <c r="G113">
        <v>1095</v>
      </c>
      <c r="H113" t="s">
        <v>40</v>
      </c>
      <c r="I113" t="str">
        <f>PROPER(H113)</f>
        <v>Touring Bikes</v>
      </c>
      <c r="J113" t="s">
        <v>41</v>
      </c>
      <c r="K113" t="s">
        <v>42</v>
      </c>
      <c r="L113" s="2">
        <v>44931</v>
      </c>
      <c r="M113">
        <f t="shared" si="5"/>
        <v>1</v>
      </c>
      <c r="N113">
        <f t="shared" si="6"/>
        <v>2023</v>
      </c>
      <c r="O113" s="1">
        <v>896.99999999999989</v>
      </c>
      <c r="P113" s="1">
        <v>1300</v>
      </c>
      <c r="Q113">
        <v>2</v>
      </c>
      <c r="R113" s="1">
        <f t="shared" si="7"/>
        <v>2600</v>
      </c>
      <c r="S113" s="14">
        <f t="shared" si="8"/>
        <v>130</v>
      </c>
      <c r="T113" s="1">
        <f>R113+S113</f>
        <v>2730</v>
      </c>
      <c r="U113" t="s">
        <v>28</v>
      </c>
      <c r="V113" t="s">
        <v>29</v>
      </c>
      <c r="W113">
        <v>2005</v>
      </c>
      <c r="X113">
        <v>3005</v>
      </c>
      <c r="Y113" t="s">
        <v>43</v>
      </c>
      <c r="Z113" t="s">
        <v>26</v>
      </c>
      <c r="AA113">
        <v>27</v>
      </c>
    </row>
    <row r="114" spans="7:27">
      <c r="G114">
        <v>1111</v>
      </c>
      <c r="H114" t="s">
        <v>40</v>
      </c>
      <c r="I114" t="str">
        <f>PROPER(H114)</f>
        <v>Touring Bikes</v>
      </c>
      <c r="J114" t="s">
        <v>41</v>
      </c>
      <c r="K114" t="s">
        <v>42</v>
      </c>
      <c r="L114" s="2">
        <v>44931</v>
      </c>
      <c r="M114">
        <f t="shared" si="5"/>
        <v>1</v>
      </c>
      <c r="N114">
        <f t="shared" si="6"/>
        <v>2023</v>
      </c>
      <c r="O114" s="1">
        <v>896.99999999999989</v>
      </c>
      <c r="P114" s="1">
        <v>1300</v>
      </c>
      <c r="Q114">
        <v>2</v>
      </c>
      <c r="R114" s="1">
        <f t="shared" si="7"/>
        <v>2600</v>
      </c>
      <c r="S114" s="14">
        <f t="shared" si="8"/>
        <v>130</v>
      </c>
      <c r="T114" s="1">
        <f>R114+S114</f>
        <v>2730</v>
      </c>
      <c r="U114" t="s">
        <v>28</v>
      </c>
      <c r="V114" t="s">
        <v>29</v>
      </c>
      <c r="W114">
        <v>2005</v>
      </c>
      <c r="X114">
        <v>3005</v>
      </c>
      <c r="Y114" t="s">
        <v>43</v>
      </c>
      <c r="Z114" t="s">
        <v>26</v>
      </c>
      <c r="AA114">
        <v>27</v>
      </c>
    </row>
    <row r="115" spans="7:27">
      <c r="G115">
        <v>1135</v>
      </c>
      <c r="H115" t="s">
        <v>40</v>
      </c>
      <c r="I115" t="str">
        <f>PROPER(H115)</f>
        <v>Touring Bikes</v>
      </c>
      <c r="J115" t="s">
        <v>105</v>
      </c>
      <c r="K115" t="s">
        <v>106</v>
      </c>
      <c r="L115" s="2">
        <v>44931</v>
      </c>
      <c r="M115">
        <f t="shared" si="5"/>
        <v>1</v>
      </c>
      <c r="N115">
        <f t="shared" si="6"/>
        <v>2023</v>
      </c>
      <c r="O115" s="1">
        <v>1035</v>
      </c>
      <c r="P115" s="1">
        <v>1500</v>
      </c>
      <c r="Q115">
        <v>2</v>
      </c>
      <c r="R115" s="1">
        <f t="shared" si="7"/>
        <v>3000</v>
      </c>
      <c r="S115" s="14">
        <f t="shared" si="8"/>
        <v>150</v>
      </c>
      <c r="T115" s="1">
        <f>R115+S115</f>
        <v>3150</v>
      </c>
      <c r="U115" t="s">
        <v>28</v>
      </c>
      <c r="V115" t="s">
        <v>29</v>
      </c>
      <c r="W115">
        <v>2065</v>
      </c>
      <c r="X115">
        <v>3065</v>
      </c>
      <c r="Y115" t="s">
        <v>107</v>
      </c>
      <c r="Z115" t="s">
        <v>26</v>
      </c>
      <c r="AA115">
        <v>30</v>
      </c>
    </row>
    <row r="116" spans="7:27">
      <c r="G116">
        <v>1096</v>
      </c>
      <c r="H116" t="s">
        <v>40</v>
      </c>
      <c r="I116" t="str">
        <f>PROPER(H116)</f>
        <v>Touring Bikes</v>
      </c>
      <c r="J116" t="s">
        <v>41</v>
      </c>
      <c r="K116" t="s">
        <v>44</v>
      </c>
      <c r="L116" s="2">
        <v>44932</v>
      </c>
      <c r="M116">
        <f t="shared" si="5"/>
        <v>1</v>
      </c>
      <c r="N116">
        <f t="shared" si="6"/>
        <v>2023</v>
      </c>
      <c r="O116" s="1">
        <v>1104</v>
      </c>
      <c r="P116" s="1">
        <v>1600</v>
      </c>
      <c r="Q116">
        <v>1</v>
      </c>
      <c r="R116" s="1">
        <f t="shared" si="7"/>
        <v>1600</v>
      </c>
      <c r="S116" s="14">
        <f t="shared" si="8"/>
        <v>0</v>
      </c>
      <c r="T116" s="1">
        <f>R116+S116</f>
        <v>1600</v>
      </c>
      <c r="U116" t="s">
        <v>23</v>
      </c>
      <c r="V116" t="s">
        <v>24</v>
      </c>
      <c r="W116">
        <v>2006</v>
      </c>
      <c r="X116">
        <v>3006</v>
      </c>
      <c r="Y116" t="s">
        <v>45</v>
      </c>
      <c r="Z116" t="s">
        <v>31</v>
      </c>
      <c r="AA116">
        <v>24</v>
      </c>
    </row>
    <row r="117" spans="7:27">
      <c r="G117">
        <v>1112</v>
      </c>
      <c r="H117" t="s">
        <v>40</v>
      </c>
      <c r="I117" t="str">
        <f>PROPER(H117)</f>
        <v>Touring Bikes</v>
      </c>
      <c r="J117" t="s">
        <v>41</v>
      </c>
      <c r="K117" t="s">
        <v>44</v>
      </c>
      <c r="L117" s="2">
        <v>44932</v>
      </c>
      <c r="M117">
        <f t="shared" si="5"/>
        <v>1</v>
      </c>
      <c r="N117">
        <f t="shared" si="6"/>
        <v>2023</v>
      </c>
      <c r="O117" s="1">
        <v>1104</v>
      </c>
      <c r="P117" s="1">
        <v>1600</v>
      </c>
      <c r="Q117">
        <v>1</v>
      </c>
      <c r="R117" s="1">
        <f t="shared" si="7"/>
        <v>1600</v>
      </c>
      <c r="S117" s="14">
        <f t="shared" si="8"/>
        <v>0</v>
      </c>
      <c r="T117" s="1">
        <f>R117+S117</f>
        <v>1600</v>
      </c>
      <c r="U117" t="s">
        <v>23</v>
      </c>
      <c r="V117" t="s">
        <v>24</v>
      </c>
      <c r="W117">
        <v>2006</v>
      </c>
      <c r="X117">
        <v>3006</v>
      </c>
      <c r="Y117" t="s">
        <v>45</v>
      </c>
      <c r="Z117" t="s">
        <v>31</v>
      </c>
      <c r="AA117">
        <v>24</v>
      </c>
    </row>
    <row r="118" spans="7:27">
      <c r="G118">
        <v>1136</v>
      </c>
      <c r="H118" t="s">
        <v>40</v>
      </c>
      <c r="I118" t="str">
        <f>PROPER(H118)</f>
        <v>Touring Bikes</v>
      </c>
      <c r="J118" t="s">
        <v>105</v>
      </c>
      <c r="K118" t="s">
        <v>108</v>
      </c>
      <c r="L118" s="2">
        <v>44932</v>
      </c>
      <c r="M118">
        <f t="shared" si="5"/>
        <v>1</v>
      </c>
      <c r="N118">
        <f t="shared" si="6"/>
        <v>2023</v>
      </c>
      <c r="O118" s="1">
        <v>1242</v>
      </c>
      <c r="P118" s="1">
        <v>1800</v>
      </c>
      <c r="Q118">
        <v>1</v>
      </c>
      <c r="R118" s="1">
        <f t="shared" si="7"/>
        <v>1800</v>
      </c>
      <c r="S118" s="14">
        <f t="shared" si="8"/>
        <v>0</v>
      </c>
      <c r="T118" s="1">
        <f>R118+S118</f>
        <v>1800</v>
      </c>
      <c r="U118" t="s">
        <v>23</v>
      </c>
      <c r="V118" t="s">
        <v>24</v>
      </c>
      <c r="W118">
        <v>2066</v>
      </c>
      <c r="X118">
        <v>3066</v>
      </c>
      <c r="Y118" t="s">
        <v>109</v>
      </c>
      <c r="Z118" t="s">
        <v>31</v>
      </c>
      <c r="AA118">
        <v>28</v>
      </c>
    </row>
    <row r="119" spans="7:27">
      <c r="G119">
        <v>1097</v>
      </c>
      <c r="H119" t="s">
        <v>20</v>
      </c>
      <c r="I119" t="str">
        <f>PROPER(H119)</f>
        <v>Mountain Bikes</v>
      </c>
      <c r="J119" t="s">
        <v>46</v>
      </c>
      <c r="K119" t="s">
        <v>47</v>
      </c>
      <c r="L119" s="2">
        <v>44933</v>
      </c>
      <c r="M119">
        <f t="shared" si="5"/>
        <v>1</v>
      </c>
      <c r="N119">
        <f t="shared" si="6"/>
        <v>2023</v>
      </c>
      <c r="O119" s="1">
        <v>1496</v>
      </c>
      <c r="P119" s="1">
        <v>2200</v>
      </c>
      <c r="Q119">
        <v>2</v>
      </c>
      <c r="R119" s="1">
        <f t="shared" si="7"/>
        <v>4400</v>
      </c>
      <c r="S119" s="14">
        <f t="shared" si="8"/>
        <v>220</v>
      </c>
      <c r="T119" s="1">
        <f>R119+S119</f>
        <v>4620</v>
      </c>
      <c r="U119" t="s">
        <v>28</v>
      </c>
      <c r="V119" t="s">
        <v>24</v>
      </c>
      <c r="W119">
        <v>2007</v>
      </c>
      <c r="X119">
        <v>3007</v>
      </c>
      <c r="Y119" t="s">
        <v>48</v>
      </c>
      <c r="Z119" t="s">
        <v>26</v>
      </c>
      <c r="AA119">
        <v>29</v>
      </c>
    </row>
    <row r="120" spans="7:27">
      <c r="G120">
        <v>1113</v>
      </c>
      <c r="H120" t="s">
        <v>20</v>
      </c>
      <c r="I120" t="str">
        <f>PROPER(H120)</f>
        <v>Mountain Bikes</v>
      </c>
      <c r="J120" t="s">
        <v>46</v>
      </c>
      <c r="K120" t="s">
        <v>47</v>
      </c>
      <c r="L120" s="2">
        <v>44933</v>
      </c>
      <c r="M120">
        <f t="shared" si="5"/>
        <v>1</v>
      </c>
      <c r="N120">
        <f t="shared" si="6"/>
        <v>2023</v>
      </c>
      <c r="O120" s="1">
        <v>1496</v>
      </c>
      <c r="P120" s="1">
        <v>2200</v>
      </c>
      <c r="Q120">
        <v>2</v>
      </c>
      <c r="R120" s="1">
        <f t="shared" si="7"/>
        <v>4400</v>
      </c>
      <c r="S120" s="14">
        <f t="shared" si="8"/>
        <v>220</v>
      </c>
      <c r="T120" s="1">
        <f>R120+S120</f>
        <v>4620</v>
      </c>
      <c r="U120" t="s">
        <v>28</v>
      </c>
      <c r="V120" t="s">
        <v>24</v>
      </c>
      <c r="W120">
        <v>2007</v>
      </c>
      <c r="X120">
        <v>3007</v>
      </c>
      <c r="Y120" t="s">
        <v>48</v>
      </c>
      <c r="Z120" t="s">
        <v>26</v>
      </c>
      <c r="AA120">
        <v>29</v>
      </c>
    </row>
    <row r="121" spans="7:27">
      <c r="G121">
        <v>1137</v>
      </c>
      <c r="H121" t="s">
        <v>94</v>
      </c>
      <c r="I121" t="str">
        <f>PROPER(H121)</f>
        <v>E-Bikes</v>
      </c>
      <c r="J121" t="s">
        <v>110</v>
      </c>
      <c r="K121" t="s">
        <v>111</v>
      </c>
      <c r="L121" s="2">
        <v>44933</v>
      </c>
      <c r="M121">
        <f t="shared" si="5"/>
        <v>1</v>
      </c>
      <c r="N121">
        <f t="shared" si="6"/>
        <v>2023</v>
      </c>
      <c r="O121" s="1">
        <v>2080</v>
      </c>
      <c r="P121" s="1">
        <v>3200</v>
      </c>
      <c r="Q121">
        <v>2</v>
      </c>
      <c r="R121" s="1">
        <f t="shared" si="7"/>
        <v>6400</v>
      </c>
      <c r="S121" s="14">
        <f t="shared" si="8"/>
        <v>320</v>
      </c>
      <c r="T121" s="1">
        <f>R121+S121</f>
        <v>6720</v>
      </c>
      <c r="U121" t="s">
        <v>28</v>
      </c>
      <c r="V121" t="s">
        <v>24</v>
      </c>
      <c r="W121">
        <v>2067</v>
      </c>
      <c r="X121">
        <v>3067</v>
      </c>
      <c r="Y121" t="s">
        <v>91</v>
      </c>
      <c r="Z121" t="s">
        <v>26</v>
      </c>
      <c r="AA121">
        <v>42</v>
      </c>
    </row>
    <row r="122" spans="7:27">
      <c r="G122">
        <v>1098</v>
      </c>
      <c r="H122" t="s">
        <v>20</v>
      </c>
      <c r="I122" t="str">
        <f>PROPER(H122)</f>
        <v>Mountain Bikes</v>
      </c>
      <c r="J122" t="s">
        <v>46</v>
      </c>
      <c r="K122" t="s">
        <v>49</v>
      </c>
      <c r="L122" s="2">
        <v>44934</v>
      </c>
      <c r="M122">
        <f t="shared" si="5"/>
        <v>1</v>
      </c>
      <c r="N122">
        <f t="shared" si="6"/>
        <v>2023</v>
      </c>
      <c r="O122" s="1">
        <v>1700.0000000000002</v>
      </c>
      <c r="P122" s="1">
        <v>2500</v>
      </c>
      <c r="Q122">
        <v>1</v>
      </c>
      <c r="R122" s="1">
        <f t="shared" si="7"/>
        <v>2500</v>
      </c>
      <c r="S122" s="14">
        <f t="shared" si="8"/>
        <v>125</v>
      </c>
      <c r="T122" s="1">
        <f>R122+S122</f>
        <v>2625</v>
      </c>
      <c r="U122" t="s">
        <v>23</v>
      </c>
      <c r="V122" t="s">
        <v>29</v>
      </c>
      <c r="W122">
        <v>2008</v>
      </c>
      <c r="X122">
        <v>3008</v>
      </c>
      <c r="Y122" t="s">
        <v>50</v>
      </c>
      <c r="Z122" t="s">
        <v>31</v>
      </c>
      <c r="AA122">
        <v>27</v>
      </c>
    </row>
    <row r="123" spans="7:27">
      <c r="G123">
        <v>1114</v>
      </c>
      <c r="H123" t="s">
        <v>20</v>
      </c>
      <c r="I123" t="str">
        <f>PROPER(H123)</f>
        <v>Mountain Bikes</v>
      </c>
      <c r="J123" t="s">
        <v>46</v>
      </c>
      <c r="K123" t="s">
        <v>49</v>
      </c>
      <c r="L123" s="2">
        <v>44934</v>
      </c>
      <c r="M123">
        <f t="shared" si="5"/>
        <v>1</v>
      </c>
      <c r="N123">
        <f t="shared" si="6"/>
        <v>2023</v>
      </c>
      <c r="O123" s="1">
        <v>1700.0000000000002</v>
      </c>
      <c r="P123" s="1">
        <v>2500</v>
      </c>
      <c r="Q123">
        <v>1</v>
      </c>
      <c r="R123" s="1">
        <f t="shared" si="7"/>
        <v>2500</v>
      </c>
      <c r="S123" s="14">
        <f t="shared" si="8"/>
        <v>125</v>
      </c>
      <c r="T123" s="1">
        <f>R123+S123</f>
        <v>2625</v>
      </c>
      <c r="U123" t="s">
        <v>23</v>
      </c>
      <c r="V123" t="s">
        <v>29</v>
      </c>
      <c r="W123">
        <v>2008</v>
      </c>
      <c r="X123">
        <v>3008</v>
      </c>
      <c r="Y123" t="s">
        <v>50</v>
      </c>
      <c r="Z123" t="s">
        <v>31</v>
      </c>
      <c r="AA123">
        <v>27</v>
      </c>
    </row>
    <row r="124" spans="7:27">
      <c r="G124">
        <v>1138</v>
      </c>
      <c r="H124" t="s">
        <v>94</v>
      </c>
      <c r="I124" t="str">
        <f>PROPER(H124)</f>
        <v>E-Bikes</v>
      </c>
      <c r="J124" t="s">
        <v>110</v>
      </c>
      <c r="K124" t="s">
        <v>112</v>
      </c>
      <c r="L124" s="2">
        <v>44934</v>
      </c>
      <c r="M124">
        <f t="shared" si="5"/>
        <v>1</v>
      </c>
      <c r="N124">
        <f t="shared" si="6"/>
        <v>2023</v>
      </c>
      <c r="O124" s="1">
        <v>2405</v>
      </c>
      <c r="P124" s="1">
        <v>3700</v>
      </c>
      <c r="Q124">
        <v>1</v>
      </c>
      <c r="R124" s="1">
        <f t="shared" si="7"/>
        <v>3700</v>
      </c>
      <c r="S124" s="14">
        <f t="shared" si="8"/>
        <v>185</v>
      </c>
      <c r="T124" s="1">
        <f>R124+S124</f>
        <v>3885</v>
      </c>
      <c r="U124" t="s">
        <v>23</v>
      </c>
      <c r="V124" t="s">
        <v>29</v>
      </c>
      <c r="W124">
        <v>2068</v>
      </c>
      <c r="X124">
        <v>3068</v>
      </c>
      <c r="Y124" t="s">
        <v>93</v>
      </c>
      <c r="Z124" t="s">
        <v>31</v>
      </c>
      <c r="AA124">
        <v>40</v>
      </c>
    </row>
    <row r="125" spans="7:27">
      <c r="G125">
        <v>1123</v>
      </c>
      <c r="H125" t="s">
        <v>20</v>
      </c>
      <c r="I125" t="str">
        <f>PROPER(H125)</f>
        <v>Mountain Bikes</v>
      </c>
      <c r="J125" t="s">
        <v>74</v>
      </c>
      <c r="K125" t="s">
        <v>75</v>
      </c>
      <c r="L125" s="2">
        <v>44937</v>
      </c>
      <c r="M125">
        <f t="shared" si="5"/>
        <v>1</v>
      </c>
      <c r="N125">
        <f t="shared" si="6"/>
        <v>2023</v>
      </c>
      <c r="O125" s="1">
        <v>780</v>
      </c>
      <c r="P125" s="1">
        <v>1300</v>
      </c>
      <c r="Q125">
        <v>2</v>
      </c>
      <c r="R125" s="1">
        <f t="shared" si="7"/>
        <v>2600</v>
      </c>
      <c r="S125" s="14">
        <f t="shared" si="8"/>
        <v>130</v>
      </c>
      <c r="T125" s="1">
        <f>R125+S125</f>
        <v>2730</v>
      </c>
      <c r="U125" t="s">
        <v>23</v>
      </c>
      <c r="V125" t="s">
        <v>24</v>
      </c>
      <c r="W125">
        <v>2041</v>
      </c>
      <c r="X125">
        <v>3041</v>
      </c>
      <c r="Y125" t="s">
        <v>76</v>
      </c>
      <c r="Z125" t="s">
        <v>26</v>
      </c>
      <c r="AA125">
        <v>32</v>
      </c>
    </row>
    <row r="126" spans="7:27">
      <c r="G126">
        <v>1124</v>
      </c>
      <c r="H126" t="s">
        <v>20</v>
      </c>
      <c r="I126" t="str">
        <f>PROPER(H126)</f>
        <v>Mountain Bikes</v>
      </c>
      <c r="J126" t="s">
        <v>74</v>
      </c>
      <c r="K126" t="s">
        <v>77</v>
      </c>
      <c r="L126" s="2">
        <v>44938</v>
      </c>
      <c r="M126">
        <f t="shared" si="5"/>
        <v>1</v>
      </c>
      <c r="N126">
        <f t="shared" si="6"/>
        <v>2023</v>
      </c>
      <c r="O126" s="1">
        <v>960</v>
      </c>
      <c r="P126" s="1">
        <v>1600</v>
      </c>
      <c r="Q126">
        <v>1</v>
      </c>
      <c r="R126" s="1">
        <f t="shared" si="7"/>
        <v>1600</v>
      </c>
      <c r="S126" s="14">
        <f t="shared" si="8"/>
        <v>0</v>
      </c>
      <c r="T126" s="1">
        <f>R126+S126</f>
        <v>1600</v>
      </c>
      <c r="U126" t="s">
        <v>28</v>
      </c>
      <c r="V126" t="s">
        <v>29</v>
      </c>
      <c r="W126">
        <v>2042</v>
      </c>
      <c r="X126">
        <v>3042</v>
      </c>
      <c r="Y126" t="s">
        <v>78</v>
      </c>
      <c r="Z126" t="s">
        <v>31</v>
      </c>
      <c r="AA126">
        <v>29</v>
      </c>
    </row>
    <row r="127" spans="7:27">
      <c r="G127">
        <v>1125</v>
      </c>
      <c r="H127" t="s">
        <v>32</v>
      </c>
      <c r="I127" t="str">
        <f>PROPER(H127)</f>
        <v>Road Bikes</v>
      </c>
      <c r="J127" t="s">
        <v>79</v>
      </c>
      <c r="K127" t="s">
        <v>80</v>
      </c>
      <c r="L127" s="2">
        <v>44939</v>
      </c>
      <c r="M127">
        <f t="shared" si="5"/>
        <v>1</v>
      </c>
      <c r="N127">
        <f t="shared" si="6"/>
        <v>2023</v>
      </c>
      <c r="O127" s="1">
        <v>1292</v>
      </c>
      <c r="P127" s="1">
        <v>1900</v>
      </c>
      <c r="Q127">
        <v>3</v>
      </c>
      <c r="R127" s="1">
        <f t="shared" si="7"/>
        <v>5700</v>
      </c>
      <c r="S127" s="14">
        <f t="shared" si="8"/>
        <v>285</v>
      </c>
      <c r="T127" s="1">
        <f>R127+S127</f>
        <v>5985</v>
      </c>
      <c r="U127" t="s">
        <v>23</v>
      </c>
      <c r="V127" t="s">
        <v>35</v>
      </c>
      <c r="W127">
        <v>2043</v>
      </c>
      <c r="X127">
        <v>3043</v>
      </c>
      <c r="Y127" t="s">
        <v>81</v>
      </c>
      <c r="Z127" t="s">
        <v>26</v>
      </c>
      <c r="AA127">
        <v>21</v>
      </c>
    </row>
    <row r="128" spans="7:27">
      <c r="G128">
        <v>1126</v>
      </c>
      <c r="H128" t="s">
        <v>32</v>
      </c>
      <c r="I128" t="str">
        <f>PROPER(H128)</f>
        <v>Road Bikes</v>
      </c>
      <c r="J128" t="s">
        <v>79</v>
      </c>
      <c r="K128" t="s">
        <v>82</v>
      </c>
      <c r="L128" s="2">
        <v>44940</v>
      </c>
      <c r="M128">
        <f t="shared" si="5"/>
        <v>1</v>
      </c>
      <c r="N128">
        <f t="shared" si="6"/>
        <v>2023</v>
      </c>
      <c r="O128" s="1">
        <v>1496</v>
      </c>
      <c r="P128" s="1">
        <v>2200</v>
      </c>
      <c r="Q128">
        <v>1</v>
      </c>
      <c r="R128" s="1">
        <f t="shared" si="7"/>
        <v>2200</v>
      </c>
      <c r="S128" s="14">
        <f t="shared" si="8"/>
        <v>110</v>
      </c>
      <c r="T128" s="1">
        <f>R128+S128</f>
        <v>2310</v>
      </c>
      <c r="U128" t="s">
        <v>23</v>
      </c>
      <c r="V128" t="s">
        <v>24</v>
      </c>
      <c r="W128">
        <v>2044</v>
      </c>
      <c r="X128">
        <v>3044</v>
      </c>
      <c r="Y128" t="s">
        <v>83</v>
      </c>
      <c r="Z128" t="s">
        <v>31</v>
      </c>
      <c r="AA128">
        <v>19</v>
      </c>
    </row>
    <row r="129" spans="7:27">
      <c r="G129">
        <v>1127</v>
      </c>
      <c r="H129" t="s">
        <v>40</v>
      </c>
      <c r="I129" t="str">
        <f>PROPER(H129)</f>
        <v>Touring Bikes</v>
      </c>
      <c r="J129" t="s">
        <v>84</v>
      </c>
      <c r="K129" t="s">
        <v>85</v>
      </c>
      <c r="L129" s="2">
        <v>44941</v>
      </c>
      <c r="M129">
        <f t="shared" si="5"/>
        <v>1</v>
      </c>
      <c r="N129">
        <f t="shared" si="6"/>
        <v>2023</v>
      </c>
      <c r="O129" s="1">
        <v>1340</v>
      </c>
      <c r="P129" s="1">
        <v>2000</v>
      </c>
      <c r="Q129">
        <v>2</v>
      </c>
      <c r="R129" s="1">
        <f t="shared" si="7"/>
        <v>4000</v>
      </c>
      <c r="S129" s="14">
        <f t="shared" si="8"/>
        <v>200</v>
      </c>
      <c r="T129" s="1">
        <f>R129+S129</f>
        <v>4200</v>
      </c>
      <c r="U129" t="s">
        <v>28</v>
      </c>
      <c r="V129" t="s">
        <v>29</v>
      </c>
      <c r="W129">
        <v>2045</v>
      </c>
      <c r="X129">
        <v>3045</v>
      </c>
      <c r="Y129" t="s">
        <v>86</v>
      </c>
      <c r="Z129" t="s">
        <v>26</v>
      </c>
      <c r="AA129">
        <v>36</v>
      </c>
    </row>
    <row r="130" spans="7:27">
      <c r="G130">
        <v>1128</v>
      </c>
      <c r="H130" t="s">
        <v>40</v>
      </c>
      <c r="I130" t="str">
        <f>PROPER(H130)</f>
        <v>Touring Bikes</v>
      </c>
      <c r="J130" t="s">
        <v>84</v>
      </c>
      <c r="K130" t="s">
        <v>87</v>
      </c>
      <c r="L130" s="2">
        <v>44942</v>
      </c>
      <c r="M130">
        <f t="shared" si="5"/>
        <v>1</v>
      </c>
      <c r="N130">
        <f t="shared" si="6"/>
        <v>2023</v>
      </c>
      <c r="O130" s="1">
        <v>1541</v>
      </c>
      <c r="P130" s="1">
        <v>2300</v>
      </c>
      <c r="Q130">
        <v>1</v>
      </c>
      <c r="R130" s="1">
        <f t="shared" si="7"/>
        <v>2300</v>
      </c>
      <c r="S130" s="14">
        <f t="shared" si="8"/>
        <v>115</v>
      </c>
      <c r="T130" s="1">
        <f>R130+S130</f>
        <v>2415</v>
      </c>
      <c r="U130" t="s">
        <v>23</v>
      </c>
      <c r="V130" t="s">
        <v>24</v>
      </c>
      <c r="W130">
        <v>2046</v>
      </c>
      <c r="X130">
        <v>3046</v>
      </c>
      <c r="Y130" t="s">
        <v>88</v>
      </c>
      <c r="Z130" t="s">
        <v>31</v>
      </c>
      <c r="AA130">
        <v>34</v>
      </c>
    </row>
    <row r="131" spans="7:27">
      <c r="G131">
        <v>1129</v>
      </c>
      <c r="H131" t="s">
        <v>20</v>
      </c>
      <c r="I131" t="str">
        <f>PROPER(H131)</f>
        <v>Mountain Bikes</v>
      </c>
      <c r="J131" t="s">
        <v>89</v>
      </c>
      <c r="K131" t="s">
        <v>90</v>
      </c>
      <c r="L131" s="2">
        <v>44943</v>
      </c>
      <c r="M131">
        <f t="shared" ref="M131:M194" si="9">MONTH(L131)</f>
        <v>1</v>
      </c>
      <c r="N131">
        <f t="shared" ref="N131:N194" si="10">YEAR(L131)</f>
        <v>2023</v>
      </c>
      <c r="O131" s="1">
        <v>2250</v>
      </c>
      <c r="P131" s="1">
        <v>3000</v>
      </c>
      <c r="Q131">
        <v>2</v>
      </c>
      <c r="R131" s="1">
        <f t="shared" ref="R131:R194" si="11">P131*Q131</f>
        <v>6000</v>
      </c>
      <c r="S131" s="14">
        <f t="shared" ref="S131:S194" si="12">IF(R131&gt;2000,R131*5%,0)</f>
        <v>300</v>
      </c>
      <c r="T131" s="1">
        <f>R131+S131</f>
        <v>6300</v>
      </c>
      <c r="U131" t="s">
        <v>28</v>
      </c>
      <c r="V131" t="s">
        <v>24</v>
      </c>
      <c r="W131">
        <v>2047</v>
      </c>
      <c r="X131">
        <v>3047</v>
      </c>
      <c r="Y131" t="s">
        <v>91</v>
      </c>
      <c r="Z131" t="s">
        <v>26</v>
      </c>
      <c r="AA131">
        <v>40</v>
      </c>
    </row>
    <row r="132" spans="7:27">
      <c r="G132">
        <v>1130</v>
      </c>
      <c r="H132" t="s">
        <v>20</v>
      </c>
      <c r="I132" t="str">
        <f>PROPER(H132)</f>
        <v>Mountain Bikes</v>
      </c>
      <c r="J132" t="s">
        <v>89</v>
      </c>
      <c r="K132" t="s">
        <v>92</v>
      </c>
      <c r="L132" s="2">
        <v>44944</v>
      </c>
      <c r="M132">
        <f t="shared" si="9"/>
        <v>1</v>
      </c>
      <c r="N132">
        <f t="shared" si="10"/>
        <v>2023</v>
      </c>
      <c r="O132" s="1">
        <v>2625</v>
      </c>
      <c r="P132" s="1">
        <v>3500</v>
      </c>
      <c r="Q132">
        <v>1</v>
      </c>
      <c r="R132" s="1">
        <f t="shared" si="11"/>
        <v>3500</v>
      </c>
      <c r="S132" s="14">
        <f t="shared" si="12"/>
        <v>175</v>
      </c>
      <c r="T132" s="1">
        <f>R132+S132</f>
        <v>3675</v>
      </c>
      <c r="U132" t="s">
        <v>23</v>
      </c>
      <c r="V132" t="s">
        <v>29</v>
      </c>
      <c r="W132">
        <v>2048</v>
      </c>
      <c r="X132">
        <v>3048</v>
      </c>
      <c r="Y132" t="s">
        <v>93</v>
      </c>
      <c r="Z132" t="s">
        <v>31</v>
      </c>
      <c r="AA132">
        <v>38</v>
      </c>
    </row>
    <row r="133" spans="7:27">
      <c r="G133">
        <v>1099</v>
      </c>
      <c r="H133" t="s">
        <v>20</v>
      </c>
      <c r="I133" t="str">
        <f>PROPER(H133)</f>
        <v>Mountain Bikes</v>
      </c>
      <c r="J133" t="s">
        <v>51</v>
      </c>
      <c r="K133" t="s">
        <v>52</v>
      </c>
      <c r="L133" s="2">
        <v>44947</v>
      </c>
      <c r="M133">
        <f t="shared" si="9"/>
        <v>1</v>
      </c>
      <c r="N133">
        <f t="shared" si="10"/>
        <v>2023</v>
      </c>
      <c r="O133" s="1">
        <v>737</v>
      </c>
      <c r="P133" s="1">
        <v>1100</v>
      </c>
      <c r="Q133">
        <v>2</v>
      </c>
      <c r="R133" s="1">
        <f t="shared" si="11"/>
        <v>2200</v>
      </c>
      <c r="S133" s="14">
        <f t="shared" si="12"/>
        <v>110</v>
      </c>
      <c r="T133" s="1">
        <f>R133+S133</f>
        <v>2310</v>
      </c>
      <c r="U133" t="s">
        <v>23</v>
      </c>
      <c r="V133" t="s">
        <v>24</v>
      </c>
      <c r="W133">
        <v>2021</v>
      </c>
      <c r="X133">
        <v>3021</v>
      </c>
      <c r="Y133" t="s">
        <v>53</v>
      </c>
      <c r="Z133" t="s">
        <v>26</v>
      </c>
      <c r="AA133">
        <v>24</v>
      </c>
    </row>
    <row r="134" spans="7:27">
      <c r="G134">
        <v>1115</v>
      </c>
      <c r="H134" t="s">
        <v>20</v>
      </c>
      <c r="I134" t="str">
        <f>PROPER(H134)</f>
        <v>Mountain Bikes</v>
      </c>
      <c r="J134" t="s">
        <v>51</v>
      </c>
      <c r="K134" t="s">
        <v>52</v>
      </c>
      <c r="L134" s="2">
        <v>44947</v>
      </c>
      <c r="M134">
        <f t="shared" si="9"/>
        <v>1</v>
      </c>
      <c r="N134">
        <f t="shared" si="10"/>
        <v>2023</v>
      </c>
      <c r="O134" s="1">
        <v>737</v>
      </c>
      <c r="P134" s="1">
        <v>1100</v>
      </c>
      <c r="Q134">
        <v>2</v>
      </c>
      <c r="R134" s="1">
        <f t="shared" si="11"/>
        <v>2200</v>
      </c>
      <c r="S134" s="14">
        <f t="shared" si="12"/>
        <v>110</v>
      </c>
      <c r="T134" s="1">
        <f>R134+S134</f>
        <v>2310</v>
      </c>
      <c r="U134" t="s">
        <v>23</v>
      </c>
      <c r="V134" t="s">
        <v>24</v>
      </c>
      <c r="W134">
        <v>2021</v>
      </c>
      <c r="X134">
        <v>3021</v>
      </c>
      <c r="Y134" t="s">
        <v>53</v>
      </c>
      <c r="Z134" t="s">
        <v>26</v>
      </c>
      <c r="AA134">
        <v>24</v>
      </c>
    </row>
    <row r="135" spans="7:27">
      <c r="G135">
        <v>1100</v>
      </c>
      <c r="H135" t="s">
        <v>20</v>
      </c>
      <c r="I135" t="str">
        <f>PROPER(H135)</f>
        <v>Mountain Bikes</v>
      </c>
      <c r="J135" t="s">
        <v>51</v>
      </c>
      <c r="K135" t="s">
        <v>54</v>
      </c>
      <c r="L135" s="2">
        <v>44948</v>
      </c>
      <c r="M135">
        <f t="shared" si="9"/>
        <v>1</v>
      </c>
      <c r="N135">
        <f t="shared" si="10"/>
        <v>2023</v>
      </c>
      <c r="O135" s="1">
        <v>938</v>
      </c>
      <c r="P135" s="1">
        <v>1400</v>
      </c>
      <c r="Q135">
        <v>1</v>
      </c>
      <c r="R135" s="1">
        <f t="shared" si="11"/>
        <v>1400</v>
      </c>
      <c r="S135" s="14">
        <f t="shared" si="12"/>
        <v>0</v>
      </c>
      <c r="T135" s="1">
        <f>R135+S135</f>
        <v>1400</v>
      </c>
      <c r="U135" t="s">
        <v>28</v>
      </c>
      <c r="V135" t="s">
        <v>29</v>
      </c>
      <c r="W135">
        <v>2022</v>
      </c>
      <c r="X135">
        <v>3022</v>
      </c>
      <c r="Y135" t="s">
        <v>55</v>
      </c>
      <c r="Z135" t="s">
        <v>31</v>
      </c>
      <c r="AA135">
        <v>21</v>
      </c>
    </row>
    <row r="136" spans="7:27">
      <c r="G136">
        <v>1116</v>
      </c>
      <c r="H136" t="s">
        <v>20</v>
      </c>
      <c r="I136" t="str">
        <f>PROPER(H136)</f>
        <v>Mountain Bikes</v>
      </c>
      <c r="J136" t="s">
        <v>51</v>
      </c>
      <c r="K136" t="s">
        <v>54</v>
      </c>
      <c r="L136" s="2">
        <v>44948</v>
      </c>
      <c r="M136">
        <f t="shared" si="9"/>
        <v>1</v>
      </c>
      <c r="N136">
        <f t="shared" si="10"/>
        <v>2023</v>
      </c>
      <c r="O136" s="1">
        <v>938</v>
      </c>
      <c r="P136" s="1">
        <v>1400</v>
      </c>
      <c r="Q136">
        <v>1</v>
      </c>
      <c r="R136" s="1">
        <f t="shared" si="11"/>
        <v>1400</v>
      </c>
      <c r="S136" s="14">
        <f t="shared" si="12"/>
        <v>0</v>
      </c>
      <c r="T136" s="1">
        <f>R136+S136</f>
        <v>1400</v>
      </c>
      <c r="U136" t="s">
        <v>28</v>
      </c>
      <c r="V136" t="s">
        <v>29</v>
      </c>
      <c r="W136">
        <v>2022</v>
      </c>
      <c r="X136">
        <v>3022</v>
      </c>
      <c r="Y136" t="s">
        <v>55</v>
      </c>
      <c r="Z136" t="s">
        <v>31</v>
      </c>
      <c r="AA136">
        <v>21</v>
      </c>
    </row>
    <row r="137" spans="7:27">
      <c r="G137">
        <v>1101</v>
      </c>
      <c r="H137" t="s">
        <v>32</v>
      </c>
      <c r="I137" t="str">
        <f>PROPER(H137)</f>
        <v>Road Bikes</v>
      </c>
      <c r="J137" t="s">
        <v>57</v>
      </c>
      <c r="K137" t="s">
        <v>58</v>
      </c>
      <c r="L137" s="2">
        <v>44949</v>
      </c>
      <c r="M137">
        <f t="shared" si="9"/>
        <v>1</v>
      </c>
      <c r="N137">
        <f t="shared" si="10"/>
        <v>2023</v>
      </c>
      <c r="O137" s="1">
        <v>1190</v>
      </c>
      <c r="P137" s="1">
        <v>1700</v>
      </c>
      <c r="Q137">
        <v>3</v>
      </c>
      <c r="R137" s="1">
        <f t="shared" si="11"/>
        <v>5100</v>
      </c>
      <c r="S137" s="14">
        <f t="shared" si="12"/>
        <v>255</v>
      </c>
      <c r="T137" s="1">
        <f>R137+S137</f>
        <v>5355</v>
      </c>
      <c r="U137" t="s">
        <v>23</v>
      </c>
      <c r="V137" t="s">
        <v>35</v>
      </c>
      <c r="W137">
        <v>2023</v>
      </c>
      <c r="X137">
        <v>3023</v>
      </c>
      <c r="Y137" t="s">
        <v>59</v>
      </c>
      <c r="Z137" t="s">
        <v>26</v>
      </c>
      <c r="AA137">
        <v>20</v>
      </c>
    </row>
    <row r="138" spans="7:27">
      <c r="G138">
        <v>1117</v>
      </c>
      <c r="H138" t="s">
        <v>32</v>
      </c>
      <c r="I138" t="str">
        <f>PROPER(H138)</f>
        <v>Road Bikes</v>
      </c>
      <c r="J138" t="s">
        <v>57</v>
      </c>
      <c r="K138" t="s">
        <v>58</v>
      </c>
      <c r="L138" s="2">
        <v>44949</v>
      </c>
      <c r="M138">
        <f t="shared" si="9"/>
        <v>1</v>
      </c>
      <c r="N138">
        <f t="shared" si="10"/>
        <v>2023</v>
      </c>
      <c r="O138" s="1">
        <v>1190</v>
      </c>
      <c r="P138" s="1">
        <v>1700</v>
      </c>
      <c r="Q138">
        <v>3</v>
      </c>
      <c r="R138" s="1">
        <f t="shared" si="11"/>
        <v>5100</v>
      </c>
      <c r="S138" s="14">
        <f t="shared" si="12"/>
        <v>255</v>
      </c>
      <c r="T138" s="1">
        <f>R138+S138</f>
        <v>5355</v>
      </c>
      <c r="U138" t="s">
        <v>23</v>
      </c>
      <c r="V138" t="s">
        <v>35</v>
      </c>
      <c r="W138">
        <v>2023</v>
      </c>
      <c r="X138">
        <v>3023</v>
      </c>
      <c r="Y138" t="s">
        <v>59</v>
      </c>
      <c r="Z138" t="s">
        <v>26</v>
      </c>
      <c r="AA138">
        <v>20</v>
      </c>
    </row>
    <row r="139" spans="7:27">
      <c r="G139">
        <v>1102</v>
      </c>
      <c r="H139" t="s">
        <v>32</v>
      </c>
      <c r="I139" t="str">
        <f>PROPER(H139)</f>
        <v>Road Bikes</v>
      </c>
      <c r="J139" t="s">
        <v>57</v>
      </c>
      <c r="K139" t="s">
        <v>61</v>
      </c>
      <c r="L139" s="2">
        <v>44950</v>
      </c>
      <c r="M139">
        <f t="shared" si="9"/>
        <v>1</v>
      </c>
      <c r="N139">
        <f t="shared" si="10"/>
        <v>2023</v>
      </c>
      <c r="O139" s="1">
        <v>1400</v>
      </c>
      <c r="P139" s="1">
        <v>2000</v>
      </c>
      <c r="Q139">
        <v>1</v>
      </c>
      <c r="R139" s="1">
        <f t="shared" si="11"/>
        <v>2000</v>
      </c>
      <c r="S139" s="14">
        <f t="shared" si="12"/>
        <v>0</v>
      </c>
      <c r="T139" s="1">
        <f>R139+S139</f>
        <v>2000</v>
      </c>
      <c r="U139" t="s">
        <v>23</v>
      </c>
      <c r="V139" t="s">
        <v>24</v>
      </c>
      <c r="W139">
        <v>2024</v>
      </c>
      <c r="X139">
        <v>3024</v>
      </c>
      <c r="Y139" t="s">
        <v>62</v>
      </c>
      <c r="Z139" t="s">
        <v>31</v>
      </c>
      <c r="AA139">
        <v>18</v>
      </c>
    </row>
    <row r="140" spans="7:27">
      <c r="G140">
        <v>1118</v>
      </c>
      <c r="H140" t="s">
        <v>32</v>
      </c>
      <c r="I140" t="str">
        <f>PROPER(H140)</f>
        <v>Road Bikes</v>
      </c>
      <c r="J140" t="s">
        <v>57</v>
      </c>
      <c r="K140" t="s">
        <v>61</v>
      </c>
      <c r="L140" s="2">
        <v>44950</v>
      </c>
      <c r="M140">
        <f t="shared" si="9"/>
        <v>1</v>
      </c>
      <c r="N140">
        <f t="shared" si="10"/>
        <v>2023</v>
      </c>
      <c r="O140" s="1">
        <v>1400</v>
      </c>
      <c r="P140" s="1">
        <v>2000</v>
      </c>
      <c r="Q140">
        <v>1</v>
      </c>
      <c r="R140" s="1">
        <f t="shared" si="11"/>
        <v>2000</v>
      </c>
      <c r="S140" s="14">
        <f t="shared" si="12"/>
        <v>0</v>
      </c>
      <c r="T140" s="1">
        <f>R140+S140</f>
        <v>2000</v>
      </c>
      <c r="U140" t="s">
        <v>23</v>
      </c>
      <c r="V140" t="s">
        <v>24</v>
      </c>
      <c r="W140">
        <v>2024</v>
      </c>
      <c r="X140">
        <v>3024</v>
      </c>
      <c r="Y140" t="s">
        <v>62</v>
      </c>
      <c r="Z140" t="s">
        <v>31</v>
      </c>
      <c r="AA140">
        <v>18</v>
      </c>
    </row>
    <row r="141" spans="7:27">
      <c r="G141">
        <v>1103</v>
      </c>
      <c r="H141" t="s">
        <v>40</v>
      </c>
      <c r="I141" t="str">
        <f>PROPER(H141)</f>
        <v>Touring Bikes</v>
      </c>
      <c r="J141" t="s">
        <v>64</v>
      </c>
      <c r="K141" t="s">
        <v>65</v>
      </c>
      <c r="L141" s="2">
        <v>44951</v>
      </c>
      <c r="M141">
        <f t="shared" si="9"/>
        <v>1</v>
      </c>
      <c r="N141">
        <f t="shared" si="10"/>
        <v>2023</v>
      </c>
      <c r="O141" s="1">
        <v>975</v>
      </c>
      <c r="P141" s="1">
        <v>1500</v>
      </c>
      <c r="Q141">
        <v>2</v>
      </c>
      <c r="R141" s="1">
        <f t="shared" si="11"/>
        <v>3000</v>
      </c>
      <c r="S141" s="14">
        <f t="shared" si="12"/>
        <v>150</v>
      </c>
      <c r="T141" s="1">
        <f>R141+S141</f>
        <v>3150</v>
      </c>
      <c r="U141" t="s">
        <v>28</v>
      </c>
      <c r="V141" t="s">
        <v>29</v>
      </c>
      <c r="W141">
        <v>2025</v>
      </c>
      <c r="X141">
        <v>3025</v>
      </c>
      <c r="Y141" t="s">
        <v>66</v>
      </c>
      <c r="Z141" t="s">
        <v>26</v>
      </c>
      <c r="AA141">
        <v>28</v>
      </c>
    </row>
    <row r="142" spans="7:27">
      <c r="G142">
        <v>1119</v>
      </c>
      <c r="H142" t="s">
        <v>40</v>
      </c>
      <c r="I142" t="str">
        <f>PROPER(H142)</f>
        <v>Touring Bikes</v>
      </c>
      <c r="J142" t="s">
        <v>64</v>
      </c>
      <c r="K142" t="s">
        <v>65</v>
      </c>
      <c r="L142" s="2">
        <v>44951</v>
      </c>
      <c r="M142">
        <f t="shared" si="9"/>
        <v>1</v>
      </c>
      <c r="N142">
        <f t="shared" si="10"/>
        <v>2023</v>
      </c>
      <c r="O142" s="1">
        <v>975</v>
      </c>
      <c r="P142" s="1">
        <v>1500</v>
      </c>
      <c r="Q142">
        <v>2</v>
      </c>
      <c r="R142" s="1">
        <f t="shared" si="11"/>
        <v>3000</v>
      </c>
      <c r="S142" s="14">
        <f t="shared" si="12"/>
        <v>150</v>
      </c>
      <c r="T142" s="1">
        <f>R142+S142</f>
        <v>3150</v>
      </c>
      <c r="U142" t="s">
        <v>28</v>
      </c>
      <c r="V142" t="s">
        <v>29</v>
      </c>
      <c r="W142">
        <v>2025</v>
      </c>
      <c r="X142">
        <v>3025</v>
      </c>
      <c r="Y142" t="s">
        <v>66</v>
      </c>
      <c r="Z142" t="s">
        <v>26</v>
      </c>
      <c r="AA142">
        <v>28</v>
      </c>
    </row>
    <row r="143" spans="7:27">
      <c r="G143">
        <v>1104</v>
      </c>
      <c r="H143" t="s">
        <v>40</v>
      </c>
      <c r="I143" t="str">
        <f>PROPER(H143)</f>
        <v>Touring Bikes</v>
      </c>
      <c r="J143" t="s">
        <v>64</v>
      </c>
      <c r="K143" t="s">
        <v>67</v>
      </c>
      <c r="L143" s="2">
        <v>44952</v>
      </c>
      <c r="M143">
        <f t="shared" si="9"/>
        <v>1</v>
      </c>
      <c r="N143">
        <f t="shared" si="10"/>
        <v>2023</v>
      </c>
      <c r="O143" s="1">
        <v>1170</v>
      </c>
      <c r="P143" s="1">
        <v>1800</v>
      </c>
      <c r="Q143">
        <v>1</v>
      </c>
      <c r="R143" s="1">
        <f t="shared" si="11"/>
        <v>1800</v>
      </c>
      <c r="S143" s="14">
        <f t="shared" si="12"/>
        <v>0</v>
      </c>
      <c r="T143" s="1">
        <f>R143+S143</f>
        <v>1800</v>
      </c>
      <c r="U143" t="s">
        <v>23</v>
      </c>
      <c r="V143" t="s">
        <v>24</v>
      </c>
      <c r="W143">
        <v>2026</v>
      </c>
      <c r="X143">
        <v>3026</v>
      </c>
      <c r="Y143" t="s">
        <v>68</v>
      </c>
      <c r="Z143" t="s">
        <v>31</v>
      </c>
      <c r="AA143">
        <v>26</v>
      </c>
    </row>
    <row r="144" spans="7:27">
      <c r="G144">
        <v>1120</v>
      </c>
      <c r="H144" t="s">
        <v>40</v>
      </c>
      <c r="I144" t="str">
        <f>PROPER(H144)</f>
        <v>Touring Bikes</v>
      </c>
      <c r="J144" t="s">
        <v>64</v>
      </c>
      <c r="K144" t="s">
        <v>67</v>
      </c>
      <c r="L144" s="2">
        <v>44952</v>
      </c>
      <c r="M144">
        <f t="shared" si="9"/>
        <v>1</v>
      </c>
      <c r="N144">
        <f t="shared" si="10"/>
        <v>2023</v>
      </c>
      <c r="O144" s="1">
        <v>1170</v>
      </c>
      <c r="P144" s="1">
        <v>1800</v>
      </c>
      <c r="Q144">
        <v>1</v>
      </c>
      <c r="R144" s="1">
        <f t="shared" si="11"/>
        <v>1800</v>
      </c>
      <c r="S144" s="14">
        <f t="shared" si="12"/>
        <v>0</v>
      </c>
      <c r="T144" s="1">
        <f>R144+S144</f>
        <v>1800</v>
      </c>
      <c r="U144" t="s">
        <v>23</v>
      </c>
      <c r="V144" t="s">
        <v>24</v>
      </c>
      <c r="W144">
        <v>2026</v>
      </c>
      <c r="X144">
        <v>3026</v>
      </c>
      <c r="Y144" t="s">
        <v>68</v>
      </c>
      <c r="Z144" t="s">
        <v>31</v>
      </c>
      <c r="AA144">
        <v>26</v>
      </c>
    </row>
    <row r="145" spans="7:27">
      <c r="G145">
        <v>1105</v>
      </c>
      <c r="H145" t="s">
        <v>20</v>
      </c>
      <c r="I145" t="str">
        <f>PROPER(H145)</f>
        <v>Mountain Bikes</v>
      </c>
      <c r="J145" t="s">
        <v>69</v>
      </c>
      <c r="K145" t="s">
        <v>70</v>
      </c>
      <c r="L145" s="2">
        <v>44953</v>
      </c>
      <c r="M145">
        <f t="shared" si="9"/>
        <v>1</v>
      </c>
      <c r="N145">
        <f t="shared" si="10"/>
        <v>2023</v>
      </c>
      <c r="O145" s="1">
        <v>1656</v>
      </c>
      <c r="P145" s="1">
        <v>2300</v>
      </c>
      <c r="Q145">
        <v>2</v>
      </c>
      <c r="R145" s="1">
        <f t="shared" si="11"/>
        <v>4600</v>
      </c>
      <c r="S145" s="14">
        <f t="shared" si="12"/>
        <v>230</v>
      </c>
      <c r="T145" s="1">
        <f>R145+S145</f>
        <v>4830</v>
      </c>
      <c r="U145" t="s">
        <v>28</v>
      </c>
      <c r="V145" t="s">
        <v>24</v>
      </c>
      <c r="W145">
        <v>2027</v>
      </c>
      <c r="X145">
        <v>3027</v>
      </c>
      <c r="Y145" t="s">
        <v>71</v>
      </c>
      <c r="Z145" t="s">
        <v>26</v>
      </c>
      <c r="AA145">
        <v>30</v>
      </c>
    </row>
    <row r="146" spans="7:27">
      <c r="G146">
        <v>1121</v>
      </c>
      <c r="H146" t="s">
        <v>20</v>
      </c>
      <c r="I146" t="str">
        <f>PROPER(H146)</f>
        <v>Mountain Bikes</v>
      </c>
      <c r="J146" t="s">
        <v>69</v>
      </c>
      <c r="K146" t="s">
        <v>70</v>
      </c>
      <c r="L146" s="2">
        <v>44953</v>
      </c>
      <c r="M146">
        <f t="shared" si="9"/>
        <v>1</v>
      </c>
      <c r="N146">
        <f t="shared" si="10"/>
        <v>2023</v>
      </c>
      <c r="O146" s="1">
        <v>1656</v>
      </c>
      <c r="P146" s="1">
        <v>2300</v>
      </c>
      <c r="Q146">
        <v>2</v>
      </c>
      <c r="R146" s="1">
        <f t="shared" si="11"/>
        <v>4600</v>
      </c>
      <c r="S146" s="14">
        <f t="shared" si="12"/>
        <v>230</v>
      </c>
      <c r="T146" s="1">
        <f>R146+S146</f>
        <v>4830</v>
      </c>
      <c r="U146" t="s">
        <v>28</v>
      </c>
      <c r="V146" t="s">
        <v>24</v>
      </c>
      <c r="W146">
        <v>2027</v>
      </c>
      <c r="X146">
        <v>3027</v>
      </c>
      <c r="Y146" t="s">
        <v>71</v>
      </c>
      <c r="Z146" t="s">
        <v>26</v>
      </c>
      <c r="AA146">
        <v>30</v>
      </c>
    </row>
    <row r="147" spans="7:27">
      <c r="G147">
        <v>1106</v>
      </c>
      <c r="H147" t="s">
        <v>20</v>
      </c>
      <c r="I147" t="str">
        <f>PROPER(H147)</f>
        <v>Mountain Bikes</v>
      </c>
      <c r="J147" t="s">
        <v>69</v>
      </c>
      <c r="K147" t="s">
        <v>72</v>
      </c>
      <c r="L147" s="2">
        <v>44954</v>
      </c>
      <c r="M147">
        <f t="shared" si="9"/>
        <v>1</v>
      </c>
      <c r="N147">
        <f t="shared" si="10"/>
        <v>2023</v>
      </c>
      <c r="O147" s="1">
        <v>1872</v>
      </c>
      <c r="P147" s="1">
        <v>2600</v>
      </c>
      <c r="Q147">
        <v>1</v>
      </c>
      <c r="R147" s="1">
        <f t="shared" si="11"/>
        <v>2600</v>
      </c>
      <c r="S147" s="14">
        <f t="shared" si="12"/>
        <v>130</v>
      </c>
      <c r="T147" s="1">
        <f>R147+S147</f>
        <v>2730</v>
      </c>
      <c r="U147" t="s">
        <v>23</v>
      </c>
      <c r="V147" t="s">
        <v>29</v>
      </c>
      <c r="W147">
        <v>2028</v>
      </c>
      <c r="X147">
        <v>3028</v>
      </c>
      <c r="Y147" t="s">
        <v>73</v>
      </c>
      <c r="Z147" t="s">
        <v>31</v>
      </c>
      <c r="AA147">
        <v>28</v>
      </c>
    </row>
    <row r="148" spans="7:27">
      <c r="G148">
        <v>1122</v>
      </c>
      <c r="H148" t="s">
        <v>20</v>
      </c>
      <c r="I148" t="str">
        <f>PROPER(H148)</f>
        <v>Mountain Bikes</v>
      </c>
      <c r="J148" t="s">
        <v>69</v>
      </c>
      <c r="K148" t="s">
        <v>72</v>
      </c>
      <c r="L148" s="2">
        <v>44954</v>
      </c>
      <c r="M148">
        <f t="shared" si="9"/>
        <v>1</v>
      </c>
      <c r="N148">
        <f t="shared" si="10"/>
        <v>2023</v>
      </c>
      <c r="O148" s="1">
        <v>1872</v>
      </c>
      <c r="P148" s="1">
        <v>2600</v>
      </c>
      <c r="Q148">
        <v>1</v>
      </c>
      <c r="R148" s="1">
        <f t="shared" si="11"/>
        <v>2600</v>
      </c>
      <c r="S148" s="14">
        <f t="shared" si="12"/>
        <v>130</v>
      </c>
      <c r="T148" s="1">
        <f>R148+S148</f>
        <v>2730</v>
      </c>
      <c r="U148" t="s">
        <v>23</v>
      </c>
      <c r="V148" t="s">
        <v>29</v>
      </c>
      <c r="W148">
        <v>2028</v>
      </c>
      <c r="X148">
        <v>3028</v>
      </c>
      <c r="Y148" t="s">
        <v>73</v>
      </c>
      <c r="Z148" t="s">
        <v>31</v>
      </c>
      <c r="AA148">
        <v>28</v>
      </c>
    </row>
    <row r="149" spans="7:27">
      <c r="G149">
        <v>1041</v>
      </c>
      <c r="H149" t="s">
        <v>133</v>
      </c>
      <c r="I149" t="str">
        <f>PROPER(H149)</f>
        <v>Kids Bikes</v>
      </c>
      <c r="J149" t="s">
        <v>134</v>
      </c>
      <c r="K149" t="s">
        <v>135</v>
      </c>
      <c r="L149" s="2">
        <v>44958</v>
      </c>
      <c r="M149">
        <f t="shared" si="9"/>
        <v>2</v>
      </c>
      <c r="N149">
        <f t="shared" si="10"/>
        <v>2023</v>
      </c>
      <c r="O149" s="1">
        <v>90</v>
      </c>
      <c r="P149" s="1">
        <v>150</v>
      </c>
      <c r="Q149">
        <v>2</v>
      </c>
      <c r="R149" s="1">
        <f t="shared" si="11"/>
        <v>300</v>
      </c>
      <c r="S149" s="14">
        <f t="shared" si="12"/>
        <v>0</v>
      </c>
      <c r="T149" s="1">
        <f>R149+S149</f>
        <v>300</v>
      </c>
      <c r="U149" t="s">
        <v>23</v>
      </c>
      <c r="V149" t="s">
        <v>24</v>
      </c>
      <c r="W149">
        <v>2101</v>
      </c>
      <c r="X149">
        <v>3101</v>
      </c>
      <c r="Y149" t="s">
        <v>136</v>
      </c>
      <c r="Z149" t="s">
        <v>26</v>
      </c>
      <c r="AA149">
        <v>10</v>
      </c>
    </row>
    <row r="150" spans="7:27">
      <c r="G150">
        <v>1153</v>
      </c>
      <c r="H150" t="s">
        <v>20</v>
      </c>
      <c r="I150" t="str">
        <f>PROPER(H150)</f>
        <v>Mountain Bikes</v>
      </c>
      <c r="J150" t="s">
        <v>21</v>
      </c>
      <c r="K150" t="s">
        <v>22</v>
      </c>
      <c r="L150" s="2">
        <v>44958</v>
      </c>
      <c r="M150">
        <f t="shared" si="9"/>
        <v>2</v>
      </c>
      <c r="N150">
        <f t="shared" si="10"/>
        <v>2023</v>
      </c>
      <c r="O150" s="1">
        <v>840</v>
      </c>
      <c r="P150" s="1">
        <v>1200</v>
      </c>
      <c r="Q150">
        <v>2</v>
      </c>
      <c r="R150" s="1">
        <f t="shared" si="11"/>
        <v>2400</v>
      </c>
      <c r="S150" s="14">
        <f t="shared" si="12"/>
        <v>120</v>
      </c>
      <c r="T150" s="1">
        <f>R150+S150</f>
        <v>2520</v>
      </c>
      <c r="U150" t="s">
        <v>23</v>
      </c>
      <c r="V150" t="s">
        <v>24</v>
      </c>
      <c r="W150">
        <v>2001</v>
      </c>
      <c r="X150">
        <v>3001</v>
      </c>
      <c r="Y150" t="s">
        <v>25</v>
      </c>
      <c r="Z150" t="s">
        <v>26</v>
      </c>
      <c r="AA150">
        <v>25</v>
      </c>
    </row>
    <row r="151" spans="7:27">
      <c r="G151">
        <v>1042</v>
      </c>
      <c r="H151" t="s">
        <v>133</v>
      </c>
      <c r="I151" t="str">
        <f>PROPER(H151)</f>
        <v>Kids Bikes</v>
      </c>
      <c r="J151" t="s">
        <v>134</v>
      </c>
      <c r="K151" t="s">
        <v>137</v>
      </c>
      <c r="L151" s="2">
        <v>44959</v>
      </c>
      <c r="M151">
        <f t="shared" si="9"/>
        <v>2</v>
      </c>
      <c r="N151">
        <f t="shared" si="10"/>
        <v>2023</v>
      </c>
      <c r="O151" s="1">
        <v>120</v>
      </c>
      <c r="P151" s="1">
        <v>200</v>
      </c>
      <c r="Q151">
        <v>1</v>
      </c>
      <c r="R151" s="1">
        <f t="shared" si="11"/>
        <v>200</v>
      </c>
      <c r="S151" s="14">
        <f t="shared" si="12"/>
        <v>0</v>
      </c>
      <c r="T151" s="1">
        <f>R151+S151</f>
        <v>200</v>
      </c>
      <c r="U151" t="s">
        <v>28</v>
      </c>
      <c r="V151" t="s">
        <v>29</v>
      </c>
      <c r="W151">
        <v>2102</v>
      </c>
      <c r="X151">
        <v>3102</v>
      </c>
      <c r="Y151" t="s">
        <v>138</v>
      </c>
      <c r="Z151" t="s">
        <v>31</v>
      </c>
      <c r="AA151">
        <v>9</v>
      </c>
    </row>
    <row r="152" spans="7:27">
      <c r="G152">
        <v>1154</v>
      </c>
      <c r="H152" t="s">
        <v>20</v>
      </c>
      <c r="I152" t="str">
        <f>PROPER(H152)</f>
        <v>Mountain Bikes</v>
      </c>
      <c r="J152" t="s">
        <v>21</v>
      </c>
      <c r="K152" t="s">
        <v>27</v>
      </c>
      <c r="L152" s="2">
        <v>44959</v>
      </c>
      <c r="M152">
        <f t="shared" si="9"/>
        <v>2</v>
      </c>
      <c r="N152">
        <f t="shared" si="10"/>
        <v>2023</v>
      </c>
      <c r="O152" s="1">
        <v>1050</v>
      </c>
      <c r="P152" s="1">
        <v>1500</v>
      </c>
      <c r="Q152">
        <v>1</v>
      </c>
      <c r="R152" s="1">
        <f t="shared" si="11"/>
        <v>1500</v>
      </c>
      <c r="S152" s="14">
        <f t="shared" si="12"/>
        <v>0</v>
      </c>
      <c r="T152" s="1">
        <f>R152+S152</f>
        <v>1500</v>
      </c>
      <c r="U152" t="s">
        <v>28</v>
      </c>
      <c r="V152" t="s">
        <v>29</v>
      </c>
      <c r="W152">
        <v>2002</v>
      </c>
      <c r="X152">
        <v>3002</v>
      </c>
      <c r="Y152" t="s">
        <v>30</v>
      </c>
      <c r="Z152" t="s">
        <v>31</v>
      </c>
      <c r="AA152">
        <v>22</v>
      </c>
    </row>
    <row r="153" spans="7:27">
      <c r="G153">
        <v>1043</v>
      </c>
      <c r="H153" t="s">
        <v>139</v>
      </c>
      <c r="I153" t="str">
        <f>PROPER(H153)</f>
        <v>Bmx Bikes</v>
      </c>
      <c r="J153" t="s">
        <v>140</v>
      </c>
      <c r="K153" t="s">
        <v>141</v>
      </c>
      <c r="L153" s="2">
        <v>44960</v>
      </c>
      <c r="M153">
        <f t="shared" si="9"/>
        <v>2</v>
      </c>
      <c r="N153">
        <f t="shared" si="10"/>
        <v>2023</v>
      </c>
      <c r="O153" s="1">
        <v>240</v>
      </c>
      <c r="P153" s="1">
        <v>400</v>
      </c>
      <c r="Q153">
        <v>3</v>
      </c>
      <c r="R153" s="1">
        <f t="shared" si="11"/>
        <v>1200</v>
      </c>
      <c r="S153" s="14">
        <f t="shared" si="12"/>
        <v>0</v>
      </c>
      <c r="T153" s="1">
        <f>R153+S153</f>
        <v>1200</v>
      </c>
      <c r="U153" t="s">
        <v>23</v>
      </c>
      <c r="V153" t="s">
        <v>35</v>
      </c>
      <c r="W153">
        <v>2103</v>
      </c>
      <c r="X153">
        <v>3103</v>
      </c>
      <c r="Y153" t="s">
        <v>142</v>
      </c>
      <c r="Z153" t="s">
        <v>26</v>
      </c>
      <c r="AA153">
        <v>25</v>
      </c>
    </row>
    <row r="154" spans="7:27">
      <c r="G154">
        <v>1155</v>
      </c>
      <c r="H154" t="s">
        <v>32</v>
      </c>
      <c r="I154" t="str">
        <f>PROPER(H154)</f>
        <v>Road Bikes</v>
      </c>
      <c r="J154" t="s">
        <v>33</v>
      </c>
      <c r="K154" t="s">
        <v>34</v>
      </c>
      <c r="L154" s="2">
        <v>44960</v>
      </c>
      <c r="M154">
        <f t="shared" si="9"/>
        <v>2</v>
      </c>
      <c r="N154">
        <f t="shared" si="10"/>
        <v>2023</v>
      </c>
      <c r="O154" s="1">
        <v>1260</v>
      </c>
      <c r="P154" s="1">
        <v>1800</v>
      </c>
      <c r="Q154">
        <v>3</v>
      </c>
      <c r="R154" s="1">
        <f t="shared" si="11"/>
        <v>5400</v>
      </c>
      <c r="S154" s="14">
        <f t="shared" si="12"/>
        <v>270</v>
      </c>
      <c r="T154" s="1">
        <f>R154+S154</f>
        <v>5670</v>
      </c>
      <c r="U154" t="s">
        <v>23</v>
      </c>
      <c r="V154" t="s">
        <v>35</v>
      </c>
      <c r="W154">
        <v>2003</v>
      </c>
      <c r="X154">
        <v>3003</v>
      </c>
      <c r="Y154" t="s">
        <v>36</v>
      </c>
      <c r="Z154" t="s">
        <v>26</v>
      </c>
      <c r="AA154">
        <v>18</v>
      </c>
    </row>
    <row r="155" spans="7:27">
      <c r="G155">
        <v>1044</v>
      </c>
      <c r="H155" t="s">
        <v>139</v>
      </c>
      <c r="I155" t="str">
        <f>PROPER(H155)</f>
        <v>Bmx Bikes</v>
      </c>
      <c r="J155" t="s">
        <v>140</v>
      </c>
      <c r="K155" t="s">
        <v>143</v>
      </c>
      <c r="L155" s="2">
        <v>44961</v>
      </c>
      <c r="M155">
        <f t="shared" si="9"/>
        <v>2</v>
      </c>
      <c r="N155">
        <f t="shared" si="10"/>
        <v>2023</v>
      </c>
      <c r="O155" s="1">
        <v>360</v>
      </c>
      <c r="P155" s="1">
        <v>600</v>
      </c>
      <c r="Q155">
        <v>1</v>
      </c>
      <c r="R155" s="1">
        <f t="shared" si="11"/>
        <v>600</v>
      </c>
      <c r="S155" s="14">
        <f t="shared" si="12"/>
        <v>0</v>
      </c>
      <c r="T155" s="1">
        <f>R155+S155</f>
        <v>600</v>
      </c>
      <c r="U155" t="s">
        <v>23</v>
      </c>
      <c r="V155" t="s">
        <v>24</v>
      </c>
      <c r="W155">
        <v>2104</v>
      </c>
      <c r="X155">
        <v>3104</v>
      </c>
      <c r="Y155" t="s">
        <v>144</v>
      </c>
      <c r="Z155" t="s">
        <v>31</v>
      </c>
      <c r="AA155">
        <v>23</v>
      </c>
    </row>
    <row r="156" spans="7:27">
      <c r="G156">
        <v>1081</v>
      </c>
      <c r="H156" t="s">
        <v>32</v>
      </c>
      <c r="I156" t="str">
        <f>PROPER(H156)</f>
        <v>Road Bikes</v>
      </c>
      <c r="J156" t="s">
        <v>33</v>
      </c>
      <c r="K156" t="s">
        <v>38</v>
      </c>
      <c r="L156" s="2">
        <v>44961</v>
      </c>
      <c r="M156">
        <f t="shared" si="9"/>
        <v>2</v>
      </c>
      <c r="N156">
        <f t="shared" si="10"/>
        <v>2023</v>
      </c>
      <c r="O156" s="1">
        <v>1470</v>
      </c>
      <c r="P156" s="1">
        <v>2100</v>
      </c>
      <c r="Q156">
        <v>1</v>
      </c>
      <c r="R156" s="1">
        <f t="shared" si="11"/>
        <v>2100</v>
      </c>
      <c r="S156" s="14">
        <f t="shared" si="12"/>
        <v>105</v>
      </c>
      <c r="T156" s="1">
        <f>R156+S156</f>
        <v>2205</v>
      </c>
      <c r="U156" t="s">
        <v>23</v>
      </c>
      <c r="V156" t="s">
        <v>24</v>
      </c>
      <c r="W156">
        <v>2004</v>
      </c>
      <c r="X156">
        <v>3004</v>
      </c>
      <c r="Y156" t="s">
        <v>39</v>
      </c>
      <c r="Z156" t="s">
        <v>31</v>
      </c>
      <c r="AA156">
        <v>16</v>
      </c>
    </row>
    <row r="157" spans="7:27">
      <c r="G157">
        <v>1045</v>
      </c>
      <c r="H157" t="s">
        <v>20</v>
      </c>
      <c r="I157" t="str">
        <f>PROPER(H157)</f>
        <v>Mountain Bikes</v>
      </c>
      <c r="J157" t="s">
        <v>21</v>
      </c>
      <c r="K157" t="s">
        <v>145</v>
      </c>
      <c r="L157" s="2">
        <v>44962</v>
      </c>
      <c r="M157">
        <f t="shared" si="9"/>
        <v>2</v>
      </c>
      <c r="N157">
        <f t="shared" si="10"/>
        <v>2023</v>
      </c>
      <c r="O157" s="1">
        <v>1296</v>
      </c>
      <c r="P157" s="1">
        <v>1800</v>
      </c>
      <c r="Q157">
        <v>2</v>
      </c>
      <c r="R157" s="1">
        <f t="shared" si="11"/>
        <v>3600</v>
      </c>
      <c r="S157" s="14">
        <f t="shared" si="12"/>
        <v>180</v>
      </c>
      <c r="T157" s="1">
        <f>R157+S157</f>
        <v>3780</v>
      </c>
      <c r="U157" t="s">
        <v>28</v>
      </c>
      <c r="V157" t="s">
        <v>29</v>
      </c>
      <c r="W157">
        <v>2105</v>
      </c>
      <c r="X157">
        <v>3105</v>
      </c>
      <c r="Y157" t="s">
        <v>146</v>
      </c>
      <c r="Z157" t="s">
        <v>26</v>
      </c>
      <c r="AA157">
        <v>29</v>
      </c>
    </row>
    <row r="158" spans="7:27">
      <c r="G158">
        <v>1082</v>
      </c>
      <c r="H158" t="s">
        <v>40</v>
      </c>
      <c r="I158" t="str">
        <f>PROPER(H158)</f>
        <v>Touring Bikes</v>
      </c>
      <c r="J158" t="s">
        <v>41</v>
      </c>
      <c r="K158" t="s">
        <v>42</v>
      </c>
      <c r="L158" s="2">
        <v>44962</v>
      </c>
      <c r="M158">
        <f t="shared" si="9"/>
        <v>2</v>
      </c>
      <c r="N158">
        <f t="shared" si="10"/>
        <v>2023</v>
      </c>
      <c r="O158" s="1">
        <v>896.99999999999989</v>
      </c>
      <c r="P158" s="1">
        <v>1300</v>
      </c>
      <c r="Q158">
        <v>2</v>
      </c>
      <c r="R158" s="1">
        <f t="shared" si="11"/>
        <v>2600</v>
      </c>
      <c r="S158" s="14">
        <f t="shared" si="12"/>
        <v>130</v>
      </c>
      <c r="T158" s="1">
        <f>R158+S158</f>
        <v>2730</v>
      </c>
      <c r="U158" t="s">
        <v>28</v>
      </c>
      <c r="V158" t="s">
        <v>29</v>
      </c>
      <c r="W158">
        <v>2005</v>
      </c>
      <c r="X158">
        <v>3005</v>
      </c>
      <c r="Y158" t="s">
        <v>43</v>
      </c>
      <c r="Z158" t="s">
        <v>26</v>
      </c>
      <c r="AA158">
        <v>27</v>
      </c>
    </row>
    <row r="159" spans="7:27">
      <c r="G159">
        <v>1046</v>
      </c>
      <c r="H159" t="s">
        <v>20</v>
      </c>
      <c r="I159" t="str">
        <f>PROPER(H159)</f>
        <v>Mountain Bikes</v>
      </c>
      <c r="J159" t="s">
        <v>21</v>
      </c>
      <c r="K159" t="s">
        <v>147</v>
      </c>
      <c r="L159" s="2">
        <v>44963</v>
      </c>
      <c r="M159">
        <f t="shared" si="9"/>
        <v>2</v>
      </c>
      <c r="N159">
        <f t="shared" si="10"/>
        <v>2023</v>
      </c>
      <c r="O159" s="1">
        <v>1728</v>
      </c>
      <c r="P159" s="1">
        <v>2400</v>
      </c>
      <c r="Q159">
        <v>1</v>
      </c>
      <c r="R159" s="1">
        <f t="shared" si="11"/>
        <v>2400</v>
      </c>
      <c r="S159" s="14">
        <f t="shared" si="12"/>
        <v>120</v>
      </c>
      <c r="T159" s="1">
        <f>R159+S159</f>
        <v>2520</v>
      </c>
      <c r="U159" t="s">
        <v>23</v>
      </c>
      <c r="V159" t="s">
        <v>24</v>
      </c>
      <c r="W159">
        <v>2106</v>
      </c>
      <c r="X159">
        <v>3106</v>
      </c>
      <c r="Y159" t="s">
        <v>148</v>
      </c>
      <c r="Z159" t="s">
        <v>31</v>
      </c>
      <c r="AA159">
        <v>27</v>
      </c>
    </row>
    <row r="160" spans="7:27">
      <c r="G160">
        <v>1083</v>
      </c>
      <c r="H160" t="s">
        <v>40</v>
      </c>
      <c r="I160" t="str">
        <f>PROPER(H160)</f>
        <v>Touring Bikes</v>
      </c>
      <c r="J160" t="s">
        <v>41</v>
      </c>
      <c r="K160" t="s">
        <v>44</v>
      </c>
      <c r="L160" s="2">
        <v>44963</v>
      </c>
      <c r="M160">
        <f t="shared" si="9"/>
        <v>2</v>
      </c>
      <c r="N160">
        <f t="shared" si="10"/>
        <v>2023</v>
      </c>
      <c r="O160" s="1">
        <v>1104</v>
      </c>
      <c r="P160" s="1">
        <v>1600</v>
      </c>
      <c r="Q160">
        <v>1</v>
      </c>
      <c r="R160" s="1">
        <f t="shared" si="11"/>
        <v>1600</v>
      </c>
      <c r="S160" s="14">
        <f t="shared" si="12"/>
        <v>0</v>
      </c>
      <c r="T160" s="1">
        <f>R160+S160</f>
        <v>1600</v>
      </c>
      <c r="U160" t="s">
        <v>23</v>
      </c>
      <c r="V160" t="s">
        <v>24</v>
      </c>
      <c r="W160">
        <v>2006</v>
      </c>
      <c r="X160">
        <v>3006</v>
      </c>
      <c r="Y160" t="s">
        <v>45</v>
      </c>
      <c r="Z160" t="s">
        <v>31</v>
      </c>
      <c r="AA160">
        <v>24</v>
      </c>
    </row>
    <row r="161" spans="7:27">
      <c r="G161">
        <v>1047</v>
      </c>
      <c r="H161" t="s">
        <v>32</v>
      </c>
      <c r="I161" t="str">
        <f>PROPER(H161)</f>
        <v>Road Bikes</v>
      </c>
      <c r="J161" t="s">
        <v>149</v>
      </c>
      <c r="K161" t="s">
        <v>150</v>
      </c>
      <c r="L161" s="2">
        <v>44964</v>
      </c>
      <c r="M161">
        <f t="shared" si="9"/>
        <v>2</v>
      </c>
      <c r="N161">
        <f t="shared" si="10"/>
        <v>2023</v>
      </c>
      <c r="O161" s="1">
        <v>1491</v>
      </c>
      <c r="P161" s="1">
        <v>2100</v>
      </c>
      <c r="Q161">
        <v>2</v>
      </c>
      <c r="R161" s="1">
        <f t="shared" si="11"/>
        <v>4200</v>
      </c>
      <c r="S161" s="14">
        <f t="shared" si="12"/>
        <v>210</v>
      </c>
      <c r="T161" s="1">
        <f>R161+S161</f>
        <v>4410</v>
      </c>
      <c r="U161" t="s">
        <v>28</v>
      </c>
      <c r="V161" t="s">
        <v>24</v>
      </c>
      <c r="W161">
        <v>2107</v>
      </c>
      <c r="X161">
        <v>3107</v>
      </c>
      <c r="Y161" t="s">
        <v>151</v>
      </c>
      <c r="Z161" t="s">
        <v>26</v>
      </c>
      <c r="AA161">
        <v>20</v>
      </c>
    </row>
    <row r="162" spans="7:27">
      <c r="G162">
        <v>1084</v>
      </c>
      <c r="H162" t="s">
        <v>20</v>
      </c>
      <c r="I162" t="str">
        <f>PROPER(H162)</f>
        <v>Mountain Bikes</v>
      </c>
      <c r="J162" t="s">
        <v>46</v>
      </c>
      <c r="K162" t="s">
        <v>47</v>
      </c>
      <c r="L162" s="2">
        <v>44964</v>
      </c>
      <c r="M162">
        <f t="shared" si="9"/>
        <v>2</v>
      </c>
      <c r="N162">
        <f t="shared" si="10"/>
        <v>2023</v>
      </c>
      <c r="O162" s="1">
        <v>1496</v>
      </c>
      <c r="P162" s="1">
        <v>2200</v>
      </c>
      <c r="Q162">
        <v>2</v>
      </c>
      <c r="R162" s="1">
        <f t="shared" si="11"/>
        <v>4400</v>
      </c>
      <c r="S162" s="14">
        <f t="shared" si="12"/>
        <v>220</v>
      </c>
      <c r="T162" s="1">
        <f>R162+S162</f>
        <v>4620</v>
      </c>
      <c r="U162" t="s">
        <v>28</v>
      </c>
      <c r="V162" t="s">
        <v>24</v>
      </c>
      <c r="W162">
        <v>2007</v>
      </c>
      <c r="X162">
        <v>3007</v>
      </c>
      <c r="Y162" t="s">
        <v>48</v>
      </c>
      <c r="Z162" t="s">
        <v>26</v>
      </c>
      <c r="AA162">
        <v>29</v>
      </c>
    </row>
    <row r="163" spans="7:27">
      <c r="G163">
        <v>1048</v>
      </c>
      <c r="H163" t="s">
        <v>32</v>
      </c>
      <c r="I163" t="str">
        <f>PROPER(H163)</f>
        <v>Road Bikes</v>
      </c>
      <c r="J163" t="s">
        <v>149</v>
      </c>
      <c r="K163" t="s">
        <v>152</v>
      </c>
      <c r="L163" s="2">
        <v>44965</v>
      </c>
      <c r="M163">
        <f t="shared" si="9"/>
        <v>2</v>
      </c>
      <c r="N163">
        <f t="shared" si="10"/>
        <v>2023</v>
      </c>
      <c r="O163" s="1">
        <v>1846</v>
      </c>
      <c r="P163" s="1">
        <v>2600</v>
      </c>
      <c r="Q163">
        <v>1</v>
      </c>
      <c r="R163" s="1">
        <f t="shared" si="11"/>
        <v>2600</v>
      </c>
      <c r="S163" s="14">
        <f t="shared" si="12"/>
        <v>130</v>
      </c>
      <c r="T163" s="1">
        <f>R163+S163</f>
        <v>2730</v>
      </c>
      <c r="U163" t="s">
        <v>23</v>
      </c>
      <c r="V163" t="s">
        <v>29</v>
      </c>
      <c r="W163">
        <v>2108</v>
      </c>
      <c r="X163">
        <v>3108</v>
      </c>
      <c r="Y163" t="s">
        <v>153</v>
      </c>
      <c r="Z163" t="s">
        <v>31</v>
      </c>
      <c r="AA163">
        <v>18</v>
      </c>
    </row>
    <row r="164" spans="7:27">
      <c r="G164">
        <v>1085</v>
      </c>
      <c r="H164" t="s">
        <v>20</v>
      </c>
      <c r="I164" t="str">
        <f>PROPER(H164)</f>
        <v>Mountain Bikes</v>
      </c>
      <c r="J164" t="s">
        <v>46</v>
      </c>
      <c r="K164" t="s">
        <v>49</v>
      </c>
      <c r="L164" s="2">
        <v>44965</v>
      </c>
      <c r="M164">
        <f t="shared" si="9"/>
        <v>2</v>
      </c>
      <c r="N164">
        <f t="shared" si="10"/>
        <v>2023</v>
      </c>
      <c r="O164" s="1">
        <v>1700.0000000000002</v>
      </c>
      <c r="P164" s="1">
        <v>2500</v>
      </c>
      <c r="Q164">
        <v>1</v>
      </c>
      <c r="R164" s="1">
        <f t="shared" si="11"/>
        <v>2500</v>
      </c>
      <c r="S164" s="14">
        <f t="shared" si="12"/>
        <v>125</v>
      </c>
      <c r="T164" s="1">
        <f>R164+S164</f>
        <v>2625</v>
      </c>
      <c r="U164" t="s">
        <v>23</v>
      </c>
      <c r="V164" t="s">
        <v>29</v>
      </c>
      <c r="W164">
        <v>2008</v>
      </c>
      <c r="X164">
        <v>3008</v>
      </c>
      <c r="Y164" t="s">
        <v>50</v>
      </c>
      <c r="Z164" t="s">
        <v>31</v>
      </c>
      <c r="AA164">
        <v>27</v>
      </c>
    </row>
    <row r="165" spans="7:27">
      <c r="G165">
        <v>1033</v>
      </c>
      <c r="H165" t="s">
        <v>113</v>
      </c>
      <c r="I165" t="str">
        <f>PROPER(H165)</f>
        <v>Hybrid Bikes</v>
      </c>
      <c r="J165" t="s">
        <v>114</v>
      </c>
      <c r="K165" t="s">
        <v>115</v>
      </c>
      <c r="L165" s="2">
        <v>44976</v>
      </c>
      <c r="M165">
        <f t="shared" si="9"/>
        <v>2</v>
      </c>
      <c r="N165">
        <f t="shared" si="10"/>
        <v>2023</v>
      </c>
      <c r="O165" s="1">
        <v>720</v>
      </c>
      <c r="P165" s="1">
        <v>1200</v>
      </c>
      <c r="Q165">
        <v>2</v>
      </c>
      <c r="R165" s="1">
        <f t="shared" si="11"/>
        <v>2400</v>
      </c>
      <c r="S165" s="14">
        <f t="shared" si="12"/>
        <v>120</v>
      </c>
      <c r="T165" s="1">
        <f>R165+S165</f>
        <v>2520</v>
      </c>
      <c r="U165" t="s">
        <v>23</v>
      </c>
      <c r="V165" t="s">
        <v>24</v>
      </c>
      <c r="W165">
        <v>2081</v>
      </c>
      <c r="X165">
        <v>3081</v>
      </c>
      <c r="Y165" t="s">
        <v>116</v>
      </c>
      <c r="Z165" t="s">
        <v>26</v>
      </c>
      <c r="AA165">
        <v>27</v>
      </c>
    </row>
    <row r="166" spans="7:27">
      <c r="G166">
        <v>1139</v>
      </c>
      <c r="H166" t="s">
        <v>113</v>
      </c>
      <c r="I166" t="str">
        <f>PROPER(H166)</f>
        <v>Hybrid Bikes</v>
      </c>
      <c r="J166" t="s">
        <v>114</v>
      </c>
      <c r="K166" t="s">
        <v>115</v>
      </c>
      <c r="L166" s="2">
        <v>44976</v>
      </c>
      <c r="M166">
        <f t="shared" si="9"/>
        <v>2</v>
      </c>
      <c r="N166">
        <f t="shared" si="10"/>
        <v>2023</v>
      </c>
      <c r="O166" s="1">
        <v>720</v>
      </c>
      <c r="P166" s="1">
        <v>1200</v>
      </c>
      <c r="Q166">
        <v>2</v>
      </c>
      <c r="R166" s="1">
        <f t="shared" si="11"/>
        <v>2400</v>
      </c>
      <c r="S166" s="14">
        <f t="shared" si="12"/>
        <v>120</v>
      </c>
      <c r="T166" s="1">
        <f>R166+S166</f>
        <v>2520</v>
      </c>
      <c r="U166" t="s">
        <v>23</v>
      </c>
      <c r="V166" t="s">
        <v>24</v>
      </c>
      <c r="W166">
        <v>2081</v>
      </c>
      <c r="X166">
        <v>3081</v>
      </c>
      <c r="Y166" t="s">
        <v>116</v>
      </c>
      <c r="Z166" t="s">
        <v>26</v>
      </c>
      <c r="AA166">
        <v>27</v>
      </c>
    </row>
    <row r="167" spans="7:27">
      <c r="G167">
        <v>1034</v>
      </c>
      <c r="H167" t="s">
        <v>113</v>
      </c>
      <c r="I167" t="str">
        <f>PROPER(H167)</f>
        <v>Hybrid Bikes</v>
      </c>
      <c r="J167" t="s">
        <v>114</v>
      </c>
      <c r="K167" t="s">
        <v>117</v>
      </c>
      <c r="L167" s="2">
        <v>44977</v>
      </c>
      <c r="M167">
        <f t="shared" si="9"/>
        <v>2</v>
      </c>
      <c r="N167">
        <f t="shared" si="10"/>
        <v>2023</v>
      </c>
      <c r="O167" s="1">
        <v>900</v>
      </c>
      <c r="P167" s="1">
        <v>1500</v>
      </c>
      <c r="Q167">
        <v>1</v>
      </c>
      <c r="R167" s="1">
        <f t="shared" si="11"/>
        <v>1500</v>
      </c>
      <c r="S167" s="14">
        <f t="shared" si="12"/>
        <v>0</v>
      </c>
      <c r="T167" s="1">
        <f>R167+S167</f>
        <v>1500</v>
      </c>
      <c r="U167" t="s">
        <v>28</v>
      </c>
      <c r="V167" t="s">
        <v>29</v>
      </c>
      <c r="W167">
        <v>2082</v>
      </c>
      <c r="X167">
        <v>3082</v>
      </c>
      <c r="Y167" t="s">
        <v>118</v>
      </c>
      <c r="Z167" t="s">
        <v>31</v>
      </c>
      <c r="AA167">
        <v>25</v>
      </c>
    </row>
    <row r="168" spans="7:27">
      <c r="G168">
        <v>1140</v>
      </c>
      <c r="H168" t="s">
        <v>113</v>
      </c>
      <c r="I168" t="str">
        <f>PROPER(H168)</f>
        <v>Hybrid Bikes</v>
      </c>
      <c r="J168" t="s">
        <v>114</v>
      </c>
      <c r="K168" t="s">
        <v>117</v>
      </c>
      <c r="L168" s="2">
        <v>44977</v>
      </c>
      <c r="M168">
        <f t="shared" si="9"/>
        <v>2</v>
      </c>
      <c r="N168">
        <f t="shared" si="10"/>
        <v>2023</v>
      </c>
      <c r="O168" s="1">
        <v>900</v>
      </c>
      <c r="P168" s="1">
        <v>1500</v>
      </c>
      <c r="Q168">
        <v>1</v>
      </c>
      <c r="R168" s="1">
        <f t="shared" si="11"/>
        <v>1500</v>
      </c>
      <c r="S168" s="14">
        <f t="shared" si="12"/>
        <v>0</v>
      </c>
      <c r="T168" s="1">
        <f>R168+S168</f>
        <v>1500</v>
      </c>
      <c r="U168" t="s">
        <v>28</v>
      </c>
      <c r="V168" t="s">
        <v>29</v>
      </c>
      <c r="W168">
        <v>2082</v>
      </c>
      <c r="X168">
        <v>3082</v>
      </c>
      <c r="Y168" t="s">
        <v>118</v>
      </c>
      <c r="Z168" t="s">
        <v>31</v>
      </c>
      <c r="AA168">
        <v>25</v>
      </c>
    </row>
    <row r="169" spans="7:27">
      <c r="G169">
        <v>1035</v>
      </c>
      <c r="H169" t="s">
        <v>32</v>
      </c>
      <c r="I169" t="str">
        <f>PROPER(H169)</f>
        <v>Road Bikes</v>
      </c>
      <c r="J169" t="s">
        <v>119</v>
      </c>
      <c r="K169" t="s">
        <v>120</v>
      </c>
      <c r="L169" s="2">
        <v>44978</v>
      </c>
      <c r="M169">
        <f t="shared" si="9"/>
        <v>2</v>
      </c>
      <c r="N169">
        <f t="shared" si="10"/>
        <v>2023</v>
      </c>
      <c r="O169" s="1">
        <v>1931.9999999999998</v>
      </c>
      <c r="P169" s="1">
        <v>2800</v>
      </c>
      <c r="Q169">
        <v>3</v>
      </c>
      <c r="R169" s="1">
        <f t="shared" si="11"/>
        <v>8400</v>
      </c>
      <c r="S169" s="14">
        <f t="shared" si="12"/>
        <v>420</v>
      </c>
      <c r="T169" s="1">
        <f>R169+S169</f>
        <v>8820</v>
      </c>
      <c r="U169" t="s">
        <v>23</v>
      </c>
      <c r="V169" t="s">
        <v>35</v>
      </c>
      <c r="W169">
        <v>2083</v>
      </c>
      <c r="X169">
        <v>3083</v>
      </c>
      <c r="Y169" t="s">
        <v>121</v>
      </c>
      <c r="Z169" t="s">
        <v>26</v>
      </c>
      <c r="AA169">
        <v>18</v>
      </c>
    </row>
    <row r="170" spans="7:27">
      <c r="G170">
        <v>1086</v>
      </c>
      <c r="H170" t="s">
        <v>20</v>
      </c>
      <c r="I170" t="str">
        <f>PROPER(H170)</f>
        <v>Mountain Bikes</v>
      </c>
      <c r="J170" t="s">
        <v>51</v>
      </c>
      <c r="K170" t="s">
        <v>52</v>
      </c>
      <c r="L170" s="2">
        <v>44978</v>
      </c>
      <c r="M170">
        <f t="shared" si="9"/>
        <v>2</v>
      </c>
      <c r="N170">
        <f t="shared" si="10"/>
        <v>2023</v>
      </c>
      <c r="O170" s="1">
        <v>737</v>
      </c>
      <c r="P170" s="1">
        <v>1100</v>
      </c>
      <c r="Q170">
        <v>2</v>
      </c>
      <c r="R170" s="1">
        <f t="shared" si="11"/>
        <v>2200</v>
      </c>
      <c r="S170" s="14">
        <f t="shared" si="12"/>
        <v>110</v>
      </c>
      <c r="T170" s="1">
        <f>R170+S170</f>
        <v>2310</v>
      </c>
      <c r="U170" t="s">
        <v>23</v>
      </c>
      <c r="V170" t="s">
        <v>24</v>
      </c>
      <c r="W170">
        <v>2021</v>
      </c>
      <c r="X170">
        <v>3021</v>
      </c>
      <c r="Y170" t="s">
        <v>53</v>
      </c>
      <c r="Z170" t="s">
        <v>26</v>
      </c>
      <c r="AA170">
        <v>24</v>
      </c>
    </row>
    <row r="171" spans="7:27">
      <c r="G171">
        <v>1141</v>
      </c>
      <c r="H171" t="s">
        <v>32</v>
      </c>
      <c r="I171" t="str">
        <f>PROPER(H171)</f>
        <v>Road Bikes</v>
      </c>
      <c r="J171" t="s">
        <v>119</v>
      </c>
      <c r="K171" t="s">
        <v>120</v>
      </c>
      <c r="L171" s="2">
        <v>44978</v>
      </c>
      <c r="M171">
        <f t="shared" si="9"/>
        <v>2</v>
      </c>
      <c r="N171">
        <f t="shared" si="10"/>
        <v>2023</v>
      </c>
      <c r="O171" s="1">
        <v>1931.9999999999998</v>
      </c>
      <c r="P171" s="1">
        <v>2800</v>
      </c>
      <c r="Q171">
        <v>3</v>
      </c>
      <c r="R171" s="1">
        <f t="shared" si="11"/>
        <v>8400</v>
      </c>
      <c r="S171" s="14">
        <f t="shared" si="12"/>
        <v>420</v>
      </c>
      <c r="T171" s="1">
        <f>R171+S171</f>
        <v>8820</v>
      </c>
      <c r="U171" t="s">
        <v>23</v>
      </c>
      <c r="V171" t="s">
        <v>35</v>
      </c>
      <c r="W171">
        <v>2083</v>
      </c>
      <c r="X171">
        <v>3083</v>
      </c>
      <c r="Y171" t="s">
        <v>121</v>
      </c>
      <c r="Z171" t="s">
        <v>26</v>
      </c>
      <c r="AA171">
        <v>18</v>
      </c>
    </row>
    <row r="172" spans="7:27">
      <c r="G172">
        <v>1036</v>
      </c>
      <c r="H172" t="s">
        <v>32</v>
      </c>
      <c r="I172" t="str">
        <f>PROPER(H172)</f>
        <v>Road Bikes</v>
      </c>
      <c r="J172" t="s">
        <v>119</v>
      </c>
      <c r="K172" t="s">
        <v>122</v>
      </c>
      <c r="L172" s="2">
        <v>44979</v>
      </c>
      <c r="M172">
        <f t="shared" si="9"/>
        <v>2</v>
      </c>
      <c r="N172">
        <f t="shared" si="10"/>
        <v>2023</v>
      </c>
      <c r="O172" s="1">
        <v>2208</v>
      </c>
      <c r="P172" s="1">
        <v>3200</v>
      </c>
      <c r="Q172">
        <v>1</v>
      </c>
      <c r="R172" s="1">
        <f t="shared" si="11"/>
        <v>3200</v>
      </c>
      <c r="S172" s="14">
        <f t="shared" si="12"/>
        <v>160</v>
      </c>
      <c r="T172" s="1">
        <f>R172+S172</f>
        <v>3360</v>
      </c>
      <c r="U172" t="s">
        <v>23</v>
      </c>
      <c r="V172" t="s">
        <v>24</v>
      </c>
      <c r="W172">
        <v>2084</v>
      </c>
      <c r="X172">
        <v>3084</v>
      </c>
      <c r="Y172" t="s">
        <v>123</v>
      </c>
      <c r="Z172" t="s">
        <v>31</v>
      </c>
      <c r="AA172">
        <v>16</v>
      </c>
    </row>
    <row r="173" spans="7:27">
      <c r="G173">
        <v>1087</v>
      </c>
      <c r="H173" t="s">
        <v>20</v>
      </c>
      <c r="I173" t="str">
        <f>PROPER(H173)</f>
        <v>Mountain Bikes</v>
      </c>
      <c r="J173" t="s">
        <v>51</v>
      </c>
      <c r="K173" t="s">
        <v>54</v>
      </c>
      <c r="L173" s="2">
        <v>44979</v>
      </c>
      <c r="M173">
        <f t="shared" si="9"/>
        <v>2</v>
      </c>
      <c r="N173">
        <f t="shared" si="10"/>
        <v>2023</v>
      </c>
      <c r="O173" s="1">
        <v>938</v>
      </c>
      <c r="P173" s="1">
        <v>1400</v>
      </c>
      <c r="Q173">
        <v>1</v>
      </c>
      <c r="R173" s="1">
        <f t="shared" si="11"/>
        <v>1400</v>
      </c>
      <c r="S173" s="14">
        <f t="shared" si="12"/>
        <v>0</v>
      </c>
      <c r="T173" s="1">
        <f>R173+S173</f>
        <v>1400</v>
      </c>
      <c r="U173" t="s">
        <v>28</v>
      </c>
      <c r="V173" t="s">
        <v>29</v>
      </c>
      <c r="W173">
        <v>2022</v>
      </c>
      <c r="X173">
        <v>3022</v>
      </c>
      <c r="Y173" t="s">
        <v>55</v>
      </c>
      <c r="Z173" t="s">
        <v>31</v>
      </c>
      <c r="AA173">
        <v>21</v>
      </c>
    </row>
    <row r="174" spans="7:27">
      <c r="G174">
        <v>1142</v>
      </c>
      <c r="H174" t="s">
        <v>32</v>
      </c>
      <c r="I174" t="str">
        <f>PROPER(H174)</f>
        <v>Road Bikes</v>
      </c>
      <c r="J174" t="s">
        <v>119</v>
      </c>
      <c r="K174" t="s">
        <v>122</v>
      </c>
      <c r="L174" s="2">
        <v>44979</v>
      </c>
      <c r="M174">
        <f t="shared" si="9"/>
        <v>2</v>
      </c>
      <c r="N174">
        <f t="shared" si="10"/>
        <v>2023</v>
      </c>
      <c r="O174" s="1">
        <v>2208</v>
      </c>
      <c r="P174" s="1">
        <v>3200</v>
      </c>
      <c r="Q174">
        <v>1</v>
      </c>
      <c r="R174" s="1">
        <f t="shared" si="11"/>
        <v>3200</v>
      </c>
      <c r="S174" s="14">
        <f t="shared" si="12"/>
        <v>160</v>
      </c>
      <c r="T174" s="1">
        <f>R174+S174</f>
        <v>3360</v>
      </c>
      <c r="U174" t="s">
        <v>23</v>
      </c>
      <c r="V174" t="s">
        <v>24</v>
      </c>
      <c r="W174">
        <v>2084</v>
      </c>
      <c r="X174">
        <v>3084</v>
      </c>
      <c r="Y174" t="s">
        <v>123</v>
      </c>
      <c r="Z174" t="s">
        <v>31</v>
      </c>
      <c r="AA174">
        <v>16</v>
      </c>
    </row>
    <row r="175" spans="7:27">
      <c r="G175">
        <v>1146</v>
      </c>
      <c r="H175" t="s">
        <v>20</v>
      </c>
      <c r="I175" t="str">
        <f>PROPER(H175)</f>
        <v>Mountain Bikes</v>
      </c>
      <c r="J175" t="s">
        <v>51</v>
      </c>
      <c r="K175" t="s">
        <v>54</v>
      </c>
      <c r="L175" s="2">
        <v>44979</v>
      </c>
      <c r="M175">
        <f t="shared" si="9"/>
        <v>2</v>
      </c>
      <c r="N175">
        <f t="shared" si="10"/>
        <v>2023</v>
      </c>
      <c r="O175" s="1">
        <v>938</v>
      </c>
      <c r="P175" s="1">
        <v>1400</v>
      </c>
      <c r="Q175">
        <v>1</v>
      </c>
      <c r="R175" s="1">
        <f t="shared" si="11"/>
        <v>1400</v>
      </c>
      <c r="S175" s="14">
        <f t="shared" si="12"/>
        <v>0</v>
      </c>
      <c r="T175" s="1">
        <f>R175+S175</f>
        <v>1400</v>
      </c>
      <c r="U175" t="s">
        <v>28</v>
      </c>
      <c r="V175" t="s">
        <v>29</v>
      </c>
      <c r="W175">
        <v>2022</v>
      </c>
      <c r="X175">
        <v>3022</v>
      </c>
      <c r="Y175" t="s">
        <v>55</v>
      </c>
      <c r="Z175" t="s">
        <v>31</v>
      </c>
      <c r="AA175">
        <v>21</v>
      </c>
    </row>
    <row r="176" spans="7:27">
      <c r="G176">
        <v>1037</v>
      </c>
      <c r="H176" t="s">
        <v>40</v>
      </c>
      <c r="I176" t="str">
        <f>PROPER(H176)</f>
        <v>Touring Bikes</v>
      </c>
      <c r="J176" t="s">
        <v>124</v>
      </c>
      <c r="K176" t="s">
        <v>125</v>
      </c>
      <c r="L176" s="2">
        <v>44980</v>
      </c>
      <c r="M176">
        <f t="shared" si="9"/>
        <v>2</v>
      </c>
      <c r="N176">
        <f t="shared" si="10"/>
        <v>2023</v>
      </c>
      <c r="O176" s="1">
        <v>1500</v>
      </c>
      <c r="P176" s="1">
        <v>2000</v>
      </c>
      <c r="Q176">
        <v>2</v>
      </c>
      <c r="R176" s="1">
        <f t="shared" si="11"/>
        <v>4000</v>
      </c>
      <c r="S176" s="14">
        <f t="shared" si="12"/>
        <v>200</v>
      </c>
      <c r="T176" s="1">
        <f>R176+S176</f>
        <v>4200</v>
      </c>
      <c r="U176" t="s">
        <v>28</v>
      </c>
      <c r="V176" t="s">
        <v>29</v>
      </c>
      <c r="W176">
        <v>2085</v>
      </c>
      <c r="X176">
        <v>3085</v>
      </c>
      <c r="Y176" t="s">
        <v>126</v>
      </c>
      <c r="Z176" t="s">
        <v>26</v>
      </c>
      <c r="AA176">
        <v>33</v>
      </c>
    </row>
    <row r="177" spans="7:27">
      <c r="G177">
        <v>1088</v>
      </c>
      <c r="H177" t="s">
        <v>32</v>
      </c>
      <c r="I177" t="str">
        <f>PROPER(H177)</f>
        <v>Road Bikes</v>
      </c>
      <c r="J177" t="s">
        <v>57</v>
      </c>
      <c r="K177" t="s">
        <v>58</v>
      </c>
      <c r="L177" s="2">
        <v>44980</v>
      </c>
      <c r="M177">
        <f t="shared" si="9"/>
        <v>2</v>
      </c>
      <c r="N177">
        <f t="shared" si="10"/>
        <v>2023</v>
      </c>
      <c r="O177" s="1">
        <v>1190</v>
      </c>
      <c r="P177" s="1">
        <v>1700</v>
      </c>
      <c r="Q177">
        <v>3</v>
      </c>
      <c r="R177" s="1">
        <f t="shared" si="11"/>
        <v>5100</v>
      </c>
      <c r="S177" s="14">
        <f t="shared" si="12"/>
        <v>255</v>
      </c>
      <c r="T177" s="1">
        <f>R177+S177</f>
        <v>5355</v>
      </c>
      <c r="U177" t="s">
        <v>23</v>
      </c>
      <c r="V177" t="s">
        <v>35</v>
      </c>
      <c r="W177">
        <v>2023</v>
      </c>
      <c r="X177">
        <v>3023</v>
      </c>
      <c r="Y177" t="s">
        <v>59</v>
      </c>
      <c r="Z177" t="s">
        <v>26</v>
      </c>
      <c r="AA177">
        <v>20</v>
      </c>
    </row>
    <row r="178" spans="7:27">
      <c r="G178">
        <v>1143</v>
      </c>
      <c r="H178" t="s">
        <v>40</v>
      </c>
      <c r="I178" t="str">
        <f>PROPER(H178)</f>
        <v>Touring Bikes</v>
      </c>
      <c r="J178" t="s">
        <v>124</v>
      </c>
      <c r="K178" t="s">
        <v>125</v>
      </c>
      <c r="L178" s="2">
        <v>44980</v>
      </c>
      <c r="M178">
        <f t="shared" si="9"/>
        <v>2</v>
      </c>
      <c r="N178">
        <f t="shared" si="10"/>
        <v>2023</v>
      </c>
      <c r="O178" s="1">
        <v>1500</v>
      </c>
      <c r="P178" s="1">
        <v>2000</v>
      </c>
      <c r="Q178">
        <v>2</v>
      </c>
      <c r="R178" s="1">
        <f t="shared" si="11"/>
        <v>4000</v>
      </c>
      <c r="S178" s="14">
        <f t="shared" si="12"/>
        <v>200</v>
      </c>
      <c r="T178" s="1">
        <f>R178+S178</f>
        <v>4200</v>
      </c>
      <c r="U178" t="s">
        <v>28</v>
      </c>
      <c r="V178" t="s">
        <v>29</v>
      </c>
      <c r="W178">
        <v>2085</v>
      </c>
      <c r="X178">
        <v>3085</v>
      </c>
      <c r="Y178" t="s">
        <v>126</v>
      </c>
      <c r="Z178" t="s">
        <v>26</v>
      </c>
      <c r="AA178">
        <v>33</v>
      </c>
    </row>
    <row r="179" spans="7:27">
      <c r="G179">
        <v>1147</v>
      </c>
      <c r="H179" t="s">
        <v>32</v>
      </c>
      <c r="I179" t="str">
        <f>PROPER(H179)</f>
        <v>Road Bikes</v>
      </c>
      <c r="J179" t="s">
        <v>57</v>
      </c>
      <c r="K179" t="s">
        <v>58</v>
      </c>
      <c r="L179" s="2">
        <v>44980</v>
      </c>
      <c r="M179">
        <f t="shared" si="9"/>
        <v>2</v>
      </c>
      <c r="N179">
        <f t="shared" si="10"/>
        <v>2023</v>
      </c>
      <c r="O179" s="1">
        <v>1190</v>
      </c>
      <c r="P179" s="1">
        <v>1700</v>
      </c>
      <c r="Q179">
        <v>3</v>
      </c>
      <c r="R179" s="1">
        <f t="shared" si="11"/>
        <v>5100</v>
      </c>
      <c r="S179" s="14">
        <f t="shared" si="12"/>
        <v>255</v>
      </c>
      <c r="T179" s="1">
        <f>R179+S179</f>
        <v>5355</v>
      </c>
      <c r="U179" t="s">
        <v>23</v>
      </c>
      <c r="V179" t="s">
        <v>35</v>
      </c>
      <c r="W179">
        <v>2023</v>
      </c>
      <c r="X179">
        <v>3023</v>
      </c>
      <c r="Y179" t="s">
        <v>59</v>
      </c>
      <c r="Z179" t="s">
        <v>26</v>
      </c>
      <c r="AA179">
        <v>20</v>
      </c>
    </row>
    <row r="180" spans="7:27">
      <c r="G180">
        <v>1038</v>
      </c>
      <c r="H180" t="s">
        <v>40</v>
      </c>
      <c r="I180" t="str">
        <f>PROPER(H180)</f>
        <v>Touring Bikes</v>
      </c>
      <c r="J180" t="s">
        <v>124</v>
      </c>
      <c r="K180" t="s">
        <v>127</v>
      </c>
      <c r="L180" s="2">
        <v>44981</v>
      </c>
      <c r="M180">
        <f t="shared" si="9"/>
        <v>2</v>
      </c>
      <c r="N180">
        <f t="shared" si="10"/>
        <v>2023</v>
      </c>
      <c r="O180" s="1">
        <v>1800</v>
      </c>
      <c r="P180" s="1">
        <v>2400</v>
      </c>
      <c r="Q180">
        <v>1</v>
      </c>
      <c r="R180" s="1">
        <f t="shared" si="11"/>
        <v>2400</v>
      </c>
      <c r="S180" s="14">
        <f t="shared" si="12"/>
        <v>120</v>
      </c>
      <c r="T180" s="1">
        <f>R180+S180</f>
        <v>2520</v>
      </c>
      <c r="U180" t="s">
        <v>23</v>
      </c>
      <c r="V180" t="s">
        <v>24</v>
      </c>
      <c r="W180">
        <v>2086</v>
      </c>
      <c r="X180">
        <v>3086</v>
      </c>
      <c r="Y180" t="s">
        <v>128</v>
      </c>
      <c r="Z180" t="s">
        <v>31</v>
      </c>
      <c r="AA180">
        <v>30</v>
      </c>
    </row>
    <row r="181" spans="7:27">
      <c r="G181">
        <v>1089</v>
      </c>
      <c r="H181" t="s">
        <v>32</v>
      </c>
      <c r="I181" t="str">
        <f>PROPER(H181)</f>
        <v>Road Bikes</v>
      </c>
      <c r="J181" t="s">
        <v>57</v>
      </c>
      <c r="K181" t="s">
        <v>61</v>
      </c>
      <c r="L181" s="2">
        <v>44981</v>
      </c>
      <c r="M181">
        <f t="shared" si="9"/>
        <v>2</v>
      </c>
      <c r="N181">
        <f t="shared" si="10"/>
        <v>2023</v>
      </c>
      <c r="O181" s="1">
        <v>1400</v>
      </c>
      <c r="P181" s="1">
        <v>2000</v>
      </c>
      <c r="Q181">
        <v>1</v>
      </c>
      <c r="R181" s="1">
        <f t="shared" si="11"/>
        <v>2000</v>
      </c>
      <c r="S181" s="14">
        <f t="shared" si="12"/>
        <v>0</v>
      </c>
      <c r="T181" s="1">
        <f>R181+S181</f>
        <v>2000</v>
      </c>
      <c r="U181" t="s">
        <v>23</v>
      </c>
      <c r="V181" t="s">
        <v>24</v>
      </c>
      <c r="W181">
        <v>2024</v>
      </c>
      <c r="X181">
        <v>3024</v>
      </c>
      <c r="Y181" t="s">
        <v>62</v>
      </c>
      <c r="Z181" t="s">
        <v>31</v>
      </c>
      <c r="AA181">
        <v>18</v>
      </c>
    </row>
    <row r="182" spans="7:27">
      <c r="G182">
        <v>1144</v>
      </c>
      <c r="H182" t="s">
        <v>40</v>
      </c>
      <c r="I182" t="str">
        <f>PROPER(H182)</f>
        <v>Touring Bikes</v>
      </c>
      <c r="J182" t="s">
        <v>124</v>
      </c>
      <c r="K182" t="s">
        <v>127</v>
      </c>
      <c r="L182" s="2">
        <v>44981</v>
      </c>
      <c r="M182">
        <f t="shared" si="9"/>
        <v>2</v>
      </c>
      <c r="N182">
        <f t="shared" si="10"/>
        <v>2023</v>
      </c>
      <c r="O182" s="1">
        <v>1800</v>
      </c>
      <c r="P182" s="1">
        <v>2400</v>
      </c>
      <c r="Q182">
        <v>1</v>
      </c>
      <c r="R182" s="1">
        <f t="shared" si="11"/>
        <v>2400</v>
      </c>
      <c r="S182" s="14">
        <f t="shared" si="12"/>
        <v>120</v>
      </c>
      <c r="T182" s="1">
        <f>R182+S182</f>
        <v>2520</v>
      </c>
      <c r="U182" t="s">
        <v>23</v>
      </c>
      <c r="V182" t="s">
        <v>24</v>
      </c>
      <c r="W182">
        <v>2086</v>
      </c>
      <c r="X182">
        <v>3086</v>
      </c>
      <c r="Y182" t="s">
        <v>128</v>
      </c>
      <c r="Z182" t="s">
        <v>31</v>
      </c>
      <c r="AA182">
        <v>30</v>
      </c>
    </row>
    <row r="183" spans="7:27">
      <c r="G183">
        <v>1148</v>
      </c>
      <c r="H183" t="s">
        <v>32</v>
      </c>
      <c r="I183" t="str">
        <f>PROPER(H183)</f>
        <v>Road Bikes</v>
      </c>
      <c r="J183" t="s">
        <v>57</v>
      </c>
      <c r="K183" t="s">
        <v>61</v>
      </c>
      <c r="L183" s="2">
        <v>44981</v>
      </c>
      <c r="M183">
        <f t="shared" si="9"/>
        <v>2</v>
      </c>
      <c r="N183">
        <f t="shared" si="10"/>
        <v>2023</v>
      </c>
      <c r="O183" s="1">
        <v>1400</v>
      </c>
      <c r="P183" s="1">
        <v>2000</v>
      </c>
      <c r="Q183">
        <v>1</v>
      </c>
      <c r="R183" s="1">
        <f t="shared" si="11"/>
        <v>2000</v>
      </c>
      <c r="S183" s="14">
        <f t="shared" si="12"/>
        <v>0</v>
      </c>
      <c r="T183" s="1">
        <f>R183+S183</f>
        <v>2000</v>
      </c>
      <c r="U183" t="s">
        <v>23</v>
      </c>
      <c r="V183" t="s">
        <v>24</v>
      </c>
      <c r="W183">
        <v>2024</v>
      </c>
      <c r="X183">
        <v>3024</v>
      </c>
      <c r="Y183" t="s">
        <v>62</v>
      </c>
      <c r="Z183" t="s">
        <v>31</v>
      </c>
      <c r="AA183">
        <v>18</v>
      </c>
    </row>
    <row r="184" spans="7:27">
      <c r="G184">
        <v>1039</v>
      </c>
      <c r="H184" t="s">
        <v>20</v>
      </c>
      <c r="I184" t="str">
        <f>PROPER(H184)</f>
        <v>Mountain Bikes</v>
      </c>
      <c r="J184" t="s">
        <v>46</v>
      </c>
      <c r="K184" t="s">
        <v>129</v>
      </c>
      <c r="L184" s="2">
        <v>44982</v>
      </c>
      <c r="M184">
        <f t="shared" si="9"/>
        <v>2</v>
      </c>
      <c r="N184">
        <f t="shared" si="10"/>
        <v>2023</v>
      </c>
      <c r="O184" s="1">
        <v>2291</v>
      </c>
      <c r="P184" s="1">
        <v>2900</v>
      </c>
      <c r="Q184">
        <v>2</v>
      </c>
      <c r="R184" s="1">
        <f t="shared" si="11"/>
        <v>5800</v>
      </c>
      <c r="S184" s="14">
        <f t="shared" si="12"/>
        <v>290</v>
      </c>
      <c r="T184" s="1">
        <f>R184+S184</f>
        <v>6090</v>
      </c>
      <c r="U184" t="s">
        <v>28</v>
      </c>
      <c r="V184" t="s">
        <v>24</v>
      </c>
      <c r="W184">
        <v>2087</v>
      </c>
      <c r="X184">
        <v>3087</v>
      </c>
      <c r="Y184" t="s">
        <v>130</v>
      </c>
      <c r="Z184" t="s">
        <v>26</v>
      </c>
      <c r="AA184">
        <v>34</v>
      </c>
    </row>
    <row r="185" spans="7:27">
      <c r="G185">
        <v>1090</v>
      </c>
      <c r="H185" t="s">
        <v>40</v>
      </c>
      <c r="I185" t="str">
        <f>PROPER(H185)</f>
        <v>Touring Bikes</v>
      </c>
      <c r="J185" t="s">
        <v>64</v>
      </c>
      <c r="K185" t="s">
        <v>65</v>
      </c>
      <c r="L185" s="2">
        <v>44982</v>
      </c>
      <c r="M185">
        <f t="shared" si="9"/>
        <v>2</v>
      </c>
      <c r="N185">
        <f t="shared" si="10"/>
        <v>2023</v>
      </c>
      <c r="O185" s="1">
        <v>975</v>
      </c>
      <c r="P185" s="1">
        <v>1500</v>
      </c>
      <c r="Q185">
        <v>2</v>
      </c>
      <c r="R185" s="1">
        <f t="shared" si="11"/>
        <v>3000</v>
      </c>
      <c r="S185" s="14">
        <f t="shared" si="12"/>
        <v>150</v>
      </c>
      <c r="T185" s="1">
        <f>R185+S185</f>
        <v>3150</v>
      </c>
      <c r="U185" t="s">
        <v>28</v>
      </c>
      <c r="V185" t="s">
        <v>29</v>
      </c>
      <c r="W185">
        <v>2025</v>
      </c>
      <c r="X185">
        <v>3025</v>
      </c>
      <c r="Y185" t="s">
        <v>66</v>
      </c>
      <c r="Z185" t="s">
        <v>26</v>
      </c>
      <c r="AA185">
        <v>28</v>
      </c>
    </row>
    <row r="186" spans="7:27">
      <c r="G186">
        <v>1145</v>
      </c>
      <c r="H186" t="s">
        <v>20</v>
      </c>
      <c r="I186" t="str">
        <f>PROPER(H186)</f>
        <v>Mountain Bikes</v>
      </c>
      <c r="J186" t="s">
        <v>46</v>
      </c>
      <c r="K186" t="s">
        <v>129</v>
      </c>
      <c r="L186" s="2">
        <v>44982</v>
      </c>
      <c r="M186">
        <f t="shared" si="9"/>
        <v>2</v>
      </c>
      <c r="N186">
        <f t="shared" si="10"/>
        <v>2023</v>
      </c>
      <c r="O186" s="1">
        <v>2291</v>
      </c>
      <c r="P186" s="1">
        <v>2900</v>
      </c>
      <c r="Q186">
        <v>2</v>
      </c>
      <c r="R186" s="1">
        <f t="shared" si="11"/>
        <v>5800</v>
      </c>
      <c r="S186" s="14">
        <f t="shared" si="12"/>
        <v>290</v>
      </c>
      <c r="T186" s="1">
        <f>R186+S186</f>
        <v>6090</v>
      </c>
      <c r="U186" t="s">
        <v>28</v>
      </c>
      <c r="V186" t="s">
        <v>24</v>
      </c>
      <c r="W186">
        <v>2087</v>
      </c>
      <c r="X186">
        <v>3087</v>
      </c>
      <c r="Y186" t="s">
        <v>130</v>
      </c>
      <c r="Z186" t="s">
        <v>26</v>
      </c>
      <c r="AA186">
        <v>34</v>
      </c>
    </row>
    <row r="187" spans="7:27">
      <c r="G187">
        <v>1149</v>
      </c>
      <c r="H187" t="s">
        <v>40</v>
      </c>
      <c r="I187" t="str">
        <f>PROPER(H187)</f>
        <v>Touring Bikes</v>
      </c>
      <c r="J187" t="s">
        <v>64</v>
      </c>
      <c r="K187" t="s">
        <v>65</v>
      </c>
      <c r="L187" s="2">
        <v>44982</v>
      </c>
      <c r="M187">
        <f t="shared" si="9"/>
        <v>2</v>
      </c>
      <c r="N187">
        <f t="shared" si="10"/>
        <v>2023</v>
      </c>
      <c r="O187" s="1">
        <v>975</v>
      </c>
      <c r="P187" s="1">
        <v>1500</v>
      </c>
      <c r="Q187">
        <v>2</v>
      </c>
      <c r="R187" s="1">
        <f t="shared" si="11"/>
        <v>3000</v>
      </c>
      <c r="S187" s="14">
        <f t="shared" si="12"/>
        <v>150</v>
      </c>
      <c r="T187" s="1">
        <f>R187+S187</f>
        <v>3150</v>
      </c>
      <c r="U187" t="s">
        <v>28</v>
      </c>
      <c r="V187" t="s">
        <v>29</v>
      </c>
      <c r="W187">
        <v>2025</v>
      </c>
      <c r="X187">
        <v>3025</v>
      </c>
      <c r="Y187" t="s">
        <v>66</v>
      </c>
      <c r="Z187" t="s">
        <v>26</v>
      </c>
      <c r="AA187">
        <v>28</v>
      </c>
    </row>
    <row r="188" spans="7:27">
      <c r="G188">
        <v>1040</v>
      </c>
      <c r="H188" t="s">
        <v>20</v>
      </c>
      <c r="I188" t="str">
        <f>PROPER(H188)</f>
        <v>Mountain Bikes</v>
      </c>
      <c r="J188" t="s">
        <v>46</v>
      </c>
      <c r="K188" t="s">
        <v>131</v>
      </c>
      <c r="L188" s="2">
        <v>44983</v>
      </c>
      <c r="M188">
        <f t="shared" si="9"/>
        <v>2</v>
      </c>
      <c r="N188">
        <f t="shared" si="10"/>
        <v>2023</v>
      </c>
      <c r="O188" s="1">
        <v>2607</v>
      </c>
      <c r="P188" s="1">
        <v>3300</v>
      </c>
      <c r="Q188">
        <v>1</v>
      </c>
      <c r="R188" s="1">
        <f t="shared" si="11"/>
        <v>3300</v>
      </c>
      <c r="S188" s="14">
        <f t="shared" si="12"/>
        <v>165</v>
      </c>
      <c r="T188" s="1">
        <f>R188+S188</f>
        <v>3465</v>
      </c>
      <c r="U188" t="s">
        <v>28</v>
      </c>
      <c r="V188" t="s">
        <v>29</v>
      </c>
      <c r="W188">
        <v>2088</v>
      </c>
      <c r="X188">
        <v>3088</v>
      </c>
      <c r="Y188" t="s">
        <v>132</v>
      </c>
      <c r="Z188" t="s">
        <v>31</v>
      </c>
      <c r="AA188">
        <v>32</v>
      </c>
    </row>
    <row r="189" spans="7:27">
      <c r="G189">
        <v>1091</v>
      </c>
      <c r="H189" t="s">
        <v>40</v>
      </c>
      <c r="I189" t="str">
        <f>PROPER(H189)</f>
        <v>Touring Bikes</v>
      </c>
      <c r="J189" t="s">
        <v>64</v>
      </c>
      <c r="K189" t="s">
        <v>67</v>
      </c>
      <c r="L189" s="2">
        <v>44983</v>
      </c>
      <c r="M189">
        <f t="shared" si="9"/>
        <v>2</v>
      </c>
      <c r="N189">
        <f t="shared" si="10"/>
        <v>2023</v>
      </c>
      <c r="O189" s="1">
        <v>1170</v>
      </c>
      <c r="P189" s="1">
        <v>1800</v>
      </c>
      <c r="Q189">
        <v>1</v>
      </c>
      <c r="R189" s="1">
        <f t="shared" si="11"/>
        <v>1800</v>
      </c>
      <c r="S189" s="14">
        <f t="shared" si="12"/>
        <v>0</v>
      </c>
      <c r="T189" s="1">
        <f>R189+S189</f>
        <v>1800</v>
      </c>
      <c r="U189" t="s">
        <v>23</v>
      </c>
      <c r="V189" t="s">
        <v>24</v>
      </c>
      <c r="W189">
        <v>2026</v>
      </c>
      <c r="X189">
        <v>3026</v>
      </c>
      <c r="Y189" t="s">
        <v>68</v>
      </c>
      <c r="Z189" t="s">
        <v>31</v>
      </c>
      <c r="AA189">
        <v>26</v>
      </c>
    </row>
    <row r="190" spans="7:27">
      <c r="G190">
        <v>1150</v>
      </c>
      <c r="H190" t="s">
        <v>40</v>
      </c>
      <c r="I190" t="str">
        <f>PROPER(H190)</f>
        <v>Touring Bikes</v>
      </c>
      <c r="J190" t="s">
        <v>64</v>
      </c>
      <c r="K190" t="s">
        <v>67</v>
      </c>
      <c r="L190" s="2">
        <v>44983</v>
      </c>
      <c r="M190">
        <f t="shared" si="9"/>
        <v>2</v>
      </c>
      <c r="N190">
        <f t="shared" si="10"/>
        <v>2023</v>
      </c>
      <c r="O190" s="1">
        <v>1170</v>
      </c>
      <c r="P190" s="1">
        <v>1800</v>
      </c>
      <c r="Q190">
        <v>1</v>
      </c>
      <c r="R190" s="1">
        <f t="shared" si="11"/>
        <v>1800</v>
      </c>
      <c r="S190" s="14">
        <f t="shared" si="12"/>
        <v>0</v>
      </c>
      <c r="T190" s="1">
        <f>R190+S190</f>
        <v>1800</v>
      </c>
      <c r="U190" t="s">
        <v>23</v>
      </c>
      <c r="V190" t="s">
        <v>24</v>
      </c>
      <c r="W190">
        <v>2026</v>
      </c>
      <c r="X190">
        <v>3026</v>
      </c>
      <c r="Y190" t="s">
        <v>68</v>
      </c>
      <c r="Z190" t="s">
        <v>31</v>
      </c>
      <c r="AA190">
        <v>26</v>
      </c>
    </row>
    <row r="191" spans="7:27">
      <c r="G191">
        <v>1092</v>
      </c>
      <c r="H191" t="s">
        <v>20</v>
      </c>
      <c r="I191" t="str">
        <f>PROPER(H191)</f>
        <v>Mountain Bikes</v>
      </c>
      <c r="J191" t="s">
        <v>69</v>
      </c>
      <c r="K191" t="s">
        <v>70</v>
      </c>
      <c r="L191" s="2">
        <v>44984</v>
      </c>
      <c r="M191">
        <f t="shared" si="9"/>
        <v>2</v>
      </c>
      <c r="N191">
        <f t="shared" si="10"/>
        <v>2023</v>
      </c>
      <c r="O191" s="1">
        <v>1656</v>
      </c>
      <c r="P191" s="1">
        <v>2300</v>
      </c>
      <c r="Q191">
        <v>2</v>
      </c>
      <c r="R191" s="1">
        <f t="shared" si="11"/>
        <v>4600</v>
      </c>
      <c r="S191" s="14">
        <f t="shared" si="12"/>
        <v>230</v>
      </c>
      <c r="T191" s="1">
        <f>R191+S191</f>
        <v>4830</v>
      </c>
      <c r="U191" t="s">
        <v>28</v>
      </c>
      <c r="V191" t="s">
        <v>24</v>
      </c>
      <c r="W191">
        <v>2027</v>
      </c>
      <c r="X191">
        <v>3027</v>
      </c>
      <c r="Y191" t="s">
        <v>71</v>
      </c>
      <c r="Z191" t="s">
        <v>26</v>
      </c>
      <c r="AA191">
        <v>30</v>
      </c>
    </row>
    <row r="192" spans="7:27">
      <c r="G192">
        <v>1151</v>
      </c>
      <c r="H192" t="s">
        <v>20</v>
      </c>
      <c r="I192" t="str">
        <f>PROPER(H192)</f>
        <v>Mountain Bikes</v>
      </c>
      <c r="J192" t="s">
        <v>69</v>
      </c>
      <c r="K192" t="s">
        <v>70</v>
      </c>
      <c r="L192" s="2">
        <v>44984</v>
      </c>
      <c r="M192">
        <f t="shared" si="9"/>
        <v>2</v>
      </c>
      <c r="N192">
        <f t="shared" si="10"/>
        <v>2023</v>
      </c>
      <c r="O192" s="1">
        <v>1656</v>
      </c>
      <c r="P192" s="1">
        <v>2300</v>
      </c>
      <c r="Q192">
        <v>2</v>
      </c>
      <c r="R192" s="1">
        <f t="shared" si="11"/>
        <v>4600</v>
      </c>
      <c r="S192" s="14">
        <f t="shared" si="12"/>
        <v>230</v>
      </c>
      <c r="T192" s="1">
        <f>R192+S192</f>
        <v>4830</v>
      </c>
      <c r="U192" t="s">
        <v>28</v>
      </c>
      <c r="V192" t="s">
        <v>24</v>
      </c>
      <c r="W192">
        <v>2027</v>
      </c>
      <c r="X192">
        <v>3027</v>
      </c>
      <c r="Y192" t="s">
        <v>71</v>
      </c>
      <c r="Z192" t="s">
        <v>26</v>
      </c>
      <c r="AA192">
        <v>30</v>
      </c>
    </row>
    <row r="193" spans="7:27">
      <c r="G193">
        <v>1093</v>
      </c>
      <c r="H193" t="s">
        <v>20</v>
      </c>
      <c r="I193" t="str">
        <f>PROPER(H193)</f>
        <v>Mountain Bikes</v>
      </c>
      <c r="J193" t="s">
        <v>69</v>
      </c>
      <c r="K193" t="s">
        <v>72</v>
      </c>
      <c r="L193" s="2">
        <v>44985</v>
      </c>
      <c r="M193">
        <f t="shared" si="9"/>
        <v>2</v>
      </c>
      <c r="N193">
        <f t="shared" si="10"/>
        <v>2023</v>
      </c>
      <c r="O193" s="1">
        <v>1872</v>
      </c>
      <c r="P193" s="1">
        <v>2600</v>
      </c>
      <c r="Q193">
        <v>1</v>
      </c>
      <c r="R193" s="1">
        <f t="shared" si="11"/>
        <v>2600</v>
      </c>
      <c r="S193" s="14">
        <f t="shared" si="12"/>
        <v>130</v>
      </c>
      <c r="T193" s="1">
        <f>R193+S193</f>
        <v>2730</v>
      </c>
      <c r="U193" t="s">
        <v>23</v>
      </c>
      <c r="V193" t="s">
        <v>29</v>
      </c>
      <c r="W193">
        <v>2028</v>
      </c>
      <c r="X193">
        <v>3028</v>
      </c>
      <c r="Y193" t="s">
        <v>73</v>
      </c>
      <c r="Z193" t="s">
        <v>31</v>
      </c>
      <c r="AA193">
        <v>28</v>
      </c>
    </row>
    <row r="194" spans="7:27">
      <c r="G194">
        <v>1152</v>
      </c>
      <c r="H194" t="s">
        <v>20</v>
      </c>
      <c r="I194" t="str">
        <f>PROPER(H194)</f>
        <v>Mountain Bikes</v>
      </c>
      <c r="J194" t="s">
        <v>69</v>
      </c>
      <c r="K194" t="s">
        <v>72</v>
      </c>
      <c r="L194" s="2">
        <v>44985</v>
      </c>
      <c r="M194">
        <f t="shared" si="9"/>
        <v>2</v>
      </c>
      <c r="N194">
        <f t="shared" si="10"/>
        <v>2023</v>
      </c>
      <c r="O194" s="1">
        <v>1872</v>
      </c>
      <c r="P194" s="1">
        <v>2600</v>
      </c>
      <c r="Q194">
        <v>1</v>
      </c>
      <c r="R194" s="1">
        <f t="shared" si="11"/>
        <v>2600</v>
      </c>
      <c r="S194" s="14">
        <f t="shared" si="12"/>
        <v>130</v>
      </c>
      <c r="T194" s="1">
        <f>R194+S194</f>
        <v>2730</v>
      </c>
      <c r="U194" t="s">
        <v>23</v>
      </c>
      <c r="V194" t="s">
        <v>29</v>
      </c>
      <c r="W194">
        <v>2028</v>
      </c>
      <c r="X194">
        <v>3028</v>
      </c>
      <c r="Y194" t="s">
        <v>73</v>
      </c>
      <c r="Z194" t="s">
        <v>31</v>
      </c>
      <c r="AA194">
        <v>28</v>
      </c>
    </row>
    <row r="195" spans="7:27">
      <c r="G195">
        <v>1001</v>
      </c>
      <c r="H195" t="s">
        <v>20</v>
      </c>
      <c r="I195" t="str">
        <f>PROPER(H195)</f>
        <v>Mountain Bikes</v>
      </c>
      <c r="J195" t="s">
        <v>21</v>
      </c>
      <c r="K195" t="s">
        <v>22</v>
      </c>
      <c r="L195" s="2">
        <v>44986</v>
      </c>
      <c r="M195">
        <f t="shared" ref="M195:M252" si="13">MONTH(L195)</f>
        <v>3</v>
      </c>
      <c r="N195">
        <f t="shared" ref="N195:N246" si="14">YEAR(L195)</f>
        <v>2023</v>
      </c>
      <c r="O195" s="1">
        <v>840</v>
      </c>
      <c r="P195" s="1">
        <v>1200</v>
      </c>
      <c r="Q195">
        <v>2</v>
      </c>
      <c r="R195" s="1">
        <f t="shared" ref="R195:R246" si="15">P195*Q195</f>
        <v>2400</v>
      </c>
      <c r="S195" s="14">
        <f t="shared" ref="S195:S246" si="16">IF(R195&gt;2000,R195*5%,0)</f>
        <v>120</v>
      </c>
      <c r="T195" s="1">
        <f>R195+S195</f>
        <v>2520</v>
      </c>
      <c r="U195" t="s">
        <v>23</v>
      </c>
      <c r="V195" t="s">
        <v>24</v>
      </c>
      <c r="W195">
        <v>2001</v>
      </c>
      <c r="X195">
        <v>3001</v>
      </c>
      <c r="Y195" t="s">
        <v>25</v>
      </c>
      <c r="Z195" t="s">
        <v>26</v>
      </c>
      <c r="AA195">
        <v>25</v>
      </c>
    </row>
    <row r="196" spans="7:27">
      <c r="G196">
        <v>1025</v>
      </c>
      <c r="H196" t="s">
        <v>94</v>
      </c>
      <c r="I196" t="str">
        <f>PROPER(H196)</f>
        <v>E-Bikes</v>
      </c>
      <c r="J196" t="s">
        <v>95</v>
      </c>
      <c r="K196" t="s">
        <v>96</v>
      </c>
      <c r="L196" s="2">
        <v>44986</v>
      </c>
      <c r="M196">
        <f t="shared" si="13"/>
        <v>3</v>
      </c>
      <c r="N196">
        <f t="shared" si="14"/>
        <v>2023</v>
      </c>
      <c r="O196" s="1">
        <v>1460</v>
      </c>
      <c r="P196" s="1">
        <v>2000</v>
      </c>
      <c r="Q196">
        <v>2</v>
      </c>
      <c r="R196" s="1">
        <f t="shared" si="15"/>
        <v>4000</v>
      </c>
      <c r="S196" s="14">
        <f t="shared" si="16"/>
        <v>200</v>
      </c>
      <c r="T196" s="1">
        <f>R196+S196</f>
        <v>4200</v>
      </c>
      <c r="U196" t="s">
        <v>23</v>
      </c>
      <c r="V196" t="s">
        <v>24</v>
      </c>
      <c r="W196">
        <v>2061</v>
      </c>
      <c r="X196">
        <v>3061</v>
      </c>
      <c r="Y196" t="s">
        <v>97</v>
      </c>
      <c r="Z196" t="s">
        <v>26</v>
      </c>
      <c r="AA196">
        <v>35</v>
      </c>
    </row>
    <row r="197" spans="7:27">
      <c r="G197">
        <v>1156</v>
      </c>
      <c r="H197" t="s">
        <v>20</v>
      </c>
      <c r="I197" t="str">
        <f>PROPER(H197)</f>
        <v>Mountain Bikes</v>
      </c>
      <c r="J197" t="s">
        <v>21</v>
      </c>
      <c r="K197" t="s">
        <v>22</v>
      </c>
      <c r="L197" s="2">
        <v>44986</v>
      </c>
      <c r="M197">
        <f t="shared" si="13"/>
        <v>3</v>
      </c>
      <c r="N197">
        <f t="shared" si="14"/>
        <v>2023</v>
      </c>
      <c r="O197" s="1">
        <v>840</v>
      </c>
      <c r="P197" s="1">
        <v>1200</v>
      </c>
      <c r="Q197">
        <v>2</v>
      </c>
      <c r="R197" s="1">
        <f t="shared" si="15"/>
        <v>2400</v>
      </c>
      <c r="S197" s="14">
        <f t="shared" si="16"/>
        <v>120</v>
      </c>
      <c r="T197" s="1">
        <f>R197+S197</f>
        <v>2520</v>
      </c>
      <c r="U197" t="s">
        <v>23</v>
      </c>
      <c r="V197" t="s">
        <v>24</v>
      </c>
      <c r="W197">
        <v>2001</v>
      </c>
      <c r="X197">
        <v>3001</v>
      </c>
      <c r="Y197" t="s">
        <v>25</v>
      </c>
      <c r="Z197" t="s">
        <v>26</v>
      </c>
      <c r="AA197">
        <v>25</v>
      </c>
    </row>
    <row r="198" spans="7:27">
      <c r="G198">
        <v>1002</v>
      </c>
      <c r="H198" t="s">
        <v>20</v>
      </c>
      <c r="I198" t="str">
        <f>PROPER(H198)</f>
        <v>Mountain Bikes</v>
      </c>
      <c r="J198" t="s">
        <v>21</v>
      </c>
      <c r="K198" t="s">
        <v>27</v>
      </c>
      <c r="L198" s="2">
        <v>44987</v>
      </c>
      <c r="M198">
        <f t="shared" si="13"/>
        <v>3</v>
      </c>
      <c r="N198">
        <f t="shared" si="14"/>
        <v>2023</v>
      </c>
      <c r="O198" s="1">
        <v>1050</v>
      </c>
      <c r="P198" s="1">
        <v>1500</v>
      </c>
      <c r="Q198">
        <v>1</v>
      </c>
      <c r="R198" s="1">
        <f t="shared" si="15"/>
        <v>1500</v>
      </c>
      <c r="S198" s="14">
        <f t="shared" si="16"/>
        <v>0</v>
      </c>
      <c r="T198" s="1">
        <f>R198+S198</f>
        <v>1500</v>
      </c>
      <c r="U198" t="s">
        <v>28</v>
      </c>
      <c r="V198" t="s">
        <v>29</v>
      </c>
      <c r="W198">
        <v>2002</v>
      </c>
      <c r="X198">
        <v>3002</v>
      </c>
      <c r="Y198" t="s">
        <v>30</v>
      </c>
      <c r="Z198" t="s">
        <v>31</v>
      </c>
      <c r="AA198">
        <v>22</v>
      </c>
    </row>
    <row r="199" spans="7:27">
      <c r="G199">
        <v>1026</v>
      </c>
      <c r="H199" t="s">
        <v>94</v>
      </c>
      <c r="I199" t="str">
        <f>PROPER(H199)</f>
        <v>E-Bikes</v>
      </c>
      <c r="J199" t="s">
        <v>95</v>
      </c>
      <c r="K199" t="s">
        <v>98</v>
      </c>
      <c r="L199" s="2">
        <v>44987</v>
      </c>
      <c r="M199">
        <f t="shared" si="13"/>
        <v>3</v>
      </c>
      <c r="N199">
        <f t="shared" si="14"/>
        <v>2023</v>
      </c>
      <c r="O199" s="1">
        <v>1825</v>
      </c>
      <c r="P199" s="1">
        <v>2500</v>
      </c>
      <c r="Q199">
        <v>1</v>
      </c>
      <c r="R199" s="1">
        <f t="shared" si="15"/>
        <v>2500</v>
      </c>
      <c r="S199" s="14">
        <f t="shared" si="16"/>
        <v>125</v>
      </c>
      <c r="T199" s="1">
        <f>R199+S199</f>
        <v>2625</v>
      </c>
      <c r="U199" t="s">
        <v>28</v>
      </c>
      <c r="V199" t="s">
        <v>29</v>
      </c>
      <c r="W199">
        <v>2062</v>
      </c>
      <c r="X199">
        <v>3062</v>
      </c>
      <c r="Y199" t="s">
        <v>99</v>
      </c>
      <c r="Z199" t="s">
        <v>31</v>
      </c>
      <c r="AA199">
        <v>33</v>
      </c>
    </row>
    <row r="200" spans="7:27">
      <c r="G200">
        <v>1157</v>
      </c>
      <c r="H200" t="s">
        <v>20</v>
      </c>
      <c r="I200" t="str">
        <f>PROPER(H200)</f>
        <v>Mountain Bikes</v>
      </c>
      <c r="J200" t="s">
        <v>21</v>
      </c>
      <c r="K200" t="s">
        <v>27</v>
      </c>
      <c r="L200" s="2">
        <v>44987</v>
      </c>
      <c r="M200">
        <f t="shared" si="13"/>
        <v>3</v>
      </c>
      <c r="N200">
        <f t="shared" si="14"/>
        <v>2023</v>
      </c>
      <c r="O200" s="1">
        <v>1050</v>
      </c>
      <c r="P200" s="1">
        <v>1500</v>
      </c>
      <c r="Q200">
        <v>1</v>
      </c>
      <c r="R200" s="1">
        <f t="shared" si="15"/>
        <v>1500</v>
      </c>
      <c r="S200" s="14">
        <f t="shared" si="16"/>
        <v>0</v>
      </c>
      <c r="T200" s="1">
        <f>R200+S200</f>
        <v>1500</v>
      </c>
      <c r="U200" t="s">
        <v>28</v>
      </c>
      <c r="V200" t="s">
        <v>29</v>
      </c>
      <c r="W200">
        <v>2002</v>
      </c>
      <c r="X200">
        <v>3002</v>
      </c>
      <c r="Y200" t="s">
        <v>30</v>
      </c>
      <c r="Z200" t="s">
        <v>31</v>
      </c>
      <c r="AA200">
        <v>22</v>
      </c>
    </row>
    <row r="201" spans="7:27">
      <c r="G201">
        <v>1003</v>
      </c>
      <c r="H201" t="s">
        <v>32</v>
      </c>
      <c r="I201" t="str">
        <f>PROPER(H201)</f>
        <v>Road Bikes</v>
      </c>
      <c r="J201" t="s">
        <v>33</v>
      </c>
      <c r="K201" t="s">
        <v>34</v>
      </c>
      <c r="L201" s="2">
        <v>44988</v>
      </c>
      <c r="M201">
        <f t="shared" si="13"/>
        <v>3</v>
      </c>
      <c r="N201">
        <f t="shared" si="14"/>
        <v>2023</v>
      </c>
      <c r="O201" s="1">
        <v>1260</v>
      </c>
      <c r="P201" s="1">
        <v>1800</v>
      </c>
      <c r="Q201">
        <v>3</v>
      </c>
      <c r="R201" s="1">
        <f t="shared" si="15"/>
        <v>5400</v>
      </c>
      <c r="S201" s="14">
        <f t="shared" si="16"/>
        <v>270</v>
      </c>
      <c r="T201" s="1">
        <f>R201+S201</f>
        <v>5670</v>
      </c>
      <c r="U201" t="s">
        <v>23</v>
      </c>
      <c r="V201" t="s">
        <v>35</v>
      </c>
      <c r="W201">
        <v>2003</v>
      </c>
      <c r="X201">
        <v>3003</v>
      </c>
      <c r="Y201" t="s">
        <v>36</v>
      </c>
      <c r="Z201" t="s">
        <v>26</v>
      </c>
      <c r="AA201">
        <v>18</v>
      </c>
    </row>
    <row r="202" spans="7:27">
      <c r="G202">
        <v>1027</v>
      </c>
      <c r="H202" t="s">
        <v>32</v>
      </c>
      <c r="I202" t="str">
        <f>PROPER(H202)</f>
        <v>Road Bikes</v>
      </c>
      <c r="J202" t="s">
        <v>100</v>
      </c>
      <c r="K202" t="s">
        <v>101</v>
      </c>
      <c r="L202" s="2">
        <v>44988</v>
      </c>
      <c r="M202">
        <f t="shared" si="13"/>
        <v>3</v>
      </c>
      <c r="N202">
        <f t="shared" si="14"/>
        <v>2023</v>
      </c>
      <c r="O202" s="1">
        <v>1105</v>
      </c>
      <c r="P202" s="1">
        <v>1700</v>
      </c>
      <c r="Q202">
        <v>3</v>
      </c>
      <c r="R202" s="1">
        <f t="shared" si="15"/>
        <v>5100</v>
      </c>
      <c r="S202" s="14">
        <f t="shared" si="16"/>
        <v>255</v>
      </c>
      <c r="T202" s="1">
        <f>R202+S202</f>
        <v>5355</v>
      </c>
      <c r="U202" t="s">
        <v>23</v>
      </c>
      <c r="V202" t="s">
        <v>35</v>
      </c>
      <c r="W202">
        <v>2063</v>
      </c>
      <c r="X202">
        <v>3063</v>
      </c>
      <c r="Y202" t="s">
        <v>102</v>
      </c>
      <c r="Z202" t="s">
        <v>26</v>
      </c>
      <c r="AA202">
        <v>22</v>
      </c>
    </row>
    <row r="203" spans="7:27">
      <c r="G203">
        <v>1158</v>
      </c>
      <c r="H203" t="s">
        <v>32</v>
      </c>
      <c r="I203" t="str">
        <f>PROPER(H203)</f>
        <v>Road Bikes</v>
      </c>
      <c r="J203" t="s">
        <v>33</v>
      </c>
      <c r="K203" t="s">
        <v>34</v>
      </c>
      <c r="L203" s="2">
        <v>44988</v>
      </c>
      <c r="M203">
        <f t="shared" si="13"/>
        <v>3</v>
      </c>
      <c r="N203">
        <f t="shared" si="14"/>
        <v>2023</v>
      </c>
      <c r="O203" s="1">
        <v>1260</v>
      </c>
      <c r="P203" s="1">
        <v>1800</v>
      </c>
      <c r="Q203">
        <v>3</v>
      </c>
      <c r="R203" s="1">
        <f t="shared" si="15"/>
        <v>5400</v>
      </c>
      <c r="S203" s="14">
        <f t="shared" si="16"/>
        <v>270</v>
      </c>
      <c r="T203" s="1">
        <f>R203+S203</f>
        <v>5670</v>
      </c>
      <c r="U203" t="s">
        <v>23</v>
      </c>
      <c r="V203" t="s">
        <v>35</v>
      </c>
      <c r="W203">
        <v>2003</v>
      </c>
      <c r="X203">
        <v>3003</v>
      </c>
      <c r="Y203" t="s">
        <v>36</v>
      </c>
      <c r="Z203" t="s">
        <v>26</v>
      </c>
      <c r="AA203">
        <v>18</v>
      </c>
    </row>
    <row r="204" spans="7:27">
      <c r="G204">
        <v>1004</v>
      </c>
      <c r="H204" t="s">
        <v>32</v>
      </c>
      <c r="I204" t="str">
        <f>PROPER(H204)</f>
        <v>Road Bikes</v>
      </c>
      <c r="J204" t="s">
        <v>33</v>
      </c>
      <c r="K204" t="s">
        <v>38</v>
      </c>
      <c r="L204" s="2">
        <v>44989</v>
      </c>
      <c r="M204">
        <f t="shared" si="13"/>
        <v>3</v>
      </c>
      <c r="N204">
        <f t="shared" si="14"/>
        <v>2023</v>
      </c>
      <c r="O204" s="1">
        <v>1470</v>
      </c>
      <c r="P204" s="1">
        <v>2100</v>
      </c>
      <c r="Q204">
        <v>1</v>
      </c>
      <c r="R204" s="1">
        <f t="shared" si="15"/>
        <v>2100</v>
      </c>
      <c r="S204" s="14">
        <f t="shared" si="16"/>
        <v>105</v>
      </c>
      <c r="T204" s="1">
        <f>R204+S204</f>
        <v>2205</v>
      </c>
      <c r="U204" t="s">
        <v>23</v>
      </c>
      <c r="V204" t="s">
        <v>24</v>
      </c>
      <c r="W204">
        <v>2004</v>
      </c>
      <c r="X204">
        <v>3004</v>
      </c>
      <c r="Y204" t="s">
        <v>39</v>
      </c>
      <c r="Z204" t="s">
        <v>31</v>
      </c>
      <c r="AA204">
        <v>16</v>
      </c>
    </row>
    <row r="205" spans="7:27">
      <c r="G205">
        <v>1028</v>
      </c>
      <c r="H205" t="s">
        <v>32</v>
      </c>
      <c r="I205" t="str">
        <f>PROPER(H205)</f>
        <v>Road Bikes</v>
      </c>
      <c r="J205" t="s">
        <v>100</v>
      </c>
      <c r="K205" t="s">
        <v>103</v>
      </c>
      <c r="L205" s="2">
        <v>44989</v>
      </c>
      <c r="M205">
        <f t="shared" si="13"/>
        <v>3</v>
      </c>
      <c r="N205">
        <f t="shared" si="14"/>
        <v>2023</v>
      </c>
      <c r="O205" s="1">
        <v>1365</v>
      </c>
      <c r="P205" s="1">
        <v>2100</v>
      </c>
      <c r="Q205">
        <v>1</v>
      </c>
      <c r="R205" s="1">
        <f t="shared" si="15"/>
        <v>2100</v>
      </c>
      <c r="S205" s="14">
        <f t="shared" si="16"/>
        <v>105</v>
      </c>
      <c r="T205" s="1">
        <f>R205+S205</f>
        <v>2205</v>
      </c>
      <c r="U205" t="s">
        <v>23</v>
      </c>
      <c r="V205" t="s">
        <v>24</v>
      </c>
      <c r="W205">
        <v>2064</v>
      </c>
      <c r="X205">
        <v>3064</v>
      </c>
      <c r="Y205" t="s">
        <v>104</v>
      </c>
      <c r="Z205" t="s">
        <v>31</v>
      </c>
      <c r="AA205">
        <v>20</v>
      </c>
    </row>
    <row r="206" spans="7:27">
      <c r="G206">
        <v>1159</v>
      </c>
      <c r="H206" t="s">
        <v>32</v>
      </c>
      <c r="I206" t="str">
        <f>PROPER(H206)</f>
        <v>Road Bikes</v>
      </c>
      <c r="J206" t="s">
        <v>33</v>
      </c>
      <c r="K206" t="s">
        <v>38</v>
      </c>
      <c r="L206" s="2">
        <v>44989</v>
      </c>
      <c r="M206">
        <f t="shared" si="13"/>
        <v>3</v>
      </c>
      <c r="N206">
        <f t="shared" si="14"/>
        <v>2023</v>
      </c>
      <c r="O206" s="1">
        <v>1470</v>
      </c>
      <c r="P206" s="1">
        <v>2100</v>
      </c>
      <c r="Q206">
        <v>1</v>
      </c>
      <c r="R206" s="1">
        <f t="shared" si="15"/>
        <v>2100</v>
      </c>
      <c r="S206" s="14">
        <f t="shared" si="16"/>
        <v>105</v>
      </c>
      <c r="T206" s="1">
        <f>R206+S206</f>
        <v>2205</v>
      </c>
      <c r="U206" t="s">
        <v>23</v>
      </c>
      <c r="V206" t="s">
        <v>24</v>
      </c>
      <c r="W206">
        <v>2004</v>
      </c>
      <c r="X206">
        <v>3004</v>
      </c>
      <c r="Y206" t="s">
        <v>39</v>
      </c>
      <c r="Z206" t="s">
        <v>31</v>
      </c>
      <c r="AA206">
        <v>16</v>
      </c>
    </row>
    <row r="207" spans="7:27">
      <c r="G207">
        <v>1005</v>
      </c>
      <c r="H207" t="s">
        <v>40</v>
      </c>
      <c r="I207" t="str">
        <f>PROPER(H207)</f>
        <v>Touring Bikes</v>
      </c>
      <c r="J207" t="s">
        <v>41</v>
      </c>
      <c r="K207" t="s">
        <v>42</v>
      </c>
      <c r="L207" s="2">
        <v>44990</v>
      </c>
      <c r="M207">
        <f t="shared" si="13"/>
        <v>3</v>
      </c>
      <c r="N207">
        <f t="shared" si="14"/>
        <v>2023</v>
      </c>
      <c r="O207" s="1">
        <v>896.99999999999989</v>
      </c>
      <c r="P207" s="1">
        <v>1300</v>
      </c>
      <c r="Q207">
        <v>2</v>
      </c>
      <c r="R207" s="1">
        <f t="shared" si="15"/>
        <v>2600</v>
      </c>
      <c r="S207" s="14">
        <f t="shared" si="16"/>
        <v>130</v>
      </c>
      <c r="T207" s="1">
        <f>R207+S207</f>
        <v>2730</v>
      </c>
      <c r="U207" t="s">
        <v>28</v>
      </c>
      <c r="V207" t="s">
        <v>29</v>
      </c>
      <c r="W207">
        <v>2005</v>
      </c>
      <c r="X207">
        <v>3005</v>
      </c>
      <c r="Y207" t="s">
        <v>43</v>
      </c>
      <c r="Z207" t="s">
        <v>26</v>
      </c>
      <c r="AA207">
        <v>27</v>
      </c>
    </row>
    <row r="208" spans="7:27">
      <c r="G208">
        <v>1029</v>
      </c>
      <c r="H208" t="s">
        <v>40</v>
      </c>
      <c r="I208" t="str">
        <f>PROPER(H208)</f>
        <v>Touring Bikes</v>
      </c>
      <c r="J208" t="s">
        <v>105</v>
      </c>
      <c r="K208" t="s">
        <v>106</v>
      </c>
      <c r="L208" s="2">
        <v>44990</v>
      </c>
      <c r="M208">
        <f t="shared" si="13"/>
        <v>3</v>
      </c>
      <c r="N208">
        <f t="shared" si="14"/>
        <v>2023</v>
      </c>
      <c r="O208" s="1">
        <v>1035</v>
      </c>
      <c r="P208" s="1">
        <v>1500</v>
      </c>
      <c r="Q208">
        <v>2</v>
      </c>
      <c r="R208" s="1">
        <f t="shared" si="15"/>
        <v>3000</v>
      </c>
      <c r="S208" s="14">
        <f t="shared" si="16"/>
        <v>150</v>
      </c>
      <c r="T208" s="1">
        <f>R208+S208</f>
        <v>3150</v>
      </c>
      <c r="U208" t="s">
        <v>28</v>
      </c>
      <c r="V208" t="s">
        <v>29</v>
      </c>
      <c r="W208">
        <v>2065</v>
      </c>
      <c r="X208">
        <v>3065</v>
      </c>
      <c r="Y208" t="s">
        <v>107</v>
      </c>
      <c r="Z208" t="s">
        <v>26</v>
      </c>
      <c r="AA208">
        <v>30</v>
      </c>
    </row>
    <row r="209" spans="7:27">
      <c r="G209">
        <v>1160</v>
      </c>
      <c r="H209" t="s">
        <v>40</v>
      </c>
      <c r="I209" t="str">
        <f>PROPER(H209)</f>
        <v>Touring Bikes</v>
      </c>
      <c r="J209" t="s">
        <v>41</v>
      </c>
      <c r="K209" t="s">
        <v>42</v>
      </c>
      <c r="L209" s="2">
        <v>44990</v>
      </c>
      <c r="M209">
        <f t="shared" si="13"/>
        <v>3</v>
      </c>
      <c r="N209">
        <f t="shared" si="14"/>
        <v>2023</v>
      </c>
      <c r="O209" s="1">
        <v>896.99999999999989</v>
      </c>
      <c r="P209" s="1">
        <v>1300</v>
      </c>
      <c r="Q209">
        <v>2</v>
      </c>
      <c r="R209" s="1">
        <f t="shared" si="15"/>
        <v>2600</v>
      </c>
      <c r="S209" s="14">
        <f t="shared" si="16"/>
        <v>130</v>
      </c>
      <c r="T209" s="1">
        <f>R209+S209</f>
        <v>2730</v>
      </c>
      <c r="U209" t="s">
        <v>28</v>
      </c>
      <c r="V209" t="s">
        <v>29</v>
      </c>
      <c r="W209">
        <v>2005</v>
      </c>
      <c r="X209">
        <v>3005</v>
      </c>
      <c r="Y209" t="s">
        <v>43</v>
      </c>
      <c r="Z209" t="s">
        <v>26</v>
      </c>
      <c r="AA209">
        <v>27</v>
      </c>
    </row>
    <row r="210" spans="7:27">
      <c r="G210">
        <v>1006</v>
      </c>
      <c r="H210" t="s">
        <v>40</v>
      </c>
      <c r="I210" t="str">
        <f>PROPER(H210)</f>
        <v>Touring Bikes</v>
      </c>
      <c r="J210" t="s">
        <v>41</v>
      </c>
      <c r="K210" t="s">
        <v>44</v>
      </c>
      <c r="L210" s="2">
        <v>44991</v>
      </c>
      <c r="M210">
        <f t="shared" si="13"/>
        <v>3</v>
      </c>
      <c r="N210">
        <f t="shared" si="14"/>
        <v>2023</v>
      </c>
      <c r="O210" s="1">
        <v>1104</v>
      </c>
      <c r="P210" s="1">
        <v>1600</v>
      </c>
      <c r="Q210">
        <v>1</v>
      </c>
      <c r="R210" s="1">
        <f t="shared" si="15"/>
        <v>1600</v>
      </c>
      <c r="S210" s="14">
        <f t="shared" si="16"/>
        <v>0</v>
      </c>
      <c r="T210" s="1">
        <f>R210+S210</f>
        <v>1600</v>
      </c>
      <c r="U210" t="s">
        <v>23</v>
      </c>
      <c r="V210" t="s">
        <v>24</v>
      </c>
      <c r="W210">
        <v>2006</v>
      </c>
      <c r="X210">
        <v>3006</v>
      </c>
      <c r="Y210" t="s">
        <v>45</v>
      </c>
      <c r="Z210" t="s">
        <v>31</v>
      </c>
      <c r="AA210">
        <v>24</v>
      </c>
    </row>
    <row r="211" spans="7:27">
      <c r="G211">
        <v>1030</v>
      </c>
      <c r="H211" t="s">
        <v>40</v>
      </c>
      <c r="I211" t="str">
        <f>PROPER(H211)</f>
        <v>Touring Bikes</v>
      </c>
      <c r="J211" t="s">
        <v>105</v>
      </c>
      <c r="K211" t="s">
        <v>108</v>
      </c>
      <c r="L211" s="2">
        <v>44991</v>
      </c>
      <c r="M211">
        <f t="shared" si="13"/>
        <v>3</v>
      </c>
      <c r="N211">
        <f t="shared" si="14"/>
        <v>2023</v>
      </c>
      <c r="O211" s="1">
        <v>1242</v>
      </c>
      <c r="P211" s="1">
        <v>1800</v>
      </c>
      <c r="Q211">
        <v>1</v>
      </c>
      <c r="R211" s="1">
        <f t="shared" si="15"/>
        <v>1800</v>
      </c>
      <c r="S211" s="14">
        <f t="shared" si="16"/>
        <v>0</v>
      </c>
      <c r="T211" s="1">
        <f>R211+S211</f>
        <v>1800</v>
      </c>
      <c r="U211" t="s">
        <v>23</v>
      </c>
      <c r="V211" t="s">
        <v>24</v>
      </c>
      <c r="W211">
        <v>2066</v>
      </c>
      <c r="X211">
        <v>3066</v>
      </c>
      <c r="Y211" t="s">
        <v>109</v>
      </c>
      <c r="Z211" t="s">
        <v>31</v>
      </c>
      <c r="AA211">
        <v>28</v>
      </c>
    </row>
    <row r="212" spans="7:27">
      <c r="G212">
        <v>1161</v>
      </c>
      <c r="H212" t="s">
        <v>40</v>
      </c>
      <c r="I212" t="str">
        <f>PROPER(H212)</f>
        <v>Touring Bikes</v>
      </c>
      <c r="J212" t="s">
        <v>41</v>
      </c>
      <c r="K212" t="s">
        <v>44</v>
      </c>
      <c r="L212" s="2">
        <v>44991</v>
      </c>
      <c r="M212">
        <f t="shared" si="13"/>
        <v>3</v>
      </c>
      <c r="N212">
        <f t="shared" si="14"/>
        <v>2023</v>
      </c>
      <c r="O212" s="1">
        <v>1104</v>
      </c>
      <c r="P212" s="1">
        <v>1600</v>
      </c>
      <c r="Q212">
        <v>1</v>
      </c>
      <c r="R212" s="1">
        <f t="shared" si="15"/>
        <v>1600</v>
      </c>
      <c r="S212" s="14">
        <f t="shared" si="16"/>
        <v>0</v>
      </c>
      <c r="T212" s="1">
        <f>R212+S212</f>
        <v>1600</v>
      </c>
      <c r="U212" t="s">
        <v>23</v>
      </c>
      <c r="V212" t="s">
        <v>24</v>
      </c>
      <c r="W212">
        <v>2006</v>
      </c>
      <c r="X212">
        <v>3006</v>
      </c>
      <c r="Y212" t="s">
        <v>45</v>
      </c>
      <c r="Z212" t="s">
        <v>31</v>
      </c>
      <c r="AA212">
        <v>24</v>
      </c>
    </row>
    <row r="213" spans="7:27">
      <c r="G213">
        <v>1007</v>
      </c>
      <c r="H213" t="s">
        <v>20</v>
      </c>
      <c r="I213" t="str">
        <f>PROPER(H213)</f>
        <v>Mountain Bikes</v>
      </c>
      <c r="J213" t="s">
        <v>46</v>
      </c>
      <c r="K213" t="s">
        <v>47</v>
      </c>
      <c r="L213" s="2">
        <v>44992</v>
      </c>
      <c r="M213">
        <f t="shared" si="13"/>
        <v>3</v>
      </c>
      <c r="N213">
        <f t="shared" si="14"/>
        <v>2023</v>
      </c>
      <c r="O213" s="1">
        <v>1496</v>
      </c>
      <c r="P213" s="1">
        <v>2200</v>
      </c>
      <c r="Q213">
        <v>2</v>
      </c>
      <c r="R213" s="1">
        <f t="shared" si="15"/>
        <v>4400</v>
      </c>
      <c r="S213" s="14">
        <f t="shared" si="16"/>
        <v>220</v>
      </c>
      <c r="T213" s="1">
        <f>R213+S213</f>
        <v>4620</v>
      </c>
      <c r="U213" t="s">
        <v>28</v>
      </c>
      <c r="V213" t="s">
        <v>24</v>
      </c>
      <c r="W213">
        <v>2007</v>
      </c>
      <c r="X213">
        <v>3007</v>
      </c>
      <c r="Y213" t="s">
        <v>48</v>
      </c>
      <c r="Z213" t="s">
        <v>26</v>
      </c>
      <c r="AA213">
        <v>29</v>
      </c>
    </row>
    <row r="214" spans="7:27">
      <c r="G214">
        <v>1031</v>
      </c>
      <c r="H214" t="s">
        <v>94</v>
      </c>
      <c r="I214" t="str">
        <f>PROPER(H214)</f>
        <v>E-Bikes</v>
      </c>
      <c r="J214" t="s">
        <v>110</v>
      </c>
      <c r="K214" t="s">
        <v>111</v>
      </c>
      <c r="L214" s="2">
        <v>44992</v>
      </c>
      <c r="M214">
        <f t="shared" si="13"/>
        <v>3</v>
      </c>
      <c r="N214">
        <f t="shared" si="14"/>
        <v>2023</v>
      </c>
      <c r="O214" s="1">
        <v>2080</v>
      </c>
      <c r="P214" s="1">
        <v>3200</v>
      </c>
      <c r="Q214">
        <v>2</v>
      </c>
      <c r="R214" s="1">
        <f t="shared" si="15"/>
        <v>6400</v>
      </c>
      <c r="S214" s="14">
        <f t="shared" si="16"/>
        <v>320</v>
      </c>
      <c r="T214" s="1">
        <f>R214+S214</f>
        <v>6720</v>
      </c>
      <c r="U214" t="s">
        <v>28</v>
      </c>
      <c r="V214" t="s">
        <v>24</v>
      </c>
      <c r="W214">
        <v>2067</v>
      </c>
      <c r="X214">
        <v>3067</v>
      </c>
      <c r="Y214" t="s">
        <v>91</v>
      </c>
      <c r="Z214" t="s">
        <v>26</v>
      </c>
      <c r="AA214">
        <v>42</v>
      </c>
    </row>
    <row r="215" spans="7:27">
      <c r="G215">
        <v>1162</v>
      </c>
      <c r="H215" t="s">
        <v>20</v>
      </c>
      <c r="I215" t="str">
        <f>PROPER(H215)</f>
        <v>Mountain Bikes</v>
      </c>
      <c r="J215" t="s">
        <v>46</v>
      </c>
      <c r="K215" t="s">
        <v>47</v>
      </c>
      <c r="L215" s="2">
        <v>44992</v>
      </c>
      <c r="M215">
        <f t="shared" si="13"/>
        <v>3</v>
      </c>
      <c r="N215">
        <f t="shared" si="14"/>
        <v>2023</v>
      </c>
      <c r="O215" s="1">
        <v>1496</v>
      </c>
      <c r="P215" s="1">
        <v>2200</v>
      </c>
      <c r="Q215">
        <v>2</v>
      </c>
      <c r="R215" s="1">
        <f t="shared" si="15"/>
        <v>4400</v>
      </c>
      <c r="S215" s="14">
        <f t="shared" si="16"/>
        <v>220</v>
      </c>
      <c r="T215" s="1">
        <f>R215+S215</f>
        <v>4620</v>
      </c>
      <c r="U215" t="s">
        <v>28</v>
      </c>
      <c r="V215" t="s">
        <v>24</v>
      </c>
      <c r="W215">
        <v>2007</v>
      </c>
      <c r="X215">
        <v>3007</v>
      </c>
      <c r="Y215" t="s">
        <v>48</v>
      </c>
      <c r="Z215" t="s">
        <v>26</v>
      </c>
      <c r="AA215">
        <v>29</v>
      </c>
    </row>
    <row r="216" spans="7:27">
      <c r="G216">
        <v>1008</v>
      </c>
      <c r="H216" t="s">
        <v>20</v>
      </c>
      <c r="I216" t="str">
        <f>PROPER(H216)</f>
        <v>Mountain Bikes</v>
      </c>
      <c r="J216" t="s">
        <v>46</v>
      </c>
      <c r="K216" t="s">
        <v>49</v>
      </c>
      <c r="L216" s="2">
        <v>44993</v>
      </c>
      <c r="M216">
        <f t="shared" si="13"/>
        <v>3</v>
      </c>
      <c r="N216">
        <f t="shared" si="14"/>
        <v>2023</v>
      </c>
      <c r="O216" s="1">
        <v>1700.0000000000002</v>
      </c>
      <c r="P216" s="1">
        <v>2500</v>
      </c>
      <c r="Q216">
        <v>1</v>
      </c>
      <c r="R216" s="1">
        <f t="shared" si="15"/>
        <v>2500</v>
      </c>
      <c r="S216" s="14">
        <f t="shared" si="16"/>
        <v>125</v>
      </c>
      <c r="T216" s="1">
        <f>R216+S216</f>
        <v>2625</v>
      </c>
      <c r="U216" t="s">
        <v>23</v>
      </c>
      <c r="V216" t="s">
        <v>29</v>
      </c>
      <c r="W216">
        <v>2008</v>
      </c>
      <c r="X216">
        <v>3008</v>
      </c>
      <c r="Y216" t="s">
        <v>50</v>
      </c>
      <c r="Z216" t="s">
        <v>31</v>
      </c>
      <c r="AA216">
        <v>27</v>
      </c>
    </row>
    <row r="217" spans="7:27">
      <c r="G217">
        <v>1032</v>
      </c>
      <c r="H217" t="s">
        <v>94</v>
      </c>
      <c r="I217" t="str">
        <f>PROPER(H217)</f>
        <v>E-Bikes</v>
      </c>
      <c r="J217" t="s">
        <v>110</v>
      </c>
      <c r="K217" t="s">
        <v>112</v>
      </c>
      <c r="L217" s="2">
        <v>44993</v>
      </c>
      <c r="M217">
        <f t="shared" si="13"/>
        <v>3</v>
      </c>
      <c r="N217">
        <f t="shared" si="14"/>
        <v>2023</v>
      </c>
      <c r="O217" s="1">
        <v>2405</v>
      </c>
      <c r="P217" s="1">
        <v>3700</v>
      </c>
      <c r="Q217">
        <v>1</v>
      </c>
      <c r="R217" s="1">
        <f t="shared" si="15"/>
        <v>3700</v>
      </c>
      <c r="S217" s="14">
        <f t="shared" si="16"/>
        <v>185</v>
      </c>
      <c r="T217" s="1">
        <f>R217+S217</f>
        <v>3885</v>
      </c>
      <c r="U217" t="s">
        <v>23</v>
      </c>
      <c r="V217" t="s">
        <v>29</v>
      </c>
      <c r="W217">
        <v>2068</v>
      </c>
      <c r="X217">
        <v>3068</v>
      </c>
      <c r="Y217" t="s">
        <v>93</v>
      </c>
      <c r="Z217" t="s">
        <v>31</v>
      </c>
      <c r="AA217">
        <v>40</v>
      </c>
    </row>
    <row r="218" spans="7:27">
      <c r="G218">
        <v>1163</v>
      </c>
      <c r="H218" t="s">
        <v>20</v>
      </c>
      <c r="I218" t="str">
        <f>PROPER(H218)</f>
        <v>Mountain Bikes</v>
      </c>
      <c r="J218" t="s">
        <v>46</v>
      </c>
      <c r="K218" t="s">
        <v>49</v>
      </c>
      <c r="L218" s="2">
        <v>44993</v>
      </c>
      <c r="M218">
        <f t="shared" si="13"/>
        <v>3</v>
      </c>
      <c r="N218">
        <f t="shared" si="14"/>
        <v>2023</v>
      </c>
      <c r="O218" s="1">
        <v>1700.0000000000002</v>
      </c>
      <c r="P218" s="1">
        <v>2500</v>
      </c>
      <c r="Q218">
        <v>1</v>
      </c>
      <c r="R218" s="1">
        <f t="shared" si="15"/>
        <v>2500</v>
      </c>
      <c r="S218" s="14">
        <f t="shared" si="16"/>
        <v>125</v>
      </c>
      <c r="T218" s="1">
        <f>R218+S218</f>
        <v>2625</v>
      </c>
      <c r="U218" t="s">
        <v>23</v>
      </c>
      <c r="V218" t="s">
        <v>29</v>
      </c>
      <c r="W218">
        <v>2008</v>
      </c>
      <c r="X218">
        <v>3008</v>
      </c>
      <c r="Y218" t="s">
        <v>50</v>
      </c>
      <c r="Z218" t="s">
        <v>31</v>
      </c>
      <c r="AA218">
        <v>27</v>
      </c>
    </row>
    <row r="219" spans="7:27">
      <c r="G219">
        <v>1017</v>
      </c>
      <c r="H219" t="s">
        <v>20</v>
      </c>
      <c r="I219" t="str">
        <f>PROPER(H219)</f>
        <v>Mountain Bikes</v>
      </c>
      <c r="J219" t="s">
        <v>74</v>
      </c>
      <c r="K219" t="s">
        <v>75</v>
      </c>
      <c r="L219" s="2">
        <v>44996</v>
      </c>
      <c r="M219">
        <f t="shared" si="13"/>
        <v>3</v>
      </c>
      <c r="N219">
        <f t="shared" si="14"/>
        <v>2023</v>
      </c>
      <c r="O219" s="1">
        <v>780</v>
      </c>
      <c r="P219" s="1">
        <v>1300</v>
      </c>
      <c r="Q219">
        <v>2</v>
      </c>
      <c r="R219" s="1">
        <f t="shared" si="15"/>
        <v>2600</v>
      </c>
      <c r="S219" s="14">
        <f t="shared" si="16"/>
        <v>130</v>
      </c>
      <c r="T219" s="1">
        <f>R219+S219</f>
        <v>2730</v>
      </c>
      <c r="U219" t="s">
        <v>23</v>
      </c>
      <c r="V219" t="s">
        <v>24</v>
      </c>
      <c r="W219">
        <v>2041</v>
      </c>
      <c r="X219">
        <v>3041</v>
      </c>
      <c r="Y219" t="s">
        <v>76</v>
      </c>
      <c r="Z219" t="s">
        <v>26</v>
      </c>
      <c r="AA219">
        <v>32</v>
      </c>
    </row>
    <row r="220" spans="7:27">
      <c r="G220">
        <v>1172</v>
      </c>
      <c r="H220" t="s">
        <v>20</v>
      </c>
      <c r="I220" t="str">
        <f>PROPER(H220)</f>
        <v>Mountain Bikes</v>
      </c>
      <c r="J220" t="s">
        <v>74</v>
      </c>
      <c r="K220" t="s">
        <v>75</v>
      </c>
      <c r="L220" s="2">
        <v>44996</v>
      </c>
      <c r="M220">
        <f t="shared" si="13"/>
        <v>3</v>
      </c>
      <c r="N220">
        <f t="shared" si="14"/>
        <v>2023</v>
      </c>
      <c r="O220" s="1">
        <v>780</v>
      </c>
      <c r="P220" s="1">
        <v>1300</v>
      </c>
      <c r="Q220">
        <v>2</v>
      </c>
      <c r="R220" s="1">
        <f t="shared" si="15"/>
        <v>2600</v>
      </c>
      <c r="S220" s="14">
        <f t="shared" si="16"/>
        <v>130</v>
      </c>
      <c r="T220" s="1">
        <f>R220+S220</f>
        <v>2730</v>
      </c>
      <c r="U220" t="s">
        <v>23</v>
      </c>
      <c r="V220" t="s">
        <v>24</v>
      </c>
      <c r="W220">
        <v>2041</v>
      </c>
      <c r="X220">
        <v>3041</v>
      </c>
      <c r="Y220" t="s">
        <v>76</v>
      </c>
      <c r="Z220" t="s">
        <v>26</v>
      </c>
      <c r="AA220">
        <v>32</v>
      </c>
    </row>
    <row r="221" spans="7:27">
      <c r="G221">
        <v>1018</v>
      </c>
      <c r="H221" t="s">
        <v>20</v>
      </c>
      <c r="I221" t="str">
        <f>PROPER(H221)</f>
        <v>Mountain Bikes</v>
      </c>
      <c r="J221" t="s">
        <v>74</v>
      </c>
      <c r="K221" t="s">
        <v>77</v>
      </c>
      <c r="L221" s="2">
        <v>44997</v>
      </c>
      <c r="M221">
        <f t="shared" si="13"/>
        <v>3</v>
      </c>
      <c r="N221">
        <f t="shared" si="14"/>
        <v>2023</v>
      </c>
      <c r="O221" s="1">
        <v>960</v>
      </c>
      <c r="P221" s="1">
        <v>1600</v>
      </c>
      <c r="Q221">
        <v>1</v>
      </c>
      <c r="R221" s="1">
        <f t="shared" si="15"/>
        <v>1600</v>
      </c>
      <c r="S221" s="14">
        <f t="shared" si="16"/>
        <v>0</v>
      </c>
      <c r="T221" s="1">
        <f>R221+S221</f>
        <v>1600</v>
      </c>
      <c r="U221" t="s">
        <v>28</v>
      </c>
      <c r="V221" t="s">
        <v>29</v>
      </c>
      <c r="W221">
        <v>2042</v>
      </c>
      <c r="X221">
        <v>3042</v>
      </c>
      <c r="Y221" t="s">
        <v>78</v>
      </c>
      <c r="Z221" t="s">
        <v>31</v>
      </c>
      <c r="AA221">
        <v>29</v>
      </c>
    </row>
    <row r="222" spans="7:27">
      <c r="G222">
        <v>1173</v>
      </c>
      <c r="H222" t="s">
        <v>20</v>
      </c>
      <c r="I222" t="str">
        <f>PROPER(H222)</f>
        <v>Mountain Bikes</v>
      </c>
      <c r="J222" t="s">
        <v>74</v>
      </c>
      <c r="K222" t="s">
        <v>77</v>
      </c>
      <c r="L222" s="2">
        <v>44997</v>
      </c>
      <c r="M222">
        <f t="shared" si="13"/>
        <v>3</v>
      </c>
      <c r="N222">
        <f t="shared" si="14"/>
        <v>2023</v>
      </c>
      <c r="O222" s="1">
        <v>960</v>
      </c>
      <c r="P222" s="1">
        <v>1600</v>
      </c>
      <c r="Q222">
        <v>1</v>
      </c>
      <c r="R222" s="1">
        <f t="shared" si="15"/>
        <v>1600</v>
      </c>
      <c r="S222" s="14">
        <f t="shared" si="16"/>
        <v>0</v>
      </c>
      <c r="T222" s="1">
        <f>R222+S222</f>
        <v>1600</v>
      </c>
      <c r="U222" t="s">
        <v>28</v>
      </c>
      <c r="V222" t="s">
        <v>29</v>
      </c>
      <c r="W222">
        <v>2042</v>
      </c>
      <c r="X222">
        <v>3042</v>
      </c>
      <c r="Y222" t="s">
        <v>78</v>
      </c>
      <c r="Z222" t="s">
        <v>31</v>
      </c>
      <c r="AA222">
        <v>29</v>
      </c>
    </row>
    <row r="223" spans="7:27">
      <c r="G223">
        <v>1019</v>
      </c>
      <c r="H223" t="s">
        <v>32</v>
      </c>
      <c r="I223" t="str">
        <f>PROPER(H223)</f>
        <v>Road Bikes</v>
      </c>
      <c r="J223" t="s">
        <v>79</v>
      </c>
      <c r="K223" t="s">
        <v>80</v>
      </c>
      <c r="L223" s="2">
        <v>44998</v>
      </c>
      <c r="M223">
        <f t="shared" si="13"/>
        <v>3</v>
      </c>
      <c r="N223">
        <f t="shared" si="14"/>
        <v>2023</v>
      </c>
      <c r="O223" s="1">
        <v>1292</v>
      </c>
      <c r="P223" s="1">
        <v>1900</v>
      </c>
      <c r="Q223">
        <v>3</v>
      </c>
      <c r="R223" s="1">
        <f t="shared" si="15"/>
        <v>5700</v>
      </c>
      <c r="S223" s="14">
        <f t="shared" si="16"/>
        <v>285</v>
      </c>
      <c r="T223" s="1">
        <f>R223+S223</f>
        <v>5985</v>
      </c>
      <c r="U223" t="s">
        <v>23</v>
      </c>
      <c r="V223" t="s">
        <v>35</v>
      </c>
      <c r="W223">
        <v>2043</v>
      </c>
      <c r="X223">
        <v>3043</v>
      </c>
      <c r="Y223" t="s">
        <v>81</v>
      </c>
      <c r="Z223" t="s">
        <v>26</v>
      </c>
      <c r="AA223">
        <v>21</v>
      </c>
    </row>
    <row r="224" spans="7:27">
      <c r="G224">
        <v>1174</v>
      </c>
      <c r="H224" t="s">
        <v>32</v>
      </c>
      <c r="I224" t="str">
        <f>PROPER(H224)</f>
        <v>Road Bikes</v>
      </c>
      <c r="J224" t="s">
        <v>79</v>
      </c>
      <c r="K224" t="s">
        <v>80</v>
      </c>
      <c r="L224" s="2">
        <v>44998</v>
      </c>
      <c r="M224">
        <f t="shared" si="13"/>
        <v>3</v>
      </c>
      <c r="N224">
        <f t="shared" si="14"/>
        <v>2023</v>
      </c>
      <c r="O224" s="1">
        <v>1292</v>
      </c>
      <c r="P224" s="1">
        <v>1900</v>
      </c>
      <c r="Q224">
        <v>3</v>
      </c>
      <c r="R224" s="1">
        <f t="shared" si="15"/>
        <v>5700</v>
      </c>
      <c r="S224" s="14">
        <f t="shared" si="16"/>
        <v>285</v>
      </c>
      <c r="T224" s="1">
        <f>R224+S224</f>
        <v>5985</v>
      </c>
      <c r="U224" t="s">
        <v>23</v>
      </c>
      <c r="V224" t="s">
        <v>35</v>
      </c>
      <c r="W224">
        <v>2043</v>
      </c>
      <c r="X224">
        <v>3043</v>
      </c>
      <c r="Y224" t="s">
        <v>81</v>
      </c>
      <c r="Z224" t="s">
        <v>26</v>
      </c>
      <c r="AA224">
        <v>21</v>
      </c>
    </row>
    <row r="225" spans="7:27">
      <c r="G225">
        <v>1020</v>
      </c>
      <c r="H225" t="s">
        <v>32</v>
      </c>
      <c r="I225" t="str">
        <f>PROPER(H225)</f>
        <v>Road Bikes</v>
      </c>
      <c r="J225" t="s">
        <v>79</v>
      </c>
      <c r="K225" t="s">
        <v>82</v>
      </c>
      <c r="L225" s="2">
        <v>44999</v>
      </c>
      <c r="M225">
        <f t="shared" si="13"/>
        <v>3</v>
      </c>
      <c r="N225">
        <f t="shared" si="14"/>
        <v>2023</v>
      </c>
      <c r="O225" s="1">
        <v>1496</v>
      </c>
      <c r="P225" s="1">
        <v>2200</v>
      </c>
      <c r="Q225">
        <v>1</v>
      </c>
      <c r="R225" s="1">
        <f t="shared" si="15"/>
        <v>2200</v>
      </c>
      <c r="S225" s="14">
        <f t="shared" si="16"/>
        <v>110</v>
      </c>
      <c r="T225" s="1">
        <f>R225+S225</f>
        <v>2310</v>
      </c>
      <c r="U225" t="s">
        <v>23</v>
      </c>
      <c r="V225" t="s">
        <v>24</v>
      </c>
      <c r="W225">
        <v>2044</v>
      </c>
      <c r="X225">
        <v>3044</v>
      </c>
      <c r="Y225" t="s">
        <v>83</v>
      </c>
      <c r="Z225" t="s">
        <v>31</v>
      </c>
      <c r="AA225">
        <v>19</v>
      </c>
    </row>
    <row r="226" spans="7:27">
      <c r="G226">
        <v>1175</v>
      </c>
      <c r="H226" t="s">
        <v>32</v>
      </c>
      <c r="I226" t="str">
        <f>PROPER(H226)</f>
        <v>Road Bikes</v>
      </c>
      <c r="J226" t="s">
        <v>79</v>
      </c>
      <c r="K226" t="s">
        <v>82</v>
      </c>
      <c r="L226" s="2">
        <v>44999</v>
      </c>
      <c r="M226">
        <f t="shared" si="13"/>
        <v>3</v>
      </c>
      <c r="N226">
        <f t="shared" si="14"/>
        <v>2023</v>
      </c>
      <c r="O226" s="1">
        <v>1496</v>
      </c>
      <c r="P226" s="1">
        <v>2200</v>
      </c>
      <c r="Q226">
        <v>1</v>
      </c>
      <c r="R226" s="1">
        <f t="shared" si="15"/>
        <v>2200</v>
      </c>
      <c r="S226" s="14">
        <f t="shared" si="16"/>
        <v>110</v>
      </c>
      <c r="T226" s="1">
        <f>R226+S226</f>
        <v>2310</v>
      </c>
      <c r="U226" t="s">
        <v>23</v>
      </c>
      <c r="V226" t="s">
        <v>24</v>
      </c>
      <c r="W226">
        <v>2044</v>
      </c>
      <c r="X226">
        <v>3044</v>
      </c>
      <c r="Y226" t="s">
        <v>83</v>
      </c>
      <c r="Z226" t="s">
        <v>31</v>
      </c>
      <c r="AA226">
        <v>19</v>
      </c>
    </row>
    <row r="227" spans="7:27">
      <c r="G227">
        <v>1021</v>
      </c>
      <c r="H227" t="s">
        <v>40</v>
      </c>
      <c r="I227" t="str">
        <f>PROPER(H227)</f>
        <v>Touring Bikes</v>
      </c>
      <c r="J227" t="s">
        <v>84</v>
      </c>
      <c r="K227" t="s">
        <v>85</v>
      </c>
      <c r="L227" s="2">
        <v>45000</v>
      </c>
      <c r="M227">
        <f t="shared" si="13"/>
        <v>3</v>
      </c>
      <c r="N227">
        <f t="shared" si="14"/>
        <v>2023</v>
      </c>
      <c r="O227" s="1">
        <v>1340</v>
      </c>
      <c r="P227" s="1">
        <v>2000</v>
      </c>
      <c r="Q227">
        <v>2</v>
      </c>
      <c r="R227" s="1">
        <f t="shared" si="15"/>
        <v>4000</v>
      </c>
      <c r="S227" s="14">
        <f t="shared" si="16"/>
        <v>200</v>
      </c>
      <c r="T227" s="1">
        <f>R227+S227</f>
        <v>4200</v>
      </c>
      <c r="U227" t="s">
        <v>28</v>
      </c>
      <c r="V227" t="s">
        <v>29</v>
      </c>
      <c r="W227">
        <v>2045</v>
      </c>
      <c r="X227">
        <v>3045</v>
      </c>
      <c r="Y227" t="s">
        <v>86</v>
      </c>
      <c r="Z227" t="s">
        <v>26</v>
      </c>
      <c r="AA227">
        <v>36</v>
      </c>
    </row>
    <row r="228" spans="7:27">
      <c r="G228">
        <v>1022</v>
      </c>
      <c r="H228" t="s">
        <v>40</v>
      </c>
      <c r="I228" t="str">
        <f>PROPER(H228)</f>
        <v>Touring Bikes</v>
      </c>
      <c r="J228" t="s">
        <v>84</v>
      </c>
      <c r="K228" t="s">
        <v>87</v>
      </c>
      <c r="L228" s="2">
        <v>45001</v>
      </c>
      <c r="M228">
        <f t="shared" si="13"/>
        <v>3</v>
      </c>
      <c r="N228">
        <f t="shared" si="14"/>
        <v>2023</v>
      </c>
      <c r="O228" s="1">
        <v>1541</v>
      </c>
      <c r="P228" s="1">
        <v>2300</v>
      </c>
      <c r="Q228">
        <v>1</v>
      </c>
      <c r="R228" s="1">
        <f t="shared" si="15"/>
        <v>2300</v>
      </c>
      <c r="S228" s="14">
        <f t="shared" si="16"/>
        <v>115</v>
      </c>
      <c r="T228" s="1">
        <f>R228+S228</f>
        <v>2415</v>
      </c>
      <c r="U228" t="s">
        <v>23</v>
      </c>
      <c r="V228" t="s">
        <v>24</v>
      </c>
      <c r="W228">
        <v>2046</v>
      </c>
      <c r="X228">
        <v>3046</v>
      </c>
      <c r="Y228" t="s">
        <v>88</v>
      </c>
      <c r="Z228" t="s">
        <v>31</v>
      </c>
      <c r="AA228">
        <v>34</v>
      </c>
    </row>
    <row r="229" spans="7:27">
      <c r="G229">
        <v>1023</v>
      </c>
      <c r="H229" t="s">
        <v>20</v>
      </c>
      <c r="I229" t="str">
        <f>PROPER(H229)</f>
        <v>Mountain Bikes</v>
      </c>
      <c r="J229" t="s">
        <v>89</v>
      </c>
      <c r="K229" t="s">
        <v>90</v>
      </c>
      <c r="L229" s="2">
        <v>45002</v>
      </c>
      <c r="M229">
        <f t="shared" si="13"/>
        <v>3</v>
      </c>
      <c r="N229">
        <f t="shared" si="14"/>
        <v>2023</v>
      </c>
      <c r="O229" s="1">
        <v>2250</v>
      </c>
      <c r="P229" s="1">
        <v>3000</v>
      </c>
      <c r="Q229">
        <v>2</v>
      </c>
      <c r="R229" s="1">
        <f t="shared" si="15"/>
        <v>6000</v>
      </c>
      <c r="S229" s="14">
        <f t="shared" si="16"/>
        <v>300</v>
      </c>
      <c r="T229" s="1">
        <f>R229+S229</f>
        <v>6300</v>
      </c>
      <c r="U229" t="s">
        <v>28</v>
      </c>
      <c r="V229" t="s">
        <v>24</v>
      </c>
      <c r="W229">
        <v>2047</v>
      </c>
      <c r="X229">
        <v>3047</v>
      </c>
      <c r="Y229" t="s">
        <v>91</v>
      </c>
      <c r="Z229" t="s">
        <v>26</v>
      </c>
      <c r="AA229">
        <v>40</v>
      </c>
    </row>
    <row r="230" spans="7:27">
      <c r="G230">
        <v>1024</v>
      </c>
      <c r="H230" t="s">
        <v>20</v>
      </c>
      <c r="I230" t="str">
        <f>PROPER(H230)</f>
        <v>Mountain Bikes</v>
      </c>
      <c r="J230" t="s">
        <v>89</v>
      </c>
      <c r="K230" t="s">
        <v>92</v>
      </c>
      <c r="L230" s="2">
        <v>45003</v>
      </c>
      <c r="M230">
        <f t="shared" si="13"/>
        <v>3</v>
      </c>
      <c r="N230">
        <f t="shared" si="14"/>
        <v>2023</v>
      </c>
      <c r="O230" s="1">
        <v>2625</v>
      </c>
      <c r="P230" s="1">
        <v>3500</v>
      </c>
      <c r="Q230">
        <v>1</v>
      </c>
      <c r="R230" s="1">
        <f t="shared" si="15"/>
        <v>3500</v>
      </c>
      <c r="S230" s="14">
        <f t="shared" si="16"/>
        <v>175</v>
      </c>
      <c r="T230" s="1">
        <f>R230+S230</f>
        <v>3675</v>
      </c>
      <c r="U230" t="s">
        <v>23</v>
      </c>
      <c r="V230" t="s">
        <v>29</v>
      </c>
      <c r="W230">
        <v>2048</v>
      </c>
      <c r="X230">
        <v>3048</v>
      </c>
      <c r="Y230" t="s">
        <v>93</v>
      </c>
      <c r="Z230" t="s">
        <v>31</v>
      </c>
      <c r="AA230">
        <v>38</v>
      </c>
    </row>
    <row r="231" spans="7:27">
      <c r="G231">
        <v>1009</v>
      </c>
      <c r="H231" t="s">
        <v>20</v>
      </c>
      <c r="I231" t="str">
        <f>PROPER(H231)</f>
        <v>Mountain Bikes</v>
      </c>
      <c r="J231" t="s">
        <v>51</v>
      </c>
      <c r="K231" t="s">
        <v>52</v>
      </c>
      <c r="L231" s="2">
        <v>45006</v>
      </c>
      <c r="M231">
        <f t="shared" si="13"/>
        <v>3</v>
      </c>
      <c r="N231">
        <f t="shared" si="14"/>
        <v>2023</v>
      </c>
      <c r="O231" s="1">
        <v>737</v>
      </c>
      <c r="P231" s="1">
        <v>1100</v>
      </c>
      <c r="Q231">
        <v>2</v>
      </c>
      <c r="R231" s="1">
        <f t="shared" si="15"/>
        <v>2200</v>
      </c>
      <c r="S231" s="14">
        <f t="shared" si="16"/>
        <v>110</v>
      </c>
      <c r="T231" s="1">
        <f>R231+S231</f>
        <v>2310</v>
      </c>
      <c r="U231" t="s">
        <v>23</v>
      </c>
      <c r="V231" t="s">
        <v>24</v>
      </c>
      <c r="W231">
        <v>2021</v>
      </c>
      <c r="X231">
        <v>3021</v>
      </c>
      <c r="Y231" t="s">
        <v>53</v>
      </c>
      <c r="Z231" t="s">
        <v>26</v>
      </c>
      <c r="AA231">
        <v>24</v>
      </c>
    </row>
    <row r="232" spans="7:27">
      <c r="G232">
        <v>1164</v>
      </c>
      <c r="H232" t="s">
        <v>20</v>
      </c>
      <c r="I232" t="str">
        <f>PROPER(H232)</f>
        <v>Mountain Bikes</v>
      </c>
      <c r="J232" t="s">
        <v>51</v>
      </c>
      <c r="K232" t="s">
        <v>52</v>
      </c>
      <c r="L232" s="2">
        <v>45006</v>
      </c>
      <c r="M232">
        <f t="shared" si="13"/>
        <v>3</v>
      </c>
      <c r="N232">
        <f t="shared" si="14"/>
        <v>2023</v>
      </c>
      <c r="O232" s="1">
        <v>737</v>
      </c>
      <c r="P232" s="1">
        <v>1100</v>
      </c>
      <c r="Q232">
        <v>2</v>
      </c>
      <c r="R232" s="1">
        <f t="shared" si="15"/>
        <v>2200</v>
      </c>
      <c r="S232" s="14">
        <f t="shared" si="16"/>
        <v>110</v>
      </c>
      <c r="T232" s="1">
        <f>R232+S232</f>
        <v>2310</v>
      </c>
      <c r="U232" t="s">
        <v>23</v>
      </c>
      <c r="V232" t="s">
        <v>24</v>
      </c>
      <c r="W232">
        <v>2021</v>
      </c>
      <c r="X232">
        <v>3021</v>
      </c>
      <c r="Y232" t="s">
        <v>53</v>
      </c>
      <c r="Z232" t="s">
        <v>26</v>
      </c>
      <c r="AA232">
        <v>24</v>
      </c>
    </row>
    <row r="233" spans="7:27">
      <c r="G233">
        <v>1010</v>
      </c>
      <c r="H233" t="s">
        <v>20</v>
      </c>
      <c r="I233" t="str">
        <f>PROPER(H233)</f>
        <v>Mountain Bikes</v>
      </c>
      <c r="J233" t="s">
        <v>51</v>
      </c>
      <c r="K233" t="s">
        <v>54</v>
      </c>
      <c r="L233" s="2">
        <v>45007</v>
      </c>
      <c r="M233">
        <f t="shared" si="13"/>
        <v>3</v>
      </c>
      <c r="N233">
        <f t="shared" si="14"/>
        <v>2023</v>
      </c>
      <c r="O233" s="1">
        <v>938</v>
      </c>
      <c r="P233" s="1">
        <v>1400</v>
      </c>
      <c r="Q233">
        <v>1</v>
      </c>
      <c r="R233" s="1">
        <f t="shared" si="15"/>
        <v>1400</v>
      </c>
      <c r="S233" s="14">
        <f t="shared" si="16"/>
        <v>0</v>
      </c>
      <c r="T233" s="1">
        <f>R233+S233</f>
        <v>1400</v>
      </c>
      <c r="U233" t="s">
        <v>28</v>
      </c>
      <c r="V233" t="s">
        <v>29</v>
      </c>
      <c r="W233">
        <v>2022</v>
      </c>
      <c r="X233">
        <v>3022</v>
      </c>
      <c r="Y233" t="s">
        <v>55</v>
      </c>
      <c r="Z233" t="s">
        <v>31</v>
      </c>
      <c r="AA233">
        <v>21</v>
      </c>
    </row>
    <row r="234" spans="7:27">
      <c r="G234">
        <v>1165</v>
      </c>
      <c r="H234" t="s">
        <v>20</v>
      </c>
      <c r="I234" t="str">
        <f>PROPER(H234)</f>
        <v>Mountain Bikes</v>
      </c>
      <c r="J234" t="s">
        <v>51</v>
      </c>
      <c r="K234" t="s">
        <v>54</v>
      </c>
      <c r="L234" s="2">
        <v>45007</v>
      </c>
      <c r="M234">
        <f t="shared" si="13"/>
        <v>3</v>
      </c>
      <c r="N234">
        <f t="shared" si="14"/>
        <v>2023</v>
      </c>
      <c r="O234" s="1">
        <v>938</v>
      </c>
      <c r="P234" s="1">
        <v>1400</v>
      </c>
      <c r="Q234">
        <v>1</v>
      </c>
      <c r="R234" s="1">
        <f t="shared" si="15"/>
        <v>1400</v>
      </c>
      <c r="S234" s="14">
        <f t="shared" si="16"/>
        <v>0</v>
      </c>
      <c r="T234" s="1">
        <f>R234+S234</f>
        <v>1400</v>
      </c>
      <c r="U234" t="s">
        <v>28</v>
      </c>
      <c r="V234" t="s">
        <v>29</v>
      </c>
      <c r="W234">
        <v>2022</v>
      </c>
      <c r="X234">
        <v>3022</v>
      </c>
      <c r="Y234" t="s">
        <v>55</v>
      </c>
      <c r="Z234" t="s">
        <v>31</v>
      </c>
      <c r="AA234">
        <v>21</v>
      </c>
    </row>
    <row r="235" spans="7:27">
      <c r="G235">
        <v>1011</v>
      </c>
      <c r="H235" t="s">
        <v>32</v>
      </c>
      <c r="I235" t="str">
        <f>PROPER(H235)</f>
        <v>Road Bikes</v>
      </c>
      <c r="J235" t="s">
        <v>57</v>
      </c>
      <c r="K235" t="s">
        <v>58</v>
      </c>
      <c r="L235" s="2">
        <v>45008</v>
      </c>
      <c r="M235">
        <f t="shared" si="13"/>
        <v>3</v>
      </c>
      <c r="N235">
        <f t="shared" si="14"/>
        <v>2023</v>
      </c>
      <c r="O235" s="1">
        <v>1190</v>
      </c>
      <c r="P235" s="1">
        <v>1700</v>
      </c>
      <c r="Q235">
        <v>3</v>
      </c>
      <c r="R235" s="1">
        <f t="shared" si="15"/>
        <v>5100</v>
      </c>
      <c r="S235" s="14">
        <f t="shared" si="16"/>
        <v>255</v>
      </c>
      <c r="T235" s="1">
        <f>R235+S235</f>
        <v>5355</v>
      </c>
      <c r="U235" t="s">
        <v>23</v>
      </c>
      <c r="V235" t="s">
        <v>35</v>
      </c>
      <c r="W235">
        <v>2023</v>
      </c>
      <c r="X235">
        <v>3023</v>
      </c>
      <c r="Y235" t="s">
        <v>59</v>
      </c>
      <c r="Z235" t="s">
        <v>26</v>
      </c>
      <c r="AA235">
        <v>20</v>
      </c>
    </row>
    <row r="236" spans="7:27">
      <c r="G236">
        <v>1166</v>
      </c>
      <c r="H236" t="s">
        <v>32</v>
      </c>
      <c r="I236" t="str">
        <f>PROPER(H236)</f>
        <v>Road Bikes</v>
      </c>
      <c r="J236" t="s">
        <v>57</v>
      </c>
      <c r="K236" t="s">
        <v>58</v>
      </c>
      <c r="L236" s="2">
        <v>45008</v>
      </c>
      <c r="M236">
        <f t="shared" si="13"/>
        <v>3</v>
      </c>
      <c r="N236">
        <f t="shared" si="14"/>
        <v>2023</v>
      </c>
      <c r="O236" s="1">
        <v>1190</v>
      </c>
      <c r="P236" s="1">
        <v>1700</v>
      </c>
      <c r="Q236">
        <v>3</v>
      </c>
      <c r="R236" s="1">
        <f t="shared" si="15"/>
        <v>5100</v>
      </c>
      <c r="S236" s="14">
        <f t="shared" si="16"/>
        <v>255</v>
      </c>
      <c r="T236" s="1">
        <f>R236+S236</f>
        <v>5355</v>
      </c>
      <c r="U236" t="s">
        <v>23</v>
      </c>
      <c r="V236" t="s">
        <v>35</v>
      </c>
      <c r="W236">
        <v>2023</v>
      </c>
      <c r="X236">
        <v>3023</v>
      </c>
      <c r="Y236" t="s">
        <v>59</v>
      </c>
      <c r="Z236" t="s">
        <v>26</v>
      </c>
      <c r="AA236">
        <v>20</v>
      </c>
    </row>
    <row r="237" spans="7:27">
      <c r="G237">
        <v>1012</v>
      </c>
      <c r="H237" t="s">
        <v>32</v>
      </c>
      <c r="I237" t="str">
        <f>PROPER(H237)</f>
        <v>Road Bikes</v>
      </c>
      <c r="J237" t="s">
        <v>57</v>
      </c>
      <c r="K237" t="s">
        <v>61</v>
      </c>
      <c r="L237" s="2">
        <v>45009</v>
      </c>
      <c r="M237">
        <f t="shared" si="13"/>
        <v>3</v>
      </c>
      <c r="N237">
        <f t="shared" si="14"/>
        <v>2023</v>
      </c>
      <c r="O237" s="1">
        <v>1400</v>
      </c>
      <c r="P237" s="1">
        <v>2000</v>
      </c>
      <c r="Q237">
        <v>1</v>
      </c>
      <c r="R237" s="1">
        <f t="shared" si="15"/>
        <v>2000</v>
      </c>
      <c r="S237" s="14">
        <f t="shared" si="16"/>
        <v>0</v>
      </c>
      <c r="T237" s="1">
        <f>R237+S237</f>
        <v>2000</v>
      </c>
      <c r="U237" t="s">
        <v>23</v>
      </c>
      <c r="V237" t="s">
        <v>24</v>
      </c>
      <c r="W237">
        <v>2024</v>
      </c>
      <c r="X237">
        <v>3024</v>
      </c>
      <c r="Y237" t="s">
        <v>62</v>
      </c>
      <c r="Z237" t="s">
        <v>31</v>
      </c>
      <c r="AA237">
        <v>18</v>
      </c>
    </row>
    <row r="238" spans="7:27">
      <c r="G238">
        <v>1167</v>
      </c>
      <c r="H238" t="s">
        <v>32</v>
      </c>
      <c r="I238" t="str">
        <f>PROPER(H238)</f>
        <v>Road Bikes</v>
      </c>
      <c r="J238" t="s">
        <v>57</v>
      </c>
      <c r="K238" t="s">
        <v>61</v>
      </c>
      <c r="L238" s="2">
        <v>45009</v>
      </c>
      <c r="M238">
        <f t="shared" si="13"/>
        <v>3</v>
      </c>
      <c r="N238">
        <f t="shared" si="14"/>
        <v>2023</v>
      </c>
      <c r="O238" s="1">
        <v>1400</v>
      </c>
      <c r="P238" s="1">
        <v>2000</v>
      </c>
      <c r="Q238">
        <v>1</v>
      </c>
      <c r="R238" s="1">
        <f t="shared" si="15"/>
        <v>2000</v>
      </c>
      <c r="S238" s="14">
        <f t="shared" si="16"/>
        <v>0</v>
      </c>
      <c r="T238" s="1">
        <f>R238+S238</f>
        <v>2000</v>
      </c>
      <c r="U238" t="s">
        <v>23</v>
      </c>
      <c r="V238" t="s">
        <v>24</v>
      </c>
      <c r="W238">
        <v>2024</v>
      </c>
      <c r="X238">
        <v>3024</v>
      </c>
      <c r="Y238" t="s">
        <v>62</v>
      </c>
      <c r="Z238" t="s">
        <v>31</v>
      </c>
      <c r="AA238">
        <v>18</v>
      </c>
    </row>
    <row r="239" spans="7:27">
      <c r="G239">
        <v>1013</v>
      </c>
      <c r="H239" t="s">
        <v>40</v>
      </c>
      <c r="I239" t="str">
        <f>PROPER(H239)</f>
        <v>Touring Bikes</v>
      </c>
      <c r="J239" t="s">
        <v>64</v>
      </c>
      <c r="K239" t="s">
        <v>65</v>
      </c>
      <c r="L239" s="2">
        <v>45010</v>
      </c>
      <c r="M239">
        <f t="shared" si="13"/>
        <v>3</v>
      </c>
      <c r="N239">
        <f t="shared" si="14"/>
        <v>2023</v>
      </c>
      <c r="O239" s="1">
        <v>975</v>
      </c>
      <c r="P239" s="1">
        <v>1500</v>
      </c>
      <c r="Q239">
        <v>2</v>
      </c>
      <c r="R239" s="1">
        <f t="shared" si="15"/>
        <v>3000</v>
      </c>
      <c r="S239" s="14">
        <f t="shared" si="16"/>
        <v>150</v>
      </c>
      <c r="T239" s="1">
        <f>R239+S239</f>
        <v>3150</v>
      </c>
      <c r="U239" t="s">
        <v>28</v>
      </c>
      <c r="V239" t="s">
        <v>29</v>
      </c>
      <c r="W239">
        <v>2025</v>
      </c>
      <c r="X239">
        <v>3025</v>
      </c>
      <c r="Y239" t="s">
        <v>66</v>
      </c>
      <c r="Z239" t="s">
        <v>26</v>
      </c>
      <c r="AA239">
        <v>28</v>
      </c>
    </row>
    <row r="240" spans="7:27">
      <c r="G240">
        <v>1168</v>
      </c>
      <c r="H240" t="s">
        <v>40</v>
      </c>
      <c r="I240" t="str">
        <f>PROPER(H240)</f>
        <v>Touring Bikes</v>
      </c>
      <c r="J240" t="s">
        <v>64</v>
      </c>
      <c r="K240" t="s">
        <v>65</v>
      </c>
      <c r="L240" s="2">
        <v>45010</v>
      </c>
      <c r="M240">
        <f t="shared" si="13"/>
        <v>3</v>
      </c>
      <c r="N240">
        <f t="shared" si="14"/>
        <v>2023</v>
      </c>
      <c r="O240" s="1">
        <v>975</v>
      </c>
      <c r="P240" s="1">
        <v>1500</v>
      </c>
      <c r="Q240">
        <v>2</v>
      </c>
      <c r="R240" s="1">
        <f t="shared" si="15"/>
        <v>3000</v>
      </c>
      <c r="S240" s="14">
        <f t="shared" si="16"/>
        <v>150</v>
      </c>
      <c r="T240" s="1">
        <f>R240+S240</f>
        <v>3150</v>
      </c>
      <c r="U240" t="s">
        <v>28</v>
      </c>
      <c r="V240" t="s">
        <v>29</v>
      </c>
      <c r="W240">
        <v>2025</v>
      </c>
      <c r="X240">
        <v>3025</v>
      </c>
      <c r="Y240" t="s">
        <v>66</v>
      </c>
      <c r="Z240" t="s">
        <v>26</v>
      </c>
      <c r="AA240">
        <v>28</v>
      </c>
    </row>
    <row r="241" spans="7:27">
      <c r="G241">
        <v>1014</v>
      </c>
      <c r="H241" t="s">
        <v>40</v>
      </c>
      <c r="I241" t="str">
        <f>PROPER(H241)</f>
        <v>Touring Bikes</v>
      </c>
      <c r="J241" t="s">
        <v>64</v>
      </c>
      <c r="K241" t="s">
        <v>67</v>
      </c>
      <c r="L241" s="2">
        <v>45011</v>
      </c>
      <c r="M241">
        <f t="shared" si="13"/>
        <v>3</v>
      </c>
      <c r="N241">
        <f t="shared" si="14"/>
        <v>2023</v>
      </c>
      <c r="O241" s="1">
        <v>1170</v>
      </c>
      <c r="P241" s="1">
        <v>1800</v>
      </c>
      <c r="Q241">
        <v>1</v>
      </c>
      <c r="R241" s="1">
        <f t="shared" si="15"/>
        <v>1800</v>
      </c>
      <c r="S241" s="14">
        <f t="shared" si="16"/>
        <v>0</v>
      </c>
      <c r="T241" s="1">
        <f>R241+S241</f>
        <v>1800</v>
      </c>
      <c r="U241" t="s">
        <v>23</v>
      </c>
      <c r="V241" t="s">
        <v>24</v>
      </c>
      <c r="W241">
        <v>2026</v>
      </c>
      <c r="X241">
        <v>3026</v>
      </c>
      <c r="Y241" t="s">
        <v>68</v>
      </c>
      <c r="Z241" t="s">
        <v>31</v>
      </c>
      <c r="AA241">
        <v>26</v>
      </c>
    </row>
    <row r="242" spans="7:27">
      <c r="G242">
        <v>1169</v>
      </c>
      <c r="H242" t="s">
        <v>40</v>
      </c>
      <c r="I242" t="str">
        <f>PROPER(H242)</f>
        <v>Touring Bikes</v>
      </c>
      <c r="J242" t="s">
        <v>64</v>
      </c>
      <c r="K242" t="s">
        <v>67</v>
      </c>
      <c r="L242" s="2">
        <v>45011</v>
      </c>
      <c r="M242">
        <f t="shared" si="13"/>
        <v>3</v>
      </c>
      <c r="N242">
        <f t="shared" si="14"/>
        <v>2023</v>
      </c>
      <c r="O242" s="1">
        <v>1170</v>
      </c>
      <c r="P242" s="1">
        <v>1800</v>
      </c>
      <c r="Q242">
        <v>1</v>
      </c>
      <c r="R242" s="1">
        <f t="shared" si="15"/>
        <v>1800</v>
      </c>
      <c r="S242" s="14">
        <f t="shared" si="16"/>
        <v>0</v>
      </c>
      <c r="T242" s="1">
        <f>R242+S242</f>
        <v>1800</v>
      </c>
      <c r="U242" t="s">
        <v>23</v>
      </c>
      <c r="V242" t="s">
        <v>24</v>
      </c>
      <c r="W242">
        <v>2026</v>
      </c>
      <c r="X242">
        <v>3026</v>
      </c>
      <c r="Y242" t="s">
        <v>68</v>
      </c>
      <c r="Z242" t="s">
        <v>31</v>
      </c>
      <c r="AA242">
        <v>26</v>
      </c>
    </row>
    <row r="243" spans="7:27">
      <c r="G243">
        <v>1015</v>
      </c>
      <c r="H243" t="s">
        <v>20</v>
      </c>
      <c r="I243" t="str">
        <f>PROPER(H243)</f>
        <v>Mountain Bikes</v>
      </c>
      <c r="J243" t="s">
        <v>69</v>
      </c>
      <c r="K243" t="s">
        <v>70</v>
      </c>
      <c r="L243" s="2">
        <v>45012</v>
      </c>
      <c r="M243">
        <f t="shared" si="13"/>
        <v>3</v>
      </c>
      <c r="N243">
        <f t="shared" si="14"/>
        <v>2023</v>
      </c>
      <c r="O243" s="1">
        <v>1656</v>
      </c>
      <c r="P243" s="1">
        <v>2300</v>
      </c>
      <c r="Q243">
        <v>2</v>
      </c>
      <c r="R243" s="1">
        <f t="shared" si="15"/>
        <v>4600</v>
      </c>
      <c r="S243" s="14">
        <f t="shared" si="16"/>
        <v>230</v>
      </c>
      <c r="T243" s="1">
        <f>R243+S243</f>
        <v>4830</v>
      </c>
      <c r="U243" t="s">
        <v>28</v>
      </c>
      <c r="V243" t="s">
        <v>24</v>
      </c>
      <c r="W243">
        <v>2027</v>
      </c>
      <c r="X243">
        <v>3027</v>
      </c>
      <c r="Y243" t="s">
        <v>71</v>
      </c>
      <c r="Z243" t="s">
        <v>26</v>
      </c>
      <c r="AA243">
        <v>30</v>
      </c>
    </row>
    <row r="244" spans="7:27">
      <c r="G244">
        <v>1170</v>
      </c>
      <c r="H244" t="s">
        <v>20</v>
      </c>
      <c r="I244" t="str">
        <f>PROPER(H244)</f>
        <v>Mountain Bikes</v>
      </c>
      <c r="J244" t="s">
        <v>69</v>
      </c>
      <c r="K244" t="s">
        <v>70</v>
      </c>
      <c r="L244" s="2">
        <v>45012</v>
      </c>
      <c r="M244">
        <f t="shared" si="13"/>
        <v>3</v>
      </c>
      <c r="N244">
        <f t="shared" si="14"/>
        <v>2023</v>
      </c>
      <c r="O244" s="1">
        <v>1656</v>
      </c>
      <c r="P244" s="1">
        <v>2300</v>
      </c>
      <c r="Q244">
        <v>2</v>
      </c>
      <c r="R244" s="1">
        <f t="shared" si="15"/>
        <v>4600</v>
      </c>
      <c r="S244" s="14">
        <f t="shared" si="16"/>
        <v>230</v>
      </c>
      <c r="T244" s="1">
        <f>R244+S244</f>
        <v>4830</v>
      </c>
      <c r="U244" t="s">
        <v>28</v>
      </c>
      <c r="V244" t="s">
        <v>24</v>
      </c>
      <c r="W244">
        <v>2027</v>
      </c>
      <c r="X244">
        <v>3027</v>
      </c>
      <c r="Y244" t="s">
        <v>71</v>
      </c>
      <c r="Z244" t="s">
        <v>26</v>
      </c>
      <c r="AA244">
        <v>30</v>
      </c>
    </row>
    <row r="245" spans="7:27">
      <c r="G245">
        <v>1016</v>
      </c>
      <c r="H245" t="s">
        <v>20</v>
      </c>
      <c r="I245" t="str">
        <f>PROPER(H245)</f>
        <v>Mountain Bikes</v>
      </c>
      <c r="J245" t="s">
        <v>69</v>
      </c>
      <c r="K245" t="s">
        <v>72</v>
      </c>
      <c r="L245" s="2">
        <v>45013</v>
      </c>
      <c r="M245">
        <f t="shared" si="13"/>
        <v>3</v>
      </c>
      <c r="N245">
        <f t="shared" si="14"/>
        <v>2023</v>
      </c>
      <c r="O245" s="1">
        <v>1872</v>
      </c>
      <c r="P245" s="1">
        <v>1600</v>
      </c>
      <c r="Q245">
        <v>1</v>
      </c>
      <c r="R245" s="1">
        <f t="shared" si="15"/>
        <v>1600</v>
      </c>
      <c r="S245" s="14">
        <f t="shared" si="16"/>
        <v>0</v>
      </c>
      <c r="T245" s="1">
        <f>R245+S245</f>
        <v>1600</v>
      </c>
      <c r="U245" t="s">
        <v>23</v>
      </c>
      <c r="V245" t="s">
        <v>29</v>
      </c>
      <c r="W245">
        <v>2028</v>
      </c>
      <c r="X245">
        <v>3028</v>
      </c>
      <c r="Y245" t="s">
        <v>73</v>
      </c>
      <c r="Z245" t="s">
        <v>31</v>
      </c>
      <c r="AA245">
        <v>28</v>
      </c>
    </row>
    <row r="246" spans="7:27">
      <c r="G246">
        <v>1171</v>
      </c>
      <c r="H246" t="s">
        <v>20</v>
      </c>
      <c r="I246" t="str">
        <f>PROPER(H246)</f>
        <v>Mountain Bikes</v>
      </c>
      <c r="J246" t="s">
        <v>69</v>
      </c>
      <c r="K246" t="s">
        <v>72</v>
      </c>
      <c r="L246" s="2">
        <v>45013</v>
      </c>
      <c r="M246">
        <f t="shared" si="13"/>
        <v>3</v>
      </c>
      <c r="N246">
        <f t="shared" si="14"/>
        <v>2023</v>
      </c>
      <c r="O246" s="1">
        <v>1872</v>
      </c>
      <c r="P246" s="1">
        <v>2600</v>
      </c>
      <c r="Q246">
        <v>1</v>
      </c>
      <c r="R246" s="1">
        <f t="shared" si="15"/>
        <v>2600</v>
      </c>
      <c r="S246" s="14">
        <f t="shared" si="16"/>
        <v>130</v>
      </c>
      <c r="T246" s="1">
        <f>R246+S246</f>
        <v>2730</v>
      </c>
      <c r="U246" t="s">
        <v>23</v>
      </c>
      <c r="V246" t="s">
        <v>29</v>
      </c>
      <c r="W246">
        <v>2028</v>
      </c>
      <c r="X246">
        <v>3028</v>
      </c>
      <c r="Y246" t="s">
        <v>73</v>
      </c>
      <c r="Z246" t="s">
        <v>31</v>
      </c>
      <c r="AA246">
        <v>28</v>
      </c>
    </row>
  </sheetData>
  <autoFilter ref="G1:AA246" xr:uid="{4DBA727B-4EA9-427B-8432-F7B67BF708FF}">
    <sortState xmlns:xlrd2="http://schemas.microsoft.com/office/spreadsheetml/2017/richdata2" ref="G2:AA246">
      <sortCondition ref="L2:L246"/>
    </sortState>
  </autoFilter>
  <mergeCells count="2">
    <mergeCell ref="B4:E4"/>
    <mergeCell ref="B10:E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/>
</file>

<file path=customXml/itemProps2.xml><?xml version="1.0" encoding="utf-8"?>
<ds:datastoreItem xmlns:ds="http://schemas.openxmlformats.org/officeDocument/2006/customXml" ds:itemID="{5E81C907-F051-4E3D-9872-9A80AC2C58BB}"/>
</file>

<file path=customXml/itemProps3.xml><?xml version="1.0" encoding="utf-8"?>
<ds:datastoreItem xmlns:ds="http://schemas.openxmlformats.org/officeDocument/2006/customXml" ds:itemID="{7C0F115A-431B-4DE8-8A36-BE4E8E00EC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/>
  <cp:revision/>
  <dcterms:created xsi:type="dcterms:W3CDTF">2023-05-23T18:13:08Z</dcterms:created>
  <dcterms:modified xsi:type="dcterms:W3CDTF">2024-07-16T15:11:57Z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