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riel\Desktop\Skripsi\"/>
    </mc:Choice>
  </mc:AlternateContent>
  <xr:revisionPtr revIDLastSave="0" documentId="13_ncr:1_{076B7472-A561-4AEB-8EC3-9E9DB21AB206}" xr6:coauthVersionLast="45" xr6:coauthVersionMax="45" xr10:uidLastSave="{00000000-0000-0000-0000-000000000000}"/>
  <bookViews>
    <workbookView xWindow="-108" yWindow="-108" windowWidth="23256" windowHeight="12576" xr2:uid="{55C6D7F0-B109-4815-89EC-6C6CDC85B9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B67" i="1" l="1"/>
  <c r="F56" i="1"/>
  <c r="B47" i="1"/>
  <c r="F28" i="1"/>
  <c r="F31" i="1" s="1"/>
  <c r="F39" i="1" s="1"/>
  <c r="B28" i="1"/>
  <c r="B29" i="1" s="1"/>
  <c r="B37" i="1" s="1"/>
  <c r="B16" i="1"/>
  <c r="F32" i="1" l="1"/>
  <c r="F40" i="1" s="1"/>
  <c r="F61" i="1"/>
  <c r="F57" i="1"/>
  <c r="F29" i="1"/>
  <c r="B30" i="1"/>
  <c r="B38" i="1" s="1"/>
  <c r="F30" i="1"/>
  <c r="F38" i="1" s="1"/>
  <c r="B56" i="1" l="1"/>
  <c r="B57" i="1" s="1"/>
  <c r="F37" i="1"/>
  <c r="F41" i="1" s="1"/>
  <c r="B39" i="1"/>
  <c r="B60" i="1" l="1"/>
  <c r="B61" i="1"/>
  <c r="B62" i="1" l="1"/>
  <c r="F60" i="1" s="1"/>
  <c r="F62" i="1" s="1"/>
  <c r="B69" i="1" s="1"/>
  <c r="C3" i="1" s="1"/>
</calcChain>
</file>

<file path=xl/sharedStrings.xml><?xml version="1.0" encoding="utf-8"?>
<sst xmlns="http://schemas.openxmlformats.org/spreadsheetml/2006/main" count="104" uniqueCount="67">
  <si>
    <t>Sensor Life Calculation</t>
  </si>
  <si>
    <t>Parameter</t>
  </si>
  <si>
    <t>Expectancy :</t>
  </si>
  <si>
    <t>Timetable</t>
  </si>
  <si>
    <t>Current Consumption</t>
  </si>
  <si>
    <t>mAh</t>
  </si>
  <si>
    <t>Battery Size</t>
  </si>
  <si>
    <t>Arduino Pro Mini</t>
  </si>
  <si>
    <t>Sleep</t>
  </si>
  <si>
    <r>
      <t xml:space="preserve">     </t>
    </r>
    <r>
      <rPr>
        <i/>
        <sz val="11"/>
        <color theme="1"/>
        <rFont val="Roboto"/>
      </rPr>
      <t>Sleep</t>
    </r>
  </si>
  <si>
    <r>
      <t xml:space="preserve">     </t>
    </r>
    <r>
      <rPr>
        <i/>
        <sz val="11"/>
        <color theme="1"/>
        <rFont val="Roboto"/>
      </rPr>
      <t>Work</t>
    </r>
  </si>
  <si>
    <t>HC12</t>
  </si>
  <si>
    <t>QMC58831</t>
  </si>
  <si>
    <t>Work</t>
  </si>
  <si>
    <t>1 Day</t>
  </si>
  <si>
    <t>hour</t>
  </si>
  <si>
    <t>Data Sending</t>
  </si>
  <si>
    <t>times</t>
  </si>
  <si>
    <r>
      <t xml:space="preserve">Indicator Resistor
</t>
    </r>
    <r>
      <rPr>
        <i/>
        <sz val="11"/>
        <color theme="1"/>
        <rFont val="Roboto"/>
      </rPr>
      <t>(4v on 680k)</t>
    </r>
  </si>
  <si>
    <t>seconds</t>
  </si>
  <si>
    <r>
      <t xml:space="preserve">Park Re-check
</t>
    </r>
    <r>
      <rPr>
        <i/>
        <sz val="11"/>
        <color theme="1"/>
        <rFont val="Roboto"/>
      </rPr>
      <t>(Delay)</t>
    </r>
  </si>
  <si>
    <r>
      <t xml:space="preserve">Data Sending
</t>
    </r>
    <r>
      <rPr>
        <i/>
        <sz val="11"/>
        <color theme="1"/>
        <rFont val="Roboto"/>
      </rPr>
      <t>(Duration)</t>
    </r>
  </si>
  <si>
    <t>Sending</t>
  </si>
  <si>
    <t>Acknowledge</t>
  </si>
  <si>
    <r>
      <t xml:space="preserve">Sensor Read
</t>
    </r>
    <r>
      <rPr>
        <i/>
        <sz val="11"/>
        <color theme="1"/>
        <rFont val="Roboto"/>
      </rPr>
      <t>(Interval)</t>
    </r>
  </si>
  <si>
    <t>Activities</t>
  </si>
  <si>
    <t>Sensor Read</t>
  </si>
  <si>
    <t>Time Calculation</t>
  </si>
  <si>
    <t>Standby Time</t>
  </si>
  <si>
    <t>1 hour / interval</t>
  </si>
  <si>
    <t>n :</t>
  </si>
  <si>
    <t>Capacity Usage</t>
  </si>
  <si>
    <t>t [work]:</t>
  </si>
  <si>
    <t>t [sleep]:</t>
  </si>
  <si>
    <t>mAh = I x t</t>
  </si>
  <si>
    <t>[current, time]</t>
  </si>
  <si>
    <t>Total</t>
  </si>
  <si>
    <r>
      <t xml:space="preserve">Total </t>
    </r>
    <r>
      <rPr>
        <sz val="11"/>
        <color theme="1"/>
        <rFont val="Roboto"/>
      </rPr>
      <t>[1 hour]</t>
    </r>
  </si>
  <si>
    <t>24 hour / count</t>
  </si>
  <si>
    <t>t [Re-check_work]:</t>
  </si>
  <si>
    <t>t [Re-check_sleep]:</t>
  </si>
  <si>
    <t>t [HC_send]:</t>
  </si>
  <si>
    <t>t [HC_ack]:</t>
  </si>
  <si>
    <t>HC Send</t>
  </si>
  <si>
    <t xml:space="preserve">     Idle</t>
  </si>
  <si>
    <t>HC Acknowledge</t>
  </si>
  <si>
    <t>Sensor Work</t>
  </si>
  <si>
    <t>Sensor Sleep</t>
  </si>
  <si>
    <t>All Sleep</t>
  </si>
  <si>
    <r>
      <t xml:space="preserve">All </t>
    </r>
    <r>
      <rPr>
        <sz val="11"/>
        <color theme="1"/>
        <rFont val="Roboto"/>
      </rPr>
      <t>[1 hour]</t>
    </r>
  </si>
  <si>
    <t>Time</t>
  </si>
  <si>
    <t>Battery Calculation</t>
  </si>
  <si>
    <t>1 Day Calculation</t>
  </si>
  <si>
    <t>24 Hours = Sensor Read + Send Data + All Sleep</t>
  </si>
  <si>
    <t>Send Data</t>
  </si>
  <si>
    <t>Sensor Reading</t>
  </si>
  <si>
    <t>Capacity</t>
  </si>
  <si>
    <t>In 1'Working' hour</t>
  </si>
  <si>
    <t>1 Day
[Work + Sleep]</t>
  </si>
  <si>
    <t>Working</t>
  </si>
  <si>
    <t>Day</t>
  </si>
  <si>
    <t>day</t>
  </si>
  <si>
    <t>Year</t>
  </si>
  <si>
    <t>1 Year 169 Day</t>
  </si>
  <si>
    <t>Days</t>
  </si>
  <si>
    <r>
      <t xml:space="preserve">Data Sending
</t>
    </r>
    <r>
      <rPr>
        <i/>
        <sz val="11"/>
        <color theme="1"/>
        <rFont val="Roboto"/>
      </rPr>
      <t>(20 car)</t>
    </r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</si>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</sst>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Roboto"/>
    </font>
    <font>
      <b/>
      <sz val="11"/>
      <color theme="1"/>
      <name val="Roboto"/>
    </font>
    <font>
      <b/>
      <sz val="16"/>
      <color theme="1"/>
      <name val="Roboto"/>
    </font>
    <font>
      <sz val="14"/>
      <color theme="1"/>
      <name val="Roboto"/>
    </font>
    <font>
      <sz val="13"/>
      <color theme="1"/>
      <name val="Roboto"/>
    </font>
    <font>
      <i/>
      <sz val="11"/>
      <color theme="1"/>
      <name val="Roboto"/>
    </font>
    <font>
      <b/>
      <sz val="14"/>
      <color theme="1"/>
      <name val="Roboto"/>
    </font>
    <font>
      <b/>
      <sz val="13"/>
      <color theme="1"/>
      <name val="Roboto"/>
    </font>
  </fonts>
  <fills count="1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5" borderId="0" xfId="0" applyFont="1" applyFill="1"/>
    <xf numFmtId="0" fontId="1" fillId="5" borderId="0" xfId="0" applyFont="1" applyFill="1" applyAlignment="1">
      <alignment vertical="center" wrapText="1"/>
    </xf>
    <xf numFmtId="0" fontId="1" fillId="6" borderId="0" xfId="0" applyFont="1" applyFill="1"/>
    <xf numFmtId="0" fontId="1" fillId="6" borderId="0" xfId="0" applyFont="1" applyFill="1" applyAlignment="1">
      <alignment vertical="center" wrapText="1"/>
    </xf>
    <xf numFmtId="0" fontId="1" fillId="6" borderId="0" xfId="0" applyFont="1" applyFill="1" applyAlignment="1">
      <alignment horizontal="right" vertical="center"/>
    </xf>
    <xf numFmtId="0" fontId="1" fillId="8" borderId="0" xfId="0" applyFont="1" applyFill="1"/>
    <xf numFmtId="0" fontId="1" fillId="8" borderId="0" xfId="0" applyFont="1" applyFill="1" applyAlignment="1">
      <alignment wrapText="1"/>
    </xf>
    <xf numFmtId="0" fontId="1" fillId="8" borderId="0" xfId="0" applyFont="1" applyFill="1" applyAlignment="1">
      <alignment vertical="center"/>
    </xf>
    <xf numFmtId="0" fontId="1" fillId="9" borderId="0" xfId="0" applyFont="1" applyFill="1" applyAlignment="1">
      <alignment wrapText="1"/>
    </xf>
    <xf numFmtId="0" fontId="1" fillId="9" borderId="0" xfId="0" applyFont="1" applyFill="1" applyAlignment="1">
      <alignment horizontal="right"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" fillId="12" borderId="0" xfId="0" applyFont="1" applyFill="1" applyAlignment="1">
      <alignment horizontal="right"/>
    </xf>
    <xf numFmtId="0" fontId="6" fillId="12" borderId="0" xfId="0" applyFont="1" applyFill="1" applyAlignment="1">
      <alignment horizontal="right"/>
    </xf>
    <xf numFmtId="0" fontId="1" fillId="12" borderId="0" xfId="0" applyFont="1" applyFill="1" applyAlignment="1"/>
    <xf numFmtId="0" fontId="2" fillId="10" borderId="0" xfId="0" applyFont="1" applyFill="1" applyAlignment="1"/>
    <xf numFmtId="0" fontId="1" fillId="10" borderId="0" xfId="0" applyFont="1" applyFill="1" applyAlignment="1"/>
    <xf numFmtId="164" fontId="1" fillId="12" borderId="0" xfId="0" applyNumberFormat="1" applyFont="1" applyFill="1" applyAlignment="1"/>
    <xf numFmtId="164" fontId="1" fillId="10" borderId="0" xfId="0" applyNumberFormat="1" applyFont="1" applyFill="1" applyAlignment="1"/>
    <xf numFmtId="0" fontId="1" fillId="0" borderId="0" xfId="0" applyFont="1" applyAlignment="1">
      <alignment vertical="center"/>
    </xf>
    <xf numFmtId="0" fontId="1" fillId="10" borderId="0" xfId="0" applyFont="1" applyFill="1" applyAlignment="1">
      <alignment horizontal="center"/>
    </xf>
    <xf numFmtId="0" fontId="1" fillId="13" borderId="0" xfId="0" applyFont="1" applyFill="1"/>
    <xf numFmtId="165" fontId="1" fillId="13" borderId="0" xfId="0" applyNumberFormat="1" applyFont="1" applyFill="1"/>
    <xf numFmtId="0" fontId="2" fillId="13" borderId="0" xfId="0" applyFont="1" applyFill="1"/>
    <xf numFmtId="1" fontId="1" fillId="13" borderId="0" xfId="0" applyNumberFormat="1" applyFont="1" applyFill="1"/>
    <xf numFmtId="0" fontId="6" fillId="13" borderId="0" xfId="0" applyFont="1" applyFill="1" applyAlignment="1"/>
    <xf numFmtId="0" fontId="6" fillId="13" borderId="0" xfId="0" applyFont="1" applyFill="1" applyAlignment="1">
      <alignment horizontal="right"/>
    </xf>
    <xf numFmtId="0" fontId="1" fillId="13" borderId="0" xfId="0" applyFont="1" applyFill="1" applyAlignment="1"/>
    <xf numFmtId="0" fontId="8" fillId="13" borderId="0" xfId="0" applyFont="1" applyFill="1" applyAlignment="1">
      <alignment vertical="center"/>
    </xf>
    <xf numFmtId="1" fontId="5" fillId="13" borderId="0" xfId="0" applyNumberFormat="1" applyFont="1" applyFill="1" applyAlignment="1">
      <alignment vertical="center"/>
    </xf>
    <xf numFmtId="0" fontId="5" fillId="13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6" fillId="13" borderId="0" xfId="0" applyFont="1" applyFill="1" applyAlignment="1">
      <alignment horizontal="center"/>
    </xf>
    <xf numFmtId="0" fontId="1" fillId="11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" fontId="5" fillId="13" borderId="0" xfId="0" applyNumberFormat="1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 wrapText="1"/>
    </xf>
    <xf numFmtId="0" fontId="1" fillId="14" borderId="0" xfId="0" applyFont="1" applyFill="1" applyAlignment="1">
      <alignment horizontal="center" vertical="center"/>
    </xf>
    <xf numFmtId="165" fontId="1" fillId="12" borderId="0" xfId="0" applyNumberFormat="1" applyFont="1" applyFill="1" applyAlignment="1">
      <alignment horizontal="left"/>
    </xf>
    <xf numFmtId="0" fontId="6" fillId="12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/>
    </xf>
    <xf numFmtId="0" fontId="1" fillId="8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right" vertical="center"/>
    </xf>
    <xf numFmtId="1" fontId="5" fillId="14" borderId="0" xfId="0" applyNumberFormat="1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1DBA8-9D45-4B3A-8AE6-BD54A94EF163}">
  <dimension ref="A1:G71"/>
  <sheetViews>
    <sheetView tabSelected="1" workbookViewId="0">
      <selection activeCell="F11" sqref="F11"/>
    </sheetView>
  </sheetViews>
  <sheetFormatPr defaultRowHeight="14.4" x14ac:dyDescent="0.3"/>
  <cols>
    <col min="1" max="1" width="18.77734375" style="1" customWidth="1"/>
    <col min="2" max="2" width="11.44140625" style="1" customWidth="1"/>
    <col min="3" max="3" width="14" style="1" customWidth="1"/>
    <col min="4" max="4" width="5.6640625" style="1" customWidth="1"/>
    <col min="5" max="5" width="18.33203125" style="1" customWidth="1"/>
    <col min="6" max="6" width="12" style="1" customWidth="1"/>
    <col min="7" max="20" width="8.88671875" style="1"/>
    <col min="21" max="21" width="8" style="1" customWidth="1"/>
    <col min="22" max="22" width="8.21875" style="1" customWidth="1"/>
    <col min="23" max="16384" width="8.88671875" style="1"/>
  </cols>
  <sheetData>
    <row r="1" spans="1:7" ht="14.4" customHeight="1" x14ac:dyDescent="0.3">
      <c r="A1" s="52" t="s">
        <v>0</v>
      </c>
      <c r="B1" s="52"/>
      <c r="C1" s="52"/>
      <c r="D1" s="52"/>
      <c r="E1" s="52"/>
      <c r="F1" s="52"/>
      <c r="G1" s="52"/>
    </row>
    <row r="2" spans="1:7" ht="14.4" customHeight="1" x14ac:dyDescent="0.3">
      <c r="A2" s="52"/>
      <c r="B2" s="52"/>
      <c r="C2" s="52"/>
      <c r="D2" s="52"/>
      <c r="E2" s="52"/>
      <c r="F2" s="52"/>
      <c r="G2" s="52"/>
    </row>
    <row r="3" spans="1:7" ht="24" customHeight="1" x14ac:dyDescent="0.3">
      <c r="A3" s="53" t="s">
        <v>2</v>
      </c>
      <c r="B3" s="53"/>
      <c r="C3" s="54">
        <f>B69</f>
        <v>1067.4089234068208</v>
      </c>
      <c r="D3" s="41"/>
      <c r="E3" s="41"/>
      <c r="F3" s="41" t="s">
        <v>64</v>
      </c>
      <c r="G3" s="41"/>
    </row>
    <row r="4" spans="1:7" ht="15" customHeight="1" x14ac:dyDescent="0.3"/>
    <row r="5" spans="1:7" ht="15" customHeight="1" x14ac:dyDescent="0.3"/>
    <row r="7" spans="1:7" ht="23.4" customHeight="1" x14ac:dyDescent="0.3">
      <c r="A7" s="37" t="s">
        <v>1</v>
      </c>
      <c r="B7" s="37"/>
      <c r="C7" s="37"/>
      <c r="D7" s="37"/>
      <c r="E7" s="37"/>
      <c r="F7" s="37"/>
      <c r="G7" s="37"/>
    </row>
    <row r="8" spans="1:7" ht="21.6" customHeight="1" x14ac:dyDescent="0.3">
      <c r="A8" s="55" t="s">
        <v>3</v>
      </c>
      <c r="B8" s="55"/>
      <c r="C8" s="55"/>
      <c r="D8" s="21"/>
      <c r="E8" s="56" t="s">
        <v>4</v>
      </c>
      <c r="F8" s="56"/>
      <c r="G8" s="56"/>
    </row>
    <row r="9" spans="1:7" x14ac:dyDescent="0.3">
      <c r="A9" s="7" t="s">
        <v>14</v>
      </c>
      <c r="B9" s="7">
        <v>24</v>
      </c>
      <c r="C9" s="13" t="s">
        <v>15</v>
      </c>
      <c r="E9" s="4" t="s">
        <v>6</v>
      </c>
      <c r="F9" s="4">
        <v>10800</v>
      </c>
      <c r="G9" s="33" t="s">
        <v>5</v>
      </c>
    </row>
    <row r="10" spans="1:7" ht="28.8" x14ac:dyDescent="0.3">
      <c r="A10" s="8" t="s">
        <v>65</v>
      </c>
      <c r="B10" s="9">
        <v>100</v>
      </c>
      <c r="C10" s="12" t="s">
        <v>17</v>
      </c>
      <c r="E10" s="3" t="s">
        <v>7</v>
      </c>
      <c r="F10" s="2"/>
      <c r="G10" s="36" t="s">
        <v>66</v>
      </c>
    </row>
    <row r="11" spans="1:7" ht="28.8" x14ac:dyDescent="0.3">
      <c r="A11" s="10" t="s">
        <v>24</v>
      </c>
      <c r="B11" s="11">
        <v>3</v>
      </c>
      <c r="C11" s="51" t="s">
        <v>19</v>
      </c>
      <c r="E11" s="5" t="s">
        <v>9</v>
      </c>
      <c r="F11" s="4">
        <v>4.0000000000000001E-3</v>
      </c>
      <c r="G11" s="36"/>
    </row>
    <row r="12" spans="1:7" x14ac:dyDescent="0.3">
      <c r="A12" s="7" t="s">
        <v>10</v>
      </c>
      <c r="B12" s="7">
        <v>0.2</v>
      </c>
      <c r="C12" s="51"/>
      <c r="E12" s="4" t="s">
        <v>10</v>
      </c>
      <c r="F12" s="4">
        <v>3.58</v>
      </c>
      <c r="G12" s="36"/>
    </row>
    <row r="13" spans="1:7" x14ac:dyDescent="0.3">
      <c r="A13" s="7" t="s">
        <v>9</v>
      </c>
      <c r="B13" s="7">
        <f>B11-B12</f>
        <v>2.8</v>
      </c>
      <c r="C13" s="51"/>
      <c r="E13" s="3" t="s">
        <v>12</v>
      </c>
      <c r="F13" s="2"/>
      <c r="G13" s="36"/>
    </row>
    <row r="14" spans="1:7" ht="28.8" x14ac:dyDescent="0.3">
      <c r="A14" s="10" t="s">
        <v>20</v>
      </c>
      <c r="B14" s="11">
        <v>5</v>
      </c>
      <c r="C14" s="51"/>
      <c r="E14" s="5" t="s">
        <v>44</v>
      </c>
      <c r="F14" s="4">
        <v>2E-3</v>
      </c>
      <c r="G14" s="36"/>
    </row>
    <row r="15" spans="1:7" x14ac:dyDescent="0.3">
      <c r="A15" s="7" t="s">
        <v>10</v>
      </c>
      <c r="B15" s="7">
        <v>0.2</v>
      </c>
      <c r="C15" s="51"/>
      <c r="E15" s="4" t="s">
        <v>10</v>
      </c>
      <c r="F15" s="4">
        <v>0.1</v>
      </c>
      <c r="G15" s="36"/>
    </row>
    <row r="16" spans="1:7" x14ac:dyDescent="0.3">
      <c r="A16" s="7" t="s">
        <v>9</v>
      </c>
      <c r="B16" s="7">
        <f>B14-B15</f>
        <v>4.8</v>
      </c>
      <c r="C16" s="51"/>
      <c r="E16" s="3" t="s">
        <v>11</v>
      </c>
      <c r="F16" s="2"/>
      <c r="G16" s="36"/>
    </row>
    <row r="17" spans="1:7" ht="28.8" x14ac:dyDescent="0.3">
      <c r="A17" s="10" t="s">
        <v>21</v>
      </c>
      <c r="B17" s="11">
        <v>7</v>
      </c>
      <c r="C17" s="51"/>
      <c r="E17" s="5" t="s">
        <v>9</v>
      </c>
      <c r="F17" s="4">
        <v>2.1999999999999999E-2</v>
      </c>
      <c r="G17" s="36"/>
    </row>
    <row r="18" spans="1:7" x14ac:dyDescent="0.3">
      <c r="A18" s="7" t="s">
        <v>22</v>
      </c>
      <c r="B18" s="7">
        <v>2</v>
      </c>
      <c r="C18" s="51"/>
      <c r="E18" s="4" t="s">
        <v>10</v>
      </c>
      <c r="F18" s="4">
        <v>16</v>
      </c>
      <c r="G18" s="36"/>
    </row>
    <row r="19" spans="1:7" ht="37.200000000000003" customHeight="1" x14ac:dyDescent="0.3">
      <c r="A19" s="7" t="s">
        <v>23</v>
      </c>
      <c r="B19" s="7">
        <v>5</v>
      </c>
      <c r="C19" s="51"/>
      <c r="E19" s="5" t="s">
        <v>18</v>
      </c>
      <c r="F19" s="6">
        <v>5.0000000000000001E-3</v>
      </c>
      <c r="G19" s="36"/>
    </row>
    <row r="20" spans="1:7" x14ac:dyDescent="0.3">
      <c r="A20" s="7" t="s">
        <v>28</v>
      </c>
      <c r="B20" s="7">
        <v>0</v>
      </c>
      <c r="C20" s="12" t="s">
        <v>15</v>
      </c>
    </row>
    <row r="24" spans="1:7" ht="24.6" customHeight="1" x14ac:dyDescent="0.3">
      <c r="A24" s="37" t="s">
        <v>25</v>
      </c>
      <c r="B24" s="37"/>
      <c r="C24" s="37"/>
      <c r="D24" s="37"/>
      <c r="E24" s="37"/>
      <c r="F24" s="37"/>
      <c r="G24" s="37"/>
    </row>
    <row r="25" spans="1:7" ht="19.8" customHeight="1" x14ac:dyDescent="0.3">
      <c r="A25" s="38" t="s">
        <v>26</v>
      </c>
      <c r="B25" s="38"/>
      <c r="C25" s="38"/>
      <c r="E25" s="38" t="s">
        <v>16</v>
      </c>
      <c r="F25" s="38"/>
      <c r="G25" s="38"/>
    </row>
    <row r="26" spans="1:7" ht="19.8" customHeight="1" x14ac:dyDescent="0.3">
      <c r="A26" s="35" t="s">
        <v>27</v>
      </c>
      <c r="B26" s="35"/>
      <c r="C26" s="35"/>
      <c r="E26" s="35" t="s">
        <v>27</v>
      </c>
      <c r="F26" s="35"/>
      <c r="G26" s="35"/>
    </row>
    <row r="27" spans="1:7" x14ac:dyDescent="0.3">
      <c r="A27" s="47" t="s">
        <v>29</v>
      </c>
      <c r="B27" s="47"/>
      <c r="C27" s="47"/>
      <c r="E27" s="47" t="s">
        <v>38</v>
      </c>
      <c r="F27" s="47"/>
      <c r="G27" s="47"/>
    </row>
    <row r="28" spans="1:7" x14ac:dyDescent="0.3">
      <c r="A28" s="14" t="s">
        <v>30</v>
      </c>
      <c r="B28" s="50">
        <f>3600/B11</f>
        <v>1200</v>
      </c>
      <c r="C28" s="50"/>
      <c r="E28" s="14" t="s">
        <v>30</v>
      </c>
      <c r="F28" s="46">
        <f>B10/24</f>
        <v>4.166666666666667</v>
      </c>
      <c r="G28" s="46"/>
    </row>
    <row r="29" spans="1:7" ht="17.399999999999999" customHeight="1" x14ac:dyDescent="0.3">
      <c r="A29" s="14" t="s">
        <v>32</v>
      </c>
      <c r="B29" s="46">
        <f>B12*B28/3600</f>
        <v>6.6666666666666666E-2</v>
      </c>
      <c r="C29" s="46"/>
      <c r="E29" s="14" t="s">
        <v>41</v>
      </c>
      <c r="F29" s="46">
        <f>B18*$F$28/3600</f>
        <v>2.3148148148148151E-3</v>
      </c>
      <c r="G29" s="46"/>
    </row>
    <row r="30" spans="1:7" ht="21" customHeight="1" x14ac:dyDescent="0.3">
      <c r="A30" s="14" t="s">
        <v>33</v>
      </c>
      <c r="B30" s="46">
        <f>B13*B28/3600</f>
        <v>0.93333333333333335</v>
      </c>
      <c r="C30" s="46"/>
      <c r="E30" s="14" t="s">
        <v>42</v>
      </c>
      <c r="F30" s="46">
        <f>B19*$F$28/3600</f>
        <v>5.7870370370370376E-3</v>
      </c>
      <c r="G30" s="46"/>
    </row>
    <row r="31" spans="1:7" x14ac:dyDescent="0.3">
      <c r="E31" s="14" t="s">
        <v>39</v>
      </c>
      <c r="F31" s="46">
        <f>B15*$F$28/3600</f>
        <v>2.3148148148148152E-4</v>
      </c>
      <c r="G31" s="46"/>
    </row>
    <row r="32" spans="1:7" ht="15" customHeight="1" x14ac:dyDescent="0.3">
      <c r="E32" s="14" t="s">
        <v>40</v>
      </c>
      <c r="F32" s="46">
        <f>B16*$F$28/3600</f>
        <v>5.5555555555555558E-3</v>
      </c>
      <c r="G32" s="46"/>
    </row>
    <row r="34" spans="1:7" ht="18.600000000000001" customHeight="1" x14ac:dyDescent="0.3">
      <c r="A34" s="35" t="s">
        <v>31</v>
      </c>
      <c r="B34" s="35"/>
      <c r="C34" s="35"/>
      <c r="E34" s="35" t="s">
        <v>31</v>
      </c>
      <c r="F34" s="35"/>
      <c r="G34" s="35"/>
    </row>
    <row r="35" spans="1:7" x14ac:dyDescent="0.3">
      <c r="A35" s="15" t="s">
        <v>34</v>
      </c>
      <c r="B35" s="47" t="s">
        <v>35</v>
      </c>
      <c r="C35" s="47"/>
      <c r="E35" s="15" t="s">
        <v>34</v>
      </c>
      <c r="F35" s="47" t="s">
        <v>35</v>
      </c>
      <c r="G35" s="47"/>
    </row>
    <row r="36" spans="1:7" x14ac:dyDescent="0.3">
      <c r="A36" s="48"/>
      <c r="B36" s="48"/>
      <c r="C36" s="48"/>
      <c r="E36" s="48"/>
      <c r="F36" s="48"/>
      <c r="G36" s="48"/>
    </row>
    <row r="37" spans="1:7" x14ac:dyDescent="0.3">
      <c r="A37" s="16" t="s">
        <v>13</v>
      </c>
      <c r="B37" s="16">
        <f>(F12+F15+F17+F19)*B29</f>
        <v>0.24713333333333332</v>
      </c>
      <c r="C37" s="49" t="s">
        <v>5</v>
      </c>
      <c r="E37" s="16" t="s">
        <v>43</v>
      </c>
      <c r="F37" s="19">
        <f>(F12+F14+F18+F19)*F29</f>
        <v>4.5340277777777785E-2</v>
      </c>
      <c r="G37" s="49" t="s">
        <v>5</v>
      </c>
    </row>
    <row r="38" spans="1:7" x14ac:dyDescent="0.3">
      <c r="A38" s="16" t="s">
        <v>8</v>
      </c>
      <c r="B38" s="16">
        <f>(F11+F14+F17+F19)*B30</f>
        <v>3.0799999999999994E-2</v>
      </c>
      <c r="C38" s="49"/>
      <c r="E38" s="16" t="s">
        <v>45</v>
      </c>
      <c r="F38" s="19">
        <f>(F12+F14+F18+F19)*F30</f>
        <v>0.11335069444444446</v>
      </c>
      <c r="G38" s="49"/>
    </row>
    <row r="39" spans="1:7" x14ac:dyDescent="0.3">
      <c r="A39" s="17" t="s">
        <v>37</v>
      </c>
      <c r="B39" s="18">
        <f>B37+B38</f>
        <v>0.27793333333333331</v>
      </c>
      <c r="C39" s="22" t="s">
        <v>5</v>
      </c>
      <c r="E39" s="16" t="s">
        <v>46</v>
      </c>
      <c r="F39" s="19">
        <f>(F12+F15+F17+F19)*F31</f>
        <v>8.5810185185185197E-4</v>
      </c>
      <c r="G39" s="49"/>
    </row>
    <row r="40" spans="1:7" x14ac:dyDescent="0.3">
      <c r="E40" s="16" t="s">
        <v>47</v>
      </c>
      <c r="F40" s="19">
        <f>(F11+F14+F17+F19)*F32</f>
        <v>1.8333333333333331E-4</v>
      </c>
      <c r="G40" s="49"/>
    </row>
    <row r="41" spans="1:7" x14ac:dyDescent="0.3">
      <c r="E41" s="17" t="s">
        <v>37</v>
      </c>
      <c r="F41" s="20">
        <f>SUM(F37:F40)</f>
        <v>0.15973240740740741</v>
      </c>
      <c r="G41" s="22" t="s">
        <v>5</v>
      </c>
    </row>
    <row r="43" spans="1:7" ht="17.399999999999999" x14ac:dyDescent="0.3">
      <c r="A43" s="38" t="s">
        <v>48</v>
      </c>
      <c r="B43" s="38"/>
      <c r="C43" s="38"/>
    </row>
    <row r="44" spans="1:7" x14ac:dyDescent="0.3">
      <c r="A44" s="35" t="s">
        <v>31</v>
      </c>
      <c r="B44" s="35"/>
      <c r="C44" s="35"/>
    </row>
    <row r="45" spans="1:7" x14ac:dyDescent="0.3">
      <c r="A45" s="15" t="s">
        <v>34</v>
      </c>
      <c r="B45" s="47" t="s">
        <v>35</v>
      </c>
      <c r="C45" s="47"/>
    </row>
    <row r="46" spans="1:7" x14ac:dyDescent="0.3">
      <c r="A46" s="48"/>
      <c r="B46" s="48"/>
      <c r="C46" s="48"/>
    </row>
    <row r="47" spans="1:7" x14ac:dyDescent="0.3">
      <c r="A47" s="17" t="s">
        <v>49</v>
      </c>
      <c r="B47" s="18">
        <f>F11+F14+F17+F19</f>
        <v>3.2999999999999995E-2</v>
      </c>
      <c r="C47" s="22" t="s">
        <v>5</v>
      </c>
    </row>
    <row r="51" spans="1:7" ht="24.6" customHeight="1" x14ac:dyDescent="0.3">
      <c r="A51" s="37" t="s">
        <v>51</v>
      </c>
      <c r="B51" s="37"/>
      <c r="C51" s="37"/>
      <c r="D51" s="37"/>
      <c r="E51" s="37"/>
      <c r="F51" s="37"/>
      <c r="G51" s="37"/>
    </row>
    <row r="52" spans="1:7" ht="17.399999999999999" x14ac:dyDescent="0.3">
      <c r="A52" s="39" t="s">
        <v>52</v>
      </c>
      <c r="B52" s="39"/>
      <c r="C52" s="39"/>
      <c r="D52" s="39"/>
      <c r="E52" s="39"/>
      <c r="F52" s="39"/>
      <c r="G52" s="39"/>
    </row>
    <row r="53" spans="1:7" x14ac:dyDescent="0.3">
      <c r="A53" s="42" t="s">
        <v>53</v>
      </c>
      <c r="B53" s="42"/>
      <c r="C53" s="42"/>
      <c r="D53" s="42"/>
      <c r="E53" s="42"/>
      <c r="F53" s="42"/>
      <c r="G53" s="42"/>
    </row>
    <row r="54" spans="1:7" ht="33.6" customHeight="1" x14ac:dyDescent="0.3">
      <c r="A54" s="45" t="s">
        <v>57</v>
      </c>
      <c r="B54" s="45"/>
      <c r="C54" s="45"/>
      <c r="E54" s="44" t="s">
        <v>58</v>
      </c>
      <c r="F54" s="45"/>
      <c r="G54" s="45"/>
    </row>
    <row r="55" spans="1:7" x14ac:dyDescent="0.3">
      <c r="A55" s="34" t="s">
        <v>50</v>
      </c>
      <c r="B55" s="34"/>
      <c r="C55" s="34"/>
      <c r="E55" s="34" t="s">
        <v>50</v>
      </c>
      <c r="F55" s="34"/>
      <c r="G55" s="34"/>
    </row>
    <row r="56" spans="1:7" x14ac:dyDescent="0.3">
      <c r="A56" s="23" t="s">
        <v>54</v>
      </c>
      <c r="B56" s="24">
        <f>SUM(F29:G32)*F28</f>
        <v>5.7870370370370385E-2</v>
      </c>
      <c r="C56" s="43" t="s">
        <v>15</v>
      </c>
      <c r="E56" s="23" t="s">
        <v>8</v>
      </c>
      <c r="F56" s="26">
        <f>B20</f>
        <v>0</v>
      </c>
      <c r="G56" s="43" t="s">
        <v>15</v>
      </c>
    </row>
    <row r="57" spans="1:7" x14ac:dyDescent="0.3">
      <c r="A57" s="23" t="s">
        <v>55</v>
      </c>
      <c r="B57" s="24">
        <f>1-B56</f>
        <v>0.94212962962962965</v>
      </c>
      <c r="C57" s="43"/>
      <c r="E57" s="23" t="s">
        <v>59</v>
      </c>
      <c r="F57" s="26">
        <f>24-F56</f>
        <v>24</v>
      </c>
      <c r="G57" s="43"/>
    </row>
    <row r="58" spans="1:7" x14ac:dyDescent="0.3">
      <c r="A58" s="23"/>
      <c r="B58" s="23"/>
      <c r="C58" s="23"/>
      <c r="E58" s="23"/>
      <c r="F58" s="23"/>
      <c r="G58" s="23"/>
    </row>
    <row r="59" spans="1:7" x14ac:dyDescent="0.3">
      <c r="A59" s="34" t="s">
        <v>56</v>
      </c>
      <c r="B59" s="34"/>
      <c r="C59" s="34"/>
      <c r="E59" s="34" t="s">
        <v>56</v>
      </c>
      <c r="F59" s="34"/>
      <c r="G59" s="34"/>
    </row>
    <row r="60" spans="1:7" x14ac:dyDescent="0.3">
      <c r="A60" s="23" t="s">
        <v>54</v>
      </c>
      <c r="B60" s="24">
        <f>F41</f>
        <v>0.15973240740740741</v>
      </c>
      <c r="C60" s="43" t="s">
        <v>5</v>
      </c>
      <c r="E60" s="23" t="s">
        <v>59</v>
      </c>
      <c r="F60" s="24">
        <f>F57*B62</f>
        <v>10.117959259259258</v>
      </c>
      <c r="G60" s="43" t="s">
        <v>5</v>
      </c>
    </row>
    <row r="61" spans="1:7" x14ac:dyDescent="0.3">
      <c r="A61" s="23" t="s">
        <v>55</v>
      </c>
      <c r="B61" s="24">
        <f>B39*B57</f>
        <v>0.2618492283950617</v>
      </c>
      <c r="C61" s="43"/>
      <c r="E61" s="23" t="s">
        <v>8</v>
      </c>
      <c r="F61" s="24">
        <f>F56*B47</f>
        <v>0</v>
      </c>
      <c r="G61" s="43"/>
    </row>
    <row r="62" spans="1:7" x14ac:dyDescent="0.3">
      <c r="A62" s="25" t="s">
        <v>36</v>
      </c>
      <c r="B62" s="24">
        <f>SUM(B60:B61)</f>
        <v>0.4215816358024691</v>
      </c>
      <c r="C62" s="43"/>
      <c r="E62" s="25" t="s">
        <v>36</v>
      </c>
      <c r="F62" s="24">
        <f>SUM(F60:F61)</f>
        <v>10.117959259259258</v>
      </c>
      <c r="G62" s="43"/>
    </row>
    <row r="63" spans="1:7" x14ac:dyDescent="0.3">
      <c r="A63" s="23"/>
      <c r="B63" s="23"/>
      <c r="C63" s="23"/>
      <c r="E63" s="23"/>
      <c r="F63" s="23"/>
      <c r="G63" s="23"/>
    </row>
    <row r="66" spans="1:3" ht="17.399999999999999" x14ac:dyDescent="0.3">
      <c r="A66" s="39" t="s">
        <v>51</v>
      </c>
      <c r="B66" s="39"/>
      <c r="C66" s="39"/>
    </row>
    <row r="67" spans="1:3" x14ac:dyDescent="0.3">
      <c r="A67" s="28" t="s">
        <v>56</v>
      </c>
      <c r="B67" s="27">
        <f>F9</f>
        <v>10800</v>
      </c>
      <c r="C67" s="29" t="s">
        <v>5</v>
      </c>
    </row>
    <row r="68" spans="1:3" x14ac:dyDescent="0.3">
      <c r="A68" s="23"/>
      <c r="B68" s="23"/>
      <c r="C68" s="23"/>
    </row>
    <row r="69" spans="1:3" ht="24.6" customHeight="1" x14ac:dyDescent="0.3">
      <c r="A69" s="30" t="s">
        <v>60</v>
      </c>
      <c r="B69" s="31">
        <f>B67/F62</f>
        <v>1067.4089234068208</v>
      </c>
      <c r="C69" s="32" t="s">
        <v>61</v>
      </c>
    </row>
    <row r="70" spans="1:3" ht="17.399999999999999" x14ac:dyDescent="0.3">
      <c r="A70" s="30" t="s">
        <v>62</v>
      </c>
      <c r="B70" s="40" t="s">
        <v>63</v>
      </c>
      <c r="C70" s="40"/>
    </row>
    <row r="71" spans="1:3" ht="13.2" customHeight="1" x14ac:dyDescent="0.3"/>
  </sheetData>
  <mergeCells count="51">
    <mergeCell ref="A1:G2"/>
    <mergeCell ref="A3:B3"/>
    <mergeCell ref="C3:E3"/>
    <mergeCell ref="A8:C8"/>
    <mergeCell ref="E8:G8"/>
    <mergeCell ref="A7:G7"/>
    <mergeCell ref="E26:G26"/>
    <mergeCell ref="E27:G27"/>
    <mergeCell ref="F28:G28"/>
    <mergeCell ref="C11:C19"/>
    <mergeCell ref="A24:G24"/>
    <mergeCell ref="A25:C25"/>
    <mergeCell ref="E25:G25"/>
    <mergeCell ref="A36:C36"/>
    <mergeCell ref="E34:G34"/>
    <mergeCell ref="F31:G31"/>
    <mergeCell ref="F32:G32"/>
    <mergeCell ref="B29:C29"/>
    <mergeCell ref="B30:C30"/>
    <mergeCell ref="A66:C66"/>
    <mergeCell ref="B70:C70"/>
    <mergeCell ref="F3:G3"/>
    <mergeCell ref="A52:G52"/>
    <mergeCell ref="A53:G53"/>
    <mergeCell ref="C60:C62"/>
    <mergeCell ref="E54:G54"/>
    <mergeCell ref="E55:G55"/>
    <mergeCell ref="G56:G57"/>
    <mergeCell ref="E59:G59"/>
    <mergeCell ref="G60:G62"/>
    <mergeCell ref="A54:C54"/>
    <mergeCell ref="A55:C55"/>
    <mergeCell ref="C56:C57"/>
    <mergeCell ref="F29:G29"/>
    <mergeCell ref="F30:G30"/>
    <mergeCell ref="A59:C59"/>
    <mergeCell ref="A44:C44"/>
    <mergeCell ref="G10:G19"/>
    <mergeCell ref="A51:G51"/>
    <mergeCell ref="A43:C43"/>
    <mergeCell ref="B45:C45"/>
    <mergeCell ref="A46:C46"/>
    <mergeCell ref="G37:G40"/>
    <mergeCell ref="C37:C38"/>
    <mergeCell ref="F35:G35"/>
    <mergeCell ref="E36:G36"/>
    <mergeCell ref="A27:C27"/>
    <mergeCell ref="B28:C28"/>
    <mergeCell ref="A26:C26"/>
    <mergeCell ref="A34:C34"/>
    <mergeCell ref="B35:C3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azriel</dc:creator>
  <cp:lastModifiedBy>azriel</cp:lastModifiedBy>
  <dcterms:created xsi:type="dcterms:W3CDTF">2020-01-20T04:47:06Z</dcterms:created>
  <dcterms:modified xsi:type="dcterms:W3CDTF">2020-01-22T09:11:16Z</dcterms:modified>
</cp:coreProperties>
</file>