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21C219CF-3656-4870-9E53-4C6AAFC298DF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Sheet1" sheetId="2" r:id="rId1"/>
    <sheet name="Car ID,Make,Make (Full Name),Mo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M28" i="1" l="1"/>
  <c r="M21" i="1"/>
  <c r="M33" i="1"/>
  <c r="M34" i="1"/>
  <c r="M26" i="1"/>
  <c r="M19" i="1"/>
  <c r="M32" i="1"/>
  <c r="M24" i="1"/>
  <c r="M25" i="1"/>
  <c r="M48" i="1"/>
  <c r="M39" i="1"/>
  <c r="M52" i="1"/>
  <c r="M42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7" i="1"/>
  <c r="M45" i="1"/>
  <c r="M9" i="1"/>
  <c r="M17" i="1"/>
  <c r="M49" i="1"/>
  <c r="M30" i="1"/>
  <c r="M31" i="1"/>
  <c r="M40" i="1"/>
  <c r="M51" i="1"/>
  <c r="M12" i="1"/>
  <c r="M16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G32" i="1"/>
  <c r="I32" i="1" s="1"/>
  <c r="G50" i="1"/>
  <c r="I50" i="1" s="1"/>
  <c r="G8" i="1"/>
  <c r="I8" i="1" s="1"/>
  <c r="G20" i="1"/>
  <c r="I20" i="1" s="1"/>
  <c r="G23" i="1"/>
  <c r="I23" i="1" s="1"/>
  <c r="F28" i="1"/>
  <c r="G28" i="1" s="1"/>
  <c r="I28" i="1" s="1"/>
  <c r="F21" i="1"/>
  <c r="G21" i="1" s="1"/>
  <c r="I21" i="1" s="1"/>
  <c r="F33" i="1"/>
  <c r="G33" i="1" s="1"/>
  <c r="I33" i="1" s="1"/>
  <c r="F34" i="1"/>
  <c r="G34" i="1" s="1"/>
  <c r="I34" i="1" s="1"/>
  <c r="F26" i="1"/>
  <c r="G26" i="1" s="1"/>
  <c r="I26" i="1" s="1"/>
  <c r="F19" i="1"/>
  <c r="G19" i="1" s="1"/>
  <c r="I19" i="1" s="1"/>
  <c r="F32" i="1"/>
  <c r="F24" i="1"/>
  <c r="G24" i="1" s="1"/>
  <c r="I24" i="1" s="1"/>
  <c r="F25" i="1"/>
  <c r="G25" i="1" s="1"/>
  <c r="I25" i="1" s="1"/>
  <c r="F48" i="1"/>
  <c r="G48" i="1" s="1"/>
  <c r="I48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F36" i="1"/>
  <c r="G36" i="1" s="1"/>
  <c r="I36" i="1" s="1"/>
  <c r="F13" i="1"/>
  <c r="G13" i="1" s="1"/>
  <c r="I13" i="1" s="1"/>
  <c r="F7" i="1"/>
  <c r="G7" i="1" s="1"/>
  <c r="I7" i="1" s="1"/>
  <c r="F2" i="1"/>
  <c r="G2" i="1" s="1"/>
  <c r="I2" i="1" s="1"/>
  <c r="F5" i="1"/>
  <c r="G5" i="1" s="1"/>
  <c r="I5" i="1" s="1"/>
  <c r="F4" i="1"/>
  <c r="G4" i="1" s="1"/>
  <c r="I4" i="1" s="1"/>
  <c r="F15" i="1"/>
  <c r="G15" i="1" s="1"/>
  <c r="I15" i="1" s="1"/>
  <c r="F8" i="1"/>
  <c r="F20" i="1"/>
  <c r="F6" i="1"/>
  <c r="G6" i="1" s="1"/>
  <c r="I6" i="1" s="1"/>
  <c r="F46" i="1"/>
  <c r="G46" i="1" s="1"/>
  <c r="I46" i="1" s="1"/>
  <c r="F27" i="1"/>
  <c r="G27" i="1" s="1"/>
  <c r="I27" i="1" s="1"/>
  <c r="F45" i="1"/>
  <c r="G45" i="1" s="1"/>
  <c r="I45" i="1" s="1"/>
  <c r="F9" i="1"/>
  <c r="G9" i="1" s="1"/>
  <c r="I9" i="1" s="1"/>
  <c r="F17" i="1"/>
  <c r="G17" i="1" s="1"/>
  <c r="I17" i="1" s="1"/>
  <c r="F49" i="1"/>
  <c r="G49" i="1" s="1"/>
  <c r="I49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2" i="1"/>
  <c r="G12" i="1" s="1"/>
  <c r="I12" i="1" s="1"/>
  <c r="F16" i="1"/>
  <c r="G16" i="1" s="1"/>
  <c r="I16" i="1" s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G29" i="1" s="1"/>
  <c r="I29" i="1" s="1"/>
  <c r="F38" i="1"/>
  <c r="G38" i="1" s="1"/>
  <c r="I38" i="1" s="1"/>
  <c r="F14" i="1"/>
  <c r="G14" i="1" s="1"/>
  <c r="I14" i="1" s="1"/>
  <c r="F11" i="1"/>
  <c r="G11" i="1" s="1"/>
  <c r="I11" i="1" s="1"/>
  <c r="F3" i="1"/>
  <c r="G3" i="1" s="1"/>
  <c r="I3" i="1" s="1"/>
  <c r="F23" i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37" i="1"/>
  <c r="G37" i="1" s="1"/>
  <c r="I37" i="1" s="1"/>
  <c r="E11" i="1"/>
  <c r="E3" i="1"/>
  <c r="D28" i="1"/>
  <c r="D21" i="1"/>
  <c r="D33" i="1"/>
  <c r="D34" i="1"/>
  <c r="D26" i="1"/>
  <c r="E26" i="1" s="1"/>
  <c r="D19" i="1"/>
  <c r="E19" i="1" s="1"/>
  <c r="D32" i="1"/>
  <c r="E32" i="1" s="1"/>
  <c r="D24" i="1"/>
  <c r="E24" i="1" s="1"/>
  <c r="D25" i="1"/>
  <c r="D48" i="1"/>
  <c r="D39" i="1"/>
  <c r="E39" i="1" s="1"/>
  <c r="D52" i="1"/>
  <c r="E52" i="1" s="1"/>
  <c r="D42" i="1"/>
  <c r="E42" i="1" s="1"/>
  <c r="D47" i="1"/>
  <c r="E47" i="1" s="1"/>
  <c r="D50" i="1"/>
  <c r="E50" i="1" s="1"/>
  <c r="D36" i="1"/>
  <c r="E36" i="1" s="1"/>
  <c r="D13" i="1"/>
  <c r="E13" i="1" s="1"/>
  <c r="D7" i="1"/>
  <c r="D2" i="1"/>
  <c r="E2" i="1" s="1"/>
  <c r="D5" i="1"/>
  <c r="D4" i="1"/>
  <c r="E4" i="1" s="1"/>
  <c r="D15" i="1"/>
  <c r="E15" i="1" s="1"/>
  <c r="D8" i="1"/>
  <c r="E8" i="1" s="1"/>
  <c r="D20" i="1"/>
  <c r="E20" i="1" s="1"/>
  <c r="D6" i="1"/>
  <c r="D46" i="1"/>
  <c r="E46" i="1" s="1"/>
  <c r="D27" i="1"/>
  <c r="E27" i="1" s="1"/>
  <c r="D45" i="1"/>
  <c r="E45" i="1" s="1"/>
  <c r="D9" i="1"/>
  <c r="E9" i="1" s="1"/>
  <c r="D17" i="1"/>
  <c r="E17" i="1" s="1"/>
  <c r="D49" i="1"/>
  <c r="E49" i="1" s="1"/>
  <c r="D30" i="1"/>
  <c r="E30" i="1" s="1"/>
  <c r="D31" i="1"/>
  <c r="E31" i="1" s="1"/>
  <c r="D40" i="1"/>
  <c r="E40" i="1" s="1"/>
  <c r="D51" i="1"/>
  <c r="E51" i="1" s="1"/>
  <c r="D12" i="1"/>
  <c r="E12" i="1" s="1"/>
  <c r="D16" i="1"/>
  <c r="E16" i="1" s="1"/>
  <c r="D22" i="1"/>
  <c r="E22" i="1" s="1"/>
  <c r="D18" i="1"/>
  <c r="E18" i="1" s="1"/>
  <c r="D53" i="1"/>
  <c r="E53" i="1" s="1"/>
  <c r="D10" i="1"/>
  <c r="D29" i="1"/>
  <c r="D38" i="1"/>
  <c r="D14" i="1"/>
  <c r="E14" i="1" s="1"/>
  <c r="D11" i="1"/>
  <c r="D3" i="1"/>
  <c r="D23" i="1"/>
  <c r="E23" i="1" s="1"/>
  <c r="D35" i="1"/>
  <c r="E35" i="1" s="1"/>
  <c r="D43" i="1"/>
  <c r="E43" i="1" s="1"/>
  <c r="D44" i="1"/>
  <c r="D41" i="1"/>
  <c r="D37" i="1"/>
  <c r="B28" i="1"/>
  <c r="C28" i="1" s="1"/>
  <c r="B21" i="1"/>
  <c r="C21" i="1" s="1"/>
  <c r="B33" i="1"/>
  <c r="C33" i="1" s="1"/>
  <c r="B34" i="1"/>
  <c r="C34" i="1" s="1"/>
  <c r="B26" i="1"/>
  <c r="C26" i="1" s="1"/>
  <c r="B19" i="1"/>
  <c r="C19" i="1" s="1"/>
  <c r="B32" i="1"/>
  <c r="C32" i="1" s="1"/>
  <c r="B24" i="1"/>
  <c r="C24" i="1" s="1"/>
  <c r="B25" i="1"/>
  <c r="C25" i="1" s="1"/>
  <c r="B48" i="1"/>
  <c r="C48" i="1" s="1"/>
  <c r="B39" i="1"/>
  <c r="C39" i="1" s="1"/>
  <c r="B52" i="1"/>
  <c r="C52" i="1" s="1"/>
  <c r="B42" i="1"/>
  <c r="C42" i="1" s="1"/>
  <c r="B47" i="1"/>
  <c r="C47" i="1" s="1"/>
  <c r="B50" i="1"/>
  <c r="C50" i="1" s="1"/>
  <c r="B36" i="1"/>
  <c r="C36" i="1" s="1"/>
  <c r="B13" i="1"/>
  <c r="C13" i="1" s="1"/>
  <c r="B7" i="1"/>
  <c r="C7" i="1" s="1"/>
  <c r="B2" i="1"/>
  <c r="C2" i="1" s="1"/>
  <c r="B5" i="1"/>
  <c r="C5" i="1" s="1"/>
  <c r="B4" i="1"/>
  <c r="C4" i="1" s="1"/>
  <c r="B15" i="1"/>
  <c r="C15" i="1" s="1"/>
  <c r="B8" i="1"/>
  <c r="C8" i="1" s="1"/>
  <c r="B20" i="1"/>
  <c r="C20" i="1" s="1"/>
  <c r="B6" i="1"/>
  <c r="C6" i="1" s="1"/>
  <c r="B46" i="1"/>
  <c r="C46" i="1" s="1"/>
  <c r="B27" i="1"/>
  <c r="C27" i="1" s="1"/>
  <c r="B45" i="1"/>
  <c r="C45" i="1" s="1"/>
  <c r="B9" i="1"/>
  <c r="C9" i="1" s="1"/>
  <c r="B17" i="1"/>
  <c r="C17" i="1" s="1"/>
  <c r="B49" i="1"/>
  <c r="C49" i="1" s="1"/>
  <c r="B30" i="1"/>
  <c r="C30" i="1" s="1"/>
  <c r="B31" i="1"/>
  <c r="C31" i="1" s="1"/>
  <c r="B40" i="1"/>
  <c r="C40" i="1" s="1"/>
  <c r="B51" i="1"/>
  <c r="C51" i="1" s="1"/>
  <c r="B12" i="1"/>
  <c r="C12" i="1" s="1"/>
  <c r="B16" i="1"/>
  <c r="C16" i="1" s="1"/>
  <c r="B22" i="1"/>
  <c r="C22" i="1" s="1"/>
  <c r="B18" i="1"/>
  <c r="C18" i="1" s="1"/>
  <c r="B53" i="1"/>
  <c r="C53" i="1" s="1"/>
  <c r="B10" i="1"/>
  <c r="C10" i="1" s="1"/>
  <c r="B29" i="1"/>
  <c r="C29" i="1" s="1"/>
  <c r="B38" i="1"/>
  <c r="C38" i="1" s="1"/>
  <c r="B14" i="1"/>
  <c r="C14" i="1" s="1"/>
  <c r="B11" i="1"/>
  <c r="C11" i="1" s="1"/>
  <c r="B3" i="1"/>
  <c r="C3" i="1" s="1"/>
  <c r="B23" i="1"/>
  <c r="C23" i="1" s="1"/>
  <c r="B35" i="1"/>
  <c r="C35" i="1" s="1"/>
  <c r="B43" i="1"/>
  <c r="C43" i="1" s="1"/>
  <c r="B44" i="1"/>
  <c r="C44" i="1" s="1"/>
  <c r="B41" i="1"/>
  <c r="C41" i="1" s="1"/>
  <c r="B37" i="1"/>
  <c r="C37" i="1" s="1"/>
  <c r="N38" i="1" l="1"/>
  <c r="N41" i="1"/>
  <c r="N33" i="1"/>
  <c r="N44" i="1"/>
  <c r="N29" i="1"/>
  <c r="N7" i="1"/>
  <c r="N48" i="1"/>
  <c r="N21" i="1"/>
  <c r="N10" i="1"/>
  <c r="N6" i="1"/>
  <c r="N25" i="1"/>
  <c r="N28" i="1"/>
  <c r="N37" i="1"/>
  <c r="N5" i="1"/>
  <c r="N34" i="1"/>
  <c r="N12" i="1"/>
  <c r="N52" i="1"/>
  <c r="N27" i="1"/>
  <c r="N39" i="1"/>
  <c r="N40" i="1"/>
  <c r="N43" i="1"/>
  <c r="N31" i="1"/>
  <c r="N13" i="1"/>
  <c r="E41" i="1"/>
  <c r="E7" i="1"/>
  <c r="E48" i="1"/>
  <c r="N35" i="1"/>
  <c r="N30" i="1"/>
  <c r="N20" i="1"/>
  <c r="E44" i="1"/>
  <c r="E29" i="1"/>
  <c r="E6" i="1"/>
  <c r="E25" i="1"/>
  <c r="N23" i="1"/>
  <c r="N18" i="1"/>
  <c r="N49" i="1"/>
  <c r="N8" i="1"/>
  <c r="N50" i="1"/>
  <c r="N32" i="1"/>
  <c r="N45" i="1"/>
  <c r="N51" i="1"/>
  <c r="E5" i="1"/>
  <c r="N46" i="1"/>
  <c r="E38" i="1"/>
  <c r="N53" i="1"/>
  <c r="N24" i="1"/>
  <c r="E10" i="1"/>
  <c r="N3" i="1"/>
  <c r="N22" i="1"/>
  <c r="N17" i="1"/>
  <c r="N15" i="1"/>
  <c r="N47" i="1"/>
  <c r="N19" i="1"/>
  <c r="N14" i="1"/>
  <c r="N2" i="1"/>
  <c r="N36" i="1"/>
  <c r="N11" i="1"/>
  <c r="N16" i="1"/>
  <c r="N9" i="1"/>
  <c r="N4" i="1"/>
  <c r="N42" i="1"/>
  <c r="N26" i="1"/>
</calcChain>
</file>

<file path=xl/sharedStrings.xml><?xml version="1.0" encoding="utf-8"?>
<sst xmlns="http://schemas.openxmlformats.org/spreadsheetml/2006/main" count="309" uniqueCount="125">
  <si>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</si>
  <si>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</si>
  <si>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</si>
  <si>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</si>
  <si>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</si>
  <si>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</si>
  <si>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</si>
  <si>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</si>
  <si>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</si>
  <si>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</si>
  <si>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</si>
  <si>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</si>
  <si>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</si>
  <si>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</si>
  <si>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</si>
  <si>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</si>
  <si>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</si>
  <si>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</si>
  <si>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</si>
  <si>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</si>
  <si>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</si>
  <si>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</si>
  <si>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</si>
  <si>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</si>
  <si>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</si>
  <si>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</si>
  <si>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</si>
  <si>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</si>
  <si>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</si>
  <si>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</si>
  <si>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</si>
  <si>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</si>
  <si>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</si>
  <si>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</si>
  <si>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</si>
  <si>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</si>
  <si>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</si>
  <si>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</si>
  <si>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</si>
  <si>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</si>
  <si>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</si>
  <si>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</si>
  <si>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</si>
  <si>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</si>
  <si>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</si>
  <si>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</si>
  <si>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</si>
  <si>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</si>
  <si>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</si>
  <si>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</si>
  <si>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</si>
  <si>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</si>
  <si>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</si>
  <si>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</si>
  <si>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</si>
  <si>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</si>
  <si>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</si>
  <si>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</si>
  <si>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</si>
  <si>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</si>
  <si>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</si>
  <si>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</si>
  <si>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</si>
  <si>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</si>
  <si>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</si>
  <si>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</si>
  <si>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</si>
  <si>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</si>
  <si>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</si>
  <si>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</si>
  <si>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</si>
  <si>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</si>
  <si>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</si>
  <si>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</si>
  <si>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</si>
  <si>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</si>
  <si>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</si>
  <si>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</si>
  <si>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</si>
  <si>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</si>
  <si>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</si>
  <si>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</si>
  <si>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</si>
  <si>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</si>
  <si>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</si>
  <si>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HY</t>
  </si>
  <si>
    <t>HO</t>
  </si>
  <si>
    <t>TY</t>
  </si>
  <si>
    <t>GM</t>
  </si>
  <si>
    <t>CR</t>
  </si>
  <si>
    <t>FORD</t>
  </si>
  <si>
    <t>HYUNDAI</t>
  </si>
  <si>
    <t>HONDA</t>
  </si>
  <si>
    <t>CHRYSLER</t>
  </si>
  <si>
    <t>GENERAL MOTORS</t>
  </si>
  <si>
    <t>TOYOTA</t>
  </si>
  <si>
    <t>CAM</t>
  </si>
  <si>
    <t>Camrey</t>
  </si>
  <si>
    <t>ELA</t>
  </si>
  <si>
    <t>Elantra</t>
  </si>
  <si>
    <t>FCS</t>
  </si>
  <si>
    <t>Focus</t>
  </si>
  <si>
    <t xml:space="preserve">CMR </t>
  </si>
  <si>
    <t>Camero</t>
  </si>
  <si>
    <t>COR</t>
  </si>
  <si>
    <t>Corola</t>
  </si>
  <si>
    <t>CAR</t>
  </si>
  <si>
    <t>Caravan</t>
  </si>
  <si>
    <t>CIV</t>
  </si>
  <si>
    <t>Civic</t>
  </si>
  <si>
    <t xml:space="preserve">MTG </t>
  </si>
  <si>
    <t>Mustang</t>
  </si>
  <si>
    <t>ODY</t>
  </si>
  <si>
    <t>Odyssey</t>
  </si>
  <si>
    <t xml:space="preserve">PTC </t>
  </si>
  <si>
    <t>PT Cruiser</t>
  </si>
  <si>
    <t>SLV</t>
  </si>
  <si>
    <t>Silverado</t>
  </si>
  <si>
    <t>HO01OODY040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</si>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</sst>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43" fontId="18" fillId="40" borderId="0" xfId="1" applyFont="1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16" fillId="47" borderId="0" xfId="0" applyFont="1" applyFill="1" applyAlignment="1">
      <alignment wrapText="1"/>
    </xf>
    <xf numFmtId="43" fontId="16" fillId="47" borderId="0" xfId="1" applyFont="1" applyFill="1" applyAlignment="1">
      <alignment wrapText="1"/>
    </xf>
    <xf numFmtId="0" fontId="0" fillId="48" borderId="0" xfId="0" applyFill="1" applyAlignment="1">
      <alignment horizontal="left"/>
    </xf>
    <xf numFmtId="0" fontId="0" fillId="49" borderId="0" xfId="0" applyNumberFormat="1" applyFill="1"/>
    <xf numFmtId="0" fontId="0" fillId="50" borderId="0" xfId="0" applyFill="1"/>
    <xf numFmtId="0" fontId="0" fillId="51" borderId="0" xfId="0" applyFill="1"/>
    <xf numFmtId="0" fontId="0" fillId="40" borderId="0" xfId="0" applyFill="1" applyAlignment="1">
      <alignment horizontal="left"/>
    </xf>
    <xf numFmtId="0" fontId="0" fillId="4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fill>
        <patternFill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7" tint="0.59999389629810485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00FFCC"/>
        </patternFill>
      </fill>
    </dxf>
    <dxf>
      <fill>
        <patternFill patternType="solid">
          <bgColor rgb="FF00FFCC"/>
        </patternFill>
      </fill>
    </dxf>
    <dxf>
      <fill>
        <patternFill patternType="solid">
          <bgColor rgb="FF00FFCC"/>
        </patternFill>
      </fill>
    </dxf>
    <dxf>
      <fill>
        <patternFill patternType="solid">
          <bgColor rgb="FF00FFCC"/>
        </patternFill>
      </fill>
    </dxf>
    <dxf>
      <fill>
        <patternFill patternType="solid">
          <bgColor rgb="FF00FFCC"/>
        </patternFill>
      </fill>
    </dxf>
    <dxf>
      <fill>
        <patternFill patternType="solid">
          <bgColor rgb="FF00FFCC"/>
        </patternFill>
      </fill>
    </dxf>
    <dxf>
      <fill>
        <patternFill patternType="solid">
          <bgColor rgb="FF00FFCC"/>
        </patternFill>
      </fill>
    </dxf>
  </dxfs>
  <tableStyles count="0" defaultTableStyle="TableStyleMedium2" defaultPivotStyle="PivotStyleLight16"/>
  <colors>
    <mruColors>
      <color rgb="FF00FFCC"/>
      <color rgb="FF336699"/>
      <color rgb="FF99FF33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C-4264-BCD2-767AD37A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741568"/>
        <c:axId val="1999161376"/>
      </c:barChart>
      <c:catAx>
        <c:axId val="18517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61376"/>
        <c:crosses val="autoZero"/>
        <c:auto val="1"/>
        <c:lblAlgn val="ctr"/>
        <c:lblOffset val="100"/>
        <c:noMultiLvlLbl val="0"/>
      </c:catAx>
      <c:valAx>
        <c:axId val="19991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Miles vs Age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3173665791776"/>
          <c:y val="0.17634259259259263"/>
          <c:w val="0.7903493000874890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ID,Make,Make (Full Name),Mo'!$H$1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'Car ID,Make,Make (Full Name),Mo'!$G$2:$G$67</c:f>
              <c:strCache>
                <c:ptCount val="66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5">
                  <c:v>Camrey</c:v>
                </c:pt>
                <c:pt idx="56">
                  <c:v>Caravan</c:v>
                </c:pt>
                <c:pt idx="57">
                  <c:v>Civic</c:v>
                </c:pt>
                <c:pt idx="58">
                  <c:v>Camero</c:v>
                </c:pt>
                <c:pt idx="59">
                  <c:v>Corola</c:v>
                </c:pt>
                <c:pt idx="60">
                  <c:v>Elantra</c:v>
                </c:pt>
                <c:pt idx="61">
                  <c:v>Focus</c:v>
                </c:pt>
                <c:pt idx="62">
                  <c:v>Mustang</c:v>
                </c:pt>
                <c:pt idx="63">
                  <c:v>Odyssey</c:v>
                </c:pt>
                <c:pt idx="64">
                  <c:v>PT Cruiser</c:v>
                </c:pt>
                <c:pt idx="65">
                  <c:v>Silverado</c:v>
                </c:pt>
              </c:strCache>
            </c:strRef>
          </c:xVal>
          <c:yVal>
            <c:numRef>
              <c:f>'Car ID,Make,Make (Full Name),Mo'!$H$2:$H$67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0-4DBF-9E64-74F810CA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48000"/>
        <c:axId val="1968771328"/>
      </c:scatterChart>
      <c:valAx>
        <c:axId val="19815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71328"/>
        <c:crosses val="autoZero"/>
        <c:crossBetween val="midCat"/>
      </c:valAx>
      <c:valAx>
        <c:axId val="19687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4</xdr:row>
      <xdr:rowOff>38100</xdr:rowOff>
    </xdr:from>
    <xdr:to>
      <xdr:col>10</xdr:col>
      <xdr:colOff>606425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EFC66-71D6-4649-9ABA-633B1DE4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579880</xdr:colOff>
      <xdr:row>56</xdr:row>
      <xdr:rowOff>40299</xdr:rowOff>
    </xdr:from>
    <xdr:to>
      <xdr:col>12</xdr:col>
      <xdr:colOff>152900</xdr:colOff>
      <xdr:row>72</xdr:row>
      <xdr:rowOff>16485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1E2B6-7559-4E78-BA95-D3977CA7B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6.526387847225" createdVersion="6" refreshedVersion="6" minRefreshableVersion="3" recordCount="52" xr:uid="{00000000-000A-0000-FFFF-FFFF02000000}">
  <cacheSource type="worksheet">
    <worksheetSource ref="A1:N53" sheet="Car ID,Make,Make (Full Name),Mo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Yes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es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es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es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es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es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es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es"/>
    <s v="FD09FCSBLA008"/>
  </r>
  <r>
    <s v="FD13FCS009"/>
    <s v="FD"/>
    <s v="FORD"/>
    <s v="FCS"/>
    <s v="Focus"/>
    <s v="13"/>
    <n v="10"/>
    <n v="27637.1"/>
    <n v="2763.71"/>
    <s v="Black"/>
    <x v="0"/>
    <n v="75000"/>
    <s v="Yes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es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es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es"/>
    <s v="FD13FCSBLA012"/>
  </r>
  <r>
    <s v="FD13FCS013"/>
    <s v="FD"/>
    <s v="FORD"/>
    <s v="FCS"/>
    <s v="Focus"/>
    <s v="13"/>
    <n v="10"/>
    <n v="13682.9"/>
    <n v="1368.29"/>
    <s v="Black"/>
    <x v="9"/>
    <n v="75000"/>
    <s v="Yes"/>
    <s v="FD13FCSBLA013"/>
  </r>
  <r>
    <s v="GM09CMR014"/>
    <s v="GM"/>
    <s v="GENERAL MOTORS"/>
    <s v="CMR"/>
    <s v="Civic"/>
    <s v="09"/>
    <n v="14"/>
    <n v="28464.799999999999"/>
    <n v="2033.2"/>
    <s v="White"/>
    <x v="10"/>
    <n v="100000"/>
    <s v="Yes"/>
    <s v="GM09CMRWHI014"/>
  </r>
  <r>
    <s v="GM12CMR015"/>
    <s v="GM"/>
    <s v="GENERAL MOTORS"/>
    <s v="CMR"/>
    <s v="Civic"/>
    <s v="12"/>
    <n v="11"/>
    <n v="19421.099999999999"/>
    <n v="1765.5545454545454"/>
    <s v="Black"/>
    <x v="11"/>
    <n v="100000"/>
    <s v="Yes"/>
    <s v="GM12CMRBLA015"/>
  </r>
  <r>
    <s v="GM14CMR016"/>
    <s v="GM"/>
    <s v="GENERAL MOTORS"/>
    <s v="CMR"/>
    <s v="Civic"/>
    <s v="14"/>
    <n v="9"/>
    <n v="14289.6"/>
    <n v="1587.7333333333333"/>
    <s v="White"/>
    <x v="12"/>
    <n v="100000"/>
    <s v="Yes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Yes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Yes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Yes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Yes"/>
    <s v="TY98CAMBLA021"/>
  </r>
  <r>
    <s v="TY00CAM022"/>
    <s v="TY"/>
    <s v="TOYOTA"/>
    <s v="CAM"/>
    <s v="Camrey"/>
    <s v="00"/>
    <n v="23"/>
    <n v="85928"/>
    <n v="3736"/>
    <s v="Green"/>
    <x v="4"/>
    <n v="100000"/>
    <s v="Yes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Yes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Yes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Yes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Yes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Yes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Yes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Yes"/>
    <s v="TY12CAMBLU029"/>
  </r>
  <r>
    <s v="HO99CIV030"/>
    <s v="HO"/>
    <s v="HONDA"/>
    <s v="CIV"/>
    <s v="Civic"/>
    <s v="99"/>
    <n v="24"/>
    <n v="82374"/>
    <n v="3432.25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Yes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Yes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Yes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Yes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Yes"/>
    <s v="HO12CIVBLA035"/>
  </r>
  <r>
    <s v="HO13CIV036"/>
    <s v="HO"/>
    <s v="HONDA"/>
    <s v="CIV"/>
    <s v="Civic"/>
    <s v="13"/>
    <n v="10"/>
    <n v="13867.6"/>
    <n v="1386.76"/>
    <s v="Black"/>
    <x v="14"/>
    <n v="75000"/>
    <s v="Yes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Yes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Yes"/>
    <s v="HO07ODYBLA038"/>
  </r>
  <r>
    <s v="HO08ODY039"/>
    <s v="HO"/>
    <s v="HONDA"/>
    <s v="ODY"/>
    <s v="Odyssey"/>
    <s v="08"/>
    <n v="15"/>
    <n v="42504.6"/>
    <n v="2833.64"/>
    <s v="White"/>
    <x v="9"/>
    <n v="100000"/>
    <s v="Yes"/>
    <s v="HO08ODYWHI039"/>
  </r>
  <r>
    <s v="HO01OODY040"/>
    <s v="HO"/>
    <s v="HONDA"/>
    <s v="OOD"/>
    <s v="Odyssey"/>
    <s v="01"/>
    <n v="22"/>
    <n v="68658.899999999994"/>
    <n v="3120.8590909090908"/>
    <s v="Black"/>
    <x v="0"/>
    <n v="100000"/>
    <s v="Yes"/>
    <s v="HO01OODBLA040"/>
  </r>
  <r>
    <s v="HO14ODY041"/>
    <s v="HO"/>
    <s v="HONDA"/>
    <s v="ODY"/>
    <s v="Odyssey"/>
    <s v="14"/>
    <n v="9"/>
    <n v="3708.1"/>
    <n v="412.01111111111112"/>
    <s v="Black"/>
    <x v="1"/>
    <n v="100000"/>
    <s v="Yes"/>
    <s v="HO14ODYBLA041"/>
  </r>
  <r>
    <s v="CR04PTC042"/>
    <s v="CR"/>
    <s v="CHRYSLER"/>
    <s v="PTC"/>
    <s v="Odyssey"/>
    <s v="04"/>
    <n v="19"/>
    <n v="64542"/>
    <n v="3396.9473684210525"/>
    <s v="Blue"/>
    <x v="0"/>
    <n v="75000"/>
    <s v="Yes"/>
    <s v="CR04PTCBLU042"/>
  </r>
  <r>
    <s v="CR07PTC043"/>
    <s v="CR"/>
    <s v="CHRYSLER"/>
    <s v="PTC"/>
    <s v="Odyssey"/>
    <s v="07"/>
    <n v="16"/>
    <n v="42074.2"/>
    <n v="2629.6374999999998"/>
    <s v="Green"/>
    <x v="16"/>
    <n v="75000"/>
    <s v="Yes"/>
    <s v="CR07PTCGRE043"/>
  </r>
  <r>
    <s v="CR11PTC044"/>
    <s v="CR"/>
    <s v="CHRYSLER"/>
    <s v="PTC"/>
    <s v="Odyssey"/>
    <s v="11"/>
    <n v="12"/>
    <n v="27394.2"/>
    <n v="2282.85"/>
    <s v="Black"/>
    <x v="8"/>
    <n v="75000"/>
    <s v="Yes"/>
    <s v="CR11PTCBLA044"/>
  </r>
  <r>
    <s v="CR99CAR045"/>
    <s v="CR"/>
    <s v="CHRYSLER"/>
    <s v="CAR"/>
    <s v="Caravan"/>
    <s v="99"/>
    <n v="24"/>
    <n v="79420.600000000006"/>
    <n v="3309.1916666666671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358.3956521739133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817.2210526315789"/>
    <s v="White"/>
    <x v="11"/>
    <n v="75000"/>
    <s v="Yes"/>
    <s v="CR04CARWHI047"/>
  </r>
  <r>
    <s v="CR04CAR048"/>
    <s v="CR"/>
    <s v="CHRYSLER"/>
    <s v="CAR"/>
    <s v="Caravan"/>
    <s v="04"/>
    <n v="19"/>
    <n v="52699.4"/>
    <n v="2773.6526315789474"/>
    <s v="Red"/>
    <x v="11"/>
    <n v="75000"/>
    <s v="Yes"/>
    <s v="CR04CARRED048"/>
  </r>
  <r>
    <s v="HY11ELA049"/>
    <s v="HY"/>
    <s v="HYUNDAI"/>
    <s v="ELA"/>
    <s v="Elantra"/>
    <s v="11"/>
    <n v="12"/>
    <n v="29102.3"/>
    <n v="2425.1916666666666"/>
    <s v="Black"/>
    <x v="12"/>
    <n v="100000"/>
    <s v="Yes"/>
    <s v="HY11ELABLA049"/>
  </r>
  <r>
    <s v="HY12ELA050"/>
    <s v="HY"/>
    <s v="HYUNDAI"/>
    <s v="ELA"/>
    <s v="Elantra"/>
    <s v="12"/>
    <n v="11"/>
    <n v="22282"/>
    <n v="2025.6363636363637"/>
    <s v="Blue"/>
    <x v="1"/>
    <n v="100000"/>
    <s v="Yes"/>
    <s v="HY12ELABLU050"/>
  </r>
  <r>
    <s v="HY13ELA051"/>
    <s v="HY"/>
    <s v="HYUNDAI"/>
    <s v="ELA"/>
    <s v="Elantra"/>
    <s v="13"/>
    <n v="10"/>
    <n v="20223.900000000001"/>
    <n v="2022.39"/>
    <s v="Black"/>
    <x v="6"/>
    <n v="100000"/>
    <s v="Yes"/>
    <s v="HY13ELABLA051"/>
  </r>
  <r>
    <s v="HY13ELA052"/>
    <s v="HY"/>
    <s v="HYUNDAI"/>
    <s v="ELA"/>
    <s v="Elantra"/>
    <s v="13"/>
    <n v="10"/>
    <n v="22188.5"/>
    <n v="2218.85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formats count="12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0" type="button" dataOnly="0" labelOnly="1" outline="0" axis="axisRow" fieldPosition="0"/>
    </format>
    <format dxfId="22">
      <pivotArea dataOnly="0" labelOnly="1" fieldPosition="0">
        <references count="1">
          <reference field="10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5">
      <pivotArea dataOnly="0" fieldPosition="0">
        <references count="1">
          <reference field="10" count="0"/>
        </references>
      </pivotArea>
    </format>
    <format dxfId="14">
      <pivotArea collapsedLevelsAreSubtotals="1" fieldPosition="0">
        <references count="1">
          <reference field="10" count="0"/>
        </references>
      </pivotArea>
    </format>
    <format dxfId="10">
      <pivotArea field="10" type="button" dataOnly="0" labelOnly="1" outline="0" axis="axisRow" fieldPosition="0"/>
    </format>
    <format dxfId="7">
      <pivotArea dataOnly="0" labelOnly="1" outline="0" axis="axisValues" fieldPosition="0"/>
    </format>
    <format dxfId="3">
      <pivotArea grandRow="1" outline="0" collapsedLevelsAreSubtotals="1" fieldPosition="0"/>
    </format>
    <format dxfId="1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opLeftCell="A2" workbookViewId="0">
      <selection activeCell="M16" sqref="M16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s="20" customFormat="1" x14ac:dyDescent="0.35">
      <c r="A3" s="21" t="s">
        <v>122</v>
      </c>
      <c r="B3" s="21" t="s">
        <v>124</v>
      </c>
    </row>
    <row r="4" spans="1:2" x14ac:dyDescent="0.35">
      <c r="A4" s="18" t="s">
        <v>41</v>
      </c>
      <c r="B4" s="19">
        <v>144647.69999999998</v>
      </c>
    </row>
    <row r="5" spans="1:2" x14ac:dyDescent="0.35">
      <c r="A5" s="18" t="s">
        <v>50</v>
      </c>
      <c r="B5" s="19">
        <v>150656.40000000002</v>
      </c>
    </row>
    <row r="6" spans="1:2" x14ac:dyDescent="0.35">
      <c r="A6" s="18" t="s">
        <v>26</v>
      </c>
      <c r="B6" s="19">
        <v>154427.9</v>
      </c>
    </row>
    <row r="7" spans="1:2" x14ac:dyDescent="0.35">
      <c r="A7" s="18" t="s">
        <v>58</v>
      </c>
      <c r="B7" s="19">
        <v>179986</v>
      </c>
    </row>
    <row r="8" spans="1:2" x14ac:dyDescent="0.35">
      <c r="A8" s="18" t="s">
        <v>29</v>
      </c>
      <c r="B8" s="19">
        <v>143640.70000000001</v>
      </c>
    </row>
    <row r="9" spans="1:2" x14ac:dyDescent="0.35">
      <c r="A9" s="18" t="s">
        <v>45</v>
      </c>
      <c r="B9" s="19">
        <v>135078.20000000001</v>
      </c>
    </row>
    <row r="10" spans="1:2" x14ac:dyDescent="0.35">
      <c r="A10" s="18" t="s">
        <v>24</v>
      </c>
      <c r="B10" s="19">
        <v>184693.8</v>
      </c>
    </row>
    <row r="11" spans="1:2" x14ac:dyDescent="0.35">
      <c r="A11" s="18" t="s">
        <v>22</v>
      </c>
      <c r="B11" s="19">
        <v>127731.3</v>
      </c>
    </row>
    <row r="12" spans="1:2" x14ac:dyDescent="0.35">
      <c r="A12" s="18" t="s">
        <v>19</v>
      </c>
      <c r="B12" s="19">
        <v>70964.899999999994</v>
      </c>
    </row>
    <row r="13" spans="1:2" x14ac:dyDescent="0.35">
      <c r="A13" s="18" t="s">
        <v>32</v>
      </c>
      <c r="B13" s="19">
        <v>65315</v>
      </c>
    </row>
    <row r="14" spans="1:2" x14ac:dyDescent="0.35">
      <c r="A14" s="18" t="s">
        <v>38</v>
      </c>
      <c r="B14" s="19">
        <v>138561.5</v>
      </c>
    </row>
    <row r="15" spans="1:2" x14ac:dyDescent="0.35">
      <c r="A15" s="18" t="s">
        <v>39</v>
      </c>
      <c r="B15" s="19">
        <v>141229.4</v>
      </c>
    </row>
    <row r="16" spans="1:2" x14ac:dyDescent="0.35">
      <c r="A16" s="18" t="s">
        <v>16</v>
      </c>
      <c r="B16" s="19">
        <v>305432.40000000002</v>
      </c>
    </row>
    <row r="17" spans="1:2" x14ac:dyDescent="0.35">
      <c r="A17" s="18" t="s">
        <v>52</v>
      </c>
      <c r="B17" s="19">
        <v>177713.9</v>
      </c>
    </row>
    <row r="18" spans="1:2" x14ac:dyDescent="0.35">
      <c r="A18" s="18" t="s">
        <v>43</v>
      </c>
      <c r="B18" s="19">
        <v>65964.899999999994</v>
      </c>
    </row>
    <row r="19" spans="1:2" x14ac:dyDescent="0.35">
      <c r="A19" s="18" t="s">
        <v>36</v>
      </c>
      <c r="B19" s="19">
        <v>130601.59999999999</v>
      </c>
    </row>
    <row r="20" spans="1:2" x14ac:dyDescent="0.35">
      <c r="A20" s="18" t="s">
        <v>34</v>
      </c>
      <c r="B20" s="19">
        <v>19341.7</v>
      </c>
    </row>
    <row r="21" spans="1:2" s="20" customFormat="1" x14ac:dyDescent="0.35">
      <c r="A21" s="22" t="s">
        <v>123</v>
      </c>
      <c r="B21" s="23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abSelected="1" zoomScale="88" zoomScaleNormal="130" workbookViewId="0">
      <selection activeCell="G71" sqref="G71"/>
    </sheetView>
  </sheetViews>
  <sheetFormatPr defaultRowHeight="14.5" x14ac:dyDescent="0.35"/>
  <cols>
    <col min="1" max="1" width="21.08984375" customWidth="1"/>
    <col min="2" max="2" width="17.36328125" customWidth="1"/>
    <col min="3" max="3" width="24.90625" customWidth="1"/>
    <col min="4" max="4" width="15.90625" customWidth="1"/>
    <col min="5" max="5" width="14.453125" customWidth="1"/>
    <col min="6" max="6" width="18.453125" customWidth="1"/>
    <col min="7" max="7" width="13.81640625" customWidth="1"/>
    <col min="8" max="8" width="17" style="1" customWidth="1"/>
    <col min="9" max="9" width="19.90625" style="1" customWidth="1"/>
    <col min="10" max="10" width="13.81640625" customWidth="1"/>
    <col min="11" max="11" width="12.90625" customWidth="1"/>
    <col min="12" max="12" width="13.6328125" customWidth="1"/>
    <col min="13" max="13" width="17.81640625" customWidth="1"/>
    <col min="14" max="14" width="20.6328125" customWidth="1"/>
  </cols>
  <sheetData>
    <row r="1" spans="1:14" s="16" customFormat="1" ht="29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</row>
    <row r="2" spans="1:14" x14ac:dyDescent="0.35">
      <c r="A2" s="2" t="s">
        <v>49</v>
      </c>
      <c r="B2" s="3" t="str">
        <f t="shared" ref="B2:B33" si="0">LEFT(A2,2)</f>
        <v>TY</v>
      </c>
      <c r="C2" s="4" t="str">
        <f t="shared" ref="C2:C33" si="1">VLOOKUP(B2,B$57:C$62,2)</f>
        <v>TOYOTA</v>
      </c>
      <c r="D2" s="5" t="str">
        <f t="shared" ref="D2:D33" si="2">MID(A2,5,3)</f>
        <v>CAM</v>
      </c>
      <c r="E2" s="6" t="str">
        <f t="shared" ref="E2:E20" si="3">VLOOKUP(D2,F$57:G$67,2)</f>
        <v>Camrey</v>
      </c>
      <c r="F2" s="7" t="str">
        <f t="shared" ref="F2:F33" si="4">MID(A2,3,2)</f>
        <v>96</v>
      </c>
      <c r="G2" s="8">
        <f t="shared" ref="G2:G33" si="5">IF(23-F2&lt;0,100-F2+23,23-F2)</f>
        <v>27</v>
      </c>
      <c r="H2" s="9">
        <v>114660.6</v>
      </c>
      <c r="I2" s="1">
        <f t="shared" ref="I2:I33" si="6">H2/G2</f>
        <v>4246.6888888888889</v>
      </c>
      <c r="J2" s="6" t="s">
        <v>21</v>
      </c>
      <c r="K2" s="10" t="s">
        <v>50</v>
      </c>
      <c r="L2" s="11">
        <v>100000</v>
      </c>
      <c r="M2" s="12" t="str">
        <f t="shared" ref="M2:M33" si="7">IF(H2&lt;=L2,"Yes","Not Covered")</f>
        <v>Not Covered</v>
      </c>
      <c r="N2" s="13" t="str">
        <f t="shared" ref="N2:N33" si="8">_xlfn.CONCAT(B2,F2,D2,UPPER(LEFT(J2,3)),RIGHT(A2,3))</f>
        <v>TY96CAMGRE020</v>
      </c>
    </row>
    <row r="3" spans="1:14" x14ac:dyDescent="0.35">
      <c r="A3" s="2" t="s">
        <v>78</v>
      </c>
      <c r="B3" s="3" t="str">
        <f t="shared" si="0"/>
        <v>CR</v>
      </c>
      <c r="C3" s="4" t="str">
        <f t="shared" si="1"/>
        <v>CHRYSLER</v>
      </c>
      <c r="D3" s="5" t="str">
        <f t="shared" si="2"/>
        <v>CAR</v>
      </c>
      <c r="E3" s="6" t="str">
        <f t="shared" si="3"/>
        <v>Caravan</v>
      </c>
      <c r="F3" s="7" t="str">
        <f t="shared" si="4"/>
        <v>04</v>
      </c>
      <c r="G3" s="8">
        <f t="shared" si="5"/>
        <v>19</v>
      </c>
      <c r="H3" s="9">
        <v>72527.199999999997</v>
      </c>
      <c r="I3" s="1">
        <f t="shared" si="6"/>
        <v>3817.2210526315789</v>
      </c>
      <c r="J3" s="6" t="s">
        <v>18</v>
      </c>
      <c r="K3" s="10" t="s">
        <v>41</v>
      </c>
      <c r="L3" s="11">
        <v>75000</v>
      </c>
      <c r="M3" s="12" t="str">
        <f t="shared" si="7"/>
        <v>Yes</v>
      </c>
      <c r="N3" s="13" t="str">
        <f t="shared" si="8"/>
        <v>CR04CARWHI047</v>
      </c>
    </row>
    <row r="4" spans="1:14" x14ac:dyDescent="0.35">
      <c r="A4" s="2" t="s">
        <v>53</v>
      </c>
      <c r="B4" s="3" t="str">
        <f t="shared" si="0"/>
        <v>TY</v>
      </c>
      <c r="C4" s="4" t="str">
        <f t="shared" si="1"/>
        <v>TOYOTA</v>
      </c>
      <c r="D4" s="5" t="str">
        <f t="shared" si="2"/>
        <v>CAM</v>
      </c>
      <c r="E4" s="6" t="str">
        <f t="shared" si="3"/>
        <v>Camrey</v>
      </c>
      <c r="F4" s="7" t="str">
        <f t="shared" si="4"/>
        <v>00</v>
      </c>
      <c r="G4" s="8">
        <f t="shared" si="5"/>
        <v>23</v>
      </c>
      <c r="H4" s="9">
        <v>85928</v>
      </c>
      <c r="I4" s="1">
        <f t="shared" si="6"/>
        <v>3736</v>
      </c>
      <c r="J4" s="6" t="s">
        <v>21</v>
      </c>
      <c r="K4" s="10" t="s">
        <v>26</v>
      </c>
      <c r="L4" s="11">
        <v>100000</v>
      </c>
      <c r="M4" s="12" t="str">
        <f t="shared" si="7"/>
        <v>Yes</v>
      </c>
      <c r="N4" s="13" t="str">
        <f t="shared" si="8"/>
        <v>TY00CAMGRE022</v>
      </c>
    </row>
    <row r="5" spans="1:14" x14ac:dyDescent="0.35">
      <c r="A5" s="2" t="s">
        <v>51</v>
      </c>
      <c r="B5" s="3" t="str">
        <f t="shared" si="0"/>
        <v>TY</v>
      </c>
      <c r="C5" s="4" t="str">
        <f t="shared" si="1"/>
        <v>TOYOTA</v>
      </c>
      <c r="D5" s="5" t="str">
        <f t="shared" si="2"/>
        <v>CAM</v>
      </c>
      <c r="E5" s="6" t="str">
        <f t="shared" si="3"/>
        <v>Camrey</v>
      </c>
      <c r="F5" s="7" t="str">
        <f t="shared" si="4"/>
        <v>98</v>
      </c>
      <c r="G5" s="8">
        <f t="shared" si="5"/>
        <v>25</v>
      </c>
      <c r="H5" s="9">
        <v>93382.6</v>
      </c>
      <c r="I5" s="1">
        <f t="shared" si="6"/>
        <v>3735.3040000000001</v>
      </c>
      <c r="J5" s="6" t="s">
        <v>15</v>
      </c>
      <c r="K5" s="10" t="s">
        <v>52</v>
      </c>
      <c r="L5" s="11">
        <v>100000</v>
      </c>
      <c r="M5" s="12" t="str">
        <f t="shared" si="7"/>
        <v>Yes</v>
      </c>
      <c r="N5" s="13" t="str">
        <f t="shared" si="8"/>
        <v>TY98CAMBLA021</v>
      </c>
    </row>
    <row r="6" spans="1:14" x14ac:dyDescent="0.35">
      <c r="A6" s="2" t="s">
        <v>59</v>
      </c>
      <c r="B6" s="3" t="str">
        <f t="shared" si="0"/>
        <v>TY</v>
      </c>
      <c r="C6" s="4" t="str">
        <f t="shared" si="1"/>
        <v>TOYOTA</v>
      </c>
      <c r="D6" s="5" t="str">
        <f t="shared" si="2"/>
        <v>COR</v>
      </c>
      <c r="E6" s="6" t="str">
        <f t="shared" si="3"/>
        <v>Corola</v>
      </c>
      <c r="F6" s="7" t="str">
        <f t="shared" si="4"/>
        <v>03</v>
      </c>
      <c r="G6" s="8">
        <f t="shared" si="5"/>
        <v>20</v>
      </c>
      <c r="H6" s="9">
        <v>73444.399999999994</v>
      </c>
      <c r="I6" s="1">
        <f t="shared" si="6"/>
        <v>3672.22</v>
      </c>
      <c r="J6" s="6" t="s">
        <v>15</v>
      </c>
      <c r="K6" s="10" t="s">
        <v>58</v>
      </c>
      <c r="L6" s="11">
        <v>100000</v>
      </c>
      <c r="M6" s="12" t="str">
        <f t="shared" si="7"/>
        <v>Yes</v>
      </c>
      <c r="N6" s="13" t="str">
        <f t="shared" si="8"/>
        <v>TY03CORBLA026</v>
      </c>
    </row>
    <row r="7" spans="1:14" x14ac:dyDescent="0.35">
      <c r="A7" s="2" t="s">
        <v>47</v>
      </c>
      <c r="B7" s="3" t="str">
        <f t="shared" si="0"/>
        <v>GM</v>
      </c>
      <c r="C7" s="4" t="str">
        <f t="shared" si="1"/>
        <v>GENERAL MOTORS</v>
      </c>
      <c r="D7" s="5" t="str">
        <f t="shared" si="2"/>
        <v>SLV</v>
      </c>
      <c r="E7" s="6" t="str">
        <f t="shared" si="3"/>
        <v>Silverado</v>
      </c>
      <c r="F7" s="7" t="str">
        <f t="shared" si="4"/>
        <v>00</v>
      </c>
      <c r="G7" s="8">
        <f t="shared" si="5"/>
        <v>23</v>
      </c>
      <c r="H7" s="9">
        <v>80685.8</v>
      </c>
      <c r="I7" s="1">
        <f t="shared" si="6"/>
        <v>3508.0782608695654</v>
      </c>
      <c r="J7" s="6" t="s">
        <v>48</v>
      </c>
      <c r="K7" s="10" t="s">
        <v>36</v>
      </c>
      <c r="L7" s="11">
        <v>100000</v>
      </c>
      <c r="M7" s="12" t="str">
        <f t="shared" si="7"/>
        <v>Yes</v>
      </c>
      <c r="N7" s="13" t="str">
        <f t="shared" si="8"/>
        <v>GM00SLVBLU019</v>
      </c>
    </row>
    <row r="8" spans="1:14" x14ac:dyDescent="0.35">
      <c r="A8" s="2" t="s">
        <v>55</v>
      </c>
      <c r="B8" s="3" t="str">
        <f t="shared" si="0"/>
        <v>TY</v>
      </c>
      <c r="C8" s="4" t="str">
        <f t="shared" si="1"/>
        <v>TOYOTA</v>
      </c>
      <c r="D8" s="5" t="str">
        <f t="shared" si="2"/>
        <v>CAM</v>
      </c>
      <c r="E8" s="6" t="str">
        <f t="shared" si="3"/>
        <v>Camrey</v>
      </c>
      <c r="F8" s="7" t="str">
        <f t="shared" si="4"/>
        <v>09</v>
      </c>
      <c r="G8" s="8">
        <f t="shared" si="5"/>
        <v>14</v>
      </c>
      <c r="H8" s="9">
        <v>48114.2</v>
      </c>
      <c r="I8" s="1">
        <f t="shared" si="6"/>
        <v>3436.7285714285713</v>
      </c>
      <c r="J8" s="6" t="s">
        <v>18</v>
      </c>
      <c r="K8" s="10" t="s">
        <v>29</v>
      </c>
      <c r="L8" s="11">
        <v>100000</v>
      </c>
      <c r="M8" s="12" t="str">
        <f t="shared" si="7"/>
        <v>Yes</v>
      </c>
      <c r="N8" s="13" t="str">
        <f t="shared" si="8"/>
        <v>TY09CAMWHI024</v>
      </c>
    </row>
    <row r="9" spans="1:14" x14ac:dyDescent="0.35">
      <c r="A9" s="2" t="s">
        <v>63</v>
      </c>
      <c r="B9" s="3" t="str">
        <f t="shared" si="0"/>
        <v>HO</v>
      </c>
      <c r="C9" s="4" t="str">
        <f t="shared" si="1"/>
        <v>HONDA</v>
      </c>
      <c r="D9" s="5" t="str">
        <f t="shared" si="2"/>
        <v>CIV</v>
      </c>
      <c r="E9" s="6" t="str">
        <f t="shared" si="3"/>
        <v>Civic</v>
      </c>
      <c r="F9" s="7" t="str">
        <f t="shared" si="4"/>
        <v>99</v>
      </c>
      <c r="G9" s="8">
        <f t="shared" si="5"/>
        <v>24</v>
      </c>
      <c r="H9" s="9">
        <v>82374</v>
      </c>
      <c r="I9" s="1">
        <f t="shared" si="6"/>
        <v>3432.25</v>
      </c>
      <c r="J9" s="6" t="s">
        <v>18</v>
      </c>
      <c r="K9" s="10" t="s">
        <v>38</v>
      </c>
      <c r="L9" s="11">
        <v>75000</v>
      </c>
      <c r="M9" s="12" t="str">
        <f t="shared" si="7"/>
        <v>Not Covered</v>
      </c>
      <c r="N9" s="13" t="str">
        <f t="shared" si="8"/>
        <v>HO99CIVWHI030</v>
      </c>
    </row>
    <row r="10" spans="1:14" x14ac:dyDescent="0.35">
      <c r="A10" s="2" t="s">
        <v>73</v>
      </c>
      <c r="B10" s="3" t="str">
        <f t="shared" si="0"/>
        <v>CR</v>
      </c>
      <c r="C10" s="4" t="str">
        <f t="shared" si="1"/>
        <v>CHRYSLER</v>
      </c>
      <c r="D10" s="5" t="str">
        <f t="shared" si="2"/>
        <v>PTC</v>
      </c>
      <c r="E10" s="6" t="str">
        <f t="shared" si="3"/>
        <v>Odyssey</v>
      </c>
      <c r="F10" s="7" t="str">
        <f t="shared" si="4"/>
        <v>04</v>
      </c>
      <c r="G10" s="8">
        <f t="shared" si="5"/>
        <v>19</v>
      </c>
      <c r="H10" s="9">
        <v>64542</v>
      </c>
      <c r="I10" s="1">
        <f t="shared" si="6"/>
        <v>3396.9473684210525</v>
      </c>
      <c r="J10" s="6" t="s">
        <v>48</v>
      </c>
      <c r="K10" s="10" t="s">
        <v>16</v>
      </c>
      <c r="L10" s="11">
        <v>75000</v>
      </c>
      <c r="M10" s="12" t="str">
        <f t="shared" si="7"/>
        <v>Yes</v>
      </c>
      <c r="N10" s="13" t="str">
        <f t="shared" si="8"/>
        <v>CR04PTCBLU042</v>
      </c>
    </row>
    <row r="11" spans="1:14" x14ac:dyDescent="0.35">
      <c r="A11" s="2" t="s">
        <v>77</v>
      </c>
      <c r="B11" s="3" t="str">
        <f t="shared" si="0"/>
        <v>CR</v>
      </c>
      <c r="C11" s="4" t="str">
        <f t="shared" si="1"/>
        <v>CHRYSLER</v>
      </c>
      <c r="D11" s="5" t="str">
        <f t="shared" si="2"/>
        <v>CAR</v>
      </c>
      <c r="E11" s="6" t="str">
        <f t="shared" si="3"/>
        <v>Caravan</v>
      </c>
      <c r="F11" s="7" t="str">
        <f t="shared" si="4"/>
        <v>00</v>
      </c>
      <c r="G11" s="8">
        <f t="shared" si="5"/>
        <v>23</v>
      </c>
      <c r="H11" s="9">
        <v>77243.100000000006</v>
      </c>
      <c r="I11" s="1">
        <f t="shared" si="6"/>
        <v>3358.3956521739133</v>
      </c>
      <c r="J11" s="6" t="s">
        <v>15</v>
      </c>
      <c r="K11" s="10" t="s">
        <v>24</v>
      </c>
      <c r="L11" s="11">
        <v>75000</v>
      </c>
      <c r="M11" s="12" t="str">
        <f t="shared" si="7"/>
        <v>Not Covered</v>
      </c>
      <c r="N11" s="13" t="str">
        <f t="shared" si="8"/>
        <v>CR00CARBLA046</v>
      </c>
    </row>
    <row r="12" spans="1:14" x14ac:dyDescent="0.35">
      <c r="A12" s="2" t="s">
        <v>121</v>
      </c>
      <c r="B12" s="3" t="str">
        <f t="shared" si="0"/>
        <v>HO</v>
      </c>
      <c r="C12" s="4" t="str">
        <f t="shared" si="1"/>
        <v>HONDA</v>
      </c>
      <c r="D12" s="5" t="str">
        <f t="shared" si="2"/>
        <v>ODY</v>
      </c>
      <c r="E12" s="6" t="str">
        <f t="shared" si="3"/>
        <v>Odyssey</v>
      </c>
      <c r="F12" s="7" t="str">
        <f t="shared" si="4"/>
        <v>05</v>
      </c>
      <c r="G12" s="8">
        <f t="shared" si="5"/>
        <v>18</v>
      </c>
      <c r="H12" s="9">
        <v>60389.5</v>
      </c>
      <c r="I12" s="1">
        <f t="shared" si="6"/>
        <v>3354.9722222222222</v>
      </c>
      <c r="J12" s="6" t="s">
        <v>18</v>
      </c>
      <c r="K12" s="10" t="s">
        <v>29</v>
      </c>
      <c r="L12" s="11">
        <v>100000</v>
      </c>
      <c r="M12" s="12" t="str">
        <f t="shared" si="7"/>
        <v>Yes</v>
      </c>
      <c r="N12" s="13" t="str">
        <f t="shared" si="8"/>
        <v>HO05ODYWHI037</v>
      </c>
    </row>
    <row r="13" spans="1:14" x14ac:dyDescent="0.35">
      <c r="A13" s="2" t="s">
        <v>46</v>
      </c>
      <c r="B13" s="3" t="str">
        <f t="shared" si="0"/>
        <v>GM</v>
      </c>
      <c r="C13" s="4" t="str">
        <f t="shared" si="1"/>
        <v>GENERAL MOTORS</v>
      </c>
      <c r="D13" s="5" t="str">
        <f t="shared" si="2"/>
        <v>SLV</v>
      </c>
      <c r="E13" s="6" t="str">
        <f t="shared" si="3"/>
        <v>Silverado</v>
      </c>
      <c r="F13" s="7" t="str">
        <f t="shared" si="4"/>
        <v>98</v>
      </c>
      <c r="G13" s="8">
        <f t="shared" si="5"/>
        <v>25</v>
      </c>
      <c r="H13" s="9">
        <v>83162.7</v>
      </c>
      <c r="I13" s="1">
        <f t="shared" si="6"/>
        <v>3326.5079999999998</v>
      </c>
      <c r="J13" s="6" t="s">
        <v>15</v>
      </c>
      <c r="K13" s="10" t="s">
        <v>39</v>
      </c>
      <c r="L13" s="11">
        <v>100000</v>
      </c>
      <c r="M13" s="12" t="str">
        <f t="shared" si="7"/>
        <v>Yes</v>
      </c>
      <c r="N13" s="13" t="str">
        <f t="shared" si="8"/>
        <v>GM98SLVBLA018</v>
      </c>
    </row>
    <row r="14" spans="1:14" x14ac:dyDescent="0.35">
      <c r="A14" s="2" t="s">
        <v>76</v>
      </c>
      <c r="B14" s="3" t="str">
        <f t="shared" si="0"/>
        <v>CR</v>
      </c>
      <c r="C14" s="4" t="str">
        <f t="shared" si="1"/>
        <v>CHRYSLER</v>
      </c>
      <c r="D14" s="5" t="str">
        <f t="shared" si="2"/>
        <v>CAR</v>
      </c>
      <c r="E14" s="6" t="str">
        <f t="shared" si="3"/>
        <v>Caravan</v>
      </c>
      <c r="F14" s="7" t="str">
        <f t="shared" si="4"/>
        <v>99</v>
      </c>
      <c r="G14" s="8">
        <f t="shared" si="5"/>
        <v>24</v>
      </c>
      <c r="H14" s="9">
        <v>79420.600000000006</v>
      </c>
      <c r="I14" s="1">
        <f t="shared" si="6"/>
        <v>3309.1916666666671</v>
      </c>
      <c r="J14" s="6" t="s">
        <v>21</v>
      </c>
      <c r="K14" s="10" t="s">
        <v>45</v>
      </c>
      <c r="L14" s="11">
        <v>75000</v>
      </c>
      <c r="M14" s="12" t="str">
        <f t="shared" si="7"/>
        <v>Not Covered</v>
      </c>
      <c r="N14" s="13" t="str">
        <f t="shared" si="8"/>
        <v>CR99CARGRE045</v>
      </c>
    </row>
    <row r="15" spans="1:14" x14ac:dyDescent="0.35">
      <c r="A15" s="2" t="s">
        <v>54</v>
      </c>
      <c r="B15" s="3" t="str">
        <f t="shared" si="0"/>
        <v>TY</v>
      </c>
      <c r="C15" s="4" t="str">
        <f t="shared" si="1"/>
        <v>TOYOTA</v>
      </c>
      <c r="D15" s="5" t="str">
        <f t="shared" si="2"/>
        <v>CAM</v>
      </c>
      <c r="E15" s="6" t="str">
        <f t="shared" si="3"/>
        <v>Camrey</v>
      </c>
      <c r="F15" s="7" t="str">
        <f t="shared" si="4"/>
        <v>02</v>
      </c>
      <c r="G15" s="8">
        <f t="shared" si="5"/>
        <v>21</v>
      </c>
      <c r="H15" s="9">
        <v>67829.100000000006</v>
      </c>
      <c r="I15" s="1">
        <f t="shared" si="6"/>
        <v>3229.957142857143</v>
      </c>
      <c r="J15" s="6" t="s">
        <v>15</v>
      </c>
      <c r="K15" s="10" t="s">
        <v>16</v>
      </c>
      <c r="L15" s="11">
        <v>100000</v>
      </c>
      <c r="M15" s="12" t="str">
        <f t="shared" si="7"/>
        <v>Yes</v>
      </c>
      <c r="N15" s="13" t="str">
        <f t="shared" si="8"/>
        <v>TY02CAMBLA023</v>
      </c>
    </row>
    <row r="16" spans="1:14" x14ac:dyDescent="0.35">
      <c r="A16" s="2" t="s">
        <v>70</v>
      </c>
      <c r="B16" s="3" t="str">
        <f t="shared" si="0"/>
        <v>HO</v>
      </c>
      <c r="C16" s="4" t="str">
        <f t="shared" si="1"/>
        <v>HONDA</v>
      </c>
      <c r="D16" s="5" t="str">
        <f t="shared" si="2"/>
        <v>ODY</v>
      </c>
      <c r="E16" s="6" t="str">
        <f t="shared" si="3"/>
        <v>Odyssey</v>
      </c>
      <c r="F16" s="7" t="str">
        <f t="shared" si="4"/>
        <v>07</v>
      </c>
      <c r="G16" s="8">
        <f t="shared" si="5"/>
        <v>16</v>
      </c>
      <c r="H16" s="9">
        <v>50854.1</v>
      </c>
      <c r="I16" s="1">
        <f t="shared" si="6"/>
        <v>3178.3812499999999</v>
      </c>
      <c r="J16" s="6" t="s">
        <v>15</v>
      </c>
      <c r="K16" s="10" t="s">
        <v>52</v>
      </c>
      <c r="L16" s="11">
        <v>100000</v>
      </c>
      <c r="M16" s="12" t="str">
        <f t="shared" si="7"/>
        <v>Yes</v>
      </c>
      <c r="N16" s="13" t="str">
        <f t="shared" si="8"/>
        <v>HO07ODYBLA038</v>
      </c>
    </row>
    <row r="17" spans="1:14" x14ac:dyDescent="0.35">
      <c r="A17" s="2" t="s">
        <v>64</v>
      </c>
      <c r="B17" s="3" t="str">
        <f t="shared" si="0"/>
        <v>HO</v>
      </c>
      <c r="C17" s="4" t="str">
        <f t="shared" si="1"/>
        <v>HONDA</v>
      </c>
      <c r="D17" s="5" t="str">
        <f t="shared" si="2"/>
        <v>CIV</v>
      </c>
      <c r="E17" s="6" t="str">
        <f t="shared" si="3"/>
        <v>Civic</v>
      </c>
      <c r="F17" s="7" t="str">
        <f t="shared" si="4"/>
        <v>01</v>
      </c>
      <c r="G17" s="8">
        <f t="shared" si="5"/>
        <v>22</v>
      </c>
      <c r="H17" s="9">
        <v>69891.899999999994</v>
      </c>
      <c r="I17" s="1">
        <f t="shared" si="6"/>
        <v>3176.9045454545453</v>
      </c>
      <c r="J17" s="6" t="s">
        <v>48</v>
      </c>
      <c r="K17" s="10" t="s">
        <v>24</v>
      </c>
      <c r="L17" s="11">
        <v>75000</v>
      </c>
      <c r="M17" s="12" t="str">
        <f t="shared" si="7"/>
        <v>Yes</v>
      </c>
      <c r="N17" s="13" t="str">
        <f t="shared" si="8"/>
        <v>HO01CIVBLU031</v>
      </c>
    </row>
    <row r="18" spans="1:14" x14ac:dyDescent="0.35">
      <c r="A18" s="2" t="s">
        <v>118</v>
      </c>
      <c r="B18" s="3" t="str">
        <f t="shared" si="0"/>
        <v>HO</v>
      </c>
      <c r="C18" s="4" t="str">
        <f t="shared" si="1"/>
        <v>HONDA</v>
      </c>
      <c r="D18" s="5" t="str">
        <f t="shared" si="2"/>
        <v>OOD</v>
      </c>
      <c r="E18" s="6" t="str">
        <f t="shared" si="3"/>
        <v>Odyssey</v>
      </c>
      <c r="F18" s="7" t="str">
        <f t="shared" si="4"/>
        <v>01</v>
      </c>
      <c r="G18" s="8">
        <f t="shared" si="5"/>
        <v>22</v>
      </c>
      <c r="H18" s="9">
        <v>68658.899999999994</v>
      </c>
      <c r="I18" s="1">
        <f t="shared" si="6"/>
        <v>3120.8590909090908</v>
      </c>
      <c r="J18" s="6" t="s">
        <v>15</v>
      </c>
      <c r="K18" s="10" t="s">
        <v>16</v>
      </c>
      <c r="L18" s="11">
        <v>100000</v>
      </c>
      <c r="M18" s="12" t="str">
        <f t="shared" si="7"/>
        <v>Yes</v>
      </c>
      <c r="N18" s="13" t="str">
        <f t="shared" si="8"/>
        <v>HO01OODBLA040</v>
      </c>
    </row>
    <row r="19" spans="1:14" x14ac:dyDescent="0.35">
      <c r="A19" s="2" t="s">
        <v>27</v>
      </c>
      <c r="B19" s="3" t="str">
        <f t="shared" si="0"/>
        <v>FD</v>
      </c>
      <c r="C19" s="4" t="str">
        <f t="shared" si="1"/>
        <v>FORD</v>
      </c>
      <c r="D19" s="5" t="str">
        <f t="shared" si="2"/>
        <v>FCS</v>
      </c>
      <c r="E19" s="6" t="str">
        <f t="shared" si="3"/>
        <v>Focus</v>
      </c>
      <c r="F19" s="7" t="str">
        <f t="shared" si="4"/>
        <v>06</v>
      </c>
      <c r="G19" s="8">
        <f t="shared" si="5"/>
        <v>17</v>
      </c>
      <c r="H19" s="9">
        <v>52229.5</v>
      </c>
      <c r="I19" s="1">
        <f t="shared" si="6"/>
        <v>3072.3235294117649</v>
      </c>
      <c r="J19" s="6" t="s">
        <v>21</v>
      </c>
      <c r="K19" s="10" t="s">
        <v>22</v>
      </c>
      <c r="L19" s="11">
        <v>75000</v>
      </c>
      <c r="M19" s="12" t="str">
        <f t="shared" si="7"/>
        <v>Yes</v>
      </c>
      <c r="N19" s="13" t="str">
        <f t="shared" si="8"/>
        <v>FD06FCSGRE007</v>
      </c>
    </row>
    <row r="20" spans="1:14" x14ac:dyDescent="0.35">
      <c r="A20" s="2" t="s">
        <v>56</v>
      </c>
      <c r="B20" s="3" t="str">
        <f t="shared" si="0"/>
        <v>TY</v>
      </c>
      <c r="C20" s="4" t="str">
        <f t="shared" si="1"/>
        <v>TOYOTA</v>
      </c>
      <c r="D20" s="5" t="str">
        <f t="shared" si="2"/>
        <v>COR</v>
      </c>
      <c r="E20" s="6" t="str">
        <f t="shared" si="3"/>
        <v>Corola</v>
      </c>
      <c r="F20" s="7" t="str">
        <f t="shared" si="4"/>
        <v>02</v>
      </c>
      <c r="G20" s="8">
        <f t="shared" si="5"/>
        <v>21</v>
      </c>
      <c r="H20" s="9">
        <v>64467.4</v>
      </c>
      <c r="I20" s="1">
        <f t="shared" si="6"/>
        <v>3069.8761904761905</v>
      </c>
      <c r="J20" s="6" t="s">
        <v>57</v>
      </c>
      <c r="K20" s="10" t="s">
        <v>58</v>
      </c>
      <c r="L20" s="11">
        <v>100000</v>
      </c>
      <c r="M20" s="12" t="str">
        <f t="shared" si="7"/>
        <v>Yes</v>
      </c>
      <c r="N20" s="13" t="str">
        <f t="shared" si="8"/>
        <v>TY02CORRED025</v>
      </c>
    </row>
    <row r="21" spans="1:14" x14ac:dyDescent="0.35">
      <c r="A21" s="2" t="s">
        <v>20</v>
      </c>
      <c r="B21" s="3" t="str">
        <f t="shared" si="0"/>
        <v>FD</v>
      </c>
      <c r="C21" s="4" t="str">
        <f t="shared" si="1"/>
        <v>FORD</v>
      </c>
      <c r="D21" s="5" t="str">
        <f t="shared" si="2"/>
        <v>MTG</v>
      </c>
      <c r="E21" s="6" t="s">
        <v>111</v>
      </c>
      <c r="F21" s="7" t="str">
        <f t="shared" si="4"/>
        <v>08</v>
      </c>
      <c r="G21" s="8">
        <f t="shared" si="5"/>
        <v>15</v>
      </c>
      <c r="H21" s="9">
        <v>44946.5</v>
      </c>
      <c r="I21" s="1">
        <f t="shared" si="6"/>
        <v>2996.4333333333334</v>
      </c>
      <c r="J21" s="6" t="s">
        <v>21</v>
      </c>
      <c r="K21" s="10" t="s">
        <v>22</v>
      </c>
      <c r="L21" s="11">
        <v>50000</v>
      </c>
      <c r="M21" s="12" t="str">
        <f t="shared" si="7"/>
        <v>Yes</v>
      </c>
      <c r="N21" s="13" t="str">
        <f t="shared" si="8"/>
        <v>FD08MTGGRE003</v>
      </c>
    </row>
    <row r="22" spans="1:14" x14ac:dyDescent="0.35">
      <c r="A22" s="2" t="s">
        <v>71</v>
      </c>
      <c r="B22" s="3" t="str">
        <f t="shared" si="0"/>
        <v>HO</v>
      </c>
      <c r="C22" s="4" t="str">
        <f t="shared" si="1"/>
        <v>HONDA</v>
      </c>
      <c r="D22" s="5" t="str">
        <f t="shared" si="2"/>
        <v>ODY</v>
      </c>
      <c r="E22" s="6" t="str">
        <f t="shared" ref="E22:E27" si="9">VLOOKUP(D22,F$57:G$67,2)</f>
        <v>Odyssey</v>
      </c>
      <c r="F22" s="7" t="str">
        <f t="shared" si="4"/>
        <v>08</v>
      </c>
      <c r="G22" s="8">
        <f t="shared" si="5"/>
        <v>15</v>
      </c>
      <c r="H22" s="9">
        <v>42504.6</v>
      </c>
      <c r="I22" s="1">
        <f t="shared" si="6"/>
        <v>2833.64</v>
      </c>
      <c r="J22" s="6" t="s">
        <v>18</v>
      </c>
      <c r="K22" s="10" t="s">
        <v>38</v>
      </c>
      <c r="L22" s="11">
        <v>100000</v>
      </c>
      <c r="M22" s="12" t="str">
        <f t="shared" si="7"/>
        <v>Yes</v>
      </c>
      <c r="N22" s="13" t="str">
        <f t="shared" si="8"/>
        <v>HO08ODYWHI039</v>
      </c>
    </row>
    <row r="23" spans="1:14" x14ac:dyDescent="0.35">
      <c r="A23" s="2" t="s">
        <v>79</v>
      </c>
      <c r="B23" s="3" t="str">
        <f t="shared" si="0"/>
        <v>CR</v>
      </c>
      <c r="C23" s="4" t="str">
        <f t="shared" si="1"/>
        <v>CHRYSLER</v>
      </c>
      <c r="D23" s="5" t="str">
        <f t="shared" si="2"/>
        <v>CAR</v>
      </c>
      <c r="E23" s="6" t="str">
        <f t="shared" si="9"/>
        <v>Caravan</v>
      </c>
      <c r="F23" s="7" t="str">
        <f t="shared" si="4"/>
        <v>04</v>
      </c>
      <c r="G23" s="8">
        <f t="shared" si="5"/>
        <v>19</v>
      </c>
      <c r="H23" s="9">
        <v>52699.4</v>
      </c>
      <c r="I23" s="1">
        <f t="shared" si="6"/>
        <v>2773.6526315789474</v>
      </c>
      <c r="J23" s="6" t="s">
        <v>57</v>
      </c>
      <c r="K23" s="10" t="s">
        <v>41</v>
      </c>
      <c r="L23" s="11">
        <v>75000</v>
      </c>
      <c r="M23" s="12" t="str">
        <f t="shared" si="7"/>
        <v>Yes</v>
      </c>
      <c r="N23" s="13" t="str">
        <f t="shared" si="8"/>
        <v>CR04CARRED048</v>
      </c>
    </row>
    <row r="24" spans="1:14" x14ac:dyDescent="0.35">
      <c r="A24" s="2" t="s">
        <v>30</v>
      </c>
      <c r="B24" s="3" t="str">
        <f t="shared" si="0"/>
        <v>FD</v>
      </c>
      <c r="C24" s="4" t="str">
        <f t="shared" si="1"/>
        <v>FORD</v>
      </c>
      <c r="D24" s="5" t="str">
        <f t="shared" si="2"/>
        <v>FCS</v>
      </c>
      <c r="E24" s="6" t="str">
        <f t="shared" si="9"/>
        <v>Focus</v>
      </c>
      <c r="F24" s="7" t="str">
        <f t="shared" si="4"/>
        <v>13</v>
      </c>
      <c r="G24" s="8">
        <f t="shared" si="5"/>
        <v>10</v>
      </c>
      <c r="H24" s="9">
        <v>27637.1</v>
      </c>
      <c r="I24" s="1">
        <f t="shared" si="6"/>
        <v>2763.71</v>
      </c>
      <c r="J24" s="6" t="s">
        <v>15</v>
      </c>
      <c r="K24" s="10" t="s">
        <v>16</v>
      </c>
      <c r="L24" s="11">
        <v>75000</v>
      </c>
      <c r="M24" s="12" t="str">
        <f t="shared" si="7"/>
        <v>Yes</v>
      </c>
      <c r="N24" s="13" t="str">
        <f t="shared" si="8"/>
        <v>FD13FCSBLA009</v>
      </c>
    </row>
    <row r="25" spans="1:14" x14ac:dyDescent="0.35">
      <c r="A25" s="2" t="s">
        <v>31</v>
      </c>
      <c r="B25" s="3" t="str">
        <f t="shared" si="0"/>
        <v>FD</v>
      </c>
      <c r="C25" s="4" t="str">
        <f t="shared" si="1"/>
        <v>FORD</v>
      </c>
      <c r="D25" s="5" t="str">
        <f t="shared" si="2"/>
        <v>FCS</v>
      </c>
      <c r="E25" s="6" t="str">
        <f t="shared" si="9"/>
        <v>Focus</v>
      </c>
      <c r="F25" s="7" t="str">
        <f t="shared" si="4"/>
        <v>13</v>
      </c>
      <c r="G25" s="8">
        <f t="shared" si="5"/>
        <v>10</v>
      </c>
      <c r="H25" s="9">
        <v>27534.799999999999</v>
      </c>
      <c r="I25" s="1">
        <f t="shared" si="6"/>
        <v>2753.48</v>
      </c>
      <c r="J25" s="6" t="s">
        <v>18</v>
      </c>
      <c r="K25" s="10" t="s">
        <v>32</v>
      </c>
      <c r="L25" s="11">
        <v>75000</v>
      </c>
      <c r="M25" s="12" t="str">
        <f t="shared" si="7"/>
        <v>Yes</v>
      </c>
      <c r="N25" s="13" t="str">
        <f t="shared" si="8"/>
        <v>FD13FCSWHI010</v>
      </c>
    </row>
    <row r="26" spans="1:14" x14ac:dyDescent="0.35">
      <c r="A26" s="2" t="s">
        <v>119</v>
      </c>
      <c r="B26" s="3" t="str">
        <f t="shared" si="0"/>
        <v>FD</v>
      </c>
      <c r="C26" s="4" t="str">
        <f t="shared" si="1"/>
        <v>FORD</v>
      </c>
      <c r="D26" s="5" t="str">
        <f t="shared" si="2"/>
        <v>FCS</v>
      </c>
      <c r="E26" s="6" t="str">
        <f t="shared" si="9"/>
        <v>Focus</v>
      </c>
      <c r="F26" s="7" t="str">
        <f t="shared" si="4"/>
        <v>06</v>
      </c>
      <c r="G26" s="8">
        <f t="shared" si="5"/>
        <v>17</v>
      </c>
      <c r="H26" s="9">
        <v>46311.4</v>
      </c>
      <c r="I26" s="1">
        <f t="shared" si="6"/>
        <v>2724.2000000000003</v>
      </c>
      <c r="J26" s="6" t="s">
        <v>21</v>
      </c>
      <c r="K26" s="10" t="s">
        <v>26</v>
      </c>
      <c r="L26" s="11">
        <v>75000</v>
      </c>
      <c r="M26" s="12" t="str">
        <f t="shared" si="7"/>
        <v>Yes</v>
      </c>
      <c r="N26" s="13" t="str">
        <f t="shared" si="8"/>
        <v>FD06FCSGRE006</v>
      </c>
    </row>
    <row r="27" spans="1:14" x14ac:dyDescent="0.35">
      <c r="A27" s="2" t="s">
        <v>61</v>
      </c>
      <c r="B27" s="3" t="str">
        <f t="shared" si="0"/>
        <v>TY</v>
      </c>
      <c r="C27" s="4" t="str">
        <f t="shared" si="1"/>
        <v>TOYOTA</v>
      </c>
      <c r="D27" s="5" t="str">
        <f t="shared" si="2"/>
        <v>COR</v>
      </c>
      <c r="E27" s="6" t="str">
        <f t="shared" si="9"/>
        <v>Corola</v>
      </c>
      <c r="F27" s="7" t="str">
        <f t="shared" si="4"/>
        <v>12</v>
      </c>
      <c r="G27" s="8">
        <f t="shared" si="5"/>
        <v>11</v>
      </c>
      <c r="H27" s="9">
        <v>29601.9</v>
      </c>
      <c r="I27" s="1">
        <f t="shared" si="6"/>
        <v>2691.0818181818181</v>
      </c>
      <c r="J27" s="6" t="s">
        <v>15</v>
      </c>
      <c r="K27" s="10" t="s">
        <v>39</v>
      </c>
      <c r="L27" s="11">
        <v>100000</v>
      </c>
      <c r="M27" s="12" t="str">
        <f t="shared" si="7"/>
        <v>Yes</v>
      </c>
      <c r="N27" s="13" t="str">
        <f t="shared" si="8"/>
        <v>TY12CORBLA028</v>
      </c>
    </row>
    <row r="28" spans="1:14" x14ac:dyDescent="0.35">
      <c r="A28" s="2" t="s">
        <v>17</v>
      </c>
      <c r="B28" s="3" t="str">
        <f t="shared" si="0"/>
        <v>FD</v>
      </c>
      <c r="C28" s="4" t="str">
        <f t="shared" si="1"/>
        <v>FORD</v>
      </c>
      <c r="D28" s="5" t="str">
        <f t="shared" si="2"/>
        <v>MTG</v>
      </c>
      <c r="E28" s="6" t="s">
        <v>111</v>
      </c>
      <c r="F28" s="7" t="str">
        <f t="shared" si="4"/>
        <v>06</v>
      </c>
      <c r="G28" s="8">
        <f t="shared" si="5"/>
        <v>17</v>
      </c>
      <c r="H28" s="9">
        <v>44974.8</v>
      </c>
      <c r="I28" s="1">
        <f t="shared" si="6"/>
        <v>2645.5764705882357</v>
      </c>
      <c r="J28" s="6" t="s">
        <v>18</v>
      </c>
      <c r="K28" s="10" t="s">
        <v>19</v>
      </c>
      <c r="L28" s="11">
        <v>50000</v>
      </c>
      <c r="M28" s="12" t="str">
        <f t="shared" si="7"/>
        <v>Yes</v>
      </c>
      <c r="N28" s="13" t="str">
        <f t="shared" si="8"/>
        <v>FD06MTGWHI002</v>
      </c>
    </row>
    <row r="29" spans="1:14" x14ac:dyDescent="0.35">
      <c r="A29" s="2" t="s">
        <v>74</v>
      </c>
      <c r="B29" s="3" t="str">
        <f t="shared" si="0"/>
        <v>CR</v>
      </c>
      <c r="C29" s="4" t="str">
        <f t="shared" si="1"/>
        <v>CHRYSLER</v>
      </c>
      <c r="D29" s="5" t="str">
        <f t="shared" si="2"/>
        <v>PTC</v>
      </c>
      <c r="E29" s="6" t="str">
        <f>VLOOKUP(D29,F$57:G$67,2)</f>
        <v>Odyssey</v>
      </c>
      <c r="F29" s="7" t="str">
        <f t="shared" si="4"/>
        <v>07</v>
      </c>
      <c r="G29" s="8">
        <f t="shared" si="5"/>
        <v>16</v>
      </c>
      <c r="H29" s="9">
        <v>42074.2</v>
      </c>
      <c r="I29" s="1">
        <f t="shared" si="6"/>
        <v>2629.6374999999998</v>
      </c>
      <c r="J29" s="6" t="s">
        <v>21</v>
      </c>
      <c r="K29" s="10" t="s">
        <v>58</v>
      </c>
      <c r="L29" s="11">
        <v>75000</v>
      </c>
      <c r="M29" s="12" t="str">
        <f t="shared" si="7"/>
        <v>Yes</v>
      </c>
      <c r="N29" s="13" t="str">
        <f t="shared" si="8"/>
        <v>CR07PTCGRE043</v>
      </c>
    </row>
    <row r="30" spans="1:14" x14ac:dyDescent="0.35">
      <c r="A30" s="2" t="s">
        <v>66</v>
      </c>
      <c r="B30" s="3" t="str">
        <f t="shared" si="0"/>
        <v>HO</v>
      </c>
      <c r="C30" s="4" t="str">
        <f t="shared" si="1"/>
        <v>HONDA</v>
      </c>
      <c r="D30" s="5" t="str">
        <f t="shared" si="2"/>
        <v>CIV</v>
      </c>
      <c r="E30" s="6" t="str">
        <f>VLOOKUP(D30,F$57:G$67,2)</f>
        <v>Civic</v>
      </c>
      <c r="F30" s="7" t="str">
        <f t="shared" si="4"/>
        <v>10</v>
      </c>
      <c r="G30" s="8">
        <f t="shared" si="5"/>
        <v>13</v>
      </c>
      <c r="H30" s="9">
        <v>33477.199999999997</v>
      </c>
      <c r="I30" s="1">
        <f t="shared" si="6"/>
        <v>2575.1692307692306</v>
      </c>
      <c r="J30" s="6" t="s">
        <v>15</v>
      </c>
      <c r="K30" s="10" t="s">
        <v>52</v>
      </c>
      <c r="L30" s="11">
        <v>75000</v>
      </c>
      <c r="M30" s="12" t="str">
        <f t="shared" si="7"/>
        <v>Yes</v>
      </c>
      <c r="N30" s="13" t="str">
        <f t="shared" si="8"/>
        <v>HO10CIVBLA033</v>
      </c>
    </row>
    <row r="31" spans="1:14" x14ac:dyDescent="0.35">
      <c r="A31" s="2" t="s">
        <v>67</v>
      </c>
      <c r="B31" s="3" t="str">
        <f t="shared" si="0"/>
        <v>HO</v>
      </c>
      <c r="C31" s="4" t="str">
        <f t="shared" si="1"/>
        <v>HONDA</v>
      </c>
      <c r="D31" s="5" t="str">
        <f t="shared" si="2"/>
        <v>CIV</v>
      </c>
      <c r="E31" s="6" t="str">
        <f>VLOOKUP(D31,F$57:G$67,2)</f>
        <v>Civic</v>
      </c>
      <c r="F31" s="7" t="str">
        <f t="shared" si="4"/>
        <v>11</v>
      </c>
      <c r="G31" s="8">
        <f t="shared" si="5"/>
        <v>12</v>
      </c>
      <c r="H31" s="9">
        <v>30555.3</v>
      </c>
      <c r="I31" s="1">
        <f t="shared" si="6"/>
        <v>2546.2750000000001</v>
      </c>
      <c r="J31" s="6" t="s">
        <v>15</v>
      </c>
      <c r="K31" s="10" t="s">
        <v>22</v>
      </c>
      <c r="L31" s="11">
        <v>75000</v>
      </c>
      <c r="M31" s="12" t="str">
        <f t="shared" si="7"/>
        <v>Yes</v>
      </c>
      <c r="N31" s="13" t="str">
        <f t="shared" si="8"/>
        <v>HO11CIVBLA034</v>
      </c>
    </row>
    <row r="32" spans="1:14" x14ac:dyDescent="0.35">
      <c r="A32" s="2" t="s">
        <v>28</v>
      </c>
      <c r="B32" s="3" t="str">
        <f t="shared" si="0"/>
        <v>FD</v>
      </c>
      <c r="C32" s="4" t="str">
        <f t="shared" si="1"/>
        <v>FORD</v>
      </c>
      <c r="D32" s="5" t="str">
        <f t="shared" si="2"/>
        <v>FCS</v>
      </c>
      <c r="E32" s="6" t="str">
        <f>VLOOKUP(D32,F$57:G$67,2)</f>
        <v>Focus</v>
      </c>
      <c r="F32" s="7" t="str">
        <f t="shared" si="4"/>
        <v>09</v>
      </c>
      <c r="G32" s="8">
        <f t="shared" si="5"/>
        <v>14</v>
      </c>
      <c r="H32" s="9">
        <v>35137</v>
      </c>
      <c r="I32" s="1">
        <f t="shared" si="6"/>
        <v>2509.7857142857142</v>
      </c>
      <c r="J32" s="6" t="s">
        <v>15</v>
      </c>
      <c r="K32" s="10" t="s">
        <v>29</v>
      </c>
      <c r="L32" s="11">
        <v>75000</v>
      </c>
      <c r="M32" s="12" t="str">
        <f t="shared" si="7"/>
        <v>Yes</v>
      </c>
      <c r="N32" s="13" t="str">
        <f t="shared" si="8"/>
        <v>FD09FCSBLA008</v>
      </c>
    </row>
    <row r="33" spans="1:14" x14ac:dyDescent="0.35">
      <c r="A33" s="2" t="s">
        <v>23</v>
      </c>
      <c r="B33" s="3" t="str">
        <f t="shared" si="0"/>
        <v>FD</v>
      </c>
      <c r="C33" s="4" t="str">
        <f t="shared" si="1"/>
        <v>FORD</v>
      </c>
      <c r="D33" s="5" t="str">
        <f t="shared" si="2"/>
        <v>MTG</v>
      </c>
      <c r="E33" s="6" t="s">
        <v>111</v>
      </c>
      <c r="F33" s="7" t="str">
        <f t="shared" si="4"/>
        <v>08</v>
      </c>
      <c r="G33" s="8">
        <f t="shared" si="5"/>
        <v>15</v>
      </c>
      <c r="H33" s="9">
        <v>37558.800000000003</v>
      </c>
      <c r="I33" s="1">
        <f t="shared" si="6"/>
        <v>2503.92</v>
      </c>
      <c r="J33" s="6" t="s">
        <v>15</v>
      </c>
      <c r="K33" s="10" t="s">
        <v>24</v>
      </c>
      <c r="L33" s="11">
        <v>50000</v>
      </c>
      <c r="M33" s="12" t="str">
        <f t="shared" si="7"/>
        <v>Yes</v>
      </c>
      <c r="N33" s="13" t="str">
        <f t="shared" si="8"/>
        <v>FD08MTGBLA004</v>
      </c>
    </row>
    <row r="34" spans="1:14" x14ac:dyDescent="0.35">
      <c r="A34" s="2" t="s">
        <v>25</v>
      </c>
      <c r="B34" s="3" t="str">
        <f t="shared" ref="B34:B53" si="10">LEFT(A34,2)</f>
        <v>FD</v>
      </c>
      <c r="C34" s="4" t="str">
        <f t="shared" ref="C34:C53" si="11">VLOOKUP(B34,B$57:C$62,2)</f>
        <v>FORD</v>
      </c>
      <c r="D34" s="5" t="str">
        <f t="shared" ref="D34:D53" si="12">MID(A34,5,3)</f>
        <v>MTG</v>
      </c>
      <c r="E34" s="6" t="s">
        <v>111</v>
      </c>
      <c r="F34" s="7" t="str">
        <f t="shared" ref="F34:F53" si="13">MID(A34,3,2)</f>
        <v>08</v>
      </c>
      <c r="G34" s="8">
        <f t="shared" ref="G34:G53" si="14">IF(23-F34&lt;0,100-F34+23,23-F34)</f>
        <v>15</v>
      </c>
      <c r="H34" s="9">
        <v>36438.5</v>
      </c>
      <c r="I34" s="1">
        <f t="shared" ref="I34:I53" si="15">H34/G34</f>
        <v>2429.2333333333331</v>
      </c>
      <c r="J34" s="6" t="s">
        <v>18</v>
      </c>
      <c r="K34" s="10" t="s">
        <v>16</v>
      </c>
      <c r="L34" s="11">
        <v>50000</v>
      </c>
      <c r="M34" s="12" t="str">
        <f t="shared" ref="M34:M53" si="16">IF(H34&lt;=L34,"Yes","Not Covered")</f>
        <v>Yes</v>
      </c>
      <c r="N34" s="13" t="str">
        <f t="shared" ref="N34:N53" si="17">_xlfn.CONCAT(B34,F34,D34,UPPER(LEFT(J34,3)),RIGHT(A34,3))</f>
        <v>FD08MTGWHI005</v>
      </c>
    </row>
    <row r="35" spans="1:14" x14ac:dyDescent="0.35">
      <c r="A35" s="2" t="s">
        <v>80</v>
      </c>
      <c r="B35" s="3" t="str">
        <f t="shared" si="10"/>
        <v>HY</v>
      </c>
      <c r="C35" s="4" t="str">
        <f t="shared" si="11"/>
        <v>HYUNDAI</v>
      </c>
      <c r="D35" s="5" t="str">
        <f t="shared" si="12"/>
        <v>ELA</v>
      </c>
      <c r="E35" s="6" t="str">
        <f>VLOOKUP(D35,F$57:G$67,2)</f>
        <v>Elantra</v>
      </c>
      <c r="F35" s="7" t="str">
        <f t="shared" si="13"/>
        <v>11</v>
      </c>
      <c r="G35" s="8">
        <f t="shared" si="14"/>
        <v>12</v>
      </c>
      <c r="H35" s="9">
        <v>29102.3</v>
      </c>
      <c r="I35" s="1">
        <f t="shared" si="15"/>
        <v>2425.1916666666666</v>
      </c>
      <c r="J35" s="6" t="s">
        <v>15</v>
      </c>
      <c r="K35" s="10" t="s">
        <v>43</v>
      </c>
      <c r="L35" s="11">
        <v>100000</v>
      </c>
      <c r="M35" s="12" t="str">
        <f t="shared" si="16"/>
        <v>Yes</v>
      </c>
      <c r="N35" s="13" t="str">
        <f t="shared" si="17"/>
        <v>HY11ELABLA049</v>
      </c>
    </row>
    <row r="36" spans="1:14" x14ac:dyDescent="0.35">
      <c r="A36" s="2" t="s">
        <v>44</v>
      </c>
      <c r="B36" s="3" t="str">
        <f t="shared" si="10"/>
        <v>GM</v>
      </c>
      <c r="C36" s="4" t="str">
        <f t="shared" si="11"/>
        <v>GENERAL MOTORS</v>
      </c>
      <c r="D36" s="5" t="str">
        <f t="shared" si="12"/>
        <v>SLV</v>
      </c>
      <c r="E36" s="6" t="str">
        <f>VLOOKUP(D36,F$57:G$67,2)</f>
        <v>Silverado</v>
      </c>
      <c r="F36" s="7" t="str">
        <f t="shared" si="13"/>
        <v>10</v>
      </c>
      <c r="G36" s="8">
        <f t="shared" si="14"/>
        <v>13</v>
      </c>
      <c r="H36" s="9">
        <v>31144.400000000001</v>
      </c>
      <c r="I36" s="1">
        <f t="shared" si="15"/>
        <v>2395.7230769230769</v>
      </c>
      <c r="J36" s="6" t="s">
        <v>15</v>
      </c>
      <c r="K36" s="10" t="s">
        <v>45</v>
      </c>
      <c r="L36" s="11">
        <v>100000</v>
      </c>
      <c r="M36" s="12" t="str">
        <f t="shared" si="16"/>
        <v>Yes</v>
      </c>
      <c r="N36" s="13" t="str">
        <f t="shared" si="17"/>
        <v>GM10SLVBLA017</v>
      </c>
    </row>
    <row r="37" spans="1:14" x14ac:dyDescent="0.35">
      <c r="A37" s="2" t="s">
        <v>14</v>
      </c>
      <c r="B37" s="3" t="str">
        <f t="shared" si="10"/>
        <v>FD</v>
      </c>
      <c r="C37" s="4" t="str">
        <f t="shared" si="11"/>
        <v>FORD</v>
      </c>
      <c r="D37" s="5" t="str">
        <f t="shared" si="12"/>
        <v>MTG</v>
      </c>
      <c r="E37" s="6" t="s">
        <v>111</v>
      </c>
      <c r="F37" s="7" t="str">
        <f t="shared" si="13"/>
        <v>06</v>
      </c>
      <c r="G37" s="8">
        <f t="shared" si="14"/>
        <v>17</v>
      </c>
      <c r="H37" s="9">
        <v>40326.800000000003</v>
      </c>
      <c r="I37" s="1">
        <f t="shared" si="15"/>
        <v>2372.1647058823532</v>
      </c>
      <c r="J37" s="6" t="s">
        <v>15</v>
      </c>
      <c r="K37" s="10" t="s">
        <v>16</v>
      </c>
      <c r="L37" s="11">
        <v>50000</v>
      </c>
      <c r="M37" s="12" t="str">
        <f t="shared" si="16"/>
        <v>Yes</v>
      </c>
      <c r="N37" s="13" t="str">
        <f t="shared" si="17"/>
        <v>FD06MTGBLA001</v>
      </c>
    </row>
    <row r="38" spans="1:14" x14ac:dyDescent="0.35">
      <c r="A38" s="2" t="s">
        <v>75</v>
      </c>
      <c r="B38" s="3" t="str">
        <f t="shared" si="10"/>
        <v>CR</v>
      </c>
      <c r="C38" s="4" t="str">
        <f t="shared" si="11"/>
        <v>CHRYSLER</v>
      </c>
      <c r="D38" s="5" t="str">
        <f t="shared" si="12"/>
        <v>PTC</v>
      </c>
      <c r="E38" s="6" t="str">
        <f t="shared" ref="E38:E53" si="18">VLOOKUP(D38,F$57:G$67,2)</f>
        <v>Odyssey</v>
      </c>
      <c r="F38" s="7" t="str">
        <f t="shared" si="13"/>
        <v>11</v>
      </c>
      <c r="G38" s="8">
        <f t="shared" si="14"/>
        <v>12</v>
      </c>
      <c r="H38" s="9">
        <v>27394.2</v>
      </c>
      <c r="I38" s="1">
        <f t="shared" si="15"/>
        <v>2282.85</v>
      </c>
      <c r="J38" s="6" t="s">
        <v>15</v>
      </c>
      <c r="K38" s="10" t="s">
        <v>36</v>
      </c>
      <c r="L38" s="11">
        <v>75000</v>
      </c>
      <c r="M38" s="12" t="str">
        <f t="shared" si="16"/>
        <v>Yes</v>
      </c>
      <c r="N38" s="13" t="str">
        <f t="shared" si="17"/>
        <v>CR11PTCBLA044</v>
      </c>
    </row>
    <row r="39" spans="1:14" x14ac:dyDescent="0.35">
      <c r="A39" s="2" t="s">
        <v>35</v>
      </c>
      <c r="B39" s="3" t="str">
        <f t="shared" si="10"/>
        <v>FD</v>
      </c>
      <c r="C39" s="4" t="str">
        <f t="shared" si="11"/>
        <v>FORD</v>
      </c>
      <c r="D39" s="5" t="str">
        <f t="shared" si="12"/>
        <v>FCS</v>
      </c>
      <c r="E39" s="6" t="str">
        <f t="shared" si="18"/>
        <v>Focus</v>
      </c>
      <c r="F39" s="7" t="str">
        <f t="shared" si="13"/>
        <v>13</v>
      </c>
      <c r="G39" s="8">
        <f t="shared" si="14"/>
        <v>10</v>
      </c>
      <c r="H39" s="9">
        <v>22521.599999999999</v>
      </c>
      <c r="I39" s="1">
        <f t="shared" si="15"/>
        <v>2252.16</v>
      </c>
      <c r="J39" s="6" t="s">
        <v>15</v>
      </c>
      <c r="K39" s="10" t="s">
        <v>36</v>
      </c>
      <c r="L39" s="11">
        <v>75000</v>
      </c>
      <c r="M39" s="12" t="str">
        <f t="shared" si="16"/>
        <v>Yes</v>
      </c>
      <c r="N39" s="13" t="str">
        <f t="shared" si="17"/>
        <v>FD13FCSBLA012</v>
      </c>
    </row>
    <row r="40" spans="1:14" x14ac:dyDescent="0.35">
      <c r="A40" s="2" t="s">
        <v>68</v>
      </c>
      <c r="B40" s="3" t="str">
        <f t="shared" si="10"/>
        <v>HO</v>
      </c>
      <c r="C40" s="4" t="str">
        <f t="shared" si="11"/>
        <v>HONDA</v>
      </c>
      <c r="D40" s="5" t="str">
        <f t="shared" si="12"/>
        <v>CIV</v>
      </c>
      <c r="E40" s="6" t="str">
        <f t="shared" si="18"/>
        <v>Civic</v>
      </c>
      <c r="F40" s="7" t="str">
        <f t="shared" si="13"/>
        <v>12</v>
      </c>
      <c r="G40" s="8">
        <f t="shared" si="14"/>
        <v>11</v>
      </c>
      <c r="H40" s="9">
        <v>24513.200000000001</v>
      </c>
      <c r="I40" s="1">
        <f t="shared" si="15"/>
        <v>2228.4727272727273</v>
      </c>
      <c r="J40" s="6" t="s">
        <v>15</v>
      </c>
      <c r="K40" s="10" t="s">
        <v>45</v>
      </c>
      <c r="L40" s="11">
        <v>75000</v>
      </c>
      <c r="M40" s="12" t="str">
        <f t="shared" si="16"/>
        <v>Yes</v>
      </c>
      <c r="N40" s="13" t="str">
        <f t="shared" si="17"/>
        <v>HO12CIVBLA035</v>
      </c>
    </row>
    <row r="41" spans="1:14" x14ac:dyDescent="0.35">
      <c r="A41" s="2" t="s">
        <v>83</v>
      </c>
      <c r="B41" s="3" t="str">
        <f t="shared" si="10"/>
        <v>HY</v>
      </c>
      <c r="C41" s="4" t="str">
        <f t="shared" si="11"/>
        <v>HYUNDAI</v>
      </c>
      <c r="D41" s="5" t="str">
        <f t="shared" si="12"/>
        <v>ELA</v>
      </c>
      <c r="E41" s="6" t="str">
        <f t="shared" si="18"/>
        <v>Elantra</v>
      </c>
      <c r="F41" s="7" t="str">
        <f t="shared" si="13"/>
        <v>13</v>
      </c>
      <c r="G41" s="8">
        <f t="shared" si="14"/>
        <v>10</v>
      </c>
      <c r="H41" s="9">
        <v>22188.5</v>
      </c>
      <c r="I41" s="1">
        <f t="shared" si="15"/>
        <v>2218.85</v>
      </c>
      <c r="J41" s="6" t="s">
        <v>48</v>
      </c>
      <c r="K41" s="10" t="s">
        <v>26</v>
      </c>
      <c r="L41" s="11">
        <v>100000</v>
      </c>
      <c r="M41" s="12" t="str">
        <f t="shared" si="16"/>
        <v>Yes</v>
      </c>
      <c r="N41" s="13" t="str">
        <f t="shared" si="17"/>
        <v>HY13ELABLU052</v>
      </c>
    </row>
    <row r="42" spans="1:14" x14ac:dyDescent="0.35">
      <c r="A42" s="2" t="s">
        <v>120</v>
      </c>
      <c r="B42" s="3" t="str">
        <f t="shared" si="10"/>
        <v>GM</v>
      </c>
      <c r="C42" s="4" t="str">
        <f t="shared" si="11"/>
        <v>GENERAL MOTORS</v>
      </c>
      <c r="D42" s="5" t="str">
        <f t="shared" si="12"/>
        <v>CMR</v>
      </c>
      <c r="E42" s="6" t="str">
        <f t="shared" si="18"/>
        <v>Civic</v>
      </c>
      <c r="F42" s="7" t="str">
        <f t="shared" si="13"/>
        <v>09</v>
      </c>
      <c r="G42" s="8">
        <f t="shared" si="14"/>
        <v>14</v>
      </c>
      <c r="H42" s="9">
        <v>28464.799999999999</v>
      </c>
      <c r="I42" s="1">
        <f t="shared" si="15"/>
        <v>2033.2</v>
      </c>
      <c r="J42" s="6" t="s">
        <v>18</v>
      </c>
      <c r="K42" s="10" t="s">
        <v>39</v>
      </c>
      <c r="L42" s="11">
        <v>100000</v>
      </c>
      <c r="M42" s="12" t="str">
        <f t="shared" si="16"/>
        <v>Yes</v>
      </c>
      <c r="N42" s="13" t="str">
        <f t="shared" si="17"/>
        <v>GM09CMRWHI014</v>
      </c>
    </row>
    <row r="43" spans="1:14" x14ac:dyDescent="0.35">
      <c r="A43" s="2" t="s">
        <v>81</v>
      </c>
      <c r="B43" s="3" t="str">
        <f t="shared" si="10"/>
        <v>HY</v>
      </c>
      <c r="C43" s="4" t="str">
        <f t="shared" si="11"/>
        <v>HYUNDAI</v>
      </c>
      <c r="D43" s="5" t="str">
        <f t="shared" si="12"/>
        <v>ELA</v>
      </c>
      <c r="E43" s="6" t="str">
        <f t="shared" si="18"/>
        <v>Elantra</v>
      </c>
      <c r="F43" s="7" t="str">
        <f t="shared" si="13"/>
        <v>12</v>
      </c>
      <c r="G43" s="8">
        <f t="shared" si="14"/>
        <v>11</v>
      </c>
      <c r="H43" s="9">
        <v>22282</v>
      </c>
      <c r="I43" s="1">
        <f t="shared" si="15"/>
        <v>2025.6363636363637</v>
      </c>
      <c r="J43" s="6" t="s">
        <v>48</v>
      </c>
      <c r="K43" s="10" t="s">
        <v>19</v>
      </c>
      <c r="L43" s="11">
        <v>100000</v>
      </c>
      <c r="M43" s="12" t="str">
        <f t="shared" si="16"/>
        <v>Yes</v>
      </c>
      <c r="N43" s="13" t="str">
        <f t="shared" si="17"/>
        <v>HY12ELABLU050</v>
      </c>
    </row>
    <row r="44" spans="1:14" x14ac:dyDescent="0.35">
      <c r="A44" s="2" t="s">
        <v>82</v>
      </c>
      <c r="B44" s="3" t="str">
        <f t="shared" si="10"/>
        <v>HY</v>
      </c>
      <c r="C44" s="4" t="str">
        <f t="shared" si="11"/>
        <v>HYUNDAI</v>
      </c>
      <c r="D44" s="5" t="str">
        <f t="shared" si="12"/>
        <v>ELA</v>
      </c>
      <c r="E44" s="6" t="str">
        <f t="shared" si="18"/>
        <v>Elantra</v>
      </c>
      <c r="F44" s="7" t="str">
        <f t="shared" si="13"/>
        <v>13</v>
      </c>
      <c r="G44" s="8">
        <f t="shared" si="14"/>
        <v>10</v>
      </c>
      <c r="H44" s="9">
        <v>20223.900000000001</v>
      </c>
      <c r="I44" s="1">
        <f t="shared" si="15"/>
        <v>2022.39</v>
      </c>
      <c r="J44" s="6" t="s">
        <v>15</v>
      </c>
      <c r="K44" s="10" t="s">
        <v>32</v>
      </c>
      <c r="L44" s="11">
        <v>100000</v>
      </c>
      <c r="M44" s="12" t="str">
        <f t="shared" si="16"/>
        <v>Yes</v>
      </c>
      <c r="N44" s="13" t="str">
        <f t="shared" si="17"/>
        <v>HY13ELABLA051</v>
      </c>
    </row>
    <row r="45" spans="1:14" x14ac:dyDescent="0.35">
      <c r="A45" s="2" t="s">
        <v>62</v>
      </c>
      <c r="B45" s="3" t="str">
        <f t="shared" si="10"/>
        <v>TY</v>
      </c>
      <c r="C45" s="4" t="str">
        <f t="shared" si="11"/>
        <v>TOYOTA</v>
      </c>
      <c r="D45" s="5" t="str">
        <f t="shared" si="12"/>
        <v>CAM</v>
      </c>
      <c r="E45" s="6" t="str">
        <f t="shared" si="18"/>
        <v>Camrey</v>
      </c>
      <c r="F45" s="7" t="str">
        <f t="shared" si="13"/>
        <v>12</v>
      </c>
      <c r="G45" s="8">
        <f t="shared" si="14"/>
        <v>11</v>
      </c>
      <c r="H45" s="9">
        <v>22128.2</v>
      </c>
      <c r="I45" s="1">
        <f t="shared" si="15"/>
        <v>2011.6545454545455</v>
      </c>
      <c r="J45" s="6" t="s">
        <v>48</v>
      </c>
      <c r="K45" s="10" t="s">
        <v>50</v>
      </c>
      <c r="L45" s="11">
        <v>100000</v>
      </c>
      <c r="M45" s="12" t="str">
        <f t="shared" si="16"/>
        <v>Yes</v>
      </c>
      <c r="N45" s="13" t="str">
        <f t="shared" si="17"/>
        <v>TY12CAMBLU029</v>
      </c>
    </row>
    <row r="46" spans="1:14" x14ac:dyDescent="0.35">
      <c r="A46" s="2" t="s">
        <v>60</v>
      </c>
      <c r="B46" s="3" t="str">
        <f t="shared" si="10"/>
        <v>TY</v>
      </c>
      <c r="C46" s="4" t="str">
        <f t="shared" si="11"/>
        <v>TOYOTA</v>
      </c>
      <c r="D46" s="5" t="str">
        <f t="shared" si="12"/>
        <v>COR</v>
      </c>
      <c r="E46" s="6" t="str">
        <f t="shared" si="18"/>
        <v>Corola</v>
      </c>
      <c r="F46" s="7" t="str">
        <f t="shared" si="13"/>
        <v>14</v>
      </c>
      <c r="G46" s="8">
        <f t="shared" si="14"/>
        <v>9</v>
      </c>
      <c r="H46" s="9">
        <v>17556.3</v>
      </c>
      <c r="I46" s="1">
        <f t="shared" si="15"/>
        <v>1950.6999999999998</v>
      </c>
      <c r="J46" s="6" t="s">
        <v>48</v>
      </c>
      <c r="K46" s="10" t="s">
        <v>32</v>
      </c>
      <c r="L46" s="11">
        <v>100000</v>
      </c>
      <c r="M46" s="12" t="str">
        <f t="shared" si="16"/>
        <v>Yes</v>
      </c>
      <c r="N46" s="13" t="str">
        <f t="shared" si="17"/>
        <v>TY14CORBLU027</v>
      </c>
    </row>
    <row r="47" spans="1:14" x14ac:dyDescent="0.35">
      <c r="A47" s="2" t="s">
        <v>40</v>
      </c>
      <c r="B47" s="3" t="str">
        <f t="shared" si="10"/>
        <v>GM</v>
      </c>
      <c r="C47" s="4" t="str">
        <f t="shared" si="11"/>
        <v>GENERAL MOTORS</v>
      </c>
      <c r="D47" s="5" t="str">
        <f t="shared" si="12"/>
        <v>CMR</v>
      </c>
      <c r="E47" s="6" t="str">
        <f t="shared" si="18"/>
        <v>Civic</v>
      </c>
      <c r="F47" s="7" t="str">
        <f t="shared" si="13"/>
        <v>12</v>
      </c>
      <c r="G47" s="8">
        <f t="shared" si="14"/>
        <v>11</v>
      </c>
      <c r="H47" s="9">
        <v>19421.099999999999</v>
      </c>
      <c r="I47" s="1">
        <f t="shared" si="15"/>
        <v>1765.5545454545454</v>
      </c>
      <c r="J47" s="6" t="s">
        <v>15</v>
      </c>
      <c r="K47" s="10" t="s">
        <v>41</v>
      </c>
      <c r="L47" s="11">
        <v>100000</v>
      </c>
      <c r="M47" s="12" t="str">
        <f t="shared" si="16"/>
        <v>Yes</v>
      </c>
      <c r="N47" s="13" t="str">
        <f t="shared" si="17"/>
        <v>GM12CMRBLA015</v>
      </c>
    </row>
    <row r="48" spans="1:14" x14ac:dyDescent="0.35">
      <c r="A48" s="2" t="s">
        <v>33</v>
      </c>
      <c r="B48" s="3" t="str">
        <f t="shared" si="10"/>
        <v>FD</v>
      </c>
      <c r="C48" s="4" t="str">
        <f t="shared" si="11"/>
        <v>FORD</v>
      </c>
      <c r="D48" s="5" t="str">
        <f t="shared" si="12"/>
        <v>FCS</v>
      </c>
      <c r="E48" s="6" t="str">
        <f t="shared" si="18"/>
        <v>Focus</v>
      </c>
      <c r="F48" s="7" t="str">
        <f t="shared" si="13"/>
        <v>12</v>
      </c>
      <c r="G48" s="8">
        <f t="shared" si="14"/>
        <v>11</v>
      </c>
      <c r="H48" s="9">
        <v>19341.7</v>
      </c>
      <c r="I48" s="1">
        <f t="shared" si="15"/>
        <v>1758.3363636363638</v>
      </c>
      <c r="J48" s="6" t="s">
        <v>18</v>
      </c>
      <c r="K48" s="10" t="s">
        <v>34</v>
      </c>
      <c r="L48" s="11">
        <v>75000</v>
      </c>
      <c r="M48" s="12" t="str">
        <f t="shared" si="16"/>
        <v>Yes</v>
      </c>
      <c r="N48" s="13" t="str">
        <f t="shared" si="17"/>
        <v>FD12FCSWHI011</v>
      </c>
    </row>
    <row r="49" spans="1:14" x14ac:dyDescent="0.35">
      <c r="A49" s="2" t="s">
        <v>65</v>
      </c>
      <c r="B49" s="3" t="str">
        <f t="shared" si="10"/>
        <v>HO</v>
      </c>
      <c r="C49" s="4" t="str">
        <f t="shared" si="11"/>
        <v>HONDA</v>
      </c>
      <c r="D49" s="5" t="str">
        <f t="shared" si="12"/>
        <v>CIV</v>
      </c>
      <c r="E49" s="6" t="str">
        <f t="shared" si="18"/>
        <v>Civic</v>
      </c>
      <c r="F49" s="7" t="str">
        <f t="shared" si="13"/>
        <v>10</v>
      </c>
      <c r="G49" s="8">
        <f t="shared" si="14"/>
        <v>13</v>
      </c>
      <c r="H49" s="9">
        <v>22573</v>
      </c>
      <c r="I49" s="1">
        <f t="shared" si="15"/>
        <v>1736.3846153846155</v>
      </c>
      <c r="J49" s="6" t="s">
        <v>48</v>
      </c>
      <c r="K49" s="10" t="s">
        <v>43</v>
      </c>
      <c r="L49" s="11">
        <v>75000</v>
      </c>
      <c r="M49" s="12" t="str">
        <f t="shared" si="16"/>
        <v>Yes</v>
      </c>
      <c r="N49" s="13" t="str">
        <f t="shared" si="17"/>
        <v>HO10CIVBLU032</v>
      </c>
    </row>
    <row r="50" spans="1:14" x14ac:dyDescent="0.35">
      <c r="A50" s="2" t="s">
        <v>42</v>
      </c>
      <c r="B50" s="3" t="str">
        <f t="shared" si="10"/>
        <v>GM</v>
      </c>
      <c r="C50" s="4" t="str">
        <f t="shared" si="11"/>
        <v>GENERAL MOTORS</v>
      </c>
      <c r="D50" s="5" t="str">
        <f t="shared" si="12"/>
        <v>CMR</v>
      </c>
      <c r="E50" s="6" t="str">
        <f t="shared" si="18"/>
        <v>Civic</v>
      </c>
      <c r="F50" s="7" t="str">
        <f t="shared" si="13"/>
        <v>14</v>
      </c>
      <c r="G50" s="8">
        <f t="shared" si="14"/>
        <v>9</v>
      </c>
      <c r="H50" s="9">
        <v>14289.6</v>
      </c>
      <c r="I50" s="1">
        <f t="shared" si="15"/>
        <v>1587.7333333333333</v>
      </c>
      <c r="J50" s="6" t="s">
        <v>18</v>
      </c>
      <c r="K50" s="10" t="s">
        <v>43</v>
      </c>
      <c r="L50" s="11">
        <v>100000</v>
      </c>
      <c r="M50" s="12" t="str">
        <f t="shared" si="16"/>
        <v>Yes</v>
      </c>
      <c r="N50" s="13" t="str">
        <f t="shared" si="17"/>
        <v>GM14CMRWHI016</v>
      </c>
    </row>
    <row r="51" spans="1:14" x14ac:dyDescent="0.35">
      <c r="A51" s="2" t="s">
        <v>69</v>
      </c>
      <c r="B51" s="3" t="str">
        <f t="shared" si="10"/>
        <v>HO</v>
      </c>
      <c r="C51" s="4" t="str">
        <f t="shared" si="11"/>
        <v>HONDA</v>
      </c>
      <c r="D51" s="5" t="str">
        <f t="shared" si="12"/>
        <v>CIV</v>
      </c>
      <c r="E51" s="6" t="str">
        <f t="shared" si="18"/>
        <v>Civic</v>
      </c>
      <c r="F51" s="7" t="str">
        <f t="shared" si="13"/>
        <v>13</v>
      </c>
      <c r="G51" s="8">
        <f t="shared" si="14"/>
        <v>10</v>
      </c>
      <c r="H51" s="9">
        <v>13867.6</v>
      </c>
      <c r="I51" s="1">
        <f t="shared" si="15"/>
        <v>1386.76</v>
      </c>
      <c r="J51" s="6" t="s">
        <v>15</v>
      </c>
      <c r="K51" s="10" t="s">
        <v>50</v>
      </c>
      <c r="L51" s="11">
        <v>75000</v>
      </c>
      <c r="M51" s="12" t="str">
        <f t="shared" si="16"/>
        <v>Yes</v>
      </c>
      <c r="N51" s="13" t="str">
        <f t="shared" si="17"/>
        <v>HO13CIVBLA036</v>
      </c>
    </row>
    <row r="52" spans="1:14" x14ac:dyDescent="0.35">
      <c r="A52" s="2" t="s">
        <v>37</v>
      </c>
      <c r="B52" s="3" t="str">
        <f t="shared" si="10"/>
        <v>FD</v>
      </c>
      <c r="C52" s="4" t="str">
        <f t="shared" si="11"/>
        <v>FORD</v>
      </c>
      <c r="D52" s="5" t="str">
        <f t="shared" si="12"/>
        <v>FCS</v>
      </c>
      <c r="E52" s="6" t="str">
        <f t="shared" si="18"/>
        <v>Focus</v>
      </c>
      <c r="F52" s="7" t="str">
        <f t="shared" si="13"/>
        <v>13</v>
      </c>
      <c r="G52" s="8">
        <f t="shared" si="14"/>
        <v>10</v>
      </c>
      <c r="H52" s="9">
        <v>13682.9</v>
      </c>
      <c r="I52" s="1">
        <f t="shared" si="15"/>
        <v>1368.29</v>
      </c>
      <c r="J52" s="6" t="s">
        <v>15</v>
      </c>
      <c r="K52" s="10" t="s">
        <v>38</v>
      </c>
      <c r="L52" s="11">
        <v>75000</v>
      </c>
      <c r="M52" s="12" t="str">
        <f t="shared" si="16"/>
        <v>Yes</v>
      </c>
      <c r="N52" s="13" t="str">
        <f t="shared" si="17"/>
        <v>FD13FCSBLA013</v>
      </c>
    </row>
    <row r="53" spans="1:14" x14ac:dyDescent="0.35">
      <c r="A53" s="2" t="s">
        <v>72</v>
      </c>
      <c r="B53" s="3" t="str">
        <f t="shared" si="10"/>
        <v>HO</v>
      </c>
      <c r="C53" s="4" t="str">
        <f t="shared" si="11"/>
        <v>HONDA</v>
      </c>
      <c r="D53" s="5" t="str">
        <f t="shared" si="12"/>
        <v>ODY</v>
      </c>
      <c r="E53" s="6" t="str">
        <f t="shared" si="18"/>
        <v>Odyssey</v>
      </c>
      <c r="F53" s="7" t="str">
        <f t="shared" si="13"/>
        <v>14</v>
      </c>
      <c r="G53" s="8">
        <f t="shared" si="14"/>
        <v>9</v>
      </c>
      <c r="H53" s="9">
        <v>3708.1</v>
      </c>
      <c r="I53" s="1">
        <f t="shared" si="15"/>
        <v>412.01111111111112</v>
      </c>
      <c r="J53" s="6" t="s">
        <v>15</v>
      </c>
      <c r="K53" s="10" t="s">
        <v>19</v>
      </c>
      <c r="L53" s="11">
        <v>100000</v>
      </c>
      <c r="M53" s="12" t="str">
        <f t="shared" si="16"/>
        <v>Yes</v>
      </c>
      <c r="N53" s="13" t="str">
        <f t="shared" si="17"/>
        <v>HO14ODYBLA041</v>
      </c>
    </row>
    <row r="57" spans="1:14" x14ac:dyDescent="0.35">
      <c r="B57" s="14" t="s">
        <v>89</v>
      </c>
      <c r="C57" s="14" t="s">
        <v>93</v>
      </c>
      <c r="F57" s="15" t="s">
        <v>96</v>
      </c>
      <c r="G57" s="15" t="s">
        <v>97</v>
      </c>
    </row>
    <row r="58" spans="1:14" x14ac:dyDescent="0.35">
      <c r="B58" s="14" t="s">
        <v>84</v>
      </c>
      <c r="C58" s="14" t="s">
        <v>90</v>
      </c>
      <c r="F58" s="15" t="s">
        <v>106</v>
      </c>
      <c r="G58" s="15" t="s">
        <v>107</v>
      </c>
    </row>
    <row r="59" spans="1:14" x14ac:dyDescent="0.35">
      <c r="B59" s="14" t="s">
        <v>88</v>
      </c>
      <c r="C59" s="14" t="s">
        <v>94</v>
      </c>
      <c r="F59" s="15" t="s">
        <v>108</v>
      </c>
      <c r="G59" s="15" t="s">
        <v>109</v>
      </c>
    </row>
    <row r="60" spans="1:14" x14ac:dyDescent="0.35">
      <c r="B60" s="14" t="s">
        <v>86</v>
      </c>
      <c r="C60" s="14" t="s">
        <v>92</v>
      </c>
      <c r="F60" s="15" t="s">
        <v>102</v>
      </c>
      <c r="G60" s="15" t="s">
        <v>103</v>
      </c>
    </row>
    <row r="61" spans="1:14" x14ac:dyDescent="0.35">
      <c r="B61" s="14" t="s">
        <v>85</v>
      </c>
      <c r="C61" s="14" t="s">
        <v>91</v>
      </c>
      <c r="F61" s="15" t="s">
        <v>104</v>
      </c>
      <c r="G61" s="15" t="s">
        <v>105</v>
      </c>
    </row>
    <row r="62" spans="1:14" x14ac:dyDescent="0.35">
      <c r="B62" s="14" t="s">
        <v>87</v>
      </c>
      <c r="C62" s="14" t="s">
        <v>95</v>
      </c>
      <c r="F62" s="15" t="s">
        <v>98</v>
      </c>
      <c r="G62" s="15" t="s">
        <v>99</v>
      </c>
    </row>
    <row r="63" spans="1:14" x14ac:dyDescent="0.35">
      <c r="F63" s="15" t="s">
        <v>100</v>
      </c>
      <c r="G63" s="15" t="s">
        <v>101</v>
      </c>
    </row>
    <row r="64" spans="1:14" x14ac:dyDescent="0.35">
      <c r="F64" s="15" t="s">
        <v>110</v>
      </c>
      <c r="G64" s="15" t="s">
        <v>111</v>
      </c>
    </row>
    <row r="65" spans="6:7" x14ac:dyDescent="0.35">
      <c r="F65" s="15" t="s">
        <v>112</v>
      </c>
      <c r="G65" s="15" t="s">
        <v>113</v>
      </c>
    </row>
    <row r="66" spans="6:7" x14ac:dyDescent="0.35">
      <c r="F66" s="15" t="s">
        <v>114</v>
      </c>
      <c r="G66" s="15" t="s">
        <v>115</v>
      </c>
    </row>
    <row r="67" spans="6:7" x14ac:dyDescent="0.35">
      <c r="F67" s="15" t="s">
        <v>116</v>
      </c>
      <c r="G67" s="15" t="s">
        <v>117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ID,Make,Make (Full Name),Mo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2023-09-07T07:41:50Z</dcterms:modified>
</cp:coreProperties>
</file>