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kristy/Library/CloudStorage/Dropbox/Projects/LTER_MCSE/data/TOC_raw/"/>
    </mc:Choice>
  </mc:AlternateContent>
  <xr:revisionPtr revIDLastSave="0" documentId="13_ncr:1_{5A9DD244-9CB3-074B-800C-D1992A813DC9}" xr6:coauthVersionLast="47" xr6:coauthVersionMax="47" xr10:uidLastSave="{00000000-0000-0000-0000-000000000000}"/>
  <bookViews>
    <workbookView xWindow="11200" yWindow="500" windowWidth="28800" windowHeight="16040" activeTab="5" xr2:uid="{16E508D3-4B18-544C-8C51-E5A2BAD6A9AC}"/>
  </bookViews>
  <sheets>
    <sheet name="TOC_Summer_Raw" sheetId="6" r:id="rId1"/>
    <sheet name="TOC_Fall_Raw" sheetId="2" r:id="rId2"/>
    <sheet name="TOTAL_unfumigated" sheetId="8" r:id="rId3"/>
    <sheet name="TOTAL_fumigated" sheetId="7" r:id="rId4"/>
    <sheet name="biomass_calculations" sheetId="1" r:id="rId5"/>
    <sheet name="final_metadata" sheetId="11" r:id="rId6"/>
  </sheets>
  <definedNames>
    <definedName name="_xlnm._FilterDatabase" localSheetId="5" hidden="1">final_metadata!$C$2:$F$40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2" l="1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5" i="2"/>
  <c r="K5" i="2"/>
  <c r="J6" i="2"/>
  <c r="K41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4" i="2"/>
  <c r="J3" i="2"/>
  <c r="J2" i="2"/>
  <c r="V270" i="1"/>
  <c r="V174" i="1"/>
  <c r="U174" i="1"/>
  <c r="V126" i="1"/>
  <c r="U126" i="1"/>
  <c r="W102" i="1"/>
  <c r="U102" i="1"/>
  <c r="V102" i="1"/>
  <c r="X315" i="1"/>
  <c r="V261" i="1"/>
  <c r="V258" i="1"/>
  <c r="U258" i="1"/>
  <c r="V165" i="1"/>
  <c r="U117" i="1"/>
  <c r="U114" i="1"/>
  <c r="U111" i="1"/>
  <c r="V111" i="1"/>
  <c r="V93" i="1"/>
  <c r="U93" i="1"/>
  <c r="V81" i="1"/>
  <c r="U81" i="1"/>
  <c r="W111" i="1"/>
  <c r="X111" i="1"/>
  <c r="X102" i="1"/>
  <c r="W114" i="1" l="1"/>
  <c r="W117" i="1"/>
  <c r="C111" i="1"/>
  <c r="R111" i="1" s="1"/>
  <c r="B31" i="11"/>
  <c r="B60" i="11"/>
  <c r="B89" i="11"/>
  <c r="B3" i="11"/>
  <c r="B32" i="11"/>
  <c r="B61" i="11"/>
  <c r="B90" i="11"/>
  <c r="B4" i="11"/>
  <c r="B33" i="11"/>
  <c r="B62" i="11"/>
  <c r="B91" i="11"/>
  <c r="B5" i="11"/>
  <c r="B34" i="11"/>
  <c r="B63" i="11"/>
  <c r="B92" i="11"/>
  <c r="B6" i="11"/>
  <c r="B35" i="11"/>
  <c r="B64" i="11"/>
  <c r="B93" i="11"/>
  <c r="B7" i="11"/>
  <c r="B36" i="11"/>
  <c r="B65" i="11"/>
  <c r="B94" i="11"/>
  <c r="B8" i="11"/>
  <c r="B37" i="11"/>
  <c r="B66" i="11"/>
  <c r="B95" i="11"/>
  <c r="B9" i="11"/>
  <c r="B38" i="11"/>
  <c r="B67" i="11"/>
  <c r="B96" i="11"/>
  <c r="B10" i="11"/>
  <c r="B39" i="11"/>
  <c r="B68" i="11"/>
  <c r="B97" i="11"/>
  <c r="B11" i="11"/>
  <c r="B40" i="11"/>
  <c r="B69" i="11"/>
  <c r="B98" i="11"/>
  <c r="B12" i="11"/>
  <c r="B41" i="11"/>
  <c r="B70" i="11"/>
  <c r="B99" i="11"/>
  <c r="B13" i="11"/>
  <c r="B42" i="11"/>
  <c r="B71" i="11"/>
  <c r="B100" i="11"/>
  <c r="B14" i="11"/>
  <c r="B43" i="11"/>
  <c r="B72" i="11"/>
  <c r="B101" i="11"/>
  <c r="B15" i="11"/>
  <c r="B44" i="11"/>
  <c r="B73" i="11"/>
  <c r="B102" i="11"/>
  <c r="B16" i="11"/>
  <c r="B45" i="11"/>
  <c r="B74" i="11"/>
  <c r="B103" i="11"/>
  <c r="B17" i="11"/>
  <c r="B46" i="11"/>
  <c r="B75" i="11"/>
  <c r="B104" i="11"/>
  <c r="B18" i="11"/>
  <c r="B47" i="11"/>
  <c r="B76" i="11"/>
  <c r="B105" i="11"/>
  <c r="B19" i="11"/>
  <c r="B48" i="11"/>
  <c r="B77" i="11"/>
  <c r="B106" i="11"/>
  <c r="B20" i="11"/>
  <c r="B49" i="11"/>
  <c r="B78" i="11"/>
  <c r="B107" i="11"/>
  <c r="B21" i="11"/>
  <c r="B50" i="11"/>
  <c r="B79" i="11"/>
  <c r="B108" i="11"/>
  <c r="B22" i="11"/>
  <c r="B51" i="11"/>
  <c r="B80" i="11"/>
  <c r="B109" i="11"/>
  <c r="B23" i="11"/>
  <c r="B52" i="11"/>
  <c r="B81" i="11"/>
  <c r="B110" i="11"/>
  <c r="B24" i="11"/>
  <c r="B53" i="11"/>
  <c r="B82" i="11"/>
  <c r="B111" i="11"/>
  <c r="B25" i="11"/>
  <c r="B54" i="11"/>
  <c r="B83" i="11"/>
  <c r="B112" i="11"/>
  <c r="B26" i="11"/>
  <c r="B55" i="11"/>
  <c r="B84" i="11"/>
  <c r="B113" i="11"/>
  <c r="B27" i="11"/>
  <c r="B56" i="11"/>
  <c r="B85" i="11"/>
  <c r="B114" i="11"/>
  <c r="B28" i="11"/>
  <c r="B57" i="11"/>
  <c r="B86" i="11"/>
  <c r="B115" i="11"/>
  <c r="B29" i="11"/>
  <c r="B58" i="11"/>
  <c r="B87" i="11"/>
  <c r="B116" i="11"/>
  <c r="B30" i="11"/>
  <c r="B59" i="11"/>
  <c r="B88" i="11"/>
  <c r="B117" i="11"/>
  <c r="B2" i="1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S112" i="1" s="1"/>
  <c r="M113" i="1"/>
  <c r="S113" i="1" s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S316" i="1" s="1"/>
  <c r="M317" i="1"/>
  <c r="S317" i="1" s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H6" i="1"/>
  <c r="P6" i="1" s="1"/>
  <c r="H16" i="1"/>
  <c r="P16" i="1" s="1"/>
  <c r="H112" i="1"/>
  <c r="P112" i="1" s="1"/>
  <c r="H113" i="1"/>
  <c r="P113" i="1" s="1"/>
  <c r="G5" i="1"/>
  <c r="O5" i="1" s="1"/>
  <c r="G13" i="1"/>
  <c r="O13" i="1" s="1"/>
  <c r="G85" i="1"/>
  <c r="O85" i="1" s="1"/>
  <c r="G93" i="1"/>
  <c r="O93" i="1" s="1"/>
  <c r="G133" i="1"/>
  <c r="O133" i="1" s="1"/>
  <c r="G141" i="1"/>
  <c r="O141" i="1" s="1"/>
  <c r="G213" i="1"/>
  <c r="O213" i="1" s="1"/>
  <c r="G215" i="1"/>
  <c r="O215" i="1" s="1"/>
  <c r="G245" i="1"/>
  <c r="O245" i="1" s="1"/>
  <c r="G247" i="1"/>
  <c r="O247" i="1" s="1"/>
  <c r="G295" i="1"/>
  <c r="O295" i="1" s="1"/>
  <c r="G301" i="1"/>
  <c r="O301" i="1" s="1"/>
  <c r="G327" i="1"/>
  <c r="O327" i="1" s="1"/>
  <c r="G333" i="1"/>
  <c r="O333" i="1" s="1"/>
  <c r="M3" i="1"/>
  <c r="F4" i="1"/>
  <c r="H4" i="1" s="1"/>
  <c r="P4" i="1" s="1"/>
  <c r="F5" i="1"/>
  <c r="F6" i="1"/>
  <c r="F7" i="1"/>
  <c r="F8" i="1"/>
  <c r="H8" i="1" s="1"/>
  <c r="P8" i="1" s="1"/>
  <c r="F9" i="1"/>
  <c r="H9" i="1" s="1"/>
  <c r="P9" i="1" s="1"/>
  <c r="F10" i="1"/>
  <c r="F11" i="1"/>
  <c r="H11" i="1" s="1"/>
  <c r="P11" i="1" s="1"/>
  <c r="F12" i="1"/>
  <c r="H12" i="1" s="1"/>
  <c r="P12" i="1" s="1"/>
  <c r="F13" i="1"/>
  <c r="F14" i="1"/>
  <c r="F15" i="1"/>
  <c r="F16" i="1"/>
  <c r="F17" i="1"/>
  <c r="F18" i="1"/>
  <c r="F19" i="1"/>
  <c r="F20" i="1"/>
  <c r="H20" i="1" s="1"/>
  <c r="P20" i="1" s="1"/>
  <c r="F21" i="1"/>
  <c r="F22" i="1"/>
  <c r="F23" i="1"/>
  <c r="F24" i="1"/>
  <c r="H24" i="1" s="1"/>
  <c r="P24" i="1" s="1"/>
  <c r="F25" i="1"/>
  <c r="F26" i="1"/>
  <c r="F27" i="1"/>
  <c r="F28" i="1"/>
  <c r="H28" i="1" s="1"/>
  <c r="P28" i="1" s="1"/>
  <c r="F29" i="1"/>
  <c r="F30" i="1"/>
  <c r="F31" i="1"/>
  <c r="F32" i="1"/>
  <c r="F33" i="1"/>
  <c r="F34" i="1"/>
  <c r="F35" i="1"/>
  <c r="F36" i="1"/>
  <c r="H36" i="1" s="1"/>
  <c r="P36" i="1" s="1"/>
  <c r="F37" i="1"/>
  <c r="F38" i="1"/>
  <c r="F39" i="1"/>
  <c r="F40" i="1"/>
  <c r="F41" i="1"/>
  <c r="F42" i="1"/>
  <c r="F43" i="1"/>
  <c r="F44" i="1"/>
  <c r="H44" i="1" s="1"/>
  <c r="F45" i="1"/>
  <c r="F46" i="1"/>
  <c r="F47" i="1"/>
  <c r="H47" i="1" s="1"/>
  <c r="P47" i="1" s="1"/>
  <c r="F48" i="1"/>
  <c r="F49" i="1"/>
  <c r="F50" i="1"/>
  <c r="F51" i="1"/>
  <c r="F52" i="1"/>
  <c r="H52" i="1" s="1"/>
  <c r="P52" i="1" s="1"/>
  <c r="F53" i="1"/>
  <c r="F54" i="1"/>
  <c r="F55" i="1"/>
  <c r="F56" i="1"/>
  <c r="F57" i="1"/>
  <c r="F58" i="1"/>
  <c r="F59" i="1"/>
  <c r="F60" i="1"/>
  <c r="H60" i="1" s="1"/>
  <c r="P60" i="1" s="1"/>
  <c r="F61" i="1"/>
  <c r="F62" i="1"/>
  <c r="F63" i="1"/>
  <c r="F64" i="1"/>
  <c r="F65" i="1"/>
  <c r="F66" i="1"/>
  <c r="F67" i="1"/>
  <c r="F68" i="1"/>
  <c r="H68" i="1" s="1"/>
  <c r="F69" i="1"/>
  <c r="F70" i="1"/>
  <c r="F71" i="1"/>
  <c r="F72" i="1"/>
  <c r="F73" i="1"/>
  <c r="F74" i="1"/>
  <c r="F75" i="1"/>
  <c r="F76" i="1"/>
  <c r="H76" i="1" s="1"/>
  <c r="P76" i="1" s="1"/>
  <c r="F77" i="1"/>
  <c r="F78" i="1"/>
  <c r="F79" i="1"/>
  <c r="F80" i="1"/>
  <c r="F81" i="1"/>
  <c r="F82" i="1"/>
  <c r="F83" i="1"/>
  <c r="F84" i="1"/>
  <c r="H84" i="1" s="1"/>
  <c r="P84" i="1" s="1"/>
  <c r="F85" i="1"/>
  <c r="F86" i="1"/>
  <c r="F87" i="1"/>
  <c r="F88" i="1"/>
  <c r="F89" i="1"/>
  <c r="F90" i="1"/>
  <c r="F91" i="1"/>
  <c r="F92" i="1"/>
  <c r="H92" i="1" s="1"/>
  <c r="P92" i="1" s="1"/>
  <c r="F93" i="1"/>
  <c r="F94" i="1"/>
  <c r="F95" i="1"/>
  <c r="F96" i="1"/>
  <c r="F97" i="1"/>
  <c r="F98" i="1"/>
  <c r="F99" i="1"/>
  <c r="F100" i="1"/>
  <c r="H100" i="1" s="1"/>
  <c r="P100" i="1" s="1"/>
  <c r="F101" i="1"/>
  <c r="F102" i="1"/>
  <c r="F103" i="1"/>
  <c r="F104" i="1"/>
  <c r="F105" i="1"/>
  <c r="F106" i="1"/>
  <c r="F107" i="1"/>
  <c r="F108" i="1"/>
  <c r="H108" i="1" s="1"/>
  <c r="P108" i="1" s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H316" i="1" s="1"/>
  <c r="P316" i="1" s="1"/>
  <c r="F317" i="1"/>
  <c r="H317" i="1" s="1"/>
  <c r="P317" i="1" s="1"/>
  <c r="F318" i="1"/>
  <c r="F319" i="1"/>
  <c r="H319" i="1" s="1"/>
  <c r="P319" i="1" s="1"/>
  <c r="F320" i="1"/>
  <c r="F321" i="1"/>
  <c r="F322" i="1"/>
  <c r="F323" i="1"/>
  <c r="F324" i="1"/>
  <c r="F325" i="1"/>
  <c r="F326" i="1"/>
  <c r="F327" i="1"/>
  <c r="H327" i="1" s="1"/>
  <c r="P327" i="1" s="1"/>
  <c r="F328" i="1"/>
  <c r="F329" i="1"/>
  <c r="F330" i="1"/>
  <c r="F331" i="1"/>
  <c r="F332" i="1"/>
  <c r="F333" i="1"/>
  <c r="F334" i="1"/>
  <c r="F335" i="1"/>
  <c r="H335" i="1" s="1"/>
  <c r="P335" i="1" s="1"/>
  <c r="F336" i="1"/>
  <c r="F337" i="1"/>
  <c r="F338" i="1"/>
  <c r="F339" i="1"/>
  <c r="F340" i="1"/>
  <c r="F341" i="1"/>
  <c r="F342" i="1"/>
  <c r="F343" i="1"/>
  <c r="H343" i="1" s="1"/>
  <c r="P343" i="1" s="1"/>
  <c r="F344" i="1"/>
  <c r="F345" i="1"/>
  <c r="F346" i="1"/>
  <c r="F347" i="1"/>
  <c r="F348" i="1"/>
  <c r="F349" i="1"/>
  <c r="F350" i="1"/>
  <c r="F3" i="1"/>
  <c r="H3" i="1" s="1"/>
  <c r="E4" i="1"/>
  <c r="E5" i="1"/>
  <c r="E6" i="1"/>
  <c r="E7" i="1"/>
  <c r="E8" i="1"/>
  <c r="E9" i="1"/>
  <c r="E10" i="1"/>
  <c r="E11" i="1"/>
  <c r="G11" i="1" s="1"/>
  <c r="O11" i="1" s="1"/>
  <c r="E12" i="1"/>
  <c r="E13" i="1"/>
  <c r="E14" i="1"/>
  <c r="E15" i="1"/>
  <c r="E16" i="1"/>
  <c r="E17" i="1"/>
  <c r="E18" i="1"/>
  <c r="E19" i="1"/>
  <c r="G19" i="1" s="1"/>
  <c r="O19" i="1" s="1"/>
  <c r="E20" i="1"/>
  <c r="E21" i="1"/>
  <c r="E22" i="1"/>
  <c r="E23" i="1"/>
  <c r="E24" i="1"/>
  <c r="E25" i="1"/>
  <c r="E26" i="1"/>
  <c r="E27" i="1"/>
  <c r="G27" i="1" s="1"/>
  <c r="O27" i="1" s="1"/>
  <c r="E28" i="1"/>
  <c r="E29" i="1"/>
  <c r="E30" i="1"/>
  <c r="E31" i="1"/>
  <c r="E32" i="1"/>
  <c r="E33" i="1"/>
  <c r="E34" i="1"/>
  <c r="E35" i="1"/>
  <c r="G35" i="1" s="1"/>
  <c r="O35" i="1" s="1"/>
  <c r="E36" i="1"/>
  <c r="E37" i="1"/>
  <c r="E38" i="1"/>
  <c r="E39" i="1"/>
  <c r="E40" i="1"/>
  <c r="E41" i="1"/>
  <c r="E42" i="1"/>
  <c r="E43" i="1"/>
  <c r="G43" i="1" s="1"/>
  <c r="O43" i="1" s="1"/>
  <c r="E44" i="1"/>
  <c r="E45" i="1"/>
  <c r="E46" i="1"/>
  <c r="E47" i="1"/>
  <c r="E48" i="1"/>
  <c r="E49" i="1"/>
  <c r="E50" i="1"/>
  <c r="E51" i="1"/>
  <c r="G51" i="1" s="1"/>
  <c r="O51" i="1" s="1"/>
  <c r="E52" i="1"/>
  <c r="E53" i="1"/>
  <c r="E54" i="1"/>
  <c r="E55" i="1"/>
  <c r="E56" i="1"/>
  <c r="E57" i="1"/>
  <c r="E58" i="1"/>
  <c r="E59" i="1"/>
  <c r="G59" i="1" s="1"/>
  <c r="O59" i="1" s="1"/>
  <c r="E60" i="1"/>
  <c r="E61" i="1"/>
  <c r="E62" i="1"/>
  <c r="E63" i="1"/>
  <c r="E64" i="1"/>
  <c r="E65" i="1"/>
  <c r="E66" i="1"/>
  <c r="E67" i="1"/>
  <c r="G67" i="1" s="1"/>
  <c r="E68" i="1"/>
  <c r="E69" i="1"/>
  <c r="E70" i="1"/>
  <c r="E71" i="1"/>
  <c r="E72" i="1"/>
  <c r="E73" i="1"/>
  <c r="E74" i="1"/>
  <c r="E75" i="1"/>
  <c r="G75" i="1" s="1"/>
  <c r="O75" i="1" s="1"/>
  <c r="E76" i="1"/>
  <c r="E77" i="1"/>
  <c r="E78" i="1"/>
  <c r="E79" i="1"/>
  <c r="E80" i="1"/>
  <c r="E81" i="1"/>
  <c r="E82" i="1"/>
  <c r="E83" i="1"/>
  <c r="G83" i="1" s="1"/>
  <c r="O83" i="1" s="1"/>
  <c r="E84" i="1"/>
  <c r="E85" i="1"/>
  <c r="E86" i="1"/>
  <c r="E87" i="1"/>
  <c r="E88" i="1"/>
  <c r="E89" i="1"/>
  <c r="E90" i="1"/>
  <c r="E91" i="1"/>
  <c r="G91" i="1" s="1"/>
  <c r="O91" i="1" s="1"/>
  <c r="E92" i="1"/>
  <c r="E93" i="1"/>
  <c r="E94" i="1"/>
  <c r="E95" i="1"/>
  <c r="E96" i="1"/>
  <c r="E97" i="1"/>
  <c r="E98" i="1"/>
  <c r="E99" i="1"/>
  <c r="G99" i="1" s="1"/>
  <c r="O99" i="1" s="1"/>
  <c r="E100" i="1"/>
  <c r="E101" i="1"/>
  <c r="E102" i="1"/>
  <c r="E103" i="1"/>
  <c r="E104" i="1"/>
  <c r="E105" i="1"/>
  <c r="E106" i="1"/>
  <c r="E107" i="1"/>
  <c r="G107" i="1" s="1"/>
  <c r="O107" i="1" s="1"/>
  <c r="E108" i="1"/>
  <c r="E109" i="1"/>
  <c r="E110" i="1"/>
  <c r="E111" i="1"/>
  <c r="E112" i="1"/>
  <c r="E113" i="1"/>
  <c r="E114" i="1"/>
  <c r="E115" i="1"/>
  <c r="G115" i="1" s="1"/>
  <c r="E116" i="1"/>
  <c r="E117" i="1"/>
  <c r="E118" i="1"/>
  <c r="E119" i="1"/>
  <c r="E120" i="1"/>
  <c r="E121" i="1"/>
  <c r="E122" i="1"/>
  <c r="E123" i="1"/>
  <c r="G123" i="1" s="1"/>
  <c r="O123" i="1" s="1"/>
  <c r="E124" i="1"/>
  <c r="E125" i="1"/>
  <c r="E126" i="1"/>
  <c r="E127" i="1"/>
  <c r="E128" i="1"/>
  <c r="E129" i="1"/>
  <c r="E130" i="1"/>
  <c r="E131" i="1"/>
  <c r="G131" i="1" s="1"/>
  <c r="O131" i="1" s="1"/>
  <c r="E132" i="1"/>
  <c r="E133" i="1"/>
  <c r="E134" i="1"/>
  <c r="E135" i="1"/>
  <c r="E136" i="1"/>
  <c r="E137" i="1"/>
  <c r="E138" i="1"/>
  <c r="E139" i="1"/>
  <c r="G139" i="1" s="1"/>
  <c r="O139" i="1" s="1"/>
  <c r="E140" i="1"/>
  <c r="E141" i="1"/>
  <c r="E142" i="1"/>
  <c r="E143" i="1"/>
  <c r="E144" i="1"/>
  <c r="E145" i="1"/>
  <c r="E146" i="1"/>
  <c r="E147" i="1"/>
  <c r="G147" i="1" s="1"/>
  <c r="O147" i="1" s="1"/>
  <c r="E148" i="1"/>
  <c r="E149" i="1"/>
  <c r="E150" i="1"/>
  <c r="E151" i="1"/>
  <c r="E152" i="1"/>
  <c r="E153" i="1"/>
  <c r="E154" i="1"/>
  <c r="E155" i="1"/>
  <c r="G155" i="1" s="1"/>
  <c r="O155" i="1" s="1"/>
  <c r="E156" i="1"/>
  <c r="E157" i="1"/>
  <c r="E158" i="1"/>
  <c r="E159" i="1"/>
  <c r="E160" i="1"/>
  <c r="E161" i="1"/>
  <c r="E162" i="1"/>
  <c r="E163" i="1"/>
  <c r="G163" i="1" s="1"/>
  <c r="O163" i="1" s="1"/>
  <c r="E164" i="1"/>
  <c r="E165" i="1"/>
  <c r="E166" i="1"/>
  <c r="E167" i="1"/>
  <c r="E168" i="1"/>
  <c r="E169" i="1"/>
  <c r="E170" i="1"/>
  <c r="E171" i="1"/>
  <c r="G171" i="1" s="1"/>
  <c r="O171" i="1" s="1"/>
  <c r="E172" i="1"/>
  <c r="E173" i="1"/>
  <c r="E174" i="1"/>
  <c r="E175" i="1"/>
  <c r="E176" i="1"/>
  <c r="E177" i="1"/>
  <c r="E178" i="1"/>
  <c r="E179" i="1"/>
  <c r="G179" i="1" s="1"/>
  <c r="O179" i="1" s="1"/>
  <c r="E180" i="1"/>
  <c r="E181" i="1"/>
  <c r="E182" i="1"/>
  <c r="E183" i="1"/>
  <c r="E184" i="1"/>
  <c r="E185" i="1"/>
  <c r="E186" i="1"/>
  <c r="E187" i="1"/>
  <c r="G187" i="1" s="1"/>
  <c r="O187" i="1" s="1"/>
  <c r="E188" i="1"/>
  <c r="E189" i="1"/>
  <c r="E190" i="1"/>
  <c r="E191" i="1"/>
  <c r="E192" i="1"/>
  <c r="E193" i="1"/>
  <c r="E194" i="1"/>
  <c r="E195" i="1"/>
  <c r="G195" i="1" s="1"/>
  <c r="O195" i="1" s="1"/>
  <c r="E196" i="1"/>
  <c r="E197" i="1"/>
  <c r="E198" i="1"/>
  <c r="E199" i="1"/>
  <c r="E200" i="1"/>
  <c r="E201" i="1"/>
  <c r="E202" i="1"/>
  <c r="E203" i="1"/>
  <c r="G203" i="1" s="1"/>
  <c r="O203" i="1" s="1"/>
  <c r="E204" i="1"/>
  <c r="E205" i="1"/>
  <c r="E206" i="1"/>
  <c r="E207" i="1"/>
  <c r="E208" i="1"/>
  <c r="E209" i="1"/>
  <c r="E210" i="1"/>
  <c r="E211" i="1"/>
  <c r="G211" i="1" s="1"/>
  <c r="O211" i="1" s="1"/>
  <c r="E212" i="1"/>
  <c r="E213" i="1"/>
  <c r="E214" i="1"/>
  <c r="E215" i="1"/>
  <c r="E216" i="1"/>
  <c r="E217" i="1"/>
  <c r="E218" i="1"/>
  <c r="E219" i="1"/>
  <c r="G219" i="1" s="1"/>
  <c r="O219" i="1" s="1"/>
  <c r="E220" i="1"/>
  <c r="E221" i="1"/>
  <c r="E222" i="1"/>
  <c r="E223" i="1"/>
  <c r="E224" i="1"/>
  <c r="E225" i="1"/>
  <c r="E226" i="1"/>
  <c r="E227" i="1"/>
  <c r="G227" i="1" s="1"/>
  <c r="O227" i="1" s="1"/>
  <c r="E228" i="1"/>
  <c r="E229" i="1"/>
  <c r="E230" i="1"/>
  <c r="E231" i="1"/>
  <c r="E232" i="1"/>
  <c r="E233" i="1"/>
  <c r="E234" i="1"/>
  <c r="E235" i="1"/>
  <c r="G235" i="1" s="1"/>
  <c r="O235" i="1" s="1"/>
  <c r="E236" i="1"/>
  <c r="E237" i="1"/>
  <c r="E238" i="1"/>
  <c r="E239" i="1"/>
  <c r="E240" i="1"/>
  <c r="E241" i="1"/>
  <c r="E242" i="1"/>
  <c r="E243" i="1"/>
  <c r="G243" i="1" s="1"/>
  <c r="O243" i="1" s="1"/>
  <c r="E244" i="1"/>
  <c r="E245" i="1"/>
  <c r="E246" i="1"/>
  <c r="E247" i="1"/>
  <c r="E248" i="1"/>
  <c r="E249" i="1"/>
  <c r="E250" i="1"/>
  <c r="E251" i="1"/>
  <c r="G251" i="1" s="1"/>
  <c r="O251" i="1" s="1"/>
  <c r="E252" i="1"/>
  <c r="E253" i="1"/>
  <c r="E254" i="1"/>
  <c r="E255" i="1"/>
  <c r="E256" i="1"/>
  <c r="E257" i="1"/>
  <c r="E258" i="1"/>
  <c r="E259" i="1"/>
  <c r="G259" i="1" s="1"/>
  <c r="E260" i="1"/>
  <c r="E261" i="1"/>
  <c r="E262" i="1"/>
  <c r="E263" i="1"/>
  <c r="E264" i="1"/>
  <c r="E265" i="1"/>
  <c r="E266" i="1"/>
  <c r="E267" i="1"/>
  <c r="G267" i="1" s="1"/>
  <c r="O267" i="1" s="1"/>
  <c r="E268" i="1"/>
  <c r="E269" i="1"/>
  <c r="E270" i="1"/>
  <c r="E271" i="1"/>
  <c r="E272" i="1"/>
  <c r="E273" i="1"/>
  <c r="E274" i="1"/>
  <c r="E275" i="1"/>
  <c r="G275" i="1" s="1"/>
  <c r="O275" i="1" s="1"/>
  <c r="E276" i="1"/>
  <c r="E277" i="1"/>
  <c r="E278" i="1"/>
  <c r="E279" i="1"/>
  <c r="E280" i="1"/>
  <c r="E281" i="1"/>
  <c r="E282" i="1"/>
  <c r="E283" i="1"/>
  <c r="G283" i="1" s="1"/>
  <c r="O283" i="1" s="1"/>
  <c r="E284" i="1"/>
  <c r="E285" i="1"/>
  <c r="E286" i="1"/>
  <c r="E287" i="1"/>
  <c r="E288" i="1"/>
  <c r="E289" i="1"/>
  <c r="E290" i="1"/>
  <c r="E291" i="1"/>
  <c r="G291" i="1" s="1"/>
  <c r="O291" i="1" s="1"/>
  <c r="E292" i="1"/>
  <c r="E293" i="1"/>
  <c r="E294" i="1"/>
  <c r="E295" i="1"/>
  <c r="E296" i="1"/>
  <c r="E297" i="1"/>
  <c r="E298" i="1"/>
  <c r="E299" i="1"/>
  <c r="G299" i="1" s="1"/>
  <c r="O299" i="1" s="1"/>
  <c r="E300" i="1"/>
  <c r="E301" i="1"/>
  <c r="E302" i="1"/>
  <c r="E303" i="1"/>
  <c r="E304" i="1"/>
  <c r="E305" i="1"/>
  <c r="E306" i="1"/>
  <c r="E307" i="1"/>
  <c r="G307" i="1" s="1"/>
  <c r="O307" i="1" s="1"/>
  <c r="E308" i="1"/>
  <c r="E309" i="1"/>
  <c r="E310" i="1"/>
  <c r="E311" i="1"/>
  <c r="E312" i="1"/>
  <c r="E313" i="1"/>
  <c r="E314" i="1"/>
  <c r="E315" i="1"/>
  <c r="G315" i="1" s="1"/>
  <c r="O315" i="1" s="1"/>
  <c r="E316" i="1"/>
  <c r="E317" i="1"/>
  <c r="E318" i="1"/>
  <c r="E319" i="1"/>
  <c r="E320" i="1"/>
  <c r="E321" i="1"/>
  <c r="E322" i="1"/>
  <c r="E323" i="1"/>
  <c r="G323" i="1" s="1"/>
  <c r="O323" i="1" s="1"/>
  <c r="E324" i="1"/>
  <c r="E325" i="1"/>
  <c r="E326" i="1"/>
  <c r="E327" i="1"/>
  <c r="E328" i="1"/>
  <c r="E329" i="1"/>
  <c r="E330" i="1"/>
  <c r="E331" i="1"/>
  <c r="G331" i="1" s="1"/>
  <c r="O331" i="1" s="1"/>
  <c r="E332" i="1"/>
  <c r="E333" i="1"/>
  <c r="E334" i="1"/>
  <c r="E335" i="1"/>
  <c r="E336" i="1"/>
  <c r="E337" i="1"/>
  <c r="E338" i="1"/>
  <c r="E339" i="1"/>
  <c r="G339" i="1" s="1"/>
  <c r="O339" i="1" s="1"/>
  <c r="E340" i="1"/>
  <c r="E341" i="1"/>
  <c r="E342" i="1"/>
  <c r="E343" i="1"/>
  <c r="E344" i="1"/>
  <c r="E345" i="1"/>
  <c r="E346" i="1"/>
  <c r="E347" i="1"/>
  <c r="G347" i="1" s="1"/>
  <c r="O347" i="1" s="1"/>
  <c r="E348" i="1"/>
  <c r="E349" i="1"/>
  <c r="E350" i="1"/>
  <c r="E3" i="1"/>
  <c r="D4" i="1"/>
  <c r="D5" i="1"/>
  <c r="S5" i="1" s="1"/>
  <c r="D6" i="1"/>
  <c r="S6" i="1" s="1"/>
  <c r="D7" i="1"/>
  <c r="S7" i="1" s="1"/>
  <c r="D8" i="1"/>
  <c r="S8" i="1" s="1"/>
  <c r="D9" i="1"/>
  <c r="S9" i="1" s="1"/>
  <c r="D10" i="1"/>
  <c r="S10" i="1" s="1"/>
  <c r="D11" i="1"/>
  <c r="S11" i="1" s="1"/>
  <c r="D12" i="1"/>
  <c r="D13" i="1"/>
  <c r="S13" i="1" s="1"/>
  <c r="D14" i="1"/>
  <c r="D15" i="1"/>
  <c r="S15" i="1" s="1"/>
  <c r="D16" i="1"/>
  <c r="S16" i="1" s="1"/>
  <c r="D17" i="1"/>
  <c r="D18" i="1"/>
  <c r="S18" i="1" s="1"/>
  <c r="D19" i="1"/>
  <c r="S19" i="1" s="1"/>
  <c r="D20" i="1"/>
  <c r="D21" i="1"/>
  <c r="S21" i="1" s="1"/>
  <c r="D22" i="1"/>
  <c r="D23" i="1"/>
  <c r="S23" i="1" s="1"/>
  <c r="D24" i="1"/>
  <c r="S24" i="1" s="1"/>
  <c r="D25" i="1"/>
  <c r="S25" i="1" s="1"/>
  <c r="D26" i="1"/>
  <c r="S26" i="1" s="1"/>
  <c r="D27" i="1"/>
  <c r="S27" i="1" s="1"/>
  <c r="D28" i="1"/>
  <c r="D29" i="1"/>
  <c r="S29" i="1" s="1"/>
  <c r="D30" i="1"/>
  <c r="D31" i="1"/>
  <c r="S31" i="1" s="1"/>
  <c r="D32" i="1"/>
  <c r="D33" i="1"/>
  <c r="D34" i="1"/>
  <c r="S34" i="1" s="1"/>
  <c r="D35" i="1"/>
  <c r="S35" i="1" s="1"/>
  <c r="D36" i="1"/>
  <c r="D37" i="1"/>
  <c r="S37" i="1" s="1"/>
  <c r="D38" i="1"/>
  <c r="S38" i="1" s="1"/>
  <c r="D39" i="1"/>
  <c r="S39" i="1" s="1"/>
  <c r="X39" i="1" s="1"/>
  <c r="D40" i="1"/>
  <c r="S40" i="1" s="1"/>
  <c r="D41" i="1"/>
  <c r="S41" i="1" s="1"/>
  <c r="D42" i="1"/>
  <c r="S42" i="1" s="1"/>
  <c r="D43" i="1"/>
  <c r="S43" i="1" s="1"/>
  <c r="D44" i="1"/>
  <c r="D45" i="1"/>
  <c r="S45" i="1" s="1"/>
  <c r="D46" i="1"/>
  <c r="S46" i="1" s="1"/>
  <c r="D47" i="1"/>
  <c r="S47" i="1" s="1"/>
  <c r="D48" i="1"/>
  <c r="D49" i="1"/>
  <c r="D50" i="1"/>
  <c r="D51" i="1"/>
  <c r="S51" i="1" s="1"/>
  <c r="D52" i="1"/>
  <c r="D53" i="1"/>
  <c r="S53" i="1" s="1"/>
  <c r="D54" i="1"/>
  <c r="S54" i="1" s="1"/>
  <c r="D55" i="1"/>
  <c r="S55" i="1" s="1"/>
  <c r="D56" i="1"/>
  <c r="S56" i="1" s="1"/>
  <c r="D57" i="1"/>
  <c r="S57" i="1" s="1"/>
  <c r="D58" i="1"/>
  <c r="S58" i="1" s="1"/>
  <c r="D59" i="1"/>
  <c r="D60" i="1"/>
  <c r="D61" i="1"/>
  <c r="S61" i="1" s="1"/>
  <c r="D62" i="1"/>
  <c r="S62" i="1" s="1"/>
  <c r="D63" i="1"/>
  <c r="S63" i="1" s="1"/>
  <c r="D64" i="1"/>
  <c r="S64" i="1" s="1"/>
  <c r="D65" i="1"/>
  <c r="D66" i="1"/>
  <c r="D67" i="1"/>
  <c r="D68" i="1"/>
  <c r="D69" i="1"/>
  <c r="S69" i="1" s="1"/>
  <c r="D70" i="1"/>
  <c r="S70" i="1" s="1"/>
  <c r="D71" i="1"/>
  <c r="S71" i="1" s="1"/>
  <c r="D72" i="1"/>
  <c r="D73" i="1"/>
  <c r="S73" i="1" s="1"/>
  <c r="D74" i="1"/>
  <c r="S74" i="1" s="1"/>
  <c r="D75" i="1"/>
  <c r="D76" i="1"/>
  <c r="D77" i="1"/>
  <c r="S77" i="1" s="1"/>
  <c r="D78" i="1"/>
  <c r="S78" i="1" s="1"/>
  <c r="D79" i="1"/>
  <c r="S79" i="1" s="1"/>
  <c r="D80" i="1"/>
  <c r="D81" i="1"/>
  <c r="D82" i="1"/>
  <c r="D83" i="1"/>
  <c r="D84" i="1"/>
  <c r="D85" i="1"/>
  <c r="S85" i="1" s="1"/>
  <c r="D86" i="1"/>
  <c r="S86" i="1" s="1"/>
  <c r="D87" i="1"/>
  <c r="S87" i="1" s="1"/>
  <c r="D88" i="1"/>
  <c r="D89" i="1"/>
  <c r="S89" i="1" s="1"/>
  <c r="D90" i="1"/>
  <c r="S90" i="1" s="1"/>
  <c r="D91" i="1"/>
  <c r="D92" i="1"/>
  <c r="D93" i="1"/>
  <c r="S93" i="1" s="1"/>
  <c r="D94" i="1"/>
  <c r="S94" i="1" s="1"/>
  <c r="D95" i="1"/>
  <c r="S95" i="1" s="1"/>
  <c r="D96" i="1"/>
  <c r="D97" i="1"/>
  <c r="D98" i="1"/>
  <c r="D99" i="1"/>
  <c r="D100" i="1"/>
  <c r="D101" i="1"/>
  <c r="S101" i="1" s="1"/>
  <c r="D102" i="1"/>
  <c r="S102" i="1" s="1"/>
  <c r="D103" i="1"/>
  <c r="S103" i="1" s="1"/>
  <c r="D104" i="1"/>
  <c r="S104" i="1" s="1"/>
  <c r="D105" i="1"/>
  <c r="S105" i="1" s="1"/>
  <c r="D106" i="1"/>
  <c r="S106" i="1" s="1"/>
  <c r="D107" i="1"/>
  <c r="D108" i="1"/>
  <c r="D109" i="1"/>
  <c r="S109" i="1" s="1"/>
  <c r="D110" i="1"/>
  <c r="S110" i="1" s="1"/>
  <c r="D111" i="1"/>
  <c r="S111" i="1" s="1"/>
  <c r="D114" i="1"/>
  <c r="D115" i="1"/>
  <c r="D116" i="1"/>
  <c r="S116" i="1" s="1"/>
  <c r="D117" i="1"/>
  <c r="S117" i="1" s="1"/>
  <c r="D118" i="1"/>
  <c r="S118" i="1" s="1"/>
  <c r="D119" i="1"/>
  <c r="S119" i="1" s="1"/>
  <c r="D120" i="1"/>
  <c r="S120" i="1" s="1"/>
  <c r="D121" i="1"/>
  <c r="S121" i="1" s="1"/>
  <c r="D122" i="1"/>
  <c r="S122" i="1" s="1"/>
  <c r="D123" i="1"/>
  <c r="D124" i="1"/>
  <c r="S124" i="1" s="1"/>
  <c r="D125" i="1"/>
  <c r="S125" i="1" s="1"/>
  <c r="D126" i="1"/>
  <c r="S126" i="1" s="1"/>
  <c r="D127" i="1"/>
  <c r="S127" i="1" s="1"/>
  <c r="D128" i="1"/>
  <c r="D129" i="1"/>
  <c r="D130" i="1"/>
  <c r="D131" i="1"/>
  <c r="D132" i="1"/>
  <c r="S132" i="1" s="1"/>
  <c r="D133" i="1"/>
  <c r="S133" i="1" s="1"/>
  <c r="D134" i="1"/>
  <c r="S134" i="1" s="1"/>
  <c r="D135" i="1"/>
  <c r="S135" i="1" s="1"/>
  <c r="D136" i="1"/>
  <c r="D137" i="1"/>
  <c r="S137" i="1" s="1"/>
  <c r="D138" i="1"/>
  <c r="S138" i="1" s="1"/>
  <c r="D139" i="1"/>
  <c r="D140" i="1"/>
  <c r="S140" i="1" s="1"/>
  <c r="D141" i="1"/>
  <c r="S141" i="1" s="1"/>
  <c r="D142" i="1"/>
  <c r="S142" i="1" s="1"/>
  <c r="D143" i="1"/>
  <c r="S143" i="1" s="1"/>
  <c r="D144" i="1"/>
  <c r="D145" i="1"/>
  <c r="D146" i="1"/>
  <c r="D147" i="1"/>
  <c r="D148" i="1"/>
  <c r="S148" i="1" s="1"/>
  <c r="D149" i="1"/>
  <c r="S149" i="1" s="1"/>
  <c r="D150" i="1"/>
  <c r="S150" i="1" s="1"/>
  <c r="D151" i="1"/>
  <c r="S151" i="1" s="1"/>
  <c r="D152" i="1"/>
  <c r="D153" i="1"/>
  <c r="S153" i="1" s="1"/>
  <c r="D154" i="1"/>
  <c r="S154" i="1" s="1"/>
  <c r="D155" i="1"/>
  <c r="D156" i="1"/>
  <c r="S156" i="1" s="1"/>
  <c r="D157" i="1"/>
  <c r="S157" i="1" s="1"/>
  <c r="D158" i="1"/>
  <c r="S158" i="1" s="1"/>
  <c r="D159" i="1"/>
  <c r="S159" i="1" s="1"/>
  <c r="D160" i="1"/>
  <c r="S160" i="1" s="1"/>
  <c r="D161" i="1"/>
  <c r="D162" i="1"/>
  <c r="D163" i="1"/>
  <c r="D164" i="1"/>
  <c r="S164" i="1" s="1"/>
  <c r="D165" i="1"/>
  <c r="S165" i="1" s="1"/>
  <c r="D166" i="1"/>
  <c r="S166" i="1" s="1"/>
  <c r="D167" i="1"/>
  <c r="S167" i="1" s="1"/>
  <c r="D168" i="1"/>
  <c r="S168" i="1" s="1"/>
  <c r="D169" i="1"/>
  <c r="S169" i="1" s="1"/>
  <c r="D170" i="1"/>
  <c r="S170" i="1" s="1"/>
  <c r="D171" i="1"/>
  <c r="D172" i="1"/>
  <c r="S172" i="1" s="1"/>
  <c r="D173" i="1"/>
  <c r="S173" i="1" s="1"/>
  <c r="D174" i="1"/>
  <c r="S174" i="1" s="1"/>
  <c r="D175" i="1"/>
  <c r="S175" i="1" s="1"/>
  <c r="D176" i="1"/>
  <c r="S176" i="1" s="1"/>
  <c r="D177" i="1"/>
  <c r="D178" i="1"/>
  <c r="D179" i="1"/>
  <c r="D180" i="1"/>
  <c r="S180" i="1" s="1"/>
  <c r="D181" i="1"/>
  <c r="S181" i="1" s="1"/>
  <c r="D182" i="1"/>
  <c r="S182" i="1" s="1"/>
  <c r="D183" i="1"/>
  <c r="S183" i="1" s="1"/>
  <c r="D184" i="1"/>
  <c r="S184" i="1" s="1"/>
  <c r="D185" i="1"/>
  <c r="S185" i="1" s="1"/>
  <c r="D186" i="1"/>
  <c r="S186" i="1" s="1"/>
  <c r="D187" i="1"/>
  <c r="D188" i="1"/>
  <c r="S188" i="1" s="1"/>
  <c r="D189" i="1"/>
  <c r="S189" i="1" s="1"/>
  <c r="D190" i="1"/>
  <c r="S190" i="1" s="1"/>
  <c r="D191" i="1"/>
  <c r="S191" i="1" s="1"/>
  <c r="D192" i="1"/>
  <c r="D193" i="1"/>
  <c r="D194" i="1"/>
  <c r="D195" i="1"/>
  <c r="D196" i="1"/>
  <c r="S196" i="1" s="1"/>
  <c r="D197" i="1"/>
  <c r="S197" i="1" s="1"/>
  <c r="D198" i="1"/>
  <c r="S198" i="1" s="1"/>
  <c r="D199" i="1"/>
  <c r="S199" i="1" s="1"/>
  <c r="D200" i="1"/>
  <c r="D201" i="1"/>
  <c r="S201" i="1" s="1"/>
  <c r="D202" i="1"/>
  <c r="S202" i="1" s="1"/>
  <c r="D203" i="1"/>
  <c r="D204" i="1"/>
  <c r="S204" i="1" s="1"/>
  <c r="D205" i="1"/>
  <c r="S205" i="1" s="1"/>
  <c r="D206" i="1"/>
  <c r="S206" i="1" s="1"/>
  <c r="D207" i="1"/>
  <c r="S207" i="1" s="1"/>
  <c r="D208" i="1"/>
  <c r="D209" i="1"/>
  <c r="D210" i="1"/>
  <c r="D211" i="1"/>
  <c r="D212" i="1"/>
  <c r="S212" i="1" s="1"/>
  <c r="D213" i="1"/>
  <c r="S213" i="1" s="1"/>
  <c r="D214" i="1"/>
  <c r="S214" i="1" s="1"/>
  <c r="D215" i="1"/>
  <c r="S215" i="1" s="1"/>
  <c r="D216" i="1"/>
  <c r="D217" i="1"/>
  <c r="S217" i="1" s="1"/>
  <c r="D218" i="1"/>
  <c r="S218" i="1" s="1"/>
  <c r="D219" i="1"/>
  <c r="D220" i="1"/>
  <c r="S220" i="1" s="1"/>
  <c r="D221" i="1"/>
  <c r="S221" i="1" s="1"/>
  <c r="D222" i="1"/>
  <c r="S222" i="1" s="1"/>
  <c r="D223" i="1"/>
  <c r="S223" i="1" s="1"/>
  <c r="D224" i="1"/>
  <c r="S224" i="1" s="1"/>
  <c r="D225" i="1"/>
  <c r="D226" i="1"/>
  <c r="D227" i="1"/>
  <c r="D228" i="1"/>
  <c r="S228" i="1" s="1"/>
  <c r="D229" i="1"/>
  <c r="S229" i="1" s="1"/>
  <c r="D230" i="1"/>
  <c r="S230" i="1" s="1"/>
  <c r="D231" i="1"/>
  <c r="S231" i="1" s="1"/>
  <c r="D232" i="1"/>
  <c r="S232" i="1" s="1"/>
  <c r="D233" i="1"/>
  <c r="S233" i="1" s="1"/>
  <c r="D234" i="1"/>
  <c r="S234" i="1" s="1"/>
  <c r="D235" i="1"/>
  <c r="D236" i="1"/>
  <c r="S236" i="1" s="1"/>
  <c r="D237" i="1"/>
  <c r="S237" i="1" s="1"/>
  <c r="D238" i="1"/>
  <c r="S238" i="1" s="1"/>
  <c r="D239" i="1"/>
  <c r="S239" i="1" s="1"/>
  <c r="D240" i="1"/>
  <c r="S240" i="1" s="1"/>
  <c r="D241" i="1"/>
  <c r="D242" i="1"/>
  <c r="D243" i="1"/>
  <c r="D244" i="1"/>
  <c r="S244" i="1" s="1"/>
  <c r="D245" i="1"/>
  <c r="S245" i="1" s="1"/>
  <c r="D246" i="1"/>
  <c r="S246" i="1" s="1"/>
  <c r="D247" i="1"/>
  <c r="S247" i="1" s="1"/>
  <c r="D248" i="1"/>
  <c r="S248" i="1" s="1"/>
  <c r="D249" i="1"/>
  <c r="S249" i="1" s="1"/>
  <c r="D250" i="1"/>
  <c r="S250" i="1" s="1"/>
  <c r="D251" i="1"/>
  <c r="D252" i="1"/>
  <c r="S252" i="1" s="1"/>
  <c r="D253" i="1"/>
  <c r="S253" i="1" s="1"/>
  <c r="D254" i="1"/>
  <c r="S254" i="1" s="1"/>
  <c r="D255" i="1"/>
  <c r="S255" i="1" s="1"/>
  <c r="D256" i="1"/>
  <c r="D257" i="1"/>
  <c r="D258" i="1"/>
  <c r="D259" i="1"/>
  <c r="D260" i="1"/>
  <c r="S260" i="1" s="1"/>
  <c r="D261" i="1"/>
  <c r="S261" i="1" s="1"/>
  <c r="D262" i="1"/>
  <c r="S262" i="1" s="1"/>
  <c r="D263" i="1"/>
  <c r="S263" i="1" s="1"/>
  <c r="D264" i="1"/>
  <c r="D265" i="1"/>
  <c r="S265" i="1" s="1"/>
  <c r="D266" i="1"/>
  <c r="S266" i="1" s="1"/>
  <c r="D267" i="1"/>
  <c r="D268" i="1"/>
  <c r="S268" i="1" s="1"/>
  <c r="D269" i="1"/>
  <c r="S269" i="1" s="1"/>
  <c r="D270" i="1"/>
  <c r="S270" i="1" s="1"/>
  <c r="D271" i="1"/>
  <c r="S271" i="1" s="1"/>
  <c r="D272" i="1"/>
  <c r="D273" i="1"/>
  <c r="D274" i="1"/>
  <c r="D275" i="1"/>
  <c r="D276" i="1"/>
  <c r="S276" i="1" s="1"/>
  <c r="D277" i="1"/>
  <c r="S277" i="1" s="1"/>
  <c r="D278" i="1"/>
  <c r="S278" i="1" s="1"/>
  <c r="D279" i="1"/>
  <c r="S279" i="1" s="1"/>
  <c r="D280" i="1"/>
  <c r="D281" i="1"/>
  <c r="S281" i="1" s="1"/>
  <c r="D282" i="1"/>
  <c r="S282" i="1" s="1"/>
  <c r="D283" i="1"/>
  <c r="D284" i="1"/>
  <c r="S284" i="1" s="1"/>
  <c r="D285" i="1"/>
  <c r="S285" i="1" s="1"/>
  <c r="D286" i="1"/>
  <c r="S286" i="1" s="1"/>
  <c r="D287" i="1"/>
  <c r="S287" i="1" s="1"/>
  <c r="D288" i="1"/>
  <c r="S288" i="1" s="1"/>
  <c r="D289" i="1"/>
  <c r="D290" i="1"/>
  <c r="D291" i="1"/>
  <c r="D292" i="1"/>
  <c r="S292" i="1" s="1"/>
  <c r="D293" i="1"/>
  <c r="S293" i="1" s="1"/>
  <c r="D294" i="1"/>
  <c r="S294" i="1" s="1"/>
  <c r="D295" i="1"/>
  <c r="S295" i="1" s="1"/>
  <c r="D296" i="1"/>
  <c r="S296" i="1" s="1"/>
  <c r="D297" i="1"/>
  <c r="S297" i="1" s="1"/>
  <c r="D298" i="1"/>
  <c r="S298" i="1" s="1"/>
  <c r="D299" i="1"/>
  <c r="D300" i="1"/>
  <c r="S300" i="1" s="1"/>
  <c r="D301" i="1"/>
  <c r="S301" i="1" s="1"/>
  <c r="D302" i="1"/>
  <c r="S302" i="1" s="1"/>
  <c r="D303" i="1"/>
  <c r="S303" i="1" s="1"/>
  <c r="D304" i="1"/>
  <c r="S304" i="1" s="1"/>
  <c r="D305" i="1"/>
  <c r="D306" i="1"/>
  <c r="D307" i="1"/>
  <c r="D308" i="1"/>
  <c r="S308" i="1" s="1"/>
  <c r="D309" i="1"/>
  <c r="S309" i="1" s="1"/>
  <c r="D310" i="1"/>
  <c r="S310" i="1" s="1"/>
  <c r="D311" i="1"/>
  <c r="S311" i="1" s="1"/>
  <c r="D312" i="1"/>
  <c r="S312" i="1" s="1"/>
  <c r="D313" i="1"/>
  <c r="S313" i="1" s="1"/>
  <c r="D314" i="1"/>
  <c r="S314" i="1" s="1"/>
  <c r="D315" i="1"/>
  <c r="D318" i="1"/>
  <c r="S318" i="1" s="1"/>
  <c r="D319" i="1"/>
  <c r="S319" i="1" s="1"/>
  <c r="D320" i="1"/>
  <c r="D321" i="1"/>
  <c r="D322" i="1"/>
  <c r="D323" i="1"/>
  <c r="D324" i="1"/>
  <c r="S324" i="1" s="1"/>
  <c r="X324" i="1" s="1"/>
  <c r="D325" i="1"/>
  <c r="S325" i="1" s="1"/>
  <c r="D326" i="1"/>
  <c r="S326" i="1" s="1"/>
  <c r="D327" i="1"/>
  <c r="S327" i="1" s="1"/>
  <c r="D328" i="1"/>
  <c r="D329" i="1"/>
  <c r="S329" i="1" s="1"/>
  <c r="D330" i="1"/>
  <c r="S330" i="1" s="1"/>
  <c r="D331" i="1"/>
  <c r="D332" i="1"/>
  <c r="S332" i="1" s="1"/>
  <c r="D333" i="1"/>
  <c r="S333" i="1" s="1"/>
  <c r="X333" i="1" s="1"/>
  <c r="D334" i="1"/>
  <c r="S334" i="1" s="1"/>
  <c r="D335" i="1"/>
  <c r="S335" i="1" s="1"/>
  <c r="D336" i="1"/>
  <c r="D337" i="1"/>
  <c r="D338" i="1"/>
  <c r="D339" i="1"/>
  <c r="D340" i="1"/>
  <c r="S340" i="1" s="1"/>
  <c r="D341" i="1"/>
  <c r="S341" i="1" s="1"/>
  <c r="D342" i="1"/>
  <c r="S342" i="1" s="1"/>
  <c r="D343" i="1"/>
  <c r="S343" i="1" s="1"/>
  <c r="D344" i="1"/>
  <c r="D345" i="1"/>
  <c r="S345" i="1" s="1"/>
  <c r="D346" i="1"/>
  <c r="S346" i="1" s="1"/>
  <c r="D347" i="1"/>
  <c r="D348" i="1"/>
  <c r="S348" i="1" s="1"/>
  <c r="X348" i="1" s="1"/>
  <c r="D349" i="1"/>
  <c r="S349" i="1" s="1"/>
  <c r="D350" i="1"/>
  <c r="S350" i="1" s="1"/>
  <c r="D3" i="1"/>
  <c r="C7" i="1"/>
  <c r="C8" i="1"/>
  <c r="C9" i="1"/>
  <c r="R9" i="1" s="1"/>
  <c r="C10" i="1"/>
  <c r="R10" i="1" s="1"/>
  <c r="C11" i="1"/>
  <c r="R11" i="1" s="1"/>
  <c r="C12" i="1"/>
  <c r="R12" i="1" s="1"/>
  <c r="W12" i="1" s="1"/>
  <c r="C13" i="1"/>
  <c r="R13" i="1" s="1"/>
  <c r="C14" i="1"/>
  <c r="R14" i="1" s="1"/>
  <c r="C15" i="1"/>
  <c r="C16" i="1"/>
  <c r="C17" i="1"/>
  <c r="R17" i="1" s="1"/>
  <c r="C18" i="1"/>
  <c r="R18" i="1" s="1"/>
  <c r="W18" i="1" s="1"/>
  <c r="C19" i="1"/>
  <c r="R19" i="1" s="1"/>
  <c r="C20" i="1"/>
  <c r="R20" i="1" s="1"/>
  <c r="C21" i="1"/>
  <c r="R21" i="1" s="1"/>
  <c r="C22" i="1"/>
  <c r="C23" i="1"/>
  <c r="C24" i="1"/>
  <c r="C25" i="1"/>
  <c r="R25" i="1" s="1"/>
  <c r="C26" i="1"/>
  <c r="R26" i="1" s="1"/>
  <c r="C27" i="1"/>
  <c r="R27" i="1" s="1"/>
  <c r="W27" i="1" s="1"/>
  <c r="C28" i="1"/>
  <c r="R28" i="1" s="1"/>
  <c r="C29" i="1"/>
  <c r="R29" i="1" s="1"/>
  <c r="C30" i="1"/>
  <c r="R30" i="1" s="1"/>
  <c r="C31" i="1"/>
  <c r="C32" i="1"/>
  <c r="C33" i="1"/>
  <c r="R33" i="1" s="1"/>
  <c r="C34" i="1"/>
  <c r="R34" i="1" s="1"/>
  <c r="C35" i="1"/>
  <c r="R35" i="1" s="1"/>
  <c r="C36" i="1"/>
  <c r="R36" i="1" s="1"/>
  <c r="C37" i="1"/>
  <c r="C38" i="1"/>
  <c r="C39" i="1"/>
  <c r="C40" i="1"/>
  <c r="C41" i="1"/>
  <c r="R41" i="1" s="1"/>
  <c r="C42" i="1"/>
  <c r="R42" i="1" s="1"/>
  <c r="W42" i="1" s="1"/>
  <c r="C43" i="1"/>
  <c r="R43" i="1" s="1"/>
  <c r="C44" i="1"/>
  <c r="R44" i="1" s="1"/>
  <c r="C45" i="1"/>
  <c r="C46" i="1"/>
  <c r="R46" i="1" s="1"/>
  <c r="C47" i="1"/>
  <c r="C48" i="1"/>
  <c r="C49" i="1"/>
  <c r="R49" i="1" s="1"/>
  <c r="C50" i="1"/>
  <c r="R50" i="1" s="1"/>
  <c r="C51" i="1"/>
  <c r="R51" i="1" s="1"/>
  <c r="C52" i="1"/>
  <c r="R52" i="1" s="1"/>
  <c r="C53" i="1"/>
  <c r="C54" i="1"/>
  <c r="C55" i="1"/>
  <c r="C56" i="1"/>
  <c r="C57" i="1"/>
  <c r="R57" i="1" s="1"/>
  <c r="C58" i="1"/>
  <c r="R58" i="1" s="1"/>
  <c r="C59" i="1"/>
  <c r="R59" i="1" s="1"/>
  <c r="C60" i="1"/>
  <c r="R60" i="1" s="1"/>
  <c r="C61" i="1"/>
  <c r="C62" i="1"/>
  <c r="R62" i="1" s="1"/>
  <c r="C63" i="1"/>
  <c r="C64" i="1"/>
  <c r="C65" i="1"/>
  <c r="R65" i="1" s="1"/>
  <c r="C66" i="1"/>
  <c r="R66" i="1" s="1"/>
  <c r="W66" i="1" s="1"/>
  <c r="C67" i="1"/>
  <c r="R67" i="1" s="1"/>
  <c r="C68" i="1"/>
  <c r="R68" i="1" s="1"/>
  <c r="C69" i="1"/>
  <c r="R69" i="1" s="1"/>
  <c r="C70" i="1"/>
  <c r="C71" i="1"/>
  <c r="C72" i="1"/>
  <c r="C73" i="1"/>
  <c r="R73" i="1" s="1"/>
  <c r="C74" i="1"/>
  <c r="R74" i="1" s="1"/>
  <c r="C75" i="1"/>
  <c r="R75" i="1" s="1"/>
  <c r="W75" i="1" s="1"/>
  <c r="C76" i="1"/>
  <c r="R76" i="1" s="1"/>
  <c r="C77" i="1"/>
  <c r="R77" i="1" s="1"/>
  <c r="C78" i="1"/>
  <c r="R78" i="1" s="1"/>
  <c r="C79" i="1"/>
  <c r="C80" i="1"/>
  <c r="C81" i="1"/>
  <c r="R81" i="1" s="1"/>
  <c r="C82" i="1"/>
  <c r="R82" i="1" s="1"/>
  <c r="C83" i="1"/>
  <c r="R83" i="1" s="1"/>
  <c r="C84" i="1"/>
  <c r="R84" i="1" s="1"/>
  <c r="C85" i="1"/>
  <c r="R85" i="1" s="1"/>
  <c r="C86" i="1"/>
  <c r="C87" i="1"/>
  <c r="C88" i="1"/>
  <c r="C89" i="1"/>
  <c r="R89" i="1" s="1"/>
  <c r="C90" i="1"/>
  <c r="R90" i="1" s="1"/>
  <c r="W90" i="1" s="1"/>
  <c r="C91" i="1"/>
  <c r="R91" i="1" s="1"/>
  <c r="C92" i="1"/>
  <c r="R92" i="1" s="1"/>
  <c r="C93" i="1"/>
  <c r="R93" i="1" s="1"/>
  <c r="C94" i="1"/>
  <c r="R94" i="1" s="1"/>
  <c r="C95" i="1"/>
  <c r="C96" i="1"/>
  <c r="C97" i="1"/>
  <c r="R97" i="1" s="1"/>
  <c r="C98" i="1"/>
  <c r="R98" i="1" s="1"/>
  <c r="C99" i="1"/>
  <c r="R99" i="1" s="1"/>
  <c r="C100" i="1"/>
  <c r="R100" i="1" s="1"/>
  <c r="C101" i="1"/>
  <c r="C102" i="1"/>
  <c r="C103" i="1"/>
  <c r="C104" i="1"/>
  <c r="C105" i="1"/>
  <c r="R105" i="1" s="1"/>
  <c r="C106" i="1"/>
  <c r="R106" i="1" s="1"/>
  <c r="C107" i="1"/>
  <c r="R107" i="1" s="1"/>
  <c r="C108" i="1"/>
  <c r="R108" i="1" s="1"/>
  <c r="C109" i="1"/>
  <c r="C110" i="1"/>
  <c r="R110" i="1" s="1"/>
  <c r="C112" i="1"/>
  <c r="C113" i="1"/>
  <c r="R113" i="1" s="1"/>
  <c r="C114" i="1"/>
  <c r="R114" i="1" s="1"/>
  <c r="C115" i="1"/>
  <c r="R115" i="1" s="1"/>
  <c r="C116" i="1"/>
  <c r="R116" i="1" s="1"/>
  <c r="C117" i="1"/>
  <c r="C118" i="1"/>
  <c r="C119" i="1"/>
  <c r="C120" i="1"/>
  <c r="C121" i="1"/>
  <c r="R121" i="1" s="1"/>
  <c r="C122" i="1"/>
  <c r="R122" i="1" s="1"/>
  <c r="C123" i="1"/>
  <c r="R123" i="1" s="1"/>
  <c r="C124" i="1"/>
  <c r="R124" i="1" s="1"/>
  <c r="C125" i="1"/>
  <c r="C126" i="1"/>
  <c r="R126" i="1" s="1"/>
  <c r="C127" i="1"/>
  <c r="C128" i="1"/>
  <c r="C129" i="1"/>
  <c r="R129" i="1" s="1"/>
  <c r="C130" i="1"/>
  <c r="R130" i="1" s="1"/>
  <c r="C131" i="1"/>
  <c r="R131" i="1" s="1"/>
  <c r="C132" i="1"/>
  <c r="R132" i="1" s="1"/>
  <c r="C133" i="1"/>
  <c r="R133" i="1" s="1"/>
  <c r="C134" i="1"/>
  <c r="C135" i="1"/>
  <c r="C136" i="1"/>
  <c r="C137" i="1"/>
  <c r="R137" i="1" s="1"/>
  <c r="C138" i="1"/>
  <c r="R138" i="1" s="1"/>
  <c r="W138" i="1" s="1"/>
  <c r="C139" i="1"/>
  <c r="R139" i="1" s="1"/>
  <c r="C140" i="1"/>
  <c r="R140" i="1" s="1"/>
  <c r="C141" i="1"/>
  <c r="R141" i="1" s="1"/>
  <c r="C142" i="1"/>
  <c r="R142" i="1" s="1"/>
  <c r="C143" i="1"/>
  <c r="C144" i="1"/>
  <c r="C145" i="1"/>
  <c r="R145" i="1" s="1"/>
  <c r="C146" i="1"/>
  <c r="R146" i="1" s="1"/>
  <c r="C147" i="1"/>
  <c r="R147" i="1" s="1"/>
  <c r="W147" i="1" s="1"/>
  <c r="C148" i="1"/>
  <c r="R148" i="1" s="1"/>
  <c r="C149" i="1"/>
  <c r="R149" i="1" s="1"/>
  <c r="C150" i="1"/>
  <c r="C151" i="1"/>
  <c r="C152" i="1"/>
  <c r="C153" i="1"/>
  <c r="R153" i="1" s="1"/>
  <c r="C154" i="1"/>
  <c r="R154" i="1" s="1"/>
  <c r="C155" i="1"/>
  <c r="R155" i="1" s="1"/>
  <c r="C156" i="1"/>
  <c r="R156" i="1" s="1"/>
  <c r="W156" i="1" s="1"/>
  <c r="C157" i="1"/>
  <c r="R157" i="1" s="1"/>
  <c r="C158" i="1"/>
  <c r="R158" i="1" s="1"/>
  <c r="C159" i="1"/>
  <c r="C160" i="1"/>
  <c r="C161" i="1"/>
  <c r="R161" i="1" s="1"/>
  <c r="C162" i="1"/>
  <c r="R162" i="1" s="1"/>
  <c r="W162" i="1" s="1"/>
  <c r="C163" i="1"/>
  <c r="R163" i="1" s="1"/>
  <c r="C164" i="1"/>
  <c r="R164" i="1" s="1"/>
  <c r="C165" i="1"/>
  <c r="C166" i="1"/>
  <c r="C167" i="1"/>
  <c r="C168" i="1"/>
  <c r="C169" i="1"/>
  <c r="R169" i="1" s="1"/>
  <c r="C170" i="1"/>
  <c r="R170" i="1" s="1"/>
  <c r="C171" i="1"/>
  <c r="R171" i="1" s="1"/>
  <c r="C172" i="1"/>
  <c r="R172" i="1" s="1"/>
  <c r="C173" i="1"/>
  <c r="C174" i="1"/>
  <c r="R174" i="1" s="1"/>
  <c r="C175" i="1"/>
  <c r="C176" i="1"/>
  <c r="C177" i="1"/>
  <c r="R177" i="1" s="1"/>
  <c r="C178" i="1"/>
  <c r="R178" i="1" s="1"/>
  <c r="C179" i="1"/>
  <c r="R179" i="1" s="1"/>
  <c r="C180" i="1"/>
  <c r="R180" i="1" s="1"/>
  <c r="C181" i="1"/>
  <c r="C182" i="1"/>
  <c r="C183" i="1"/>
  <c r="C184" i="1"/>
  <c r="C185" i="1"/>
  <c r="R185" i="1" s="1"/>
  <c r="C186" i="1"/>
  <c r="R186" i="1" s="1"/>
  <c r="W186" i="1" s="1"/>
  <c r="C187" i="1"/>
  <c r="R187" i="1" s="1"/>
  <c r="C188" i="1"/>
  <c r="R188" i="1" s="1"/>
  <c r="C189" i="1"/>
  <c r="C190" i="1"/>
  <c r="R190" i="1" s="1"/>
  <c r="C191" i="1"/>
  <c r="C192" i="1"/>
  <c r="C193" i="1"/>
  <c r="R193" i="1" s="1"/>
  <c r="C194" i="1"/>
  <c r="R194" i="1" s="1"/>
  <c r="C195" i="1"/>
  <c r="R195" i="1" s="1"/>
  <c r="W195" i="1" s="1"/>
  <c r="C196" i="1"/>
  <c r="R196" i="1" s="1"/>
  <c r="C197" i="1"/>
  <c r="R197" i="1" s="1"/>
  <c r="C198" i="1"/>
  <c r="C199" i="1"/>
  <c r="C200" i="1"/>
  <c r="C201" i="1"/>
  <c r="R201" i="1" s="1"/>
  <c r="C202" i="1"/>
  <c r="R202" i="1" s="1"/>
  <c r="C203" i="1"/>
  <c r="R203" i="1" s="1"/>
  <c r="C204" i="1"/>
  <c r="R204" i="1" s="1"/>
  <c r="W204" i="1" s="1"/>
  <c r="C205" i="1"/>
  <c r="R205" i="1" s="1"/>
  <c r="C206" i="1"/>
  <c r="R206" i="1" s="1"/>
  <c r="C207" i="1"/>
  <c r="C208" i="1"/>
  <c r="C209" i="1"/>
  <c r="R209" i="1" s="1"/>
  <c r="C210" i="1"/>
  <c r="R210" i="1" s="1"/>
  <c r="W210" i="1" s="1"/>
  <c r="C211" i="1"/>
  <c r="R211" i="1" s="1"/>
  <c r="C212" i="1"/>
  <c r="R212" i="1" s="1"/>
  <c r="C213" i="1"/>
  <c r="R213" i="1" s="1"/>
  <c r="C214" i="1"/>
  <c r="C215" i="1"/>
  <c r="R215" i="1" s="1"/>
  <c r="C216" i="1"/>
  <c r="C217" i="1"/>
  <c r="R217" i="1" s="1"/>
  <c r="C218" i="1"/>
  <c r="R218" i="1" s="1"/>
  <c r="C219" i="1"/>
  <c r="R219" i="1" s="1"/>
  <c r="C220" i="1"/>
  <c r="R220" i="1" s="1"/>
  <c r="C221" i="1"/>
  <c r="C222" i="1"/>
  <c r="R222" i="1" s="1"/>
  <c r="C223" i="1"/>
  <c r="C224" i="1"/>
  <c r="C225" i="1"/>
  <c r="R225" i="1" s="1"/>
  <c r="C226" i="1"/>
  <c r="R226" i="1" s="1"/>
  <c r="C227" i="1"/>
  <c r="R227" i="1" s="1"/>
  <c r="C228" i="1"/>
  <c r="R228" i="1" s="1"/>
  <c r="C229" i="1"/>
  <c r="C230" i="1"/>
  <c r="C231" i="1"/>
  <c r="C232" i="1"/>
  <c r="C233" i="1"/>
  <c r="R233" i="1" s="1"/>
  <c r="C234" i="1"/>
  <c r="R234" i="1" s="1"/>
  <c r="W234" i="1" s="1"/>
  <c r="C235" i="1"/>
  <c r="R235" i="1" s="1"/>
  <c r="C236" i="1"/>
  <c r="R236" i="1" s="1"/>
  <c r="C237" i="1"/>
  <c r="C238" i="1"/>
  <c r="R238" i="1" s="1"/>
  <c r="C239" i="1"/>
  <c r="C240" i="1"/>
  <c r="C241" i="1"/>
  <c r="R241" i="1" s="1"/>
  <c r="C242" i="1"/>
  <c r="R242" i="1" s="1"/>
  <c r="C243" i="1"/>
  <c r="R243" i="1" s="1"/>
  <c r="W243" i="1" s="1"/>
  <c r="C244" i="1"/>
  <c r="R244" i="1" s="1"/>
  <c r="C245" i="1"/>
  <c r="R245" i="1" s="1"/>
  <c r="C246" i="1"/>
  <c r="C247" i="1"/>
  <c r="R247" i="1" s="1"/>
  <c r="C248" i="1"/>
  <c r="C249" i="1"/>
  <c r="R249" i="1" s="1"/>
  <c r="C250" i="1"/>
  <c r="R250" i="1" s="1"/>
  <c r="C251" i="1"/>
  <c r="R251" i="1" s="1"/>
  <c r="C252" i="1"/>
  <c r="R252" i="1" s="1"/>
  <c r="W252" i="1" s="1"/>
  <c r="C253" i="1"/>
  <c r="R253" i="1" s="1"/>
  <c r="C254" i="1"/>
  <c r="R254" i="1" s="1"/>
  <c r="C255" i="1"/>
  <c r="C256" i="1"/>
  <c r="C257" i="1"/>
  <c r="R257" i="1" s="1"/>
  <c r="C258" i="1"/>
  <c r="R258" i="1" s="1"/>
  <c r="W258" i="1" s="1"/>
  <c r="C259" i="1"/>
  <c r="R259" i="1" s="1"/>
  <c r="C260" i="1"/>
  <c r="R260" i="1" s="1"/>
  <c r="C261" i="1"/>
  <c r="R261" i="1" s="1"/>
  <c r="C262" i="1"/>
  <c r="C263" i="1"/>
  <c r="C264" i="1"/>
  <c r="C265" i="1"/>
  <c r="R265" i="1" s="1"/>
  <c r="C266" i="1"/>
  <c r="R266" i="1" s="1"/>
  <c r="C267" i="1"/>
  <c r="R267" i="1" s="1"/>
  <c r="C268" i="1"/>
  <c r="R268" i="1" s="1"/>
  <c r="C269" i="1"/>
  <c r="C270" i="1"/>
  <c r="R270" i="1" s="1"/>
  <c r="C271" i="1"/>
  <c r="C272" i="1"/>
  <c r="C273" i="1"/>
  <c r="R273" i="1" s="1"/>
  <c r="C274" i="1"/>
  <c r="R274" i="1" s="1"/>
  <c r="C275" i="1"/>
  <c r="R275" i="1" s="1"/>
  <c r="C276" i="1"/>
  <c r="R276" i="1" s="1"/>
  <c r="C277" i="1"/>
  <c r="C278" i="1"/>
  <c r="C279" i="1"/>
  <c r="C280" i="1"/>
  <c r="C281" i="1"/>
  <c r="R281" i="1" s="1"/>
  <c r="C282" i="1"/>
  <c r="R282" i="1" s="1"/>
  <c r="W282" i="1" s="1"/>
  <c r="C283" i="1"/>
  <c r="R283" i="1" s="1"/>
  <c r="C284" i="1"/>
  <c r="R284" i="1" s="1"/>
  <c r="C285" i="1"/>
  <c r="R285" i="1" s="1"/>
  <c r="C286" i="1"/>
  <c r="R286" i="1" s="1"/>
  <c r="C287" i="1"/>
  <c r="C288" i="1"/>
  <c r="C289" i="1"/>
  <c r="R289" i="1" s="1"/>
  <c r="C290" i="1"/>
  <c r="R290" i="1" s="1"/>
  <c r="C291" i="1"/>
  <c r="R291" i="1" s="1"/>
  <c r="W291" i="1" s="1"/>
  <c r="C292" i="1"/>
  <c r="R292" i="1" s="1"/>
  <c r="C293" i="1"/>
  <c r="R293" i="1" s="1"/>
  <c r="C294" i="1"/>
  <c r="C295" i="1"/>
  <c r="R295" i="1" s="1"/>
  <c r="C296" i="1"/>
  <c r="C297" i="1"/>
  <c r="R297" i="1" s="1"/>
  <c r="C298" i="1"/>
  <c r="R298" i="1" s="1"/>
  <c r="C299" i="1"/>
  <c r="R299" i="1" s="1"/>
  <c r="C300" i="1"/>
  <c r="R300" i="1" s="1"/>
  <c r="W300" i="1" s="1"/>
  <c r="C301" i="1"/>
  <c r="R301" i="1" s="1"/>
  <c r="C302" i="1"/>
  <c r="R302" i="1" s="1"/>
  <c r="C303" i="1"/>
  <c r="C304" i="1"/>
  <c r="C305" i="1"/>
  <c r="R305" i="1" s="1"/>
  <c r="C306" i="1"/>
  <c r="R306" i="1" s="1"/>
  <c r="W306" i="1" s="1"/>
  <c r="C307" i="1"/>
  <c r="R307" i="1" s="1"/>
  <c r="C308" i="1"/>
  <c r="R308" i="1" s="1"/>
  <c r="C309" i="1"/>
  <c r="C310" i="1"/>
  <c r="C311" i="1"/>
  <c r="C312" i="1"/>
  <c r="C313" i="1"/>
  <c r="R313" i="1" s="1"/>
  <c r="C314" i="1"/>
  <c r="R314" i="1" s="1"/>
  <c r="C315" i="1"/>
  <c r="R315" i="1" s="1"/>
  <c r="C316" i="1"/>
  <c r="R316" i="1" s="1"/>
  <c r="C317" i="1"/>
  <c r="C318" i="1"/>
  <c r="R318" i="1" s="1"/>
  <c r="C319" i="1"/>
  <c r="C320" i="1"/>
  <c r="C321" i="1"/>
  <c r="R321" i="1" s="1"/>
  <c r="C322" i="1"/>
  <c r="R322" i="1" s="1"/>
  <c r="C323" i="1"/>
  <c r="R323" i="1" s="1"/>
  <c r="C324" i="1"/>
  <c r="R324" i="1" s="1"/>
  <c r="C325" i="1"/>
  <c r="C326" i="1"/>
  <c r="C327" i="1"/>
  <c r="R327" i="1" s="1"/>
  <c r="C328" i="1"/>
  <c r="C329" i="1"/>
  <c r="R329" i="1" s="1"/>
  <c r="C330" i="1"/>
  <c r="R330" i="1" s="1"/>
  <c r="W330" i="1" s="1"/>
  <c r="C331" i="1"/>
  <c r="R331" i="1" s="1"/>
  <c r="C332" i="1"/>
  <c r="R332" i="1" s="1"/>
  <c r="C333" i="1"/>
  <c r="R333" i="1" s="1"/>
  <c r="C334" i="1"/>
  <c r="R334" i="1" s="1"/>
  <c r="C335" i="1"/>
  <c r="C336" i="1"/>
  <c r="C337" i="1"/>
  <c r="R337" i="1" s="1"/>
  <c r="C338" i="1"/>
  <c r="R338" i="1" s="1"/>
  <c r="C339" i="1"/>
  <c r="R339" i="1" s="1"/>
  <c r="W339" i="1" s="1"/>
  <c r="C340" i="1"/>
  <c r="R340" i="1" s="1"/>
  <c r="C341" i="1"/>
  <c r="R341" i="1" s="1"/>
  <c r="C342" i="1"/>
  <c r="C343" i="1"/>
  <c r="R343" i="1" s="1"/>
  <c r="C344" i="1"/>
  <c r="C345" i="1"/>
  <c r="R345" i="1" s="1"/>
  <c r="C346" i="1"/>
  <c r="R346" i="1" s="1"/>
  <c r="C347" i="1"/>
  <c r="R347" i="1" s="1"/>
  <c r="C348" i="1"/>
  <c r="R348" i="1" s="1"/>
  <c r="C349" i="1"/>
  <c r="C350" i="1"/>
  <c r="R350" i="1" s="1"/>
  <c r="C5" i="1"/>
  <c r="R5" i="1" s="1"/>
  <c r="C6" i="1"/>
  <c r="C4" i="1"/>
  <c r="R4" i="1" s="1"/>
  <c r="C3" i="1"/>
  <c r="G3" i="1" s="1"/>
  <c r="K833" i="6"/>
  <c r="M833" i="6"/>
  <c r="K834" i="6"/>
  <c r="M834" i="6"/>
  <c r="K835" i="6"/>
  <c r="M835" i="6"/>
  <c r="K836" i="6"/>
  <c r="M836" i="6"/>
  <c r="K837" i="6"/>
  <c r="M837" i="6"/>
  <c r="K838" i="6"/>
  <c r="M838" i="6"/>
  <c r="K839" i="6"/>
  <c r="M839" i="6"/>
  <c r="K840" i="6"/>
  <c r="M840" i="6"/>
  <c r="K841" i="6"/>
  <c r="M841" i="6"/>
  <c r="K842" i="6"/>
  <c r="M842" i="6"/>
  <c r="K843" i="6"/>
  <c r="M843" i="6"/>
  <c r="K844" i="6"/>
  <c r="M844" i="6"/>
  <c r="K857" i="6"/>
  <c r="M857" i="6"/>
  <c r="K858" i="6"/>
  <c r="M858" i="6"/>
  <c r="K859" i="6"/>
  <c r="M859" i="6"/>
  <c r="K860" i="6"/>
  <c r="M860" i="6"/>
  <c r="K861" i="6"/>
  <c r="M861" i="6"/>
  <c r="K862" i="6"/>
  <c r="M862" i="6"/>
  <c r="K863" i="6"/>
  <c r="M863" i="6"/>
  <c r="K864" i="6"/>
  <c r="M864" i="6"/>
  <c r="K865" i="6"/>
  <c r="M865" i="6"/>
  <c r="K866" i="6"/>
  <c r="M866" i="6"/>
  <c r="K867" i="6"/>
  <c r="M867" i="6"/>
  <c r="K868" i="6"/>
  <c r="M868" i="6"/>
  <c r="K869" i="6"/>
  <c r="M869" i="6"/>
  <c r="K870" i="6"/>
  <c r="M870" i="6"/>
  <c r="K871" i="6"/>
  <c r="M871" i="6"/>
  <c r="K872" i="6"/>
  <c r="M872" i="6"/>
  <c r="K873" i="6"/>
  <c r="M873" i="6"/>
  <c r="K874" i="6"/>
  <c r="M874" i="6"/>
  <c r="K884" i="6"/>
  <c r="M884" i="6"/>
  <c r="K885" i="6"/>
  <c r="M885" i="6"/>
  <c r="K886" i="6"/>
  <c r="M886" i="6"/>
  <c r="K887" i="6"/>
  <c r="M887" i="6"/>
  <c r="K888" i="6"/>
  <c r="M888" i="6"/>
  <c r="K889" i="6"/>
  <c r="M889" i="6"/>
  <c r="K890" i="6"/>
  <c r="M890" i="6"/>
  <c r="K891" i="6"/>
  <c r="M891" i="6"/>
  <c r="K892" i="6"/>
  <c r="M892" i="6"/>
  <c r="K893" i="6"/>
  <c r="M893" i="6"/>
  <c r="K894" i="6"/>
  <c r="M894" i="6"/>
  <c r="K895" i="6"/>
  <c r="M895" i="6"/>
  <c r="K896" i="6"/>
  <c r="M896" i="6"/>
  <c r="K897" i="6"/>
  <c r="M897" i="6"/>
  <c r="K898" i="6"/>
  <c r="M898" i="6"/>
  <c r="K899" i="6"/>
  <c r="M899" i="6"/>
  <c r="K900" i="6"/>
  <c r="M900" i="6"/>
  <c r="K901" i="6"/>
  <c r="M901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67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03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76" i="6"/>
  <c r="M463" i="6"/>
  <c r="M453" i="6"/>
  <c r="M454" i="6"/>
  <c r="M455" i="6"/>
  <c r="M456" i="6"/>
  <c r="M457" i="6"/>
  <c r="M458" i="6"/>
  <c r="M459" i="6"/>
  <c r="M460" i="6"/>
  <c r="M461" i="6"/>
  <c r="M462" i="6"/>
  <c r="M452" i="6"/>
  <c r="K453" i="6"/>
  <c r="K454" i="6"/>
  <c r="K455" i="6"/>
  <c r="K456" i="6"/>
  <c r="K457" i="6"/>
  <c r="K458" i="6"/>
  <c r="K459" i="6"/>
  <c r="K460" i="6"/>
  <c r="K461" i="6"/>
  <c r="K462" i="6"/>
  <c r="K463" i="6"/>
  <c r="K452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11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184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185" i="6"/>
  <c r="K1186" i="6"/>
  <c r="K118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54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27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34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37" i="6"/>
  <c r="K1038" i="6"/>
  <c r="K1035" i="6"/>
  <c r="K1036" i="6"/>
  <c r="K1034" i="6"/>
  <c r="M1024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0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77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50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03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76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77" i="6"/>
  <c r="K77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46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19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53" i="6"/>
  <c r="K663" i="6"/>
  <c r="K664" i="6"/>
  <c r="K665" i="6"/>
  <c r="K666" i="6"/>
  <c r="K667" i="6"/>
  <c r="K668" i="6"/>
  <c r="K669" i="6"/>
  <c r="K670" i="6"/>
  <c r="K654" i="6"/>
  <c r="K655" i="6"/>
  <c r="K656" i="6"/>
  <c r="K657" i="6"/>
  <c r="K658" i="6"/>
  <c r="K659" i="6"/>
  <c r="K660" i="6"/>
  <c r="K661" i="6"/>
  <c r="K662" i="6"/>
  <c r="K653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26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27" i="6"/>
  <c r="K628" i="6"/>
  <c r="K626" i="6"/>
  <c r="M608" i="6"/>
  <c r="M609" i="6"/>
  <c r="M610" i="6"/>
  <c r="M611" i="6"/>
  <c r="M612" i="6"/>
  <c r="M613" i="6"/>
  <c r="M597" i="6"/>
  <c r="M598" i="6"/>
  <c r="M599" i="6"/>
  <c r="M600" i="6"/>
  <c r="M601" i="6"/>
  <c r="M602" i="6"/>
  <c r="M603" i="6"/>
  <c r="M604" i="6"/>
  <c r="M605" i="6"/>
  <c r="M606" i="6"/>
  <c r="M607" i="6"/>
  <c r="M596" i="6"/>
  <c r="K607" i="6"/>
  <c r="K608" i="6"/>
  <c r="K609" i="6"/>
  <c r="K610" i="6"/>
  <c r="K611" i="6"/>
  <c r="K612" i="6"/>
  <c r="K613" i="6"/>
  <c r="K599" i="6"/>
  <c r="K600" i="6"/>
  <c r="K601" i="6"/>
  <c r="K602" i="6"/>
  <c r="K603" i="6"/>
  <c r="K604" i="6"/>
  <c r="K605" i="6"/>
  <c r="K606" i="6"/>
  <c r="K597" i="6"/>
  <c r="K598" i="6"/>
  <c r="K596" i="6"/>
  <c r="M582" i="6"/>
  <c r="M583" i="6"/>
  <c r="M584" i="6"/>
  <c r="M585" i="6"/>
  <c r="M586" i="6"/>
  <c r="M579" i="6"/>
  <c r="M580" i="6"/>
  <c r="M581" i="6"/>
  <c r="M576" i="6"/>
  <c r="M577" i="6"/>
  <c r="M578" i="6"/>
  <c r="M575" i="6"/>
  <c r="M574" i="6"/>
  <c r="M571" i="6"/>
  <c r="M572" i="6"/>
  <c r="M573" i="6"/>
  <c r="M570" i="6"/>
  <c r="M569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72" i="6"/>
  <c r="K573" i="6"/>
  <c r="K571" i="6"/>
  <c r="K570" i="6"/>
  <c r="K569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22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39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65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38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22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396" i="6"/>
  <c r="K397" i="6"/>
  <c r="K39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65" i="6"/>
  <c r="K355" i="6"/>
  <c r="K344" i="6"/>
  <c r="K345" i="6"/>
  <c r="K346" i="6"/>
  <c r="K347" i="6"/>
  <c r="K348" i="6"/>
  <c r="K349" i="6"/>
  <c r="K350" i="6"/>
  <c r="K351" i="6"/>
  <c r="K352" i="6"/>
  <c r="K353" i="6"/>
  <c r="K354" i="6"/>
  <c r="K339" i="6"/>
  <c r="K340" i="6"/>
  <c r="K341" i="6"/>
  <c r="K342" i="6"/>
  <c r="K343" i="6"/>
  <c r="K338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73" i="6"/>
  <c r="M274" i="6"/>
  <c r="M272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45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16" i="6"/>
  <c r="M215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190" i="6"/>
  <c r="M191" i="6"/>
  <c r="M192" i="6"/>
  <c r="M193" i="6"/>
  <c r="M189" i="6"/>
  <c r="M188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74" i="6"/>
  <c r="K273" i="6"/>
  <c r="K272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45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16" i="6"/>
  <c r="K217" i="6"/>
  <c r="K215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188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22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96" i="6"/>
  <c r="M9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65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38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24" i="6"/>
  <c r="K123" i="6"/>
  <c r="K122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9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65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38" i="6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02" i="2"/>
  <c r="M1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02" i="2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2" i="2"/>
  <c r="S331" i="1" l="1"/>
  <c r="H331" i="1"/>
  <c r="P331" i="1" s="1"/>
  <c r="R336" i="1"/>
  <c r="W336" i="1" s="1"/>
  <c r="G336" i="1"/>
  <c r="O336" i="1" s="1"/>
  <c r="R216" i="1"/>
  <c r="W216" i="1" s="1"/>
  <c r="G216" i="1"/>
  <c r="O216" i="1" s="1"/>
  <c r="W348" i="1"/>
  <c r="W84" i="1"/>
  <c r="W60" i="1"/>
  <c r="S315" i="1"/>
  <c r="H315" i="1"/>
  <c r="P315" i="1" s="1"/>
  <c r="V315" i="1" s="1"/>
  <c r="S307" i="1"/>
  <c r="H307" i="1"/>
  <c r="P307" i="1" s="1"/>
  <c r="S299" i="1"/>
  <c r="X297" i="1" s="1"/>
  <c r="H299" i="1"/>
  <c r="P299" i="1" s="1"/>
  <c r="S291" i="1"/>
  <c r="X291" i="1" s="1"/>
  <c r="H291" i="1"/>
  <c r="P291" i="1" s="1"/>
  <c r="S283" i="1"/>
  <c r="H283" i="1"/>
  <c r="P283" i="1" s="1"/>
  <c r="S275" i="1"/>
  <c r="H275" i="1"/>
  <c r="P275" i="1" s="1"/>
  <c r="S267" i="1"/>
  <c r="X267" i="1" s="1"/>
  <c r="H267" i="1"/>
  <c r="P267" i="1" s="1"/>
  <c r="S259" i="1"/>
  <c r="H259" i="1"/>
  <c r="S251" i="1"/>
  <c r="H251" i="1"/>
  <c r="P251" i="1" s="1"/>
  <c r="S243" i="1"/>
  <c r="X243" i="1" s="1"/>
  <c r="H243" i="1"/>
  <c r="P243" i="1" s="1"/>
  <c r="S235" i="1"/>
  <c r="X234" i="1" s="1"/>
  <c r="H235" i="1"/>
  <c r="P235" i="1" s="1"/>
  <c r="S227" i="1"/>
  <c r="H227" i="1"/>
  <c r="P227" i="1" s="1"/>
  <c r="S219" i="1"/>
  <c r="X219" i="1" s="1"/>
  <c r="H219" i="1"/>
  <c r="P219" i="1" s="1"/>
  <c r="S211" i="1"/>
  <c r="H211" i="1"/>
  <c r="P211" i="1" s="1"/>
  <c r="S203" i="1"/>
  <c r="H203" i="1"/>
  <c r="P203" i="1" s="1"/>
  <c r="S195" i="1"/>
  <c r="X195" i="1" s="1"/>
  <c r="H195" i="1"/>
  <c r="P195" i="1" s="1"/>
  <c r="S187" i="1"/>
  <c r="H187" i="1"/>
  <c r="P187" i="1" s="1"/>
  <c r="S179" i="1"/>
  <c r="H179" i="1"/>
  <c r="P179" i="1" s="1"/>
  <c r="S171" i="1"/>
  <c r="X171" i="1" s="1"/>
  <c r="H171" i="1"/>
  <c r="P171" i="1" s="1"/>
  <c r="V171" i="1" s="1"/>
  <c r="S163" i="1"/>
  <c r="H163" i="1"/>
  <c r="P163" i="1" s="1"/>
  <c r="S155" i="1"/>
  <c r="H155" i="1"/>
  <c r="P155" i="1" s="1"/>
  <c r="S147" i="1"/>
  <c r="X147" i="1" s="1"/>
  <c r="H147" i="1"/>
  <c r="P147" i="1" s="1"/>
  <c r="S139" i="1"/>
  <c r="X138" i="1" s="1"/>
  <c r="H139" i="1"/>
  <c r="P139" i="1" s="1"/>
  <c r="S131" i="1"/>
  <c r="H131" i="1"/>
  <c r="P131" i="1" s="1"/>
  <c r="S123" i="1"/>
  <c r="X123" i="1" s="1"/>
  <c r="H123" i="1"/>
  <c r="P123" i="1" s="1"/>
  <c r="S115" i="1"/>
  <c r="H115" i="1"/>
  <c r="P115" i="1" s="1"/>
  <c r="X105" i="1"/>
  <c r="S97" i="1"/>
  <c r="H97" i="1"/>
  <c r="P97" i="1" s="1"/>
  <c r="S81" i="1"/>
  <c r="H81" i="1"/>
  <c r="P81" i="1" s="1"/>
  <c r="S65" i="1"/>
  <c r="H65" i="1"/>
  <c r="P65" i="1" s="1"/>
  <c r="S49" i="1"/>
  <c r="H49" i="1"/>
  <c r="P49" i="1" s="1"/>
  <c r="S33" i="1"/>
  <c r="X33" i="1" s="1"/>
  <c r="H33" i="1"/>
  <c r="P33" i="1" s="1"/>
  <c r="S17" i="1"/>
  <c r="H17" i="1"/>
  <c r="P17" i="1" s="1"/>
  <c r="H345" i="1"/>
  <c r="P345" i="1" s="1"/>
  <c r="H329" i="1"/>
  <c r="P329" i="1" s="1"/>
  <c r="H313" i="1"/>
  <c r="P313" i="1" s="1"/>
  <c r="H297" i="1"/>
  <c r="P297" i="1" s="1"/>
  <c r="H281" i="1"/>
  <c r="P281" i="1" s="1"/>
  <c r="H265" i="1"/>
  <c r="P265" i="1" s="1"/>
  <c r="H249" i="1"/>
  <c r="P249" i="1" s="1"/>
  <c r="H233" i="1"/>
  <c r="P233" i="1" s="1"/>
  <c r="H217" i="1"/>
  <c r="P217" i="1" s="1"/>
  <c r="H201" i="1"/>
  <c r="P201" i="1" s="1"/>
  <c r="H185" i="1"/>
  <c r="P185" i="1" s="1"/>
  <c r="H169" i="1"/>
  <c r="P169" i="1" s="1"/>
  <c r="H153" i="1"/>
  <c r="P153" i="1" s="1"/>
  <c r="H137" i="1"/>
  <c r="P137" i="1" s="1"/>
  <c r="H121" i="1"/>
  <c r="P121" i="1" s="1"/>
  <c r="H105" i="1"/>
  <c r="P105" i="1" s="1"/>
  <c r="H89" i="1"/>
  <c r="P89" i="1" s="1"/>
  <c r="H73" i="1"/>
  <c r="P73" i="1" s="1"/>
  <c r="H57" i="1"/>
  <c r="P57" i="1" s="1"/>
  <c r="H41" i="1"/>
  <c r="P41" i="1" s="1"/>
  <c r="H25" i="1"/>
  <c r="P25" i="1" s="1"/>
  <c r="V24" i="1" s="1"/>
  <c r="G341" i="1"/>
  <c r="O341" i="1" s="1"/>
  <c r="G253" i="1"/>
  <c r="O253" i="1" s="1"/>
  <c r="G149" i="1"/>
  <c r="O149" i="1" s="1"/>
  <c r="G21" i="1"/>
  <c r="O21" i="1" s="1"/>
  <c r="H240" i="1"/>
  <c r="P240" i="1" s="1"/>
  <c r="S289" i="1"/>
  <c r="H289" i="1"/>
  <c r="P289" i="1" s="1"/>
  <c r="W123" i="1"/>
  <c r="S306" i="1"/>
  <c r="X306" i="1" s="1"/>
  <c r="H306" i="1"/>
  <c r="P306" i="1" s="1"/>
  <c r="S290" i="1"/>
  <c r="H290" i="1"/>
  <c r="P290" i="1" s="1"/>
  <c r="X282" i="1"/>
  <c r="S274" i="1"/>
  <c r="H274" i="1"/>
  <c r="P274" i="1" s="1"/>
  <c r="S258" i="1"/>
  <c r="X258" i="1" s="1"/>
  <c r="H258" i="1"/>
  <c r="S242" i="1"/>
  <c r="H242" i="1"/>
  <c r="P242" i="1" s="1"/>
  <c r="S226" i="1"/>
  <c r="H226" i="1"/>
  <c r="P226" i="1" s="1"/>
  <c r="S210" i="1"/>
  <c r="X210" i="1" s="1"/>
  <c r="H210" i="1"/>
  <c r="P210" i="1" s="1"/>
  <c r="V210" i="1" s="1"/>
  <c r="S194" i="1"/>
  <c r="H194" i="1"/>
  <c r="P194" i="1" s="1"/>
  <c r="X186" i="1"/>
  <c r="S178" i="1"/>
  <c r="H178" i="1"/>
  <c r="P178" i="1" s="1"/>
  <c r="S162" i="1"/>
  <c r="H162" i="1"/>
  <c r="P162" i="1" s="1"/>
  <c r="V162" i="1" s="1"/>
  <c r="S146" i="1"/>
  <c r="H146" i="1"/>
  <c r="P146" i="1" s="1"/>
  <c r="S130" i="1"/>
  <c r="H130" i="1"/>
  <c r="P130" i="1" s="1"/>
  <c r="S114" i="1"/>
  <c r="X114" i="1" s="1"/>
  <c r="H114" i="1"/>
  <c r="P114" i="1" s="1"/>
  <c r="S96" i="1"/>
  <c r="H96" i="1"/>
  <c r="P96" i="1" s="1"/>
  <c r="V96" i="1" s="1"/>
  <c r="S88" i="1"/>
  <c r="X87" i="1" s="1"/>
  <c r="H88" i="1"/>
  <c r="P88" i="1" s="1"/>
  <c r="S80" i="1"/>
  <c r="H80" i="1"/>
  <c r="P80" i="1" s="1"/>
  <c r="S72" i="1"/>
  <c r="X72" i="1" s="1"/>
  <c r="H72" i="1"/>
  <c r="P72" i="1" s="1"/>
  <c r="S48" i="1"/>
  <c r="X48" i="1" s="1"/>
  <c r="H48" i="1"/>
  <c r="P48" i="1" s="1"/>
  <c r="V48" i="1" s="1"/>
  <c r="S32" i="1"/>
  <c r="H32" i="1"/>
  <c r="P32" i="1" s="1"/>
  <c r="H40" i="1"/>
  <c r="P40" i="1" s="1"/>
  <c r="U141" i="1"/>
  <c r="H232" i="1"/>
  <c r="P232" i="1" s="1"/>
  <c r="S209" i="1"/>
  <c r="X207" i="1" s="1"/>
  <c r="H209" i="1"/>
  <c r="P209" i="1" s="1"/>
  <c r="S161" i="1"/>
  <c r="H161" i="1"/>
  <c r="P161" i="1" s="1"/>
  <c r="S145" i="1"/>
  <c r="H145" i="1"/>
  <c r="P145" i="1" s="1"/>
  <c r="X63" i="1"/>
  <c r="X15" i="1"/>
  <c r="U315" i="1"/>
  <c r="U147" i="1"/>
  <c r="V327" i="1"/>
  <c r="H311" i="1"/>
  <c r="P311" i="1" s="1"/>
  <c r="H303" i="1"/>
  <c r="P303" i="1" s="1"/>
  <c r="V303" i="1" s="1"/>
  <c r="H295" i="1"/>
  <c r="P295" i="1" s="1"/>
  <c r="H287" i="1"/>
  <c r="P287" i="1" s="1"/>
  <c r="H279" i="1"/>
  <c r="P279" i="1" s="1"/>
  <c r="H271" i="1"/>
  <c r="H263" i="1"/>
  <c r="H255" i="1"/>
  <c r="P255" i="1" s="1"/>
  <c r="H247" i="1"/>
  <c r="H239" i="1"/>
  <c r="P239" i="1" s="1"/>
  <c r="H231" i="1"/>
  <c r="P231" i="1" s="1"/>
  <c r="V231" i="1" s="1"/>
  <c r="H223" i="1"/>
  <c r="P223" i="1" s="1"/>
  <c r="H215" i="1"/>
  <c r="P215" i="1" s="1"/>
  <c r="H207" i="1"/>
  <c r="P207" i="1" s="1"/>
  <c r="H199" i="1"/>
  <c r="P199" i="1" s="1"/>
  <c r="H191" i="1"/>
  <c r="P191" i="1" s="1"/>
  <c r="H183" i="1"/>
  <c r="P183" i="1" s="1"/>
  <c r="H175" i="1"/>
  <c r="H167" i="1"/>
  <c r="H159" i="1"/>
  <c r="P159" i="1" s="1"/>
  <c r="H151" i="1"/>
  <c r="P151" i="1" s="1"/>
  <c r="H143" i="1"/>
  <c r="P143" i="1" s="1"/>
  <c r="H135" i="1"/>
  <c r="P135" i="1" s="1"/>
  <c r="H127" i="1"/>
  <c r="H119" i="1"/>
  <c r="P119" i="1" s="1"/>
  <c r="H111" i="1"/>
  <c r="P111" i="1" s="1"/>
  <c r="H103" i="1"/>
  <c r="P103" i="1" s="1"/>
  <c r="H95" i="1"/>
  <c r="P95" i="1" s="1"/>
  <c r="H87" i="1"/>
  <c r="P87" i="1" s="1"/>
  <c r="H79" i="1"/>
  <c r="P79" i="1" s="1"/>
  <c r="H71" i="1"/>
  <c r="P71" i="1" s="1"/>
  <c r="H63" i="1"/>
  <c r="P63" i="1" s="1"/>
  <c r="V63" i="1" s="1"/>
  <c r="H55" i="1"/>
  <c r="H39" i="1"/>
  <c r="P39" i="1" s="1"/>
  <c r="V39" i="1" s="1"/>
  <c r="H31" i="1"/>
  <c r="P31" i="1" s="1"/>
  <c r="H23" i="1"/>
  <c r="P23" i="1" s="1"/>
  <c r="H15" i="1"/>
  <c r="P15" i="1" s="1"/>
  <c r="V15" i="1" s="1"/>
  <c r="H7" i="1"/>
  <c r="P7" i="1" s="1"/>
  <c r="H224" i="1"/>
  <c r="P224" i="1" s="1"/>
  <c r="H104" i="1"/>
  <c r="P104" i="1" s="1"/>
  <c r="W177" i="1"/>
  <c r="X288" i="1"/>
  <c r="S280" i="1"/>
  <c r="H280" i="1"/>
  <c r="P280" i="1" s="1"/>
  <c r="S272" i="1"/>
  <c r="H272" i="1"/>
  <c r="S264" i="1"/>
  <c r="X264" i="1" s="1"/>
  <c r="H264" i="1"/>
  <c r="P264" i="1" s="1"/>
  <c r="S256" i="1"/>
  <c r="H256" i="1"/>
  <c r="P256" i="1" s="1"/>
  <c r="S216" i="1"/>
  <c r="X216" i="1" s="1"/>
  <c r="H216" i="1"/>
  <c r="P216" i="1" s="1"/>
  <c r="S208" i="1"/>
  <c r="H208" i="1"/>
  <c r="P208" i="1" s="1"/>
  <c r="S200" i="1"/>
  <c r="X198" i="1" s="1"/>
  <c r="H200" i="1"/>
  <c r="P200" i="1" s="1"/>
  <c r="S192" i="1"/>
  <c r="H192" i="1"/>
  <c r="P192" i="1" s="1"/>
  <c r="X168" i="1"/>
  <c r="S152" i="1"/>
  <c r="H152" i="1"/>
  <c r="P152" i="1" s="1"/>
  <c r="S144" i="1"/>
  <c r="H144" i="1"/>
  <c r="P144" i="1" s="1"/>
  <c r="S136" i="1"/>
  <c r="X135" i="1" s="1"/>
  <c r="H136" i="1"/>
  <c r="P136" i="1" s="1"/>
  <c r="S128" i="1"/>
  <c r="H128" i="1"/>
  <c r="P128" i="1" s="1"/>
  <c r="X120" i="1"/>
  <c r="X78" i="1"/>
  <c r="X54" i="1"/>
  <c r="S30" i="1"/>
  <c r="X30" i="1" s="1"/>
  <c r="H30" i="1"/>
  <c r="P30" i="1" s="1"/>
  <c r="V30" i="1" s="1"/>
  <c r="S22" i="1"/>
  <c r="H22" i="1"/>
  <c r="P22" i="1" s="1"/>
  <c r="S14" i="1"/>
  <c r="H14" i="1"/>
  <c r="P14" i="1" s="1"/>
  <c r="X6" i="1"/>
  <c r="G346" i="1"/>
  <c r="O346" i="1" s="1"/>
  <c r="G338" i="1"/>
  <c r="O338" i="1" s="1"/>
  <c r="G330" i="1"/>
  <c r="O330" i="1" s="1"/>
  <c r="U330" i="1" s="1"/>
  <c r="G322" i="1"/>
  <c r="O322" i="1" s="1"/>
  <c r="G314" i="1"/>
  <c r="O314" i="1" s="1"/>
  <c r="G306" i="1"/>
  <c r="O306" i="1" s="1"/>
  <c r="G298" i="1"/>
  <c r="O298" i="1" s="1"/>
  <c r="G290" i="1"/>
  <c r="O290" i="1" s="1"/>
  <c r="G282" i="1"/>
  <c r="O282" i="1" s="1"/>
  <c r="U282" i="1" s="1"/>
  <c r="G274" i="1"/>
  <c r="O274" i="1" s="1"/>
  <c r="G266" i="1"/>
  <c r="O266" i="1" s="1"/>
  <c r="G258" i="1"/>
  <c r="G250" i="1"/>
  <c r="O250" i="1" s="1"/>
  <c r="G242" i="1"/>
  <c r="O242" i="1" s="1"/>
  <c r="G234" i="1"/>
  <c r="O234" i="1" s="1"/>
  <c r="G226" i="1"/>
  <c r="O226" i="1" s="1"/>
  <c r="G218" i="1"/>
  <c r="O218" i="1" s="1"/>
  <c r="G210" i="1"/>
  <c r="O210" i="1" s="1"/>
  <c r="U210" i="1" s="1"/>
  <c r="G202" i="1"/>
  <c r="O202" i="1" s="1"/>
  <c r="G194" i="1"/>
  <c r="O194" i="1" s="1"/>
  <c r="G186" i="1"/>
  <c r="O186" i="1" s="1"/>
  <c r="G178" i="1"/>
  <c r="O178" i="1" s="1"/>
  <c r="G170" i="1"/>
  <c r="O170" i="1" s="1"/>
  <c r="G162" i="1"/>
  <c r="O162" i="1" s="1"/>
  <c r="U162" i="1" s="1"/>
  <c r="G154" i="1"/>
  <c r="O154" i="1" s="1"/>
  <c r="G146" i="1"/>
  <c r="O146" i="1" s="1"/>
  <c r="G138" i="1"/>
  <c r="O138" i="1" s="1"/>
  <c r="U138" i="1" s="1"/>
  <c r="G130" i="1"/>
  <c r="O130" i="1" s="1"/>
  <c r="G122" i="1"/>
  <c r="O122" i="1" s="1"/>
  <c r="G114" i="1"/>
  <c r="G106" i="1"/>
  <c r="O106" i="1" s="1"/>
  <c r="G98" i="1"/>
  <c r="O98" i="1" s="1"/>
  <c r="G90" i="1"/>
  <c r="O90" i="1" s="1"/>
  <c r="U90" i="1" s="1"/>
  <c r="G82" i="1"/>
  <c r="O82" i="1" s="1"/>
  <c r="G74" i="1"/>
  <c r="O74" i="1" s="1"/>
  <c r="G66" i="1"/>
  <c r="G58" i="1"/>
  <c r="O58" i="1" s="1"/>
  <c r="G50" i="1"/>
  <c r="O50" i="1" s="1"/>
  <c r="G42" i="1"/>
  <c r="O42" i="1" s="1"/>
  <c r="G34" i="1"/>
  <c r="O34" i="1" s="1"/>
  <c r="H312" i="1"/>
  <c r="P312" i="1" s="1"/>
  <c r="V312" i="1" s="1"/>
  <c r="H184" i="1"/>
  <c r="P184" i="1" s="1"/>
  <c r="H64" i="1"/>
  <c r="P64" i="1" s="1"/>
  <c r="S273" i="1"/>
  <c r="H273" i="1"/>
  <c r="P273" i="1" s="1"/>
  <c r="S241" i="1"/>
  <c r="X240" i="1" s="1"/>
  <c r="H241" i="1"/>
  <c r="P241" i="1" s="1"/>
  <c r="X201" i="1"/>
  <c r="S193" i="1"/>
  <c r="H193" i="1"/>
  <c r="P193" i="1" s="1"/>
  <c r="S177" i="1"/>
  <c r="X177" i="1" s="1"/>
  <c r="H177" i="1"/>
  <c r="P177" i="1" s="1"/>
  <c r="X153" i="1"/>
  <c r="S129" i="1"/>
  <c r="H129" i="1"/>
  <c r="P129" i="1" s="1"/>
  <c r="V129" i="1" s="1"/>
  <c r="X255" i="1"/>
  <c r="X231" i="1"/>
  <c r="X183" i="1"/>
  <c r="X159" i="1"/>
  <c r="X69" i="1"/>
  <c r="X45" i="1"/>
  <c r="X21" i="1"/>
  <c r="G345" i="1"/>
  <c r="O345" i="1" s="1"/>
  <c r="U345" i="1" s="1"/>
  <c r="G337" i="1"/>
  <c r="O337" i="1" s="1"/>
  <c r="G329" i="1"/>
  <c r="O329" i="1" s="1"/>
  <c r="G321" i="1"/>
  <c r="O321" i="1" s="1"/>
  <c r="G313" i="1"/>
  <c r="O313" i="1" s="1"/>
  <c r="G305" i="1"/>
  <c r="O305" i="1" s="1"/>
  <c r="G297" i="1"/>
  <c r="O297" i="1" s="1"/>
  <c r="U297" i="1" s="1"/>
  <c r="G289" i="1"/>
  <c r="O289" i="1" s="1"/>
  <c r="G281" i="1"/>
  <c r="O281" i="1" s="1"/>
  <c r="G273" i="1"/>
  <c r="O273" i="1" s="1"/>
  <c r="G265" i="1"/>
  <c r="O265" i="1" s="1"/>
  <c r="G257" i="1"/>
  <c r="O257" i="1" s="1"/>
  <c r="G249" i="1"/>
  <c r="O249" i="1" s="1"/>
  <c r="U249" i="1" s="1"/>
  <c r="U213" i="1"/>
  <c r="H304" i="1"/>
  <c r="P304" i="1" s="1"/>
  <c r="H176" i="1"/>
  <c r="P176" i="1" s="1"/>
  <c r="H56" i="1"/>
  <c r="W321" i="1"/>
  <c r="W273" i="1"/>
  <c r="W225" i="1"/>
  <c r="W153" i="1"/>
  <c r="W105" i="1"/>
  <c r="W81" i="1"/>
  <c r="S322" i="1"/>
  <c r="H322" i="1"/>
  <c r="P322" i="1" s="1"/>
  <c r="R6" i="1"/>
  <c r="G6" i="1"/>
  <c r="O6" i="1" s="1"/>
  <c r="R344" i="1"/>
  <c r="G344" i="1"/>
  <c r="O344" i="1" s="1"/>
  <c r="R320" i="1"/>
  <c r="W318" i="1" s="1"/>
  <c r="G320" i="1"/>
  <c r="O320" i="1" s="1"/>
  <c r="R312" i="1"/>
  <c r="W312" i="1" s="1"/>
  <c r="G312" i="1"/>
  <c r="O312" i="1" s="1"/>
  <c r="U312" i="1" s="1"/>
  <c r="R304" i="1"/>
  <c r="G304" i="1"/>
  <c r="O304" i="1" s="1"/>
  <c r="R296" i="1"/>
  <c r="G296" i="1"/>
  <c r="O296" i="1" s="1"/>
  <c r="R288" i="1"/>
  <c r="W288" i="1" s="1"/>
  <c r="G288" i="1"/>
  <c r="O288" i="1" s="1"/>
  <c r="R280" i="1"/>
  <c r="G280" i="1"/>
  <c r="O280" i="1" s="1"/>
  <c r="R272" i="1"/>
  <c r="G272" i="1"/>
  <c r="O272" i="1" s="1"/>
  <c r="R264" i="1"/>
  <c r="W264" i="1" s="1"/>
  <c r="G264" i="1"/>
  <c r="O264" i="1" s="1"/>
  <c r="R256" i="1"/>
  <c r="G256" i="1"/>
  <c r="O256" i="1" s="1"/>
  <c r="R248" i="1"/>
  <c r="G248" i="1"/>
  <c r="O248" i="1" s="1"/>
  <c r="R240" i="1"/>
  <c r="W240" i="1" s="1"/>
  <c r="G240" i="1"/>
  <c r="O240" i="1" s="1"/>
  <c r="R232" i="1"/>
  <c r="G232" i="1"/>
  <c r="O232" i="1" s="1"/>
  <c r="R224" i="1"/>
  <c r="G224" i="1"/>
  <c r="O224" i="1" s="1"/>
  <c r="R200" i="1"/>
  <c r="G200" i="1"/>
  <c r="O200" i="1" s="1"/>
  <c r="R192" i="1"/>
  <c r="W192" i="1" s="1"/>
  <c r="G192" i="1"/>
  <c r="O192" i="1" s="1"/>
  <c r="R184" i="1"/>
  <c r="G184" i="1"/>
  <c r="O184" i="1" s="1"/>
  <c r="R176" i="1"/>
  <c r="G176" i="1"/>
  <c r="O176" i="1" s="1"/>
  <c r="R168" i="1"/>
  <c r="W168" i="1" s="1"/>
  <c r="G168" i="1"/>
  <c r="O168" i="1" s="1"/>
  <c r="U168" i="1" s="1"/>
  <c r="R160" i="1"/>
  <c r="G160" i="1"/>
  <c r="O160" i="1" s="1"/>
  <c r="R152" i="1"/>
  <c r="G152" i="1"/>
  <c r="O152" i="1" s="1"/>
  <c r="R144" i="1"/>
  <c r="W144" i="1" s="1"/>
  <c r="G144" i="1"/>
  <c r="O144" i="1" s="1"/>
  <c r="R136" i="1"/>
  <c r="G136" i="1"/>
  <c r="O136" i="1" s="1"/>
  <c r="R128" i="1"/>
  <c r="G128" i="1"/>
  <c r="O128" i="1" s="1"/>
  <c r="R120" i="1"/>
  <c r="W120" i="1" s="1"/>
  <c r="G120" i="1"/>
  <c r="O120" i="1" s="1"/>
  <c r="R112" i="1"/>
  <c r="G112" i="1"/>
  <c r="R104" i="1"/>
  <c r="G104" i="1"/>
  <c r="O104" i="1" s="1"/>
  <c r="R96" i="1"/>
  <c r="W96" i="1" s="1"/>
  <c r="G96" i="1"/>
  <c r="O96" i="1" s="1"/>
  <c r="R88" i="1"/>
  <c r="G88" i="1"/>
  <c r="O88" i="1" s="1"/>
  <c r="R80" i="1"/>
  <c r="G80" i="1"/>
  <c r="O80" i="1" s="1"/>
  <c r="R72" i="1"/>
  <c r="W72" i="1" s="1"/>
  <c r="G72" i="1"/>
  <c r="O72" i="1" s="1"/>
  <c r="U72" i="1" s="1"/>
  <c r="R64" i="1"/>
  <c r="G64" i="1"/>
  <c r="O64" i="1" s="1"/>
  <c r="R56" i="1"/>
  <c r="G56" i="1"/>
  <c r="R48" i="1"/>
  <c r="W48" i="1" s="1"/>
  <c r="G48" i="1"/>
  <c r="O48" i="1" s="1"/>
  <c r="U48" i="1" s="1"/>
  <c r="R40" i="1"/>
  <c r="G40" i="1"/>
  <c r="O40" i="1" s="1"/>
  <c r="R32" i="1"/>
  <c r="G32" i="1"/>
  <c r="O32" i="1" s="1"/>
  <c r="R24" i="1"/>
  <c r="W24" i="1" s="1"/>
  <c r="G24" i="1"/>
  <c r="O24" i="1" s="1"/>
  <c r="R16" i="1"/>
  <c r="G16" i="1"/>
  <c r="O16" i="1" s="1"/>
  <c r="R8" i="1"/>
  <c r="G8" i="1"/>
  <c r="O8" i="1" s="1"/>
  <c r="S337" i="1"/>
  <c r="H337" i="1"/>
  <c r="P337" i="1" s="1"/>
  <c r="S321" i="1"/>
  <c r="H321" i="1"/>
  <c r="P321" i="1" s="1"/>
  <c r="X303" i="1"/>
  <c r="X279" i="1"/>
  <c r="R335" i="1"/>
  <c r="W333" i="1" s="1"/>
  <c r="G335" i="1"/>
  <c r="O335" i="1" s="1"/>
  <c r="R319" i="1"/>
  <c r="G319" i="1"/>
  <c r="O319" i="1" s="1"/>
  <c r="R311" i="1"/>
  <c r="G311" i="1"/>
  <c r="O311" i="1" s="1"/>
  <c r="R303" i="1"/>
  <c r="W303" i="1" s="1"/>
  <c r="G303" i="1"/>
  <c r="O303" i="1" s="1"/>
  <c r="U303" i="1" s="1"/>
  <c r="R287" i="1"/>
  <c r="G287" i="1"/>
  <c r="O287" i="1" s="1"/>
  <c r="R279" i="1"/>
  <c r="G279" i="1"/>
  <c r="O279" i="1" s="1"/>
  <c r="R271" i="1"/>
  <c r="W270" i="1" s="1"/>
  <c r="G271" i="1"/>
  <c r="O271" i="1" s="1"/>
  <c r="R263" i="1"/>
  <c r="W261" i="1" s="1"/>
  <c r="G263" i="1"/>
  <c r="O263" i="1" s="1"/>
  <c r="R255" i="1"/>
  <c r="G255" i="1"/>
  <c r="O255" i="1" s="1"/>
  <c r="R239" i="1"/>
  <c r="G239" i="1"/>
  <c r="O239" i="1" s="1"/>
  <c r="R231" i="1"/>
  <c r="W231" i="1" s="1"/>
  <c r="G231" i="1"/>
  <c r="O231" i="1" s="1"/>
  <c r="U231" i="1" s="1"/>
  <c r="R223" i="1"/>
  <c r="G223" i="1"/>
  <c r="O223" i="1" s="1"/>
  <c r="R207" i="1"/>
  <c r="G207" i="1"/>
  <c r="O207" i="1" s="1"/>
  <c r="R199" i="1"/>
  <c r="G199" i="1"/>
  <c r="O199" i="1" s="1"/>
  <c r="R191" i="1"/>
  <c r="G191" i="1"/>
  <c r="O191" i="1" s="1"/>
  <c r="R183" i="1"/>
  <c r="W183" i="1" s="1"/>
  <c r="G183" i="1"/>
  <c r="O183" i="1" s="1"/>
  <c r="R175" i="1"/>
  <c r="G175" i="1"/>
  <c r="O175" i="1" s="1"/>
  <c r="R167" i="1"/>
  <c r="G167" i="1"/>
  <c r="O167" i="1" s="1"/>
  <c r="R159" i="1"/>
  <c r="W159" i="1" s="1"/>
  <c r="G159" i="1"/>
  <c r="O159" i="1" s="1"/>
  <c r="U159" i="1" s="1"/>
  <c r="R151" i="1"/>
  <c r="G151" i="1"/>
  <c r="O151" i="1" s="1"/>
  <c r="R143" i="1"/>
  <c r="G143" i="1"/>
  <c r="O143" i="1" s="1"/>
  <c r="R135" i="1"/>
  <c r="G135" i="1"/>
  <c r="O135" i="1" s="1"/>
  <c r="R127" i="1"/>
  <c r="G127" i="1"/>
  <c r="O127" i="1" s="1"/>
  <c r="R119" i="1"/>
  <c r="G119" i="1"/>
  <c r="G111" i="1"/>
  <c r="R103" i="1"/>
  <c r="G103" i="1"/>
  <c r="O103" i="1" s="1"/>
  <c r="R95" i="1"/>
  <c r="W93" i="1" s="1"/>
  <c r="G95" i="1"/>
  <c r="O95" i="1" s="1"/>
  <c r="R87" i="1"/>
  <c r="W87" i="1" s="1"/>
  <c r="G87" i="1"/>
  <c r="O87" i="1" s="1"/>
  <c r="U87" i="1" s="1"/>
  <c r="R79" i="1"/>
  <c r="G79" i="1"/>
  <c r="O79" i="1" s="1"/>
  <c r="R71" i="1"/>
  <c r="G71" i="1"/>
  <c r="O71" i="1" s="1"/>
  <c r="R63" i="1"/>
  <c r="W63" i="1" s="1"/>
  <c r="G63" i="1"/>
  <c r="O63" i="1" s="1"/>
  <c r="R55" i="1"/>
  <c r="G55" i="1"/>
  <c r="R47" i="1"/>
  <c r="G47" i="1"/>
  <c r="O47" i="1" s="1"/>
  <c r="R39" i="1"/>
  <c r="G39" i="1"/>
  <c r="O39" i="1" s="1"/>
  <c r="R31" i="1"/>
  <c r="W30" i="1" s="1"/>
  <c r="G31" i="1"/>
  <c r="O31" i="1" s="1"/>
  <c r="R23" i="1"/>
  <c r="G23" i="1"/>
  <c r="O23" i="1" s="1"/>
  <c r="R15" i="1"/>
  <c r="G15" i="1"/>
  <c r="O15" i="1" s="1"/>
  <c r="R7" i="1"/>
  <c r="G7" i="1"/>
  <c r="O7" i="1" s="1"/>
  <c r="S344" i="1"/>
  <c r="H344" i="1"/>
  <c r="P344" i="1" s="1"/>
  <c r="S336" i="1"/>
  <c r="X336" i="1" s="1"/>
  <c r="H336" i="1"/>
  <c r="P336" i="1" s="1"/>
  <c r="V336" i="1" s="1"/>
  <c r="S328" i="1"/>
  <c r="H328" i="1"/>
  <c r="P328" i="1" s="1"/>
  <c r="S320" i="1"/>
  <c r="H320" i="1"/>
  <c r="P320" i="1" s="1"/>
  <c r="X294" i="1"/>
  <c r="X270" i="1"/>
  <c r="X246" i="1"/>
  <c r="X222" i="1"/>
  <c r="G293" i="1"/>
  <c r="O293" i="1" s="1"/>
  <c r="G205" i="1"/>
  <c r="O205" i="1" s="1"/>
  <c r="G77" i="1"/>
  <c r="O77" i="1" s="1"/>
  <c r="H296" i="1"/>
  <c r="P296" i="1" s="1"/>
  <c r="H168" i="1"/>
  <c r="P168" i="1" s="1"/>
  <c r="S339" i="1"/>
  <c r="X339" i="1" s="1"/>
  <c r="H339" i="1"/>
  <c r="P339" i="1" s="1"/>
  <c r="S323" i="1"/>
  <c r="H323" i="1"/>
  <c r="P323" i="1" s="1"/>
  <c r="S305" i="1"/>
  <c r="H305" i="1"/>
  <c r="P305" i="1" s="1"/>
  <c r="X249" i="1"/>
  <c r="R342" i="1"/>
  <c r="W342" i="1" s="1"/>
  <c r="G342" i="1"/>
  <c r="O342" i="1" s="1"/>
  <c r="U342" i="1" s="1"/>
  <c r="R326" i="1"/>
  <c r="G326" i="1"/>
  <c r="O326" i="1" s="1"/>
  <c r="R310" i="1"/>
  <c r="G310" i="1"/>
  <c r="O310" i="1" s="1"/>
  <c r="R294" i="1"/>
  <c r="W294" i="1" s="1"/>
  <c r="G294" i="1"/>
  <c r="O294" i="1" s="1"/>
  <c r="U294" i="1" s="1"/>
  <c r="R278" i="1"/>
  <c r="G278" i="1"/>
  <c r="O278" i="1" s="1"/>
  <c r="R262" i="1"/>
  <c r="G262" i="1"/>
  <c r="O262" i="1" s="1"/>
  <c r="R246" i="1"/>
  <c r="G246" i="1"/>
  <c r="O246" i="1" s="1"/>
  <c r="R230" i="1"/>
  <c r="G230" i="1"/>
  <c r="O230" i="1" s="1"/>
  <c r="W222" i="1"/>
  <c r="R214" i="1"/>
  <c r="G214" i="1"/>
  <c r="O214" i="1" s="1"/>
  <c r="R198" i="1"/>
  <c r="G198" i="1"/>
  <c r="O198" i="1" s="1"/>
  <c r="R182" i="1"/>
  <c r="G182" i="1"/>
  <c r="O182" i="1" s="1"/>
  <c r="W174" i="1"/>
  <c r="R166" i="1"/>
  <c r="G166" i="1"/>
  <c r="O166" i="1" s="1"/>
  <c r="R150" i="1"/>
  <c r="G150" i="1"/>
  <c r="O150" i="1" s="1"/>
  <c r="R134" i="1"/>
  <c r="W132" i="1" s="1"/>
  <c r="G134" i="1"/>
  <c r="O134" i="1" s="1"/>
  <c r="W126" i="1"/>
  <c r="R118" i="1"/>
  <c r="G118" i="1"/>
  <c r="R102" i="1"/>
  <c r="G102" i="1"/>
  <c r="R86" i="1"/>
  <c r="G86" i="1"/>
  <c r="O86" i="1" s="1"/>
  <c r="W78" i="1"/>
  <c r="R70" i="1"/>
  <c r="W69" i="1" s="1"/>
  <c r="G70" i="1"/>
  <c r="O70" i="1" s="1"/>
  <c r="R54" i="1"/>
  <c r="W54" i="1" s="1"/>
  <c r="G54" i="1"/>
  <c r="R38" i="1"/>
  <c r="G38" i="1"/>
  <c r="O38" i="1" s="1"/>
  <c r="R22" i="1"/>
  <c r="W21" i="1" s="1"/>
  <c r="G22" i="1"/>
  <c r="O22" i="1" s="1"/>
  <c r="X327" i="1"/>
  <c r="X309" i="1"/>
  <c r="X285" i="1"/>
  <c r="X261" i="1"/>
  <c r="X237" i="1"/>
  <c r="X213" i="1"/>
  <c r="G285" i="1"/>
  <c r="O285" i="1" s="1"/>
  <c r="U285" i="1" s="1"/>
  <c r="G197" i="1"/>
  <c r="O197" i="1" s="1"/>
  <c r="G69" i="1"/>
  <c r="O69" i="1" s="1"/>
  <c r="U69" i="1" s="1"/>
  <c r="H288" i="1"/>
  <c r="P288" i="1" s="1"/>
  <c r="V288" i="1" s="1"/>
  <c r="H160" i="1"/>
  <c r="P160" i="1" s="1"/>
  <c r="H38" i="1"/>
  <c r="P38" i="1" s="1"/>
  <c r="S347" i="1"/>
  <c r="X345" i="1" s="1"/>
  <c r="H347" i="1"/>
  <c r="P347" i="1" s="1"/>
  <c r="S257" i="1"/>
  <c r="H257" i="1"/>
  <c r="P257" i="1" s="1"/>
  <c r="S225" i="1"/>
  <c r="X225" i="1" s="1"/>
  <c r="H225" i="1"/>
  <c r="P225" i="1" s="1"/>
  <c r="V225" i="1" s="1"/>
  <c r="W345" i="1"/>
  <c r="W297" i="1"/>
  <c r="W249" i="1"/>
  <c r="W201" i="1"/>
  <c r="W129" i="1"/>
  <c r="W57" i="1"/>
  <c r="W33" i="1"/>
  <c r="W9" i="1"/>
  <c r="S338" i="1"/>
  <c r="H338" i="1"/>
  <c r="P338" i="1" s="1"/>
  <c r="X330" i="1"/>
  <c r="X312" i="1"/>
  <c r="R328" i="1"/>
  <c r="W327" i="1" s="1"/>
  <c r="G328" i="1"/>
  <c r="O328" i="1" s="1"/>
  <c r="U327" i="1" s="1"/>
  <c r="R208" i="1"/>
  <c r="G208" i="1"/>
  <c r="O208" i="1" s="1"/>
  <c r="X93" i="1"/>
  <c r="R349" i="1"/>
  <c r="G349" i="1"/>
  <c r="O349" i="1" s="1"/>
  <c r="R325" i="1"/>
  <c r="W324" i="1" s="1"/>
  <c r="G325" i="1"/>
  <c r="O325" i="1" s="1"/>
  <c r="R317" i="1"/>
  <c r="W315" i="1" s="1"/>
  <c r="G317" i="1"/>
  <c r="O317" i="1" s="1"/>
  <c r="R309" i="1"/>
  <c r="G309" i="1"/>
  <c r="O309" i="1" s="1"/>
  <c r="W285" i="1"/>
  <c r="R277" i="1"/>
  <c r="W276" i="1" s="1"/>
  <c r="G277" i="1"/>
  <c r="O277" i="1" s="1"/>
  <c r="R269" i="1"/>
  <c r="W267" i="1" s="1"/>
  <c r="G269" i="1"/>
  <c r="O269" i="1" s="1"/>
  <c r="R237" i="1"/>
  <c r="W237" i="1" s="1"/>
  <c r="G237" i="1"/>
  <c r="O237" i="1" s="1"/>
  <c r="R229" i="1"/>
  <c r="W228" i="1" s="1"/>
  <c r="G229" i="1"/>
  <c r="O229" i="1" s="1"/>
  <c r="R221" i="1"/>
  <c r="W219" i="1" s="1"/>
  <c r="G221" i="1"/>
  <c r="O221" i="1" s="1"/>
  <c r="W213" i="1"/>
  <c r="R189" i="1"/>
  <c r="G189" i="1"/>
  <c r="O189" i="1" s="1"/>
  <c r="R181" i="1"/>
  <c r="W180" i="1" s="1"/>
  <c r="G181" i="1"/>
  <c r="O181" i="1" s="1"/>
  <c r="R173" i="1"/>
  <c r="W171" i="1" s="1"/>
  <c r="G173" i="1"/>
  <c r="O173" i="1" s="1"/>
  <c r="R165" i="1"/>
  <c r="G165" i="1"/>
  <c r="O165" i="1" s="1"/>
  <c r="U165" i="1" s="1"/>
  <c r="W141" i="1"/>
  <c r="R125" i="1"/>
  <c r="G125" i="1"/>
  <c r="O125" i="1" s="1"/>
  <c r="R117" i="1"/>
  <c r="G117" i="1"/>
  <c r="R109" i="1"/>
  <c r="W108" i="1" s="1"/>
  <c r="G109" i="1"/>
  <c r="O109" i="1" s="1"/>
  <c r="R101" i="1"/>
  <c r="W99" i="1" s="1"/>
  <c r="G101" i="1"/>
  <c r="O101" i="1" s="1"/>
  <c r="R61" i="1"/>
  <c r="G61" i="1"/>
  <c r="O61" i="1" s="1"/>
  <c r="R53" i="1"/>
  <c r="W51" i="1" s="1"/>
  <c r="G53" i="1"/>
  <c r="O53" i="1" s="1"/>
  <c r="R45" i="1"/>
  <c r="W45" i="1" s="1"/>
  <c r="G45" i="1"/>
  <c r="O45" i="1" s="1"/>
  <c r="R37" i="1"/>
  <c r="W36" i="1" s="1"/>
  <c r="G37" i="1"/>
  <c r="O37" i="1" s="1"/>
  <c r="X342" i="1"/>
  <c r="X318" i="1"/>
  <c r="X300" i="1"/>
  <c r="X276" i="1"/>
  <c r="X252" i="1"/>
  <c r="X228" i="1"/>
  <c r="G343" i="1"/>
  <c r="O343" i="1" s="1"/>
  <c r="G261" i="1"/>
  <c r="O261" i="1" s="1"/>
  <c r="G157" i="1"/>
  <c r="O157" i="1" s="1"/>
  <c r="G29" i="1"/>
  <c r="O29" i="1" s="1"/>
  <c r="H248" i="1"/>
  <c r="H120" i="1"/>
  <c r="P120" i="1" s="1"/>
  <c r="V120" i="1" s="1"/>
  <c r="G241" i="1"/>
  <c r="O241" i="1" s="1"/>
  <c r="G233" i="1"/>
  <c r="O233" i="1" s="1"/>
  <c r="G225" i="1"/>
  <c r="O225" i="1" s="1"/>
  <c r="G217" i="1"/>
  <c r="O217" i="1" s="1"/>
  <c r="G209" i="1"/>
  <c r="O209" i="1" s="1"/>
  <c r="G201" i="1"/>
  <c r="O201" i="1" s="1"/>
  <c r="G193" i="1"/>
  <c r="O193" i="1" s="1"/>
  <c r="G185" i="1"/>
  <c r="O185" i="1" s="1"/>
  <c r="G177" i="1"/>
  <c r="O177" i="1" s="1"/>
  <c r="U177" i="1" s="1"/>
  <c r="G169" i="1"/>
  <c r="O169" i="1" s="1"/>
  <c r="G161" i="1"/>
  <c r="O161" i="1" s="1"/>
  <c r="G153" i="1"/>
  <c r="O153" i="1" s="1"/>
  <c r="G145" i="1"/>
  <c r="O145" i="1" s="1"/>
  <c r="G137" i="1"/>
  <c r="O137" i="1" s="1"/>
  <c r="G129" i="1"/>
  <c r="O129" i="1" s="1"/>
  <c r="U129" i="1" s="1"/>
  <c r="G121" i="1"/>
  <c r="O121" i="1" s="1"/>
  <c r="G113" i="1"/>
  <c r="G105" i="1"/>
  <c r="O105" i="1" s="1"/>
  <c r="U105" i="1" s="1"/>
  <c r="G97" i="1"/>
  <c r="O97" i="1" s="1"/>
  <c r="G89" i="1"/>
  <c r="O89" i="1" s="1"/>
  <c r="G81" i="1"/>
  <c r="O81" i="1" s="1"/>
  <c r="G73" i="1"/>
  <c r="O73" i="1" s="1"/>
  <c r="G65" i="1"/>
  <c r="O65" i="1" s="1"/>
  <c r="G57" i="1"/>
  <c r="O57" i="1" s="1"/>
  <c r="U57" i="1" s="1"/>
  <c r="G49" i="1"/>
  <c r="O49" i="1" s="1"/>
  <c r="G41" i="1"/>
  <c r="O41" i="1" s="1"/>
  <c r="G33" i="1"/>
  <c r="O33" i="1" s="1"/>
  <c r="G25" i="1"/>
  <c r="O25" i="1" s="1"/>
  <c r="G17" i="1"/>
  <c r="O17" i="1" s="1"/>
  <c r="G9" i="1"/>
  <c r="O9" i="1" s="1"/>
  <c r="U9" i="1" s="1"/>
  <c r="H349" i="1"/>
  <c r="P349" i="1" s="1"/>
  <c r="H341" i="1"/>
  <c r="P341" i="1" s="1"/>
  <c r="H333" i="1"/>
  <c r="P333" i="1" s="1"/>
  <c r="H325" i="1"/>
  <c r="P325" i="1" s="1"/>
  <c r="H309" i="1"/>
  <c r="P309" i="1" s="1"/>
  <c r="H301" i="1"/>
  <c r="P301" i="1" s="1"/>
  <c r="H293" i="1"/>
  <c r="P293" i="1" s="1"/>
  <c r="H285" i="1"/>
  <c r="P285" i="1" s="1"/>
  <c r="V285" i="1" s="1"/>
  <c r="H277" i="1"/>
  <c r="P277" i="1" s="1"/>
  <c r="H269" i="1"/>
  <c r="P269" i="1" s="1"/>
  <c r="H261" i="1"/>
  <c r="H253" i="1"/>
  <c r="P253" i="1" s="1"/>
  <c r="H245" i="1"/>
  <c r="P245" i="1" s="1"/>
  <c r="H237" i="1"/>
  <c r="P237" i="1" s="1"/>
  <c r="H229" i="1"/>
  <c r="P229" i="1" s="1"/>
  <c r="H221" i="1"/>
  <c r="P221" i="1" s="1"/>
  <c r="H213" i="1"/>
  <c r="P213" i="1" s="1"/>
  <c r="V213" i="1" s="1"/>
  <c r="H205" i="1"/>
  <c r="P205" i="1" s="1"/>
  <c r="H197" i="1"/>
  <c r="P197" i="1" s="1"/>
  <c r="H189" i="1"/>
  <c r="P189" i="1" s="1"/>
  <c r="H181" i="1"/>
  <c r="P181" i="1" s="1"/>
  <c r="H173" i="1"/>
  <c r="P173" i="1" s="1"/>
  <c r="H165" i="1"/>
  <c r="H157" i="1"/>
  <c r="P157" i="1" s="1"/>
  <c r="H149" i="1"/>
  <c r="P149" i="1" s="1"/>
  <c r="H141" i="1"/>
  <c r="P141" i="1" s="1"/>
  <c r="V141" i="1" s="1"/>
  <c r="H133" i="1"/>
  <c r="P133" i="1" s="1"/>
  <c r="H125" i="1"/>
  <c r="P125" i="1" s="1"/>
  <c r="H117" i="1"/>
  <c r="P117" i="1" s="1"/>
  <c r="H109" i="1"/>
  <c r="P109" i="1" s="1"/>
  <c r="V108" i="1" s="1"/>
  <c r="H101" i="1"/>
  <c r="P101" i="1" s="1"/>
  <c r="H93" i="1"/>
  <c r="P93" i="1" s="1"/>
  <c r="H85" i="1"/>
  <c r="P85" i="1" s="1"/>
  <c r="V84" i="1" s="1"/>
  <c r="H77" i="1"/>
  <c r="P77" i="1" s="1"/>
  <c r="H69" i="1"/>
  <c r="P69" i="1" s="1"/>
  <c r="H61" i="1"/>
  <c r="P61" i="1" s="1"/>
  <c r="H53" i="1"/>
  <c r="P53" i="1" s="1"/>
  <c r="H45" i="1"/>
  <c r="P45" i="1" s="1"/>
  <c r="H37" i="1"/>
  <c r="P37" i="1" s="1"/>
  <c r="H29" i="1"/>
  <c r="P29" i="1" s="1"/>
  <c r="H21" i="1"/>
  <c r="P21" i="1" s="1"/>
  <c r="V21" i="1" s="1"/>
  <c r="H13" i="1"/>
  <c r="P13" i="1" s="1"/>
  <c r="V12" i="1" s="1"/>
  <c r="H5" i="1"/>
  <c r="P5" i="1" s="1"/>
  <c r="X174" i="1"/>
  <c r="X150" i="1"/>
  <c r="X126" i="1"/>
  <c r="H348" i="1"/>
  <c r="P348" i="1" s="1"/>
  <c r="H340" i="1"/>
  <c r="P340" i="1" s="1"/>
  <c r="H332" i="1"/>
  <c r="P332" i="1" s="1"/>
  <c r="H324" i="1"/>
  <c r="P324" i="1" s="1"/>
  <c r="V324" i="1" s="1"/>
  <c r="H308" i="1"/>
  <c r="P308" i="1" s="1"/>
  <c r="H300" i="1"/>
  <c r="P300" i="1" s="1"/>
  <c r="H292" i="1"/>
  <c r="P292" i="1" s="1"/>
  <c r="H284" i="1"/>
  <c r="P284" i="1" s="1"/>
  <c r="H276" i="1"/>
  <c r="P276" i="1" s="1"/>
  <c r="H268" i="1"/>
  <c r="P268" i="1" s="1"/>
  <c r="H260" i="1"/>
  <c r="H252" i="1"/>
  <c r="P252" i="1" s="1"/>
  <c r="V252" i="1" s="1"/>
  <c r="H244" i="1"/>
  <c r="P244" i="1" s="1"/>
  <c r="H236" i="1"/>
  <c r="P236" i="1" s="1"/>
  <c r="H228" i="1"/>
  <c r="P228" i="1" s="1"/>
  <c r="H220" i="1"/>
  <c r="P220" i="1" s="1"/>
  <c r="H212" i="1"/>
  <c r="P212" i="1" s="1"/>
  <c r="H204" i="1"/>
  <c r="P204" i="1" s="1"/>
  <c r="H196" i="1"/>
  <c r="P196" i="1" s="1"/>
  <c r="H188" i="1"/>
  <c r="P188" i="1" s="1"/>
  <c r="H180" i="1"/>
  <c r="P180" i="1" s="1"/>
  <c r="H172" i="1"/>
  <c r="P172" i="1" s="1"/>
  <c r="H164" i="1"/>
  <c r="P164" i="1" s="1"/>
  <c r="H156" i="1"/>
  <c r="P156" i="1" s="1"/>
  <c r="H148" i="1"/>
  <c r="P148" i="1" s="1"/>
  <c r="H140" i="1"/>
  <c r="P140" i="1" s="1"/>
  <c r="H132" i="1"/>
  <c r="P132" i="1" s="1"/>
  <c r="V132" i="1" s="1"/>
  <c r="H124" i="1"/>
  <c r="P124" i="1" s="1"/>
  <c r="H116" i="1"/>
  <c r="P116" i="1" s="1"/>
  <c r="V36" i="1"/>
  <c r="X189" i="1"/>
  <c r="X165" i="1"/>
  <c r="X141" i="1"/>
  <c r="X117" i="1"/>
  <c r="S107" i="1"/>
  <c r="H107" i="1"/>
  <c r="P107" i="1" s="1"/>
  <c r="S99" i="1"/>
  <c r="H99" i="1"/>
  <c r="P99" i="1" s="1"/>
  <c r="V99" i="1" s="1"/>
  <c r="S91" i="1"/>
  <c r="X90" i="1" s="1"/>
  <c r="H91" i="1"/>
  <c r="P91" i="1" s="1"/>
  <c r="S83" i="1"/>
  <c r="H83" i="1"/>
  <c r="P83" i="1" s="1"/>
  <c r="S75" i="1"/>
  <c r="H75" i="1"/>
  <c r="P75" i="1" s="1"/>
  <c r="S67" i="1"/>
  <c r="H67" i="1"/>
  <c r="S59" i="1"/>
  <c r="X57" i="1" s="1"/>
  <c r="H59" i="1"/>
  <c r="P59" i="1" s="1"/>
  <c r="X51" i="1"/>
  <c r="H51" i="1"/>
  <c r="P51" i="1" s="1"/>
  <c r="H43" i="1"/>
  <c r="H35" i="1"/>
  <c r="P35" i="1" s="1"/>
  <c r="H27" i="1"/>
  <c r="P27" i="1" s="1"/>
  <c r="H19" i="1"/>
  <c r="P19" i="1" s="1"/>
  <c r="X204" i="1"/>
  <c r="X180" i="1"/>
  <c r="X156" i="1"/>
  <c r="X132" i="1"/>
  <c r="S98" i="1"/>
  <c r="H98" i="1"/>
  <c r="P98" i="1" s="1"/>
  <c r="S82" i="1"/>
  <c r="H82" i="1"/>
  <c r="S66" i="1"/>
  <c r="X66" i="1" s="1"/>
  <c r="H66" i="1"/>
  <c r="S50" i="1"/>
  <c r="H50" i="1"/>
  <c r="P50" i="1" s="1"/>
  <c r="G350" i="1"/>
  <c r="O350" i="1" s="1"/>
  <c r="G334" i="1"/>
  <c r="O334" i="1" s="1"/>
  <c r="U333" i="1" s="1"/>
  <c r="G318" i="1"/>
  <c r="O318" i="1" s="1"/>
  <c r="U318" i="1" s="1"/>
  <c r="G302" i="1"/>
  <c r="O302" i="1" s="1"/>
  <c r="G286" i="1"/>
  <c r="O286" i="1" s="1"/>
  <c r="G270" i="1"/>
  <c r="O270" i="1" s="1"/>
  <c r="G254" i="1"/>
  <c r="O254" i="1" s="1"/>
  <c r="G238" i="1"/>
  <c r="O238" i="1" s="1"/>
  <c r="G222" i="1"/>
  <c r="O222" i="1" s="1"/>
  <c r="G206" i="1"/>
  <c r="O206" i="1" s="1"/>
  <c r="G190" i="1"/>
  <c r="O190" i="1" s="1"/>
  <c r="G174" i="1"/>
  <c r="O174" i="1" s="1"/>
  <c r="G158" i="1"/>
  <c r="O158" i="1" s="1"/>
  <c r="G142" i="1"/>
  <c r="O142" i="1" s="1"/>
  <c r="G126" i="1"/>
  <c r="O126" i="1" s="1"/>
  <c r="G110" i="1"/>
  <c r="O110" i="1" s="1"/>
  <c r="G94" i="1"/>
  <c r="O94" i="1" s="1"/>
  <c r="G78" i="1"/>
  <c r="O78" i="1" s="1"/>
  <c r="U78" i="1" s="1"/>
  <c r="G62" i="1"/>
  <c r="O62" i="1" s="1"/>
  <c r="G46" i="1"/>
  <c r="O46" i="1" s="1"/>
  <c r="G30" i="1"/>
  <c r="O30" i="1" s="1"/>
  <c r="G14" i="1"/>
  <c r="O14" i="1" s="1"/>
  <c r="H346" i="1"/>
  <c r="P346" i="1" s="1"/>
  <c r="H330" i="1"/>
  <c r="P330" i="1" s="1"/>
  <c r="H314" i="1"/>
  <c r="P314" i="1" s="1"/>
  <c r="H298" i="1"/>
  <c r="P298" i="1" s="1"/>
  <c r="H282" i="1"/>
  <c r="P282" i="1" s="1"/>
  <c r="V282" i="1" s="1"/>
  <c r="H266" i="1"/>
  <c r="P266" i="1" s="1"/>
  <c r="H250" i="1"/>
  <c r="P250" i="1" s="1"/>
  <c r="H234" i="1"/>
  <c r="P234" i="1" s="1"/>
  <c r="H218" i="1"/>
  <c r="P218" i="1" s="1"/>
  <c r="H202" i="1"/>
  <c r="P202" i="1" s="1"/>
  <c r="H186" i="1"/>
  <c r="P186" i="1" s="1"/>
  <c r="H170" i="1"/>
  <c r="P170" i="1" s="1"/>
  <c r="H154" i="1"/>
  <c r="P154" i="1" s="1"/>
  <c r="H138" i="1"/>
  <c r="P138" i="1" s="1"/>
  <c r="V138" i="1" s="1"/>
  <c r="H122" i="1"/>
  <c r="P122" i="1" s="1"/>
  <c r="H106" i="1"/>
  <c r="P106" i="1" s="1"/>
  <c r="H90" i="1"/>
  <c r="P90" i="1" s="1"/>
  <c r="H74" i="1"/>
  <c r="P74" i="1" s="1"/>
  <c r="H58" i="1"/>
  <c r="P58" i="1" s="1"/>
  <c r="V6" i="1"/>
  <c r="G26" i="1"/>
  <c r="O26" i="1" s="1"/>
  <c r="G18" i="1"/>
  <c r="O18" i="1" s="1"/>
  <c r="U18" i="1" s="1"/>
  <c r="G10" i="1"/>
  <c r="O10" i="1" s="1"/>
  <c r="H350" i="1"/>
  <c r="P350" i="1" s="1"/>
  <c r="H342" i="1"/>
  <c r="P342" i="1" s="1"/>
  <c r="H334" i="1"/>
  <c r="P334" i="1" s="1"/>
  <c r="H326" i="1"/>
  <c r="P326" i="1" s="1"/>
  <c r="H318" i="1"/>
  <c r="P318" i="1" s="1"/>
  <c r="V318" i="1" s="1"/>
  <c r="H310" i="1"/>
  <c r="P310" i="1" s="1"/>
  <c r="H302" i="1"/>
  <c r="P302" i="1" s="1"/>
  <c r="H294" i="1"/>
  <c r="P294" i="1" s="1"/>
  <c r="H286" i="1"/>
  <c r="P286" i="1" s="1"/>
  <c r="H278" i="1"/>
  <c r="P278" i="1" s="1"/>
  <c r="H270" i="1"/>
  <c r="H262" i="1"/>
  <c r="H254" i="1"/>
  <c r="P254" i="1" s="1"/>
  <c r="H246" i="1"/>
  <c r="V246" i="1" s="1"/>
  <c r="H238" i="1"/>
  <c r="P238" i="1" s="1"/>
  <c r="H230" i="1"/>
  <c r="P230" i="1" s="1"/>
  <c r="H222" i="1"/>
  <c r="P222" i="1" s="1"/>
  <c r="H214" i="1"/>
  <c r="P214" i="1" s="1"/>
  <c r="H206" i="1"/>
  <c r="P206" i="1" s="1"/>
  <c r="H198" i="1"/>
  <c r="P198" i="1" s="1"/>
  <c r="H190" i="1"/>
  <c r="P190" i="1" s="1"/>
  <c r="H182" i="1"/>
  <c r="P182" i="1" s="1"/>
  <c r="H174" i="1"/>
  <c r="H166" i="1"/>
  <c r="H158" i="1"/>
  <c r="P158" i="1" s="1"/>
  <c r="H150" i="1"/>
  <c r="P150" i="1" s="1"/>
  <c r="V150" i="1" s="1"/>
  <c r="H142" i="1"/>
  <c r="P142" i="1" s="1"/>
  <c r="H134" i="1"/>
  <c r="P134" i="1" s="1"/>
  <c r="H126" i="1"/>
  <c r="H118" i="1"/>
  <c r="P118" i="1" s="1"/>
  <c r="H110" i="1"/>
  <c r="P110" i="1" s="1"/>
  <c r="H102" i="1"/>
  <c r="H94" i="1"/>
  <c r="H86" i="1"/>
  <c r="P86" i="1" s="1"/>
  <c r="H78" i="1"/>
  <c r="P78" i="1" s="1"/>
  <c r="V78" i="1" s="1"/>
  <c r="H70" i="1"/>
  <c r="P70" i="1" s="1"/>
  <c r="H62" i="1"/>
  <c r="P62" i="1" s="1"/>
  <c r="V60" i="1" s="1"/>
  <c r="H54" i="1"/>
  <c r="H46" i="1"/>
  <c r="P46" i="1" s="1"/>
  <c r="H42" i="1"/>
  <c r="V42" i="1" s="1"/>
  <c r="H34" i="1"/>
  <c r="P34" i="1" s="1"/>
  <c r="H26" i="1"/>
  <c r="P26" i="1" s="1"/>
  <c r="H18" i="1"/>
  <c r="P18" i="1" s="1"/>
  <c r="V18" i="1" s="1"/>
  <c r="H10" i="1"/>
  <c r="P10" i="1" s="1"/>
  <c r="V9" i="1" s="1"/>
  <c r="X9" i="1"/>
  <c r="X24" i="1"/>
  <c r="G348" i="1"/>
  <c r="O348" i="1" s="1"/>
  <c r="G340" i="1"/>
  <c r="O340" i="1" s="1"/>
  <c r="U339" i="1" s="1"/>
  <c r="G332" i="1"/>
  <c r="O332" i="1" s="1"/>
  <c r="G324" i="1"/>
  <c r="O324" i="1" s="1"/>
  <c r="G316" i="1"/>
  <c r="O316" i="1" s="1"/>
  <c r="G308" i="1"/>
  <c r="O308" i="1" s="1"/>
  <c r="G300" i="1"/>
  <c r="O300" i="1" s="1"/>
  <c r="U300" i="1" s="1"/>
  <c r="G292" i="1"/>
  <c r="O292" i="1" s="1"/>
  <c r="U291" i="1" s="1"/>
  <c r="G284" i="1"/>
  <c r="O284" i="1" s="1"/>
  <c r="G276" i="1"/>
  <c r="O276" i="1" s="1"/>
  <c r="G268" i="1"/>
  <c r="O268" i="1" s="1"/>
  <c r="U267" i="1" s="1"/>
  <c r="G260" i="1"/>
  <c r="G252" i="1"/>
  <c r="O252" i="1" s="1"/>
  <c r="U252" i="1" s="1"/>
  <c r="G244" i="1"/>
  <c r="O244" i="1" s="1"/>
  <c r="U243" i="1" s="1"/>
  <c r="G236" i="1"/>
  <c r="O236" i="1" s="1"/>
  <c r="G228" i="1"/>
  <c r="O228" i="1" s="1"/>
  <c r="G220" i="1"/>
  <c r="O220" i="1" s="1"/>
  <c r="U219" i="1" s="1"/>
  <c r="G212" i="1"/>
  <c r="O212" i="1" s="1"/>
  <c r="G204" i="1"/>
  <c r="O204" i="1" s="1"/>
  <c r="G196" i="1"/>
  <c r="O196" i="1" s="1"/>
  <c r="U195" i="1" s="1"/>
  <c r="G188" i="1"/>
  <c r="O188" i="1" s="1"/>
  <c r="G180" i="1"/>
  <c r="O180" i="1" s="1"/>
  <c r="U180" i="1" s="1"/>
  <c r="G172" i="1"/>
  <c r="O172" i="1" s="1"/>
  <c r="U171" i="1" s="1"/>
  <c r="G164" i="1"/>
  <c r="O164" i="1" s="1"/>
  <c r="G156" i="1"/>
  <c r="O156" i="1" s="1"/>
  <c r="G148" i="1"/>
  <c r="O148" i="1" s="1"/>
  <c r="G140" i="1"/>
  <c r="O140" i="1" s="1"/>
  <c r="G132" i="1"/>
  <c r="O132" i="1" s="1"/>
  <c r="G124" i="1"/>
  <c r="O124" i="1" s="1"/>
  <c r="U123" i="1" s="1"/>
  <c r="G116" i="1"/>
  <c r="G108" i="1"/>
  <c r="O108" i="1" s="1"/>
  <c r="U108" i="1" s="1"/>
  <c r="G100" i="1"/>
  <c r="O100" i="1" s="1"/>
  <c r="U99" i="1" s="1"/>
  <c r="G92" i="1"/>
  <c r="O92" i="1" s="1"/>
  <c r="G84" i="1"/>
  <c r="O84" i="1" s="1"/>
  <c r="U84" i="1" s="1"/>
  <c r="G76" i="1"/>
  <c r="O76" i="1" s="1"/>
  <c r="U75" i="1" s="1"/>
  <c r="G68" i="1"/>
  <c r="G60" i="1"/>
  <c r="O60" i="1" s="1"/>
  <c r="G52" i="1"/>
  <c r="O52" i="1" s="1"/>
  <c r="U51" i="1" s="1"/>
  <c r="G44" i="1"/>
  <c r="O44" i="1" s="1"/>
  <c r="G36" i="1"/>
  <c r="O36" i="1" s="1"/>
  <c r="U36" i="1" s="1"/>
  <c r="G28" i="1"/>
  <c r="O28" i="1" s="1"/>
  <c r="U27" i="1" s="1"/>
  <c r="G20" i="1"/>
  <c r="O20" i="1" s="1"/>
  <c r="G12" i="1"/>
  <c r="O12" i="1" s="1"/>
  <c r="U12" i="1" s="1"/>
  <c r="G4" i="1"/>
  <c r="O4" i="1" s="1"/>
  <c r="R3" i="1"/>
  <c r="W3" i="1" s="1"/>
  <c r="S108" i="1"/>
  <c r="X108" i="1" s="1"/>
  <c r="S100" i="1"/>
  <c r="S92" i="1"/>
  <c r="S84" i="1"/>
  <c r="X84" i="1" s="1"/>
  <c r="S76" i="1"/>
  <c r="S68" i="1"/>
  <c r="S60" i="1"/>
  <c r="X60" i="1" s="1"/>
  <c r="S52" i="1"/>
  <c r="S44" i="1"/>
  <c r="X42" i="1" s="1"/>
  <c r="S36" i="1"/>
  <c r="X36" i="1" s="1"/>
  <c r="S28" i="1"/>
  <c r="X27" i="1" s="1"/>
  <c r="S20" i="1"/>
  <c r="X18" i="1" s="1"/>
  <c r="S12" i="1"/>
  <c r="X12" i="1" s="1"/>
  <c r="S4" i="1"/>
  <c r="S3" i="1"/>
  <c r="X3" i="1" s="1"/>
  <c r="O3" i="1"/>
  <c r="U3" i="1" s="1"/>
  <c r="P3" i="1"/>
  <c r="V3" i="1" s="1"/>
  <c r="W165" i="1" l="1"/>
  <c r="U288" i="1"/>
  <c r="V144" i="1"/>
  <c r="V183" i="1"/>
  <c r="V348" i="1"/>
  <c r="V321" i="1"/>
  <c r="U228" i="1"/>
  <c r="V294" i="1"/>
  <c r="U30" i="1"/>
  <c r="V180" i="1"/>
  <c r="V69" i="1"/>
  <c r="V333" i="1"/>
  <c r="U45" i="1"/>
  <c r="W189" i="1"/>
  <c r="W15" i="1"/>
  <c r="W207" i="1"/>
  <c r="W255" i="1"/>
  <c r="W6" i="1"/>
  <c r="U273" i="1"/>
  <c r="V192" i="1"/>
  <c r="V159" i="1"/>
  <c r="V306" i="1"/>
  <c r="V33" i="1"/>
  <c r="X81" i="1"/>
  <c r="V195" i="1"/>
  <c r="V291" i="1"/>
  <c r="X192" i="1"/>
  <c r="V153" i="1"/>
  <c r="V297" i="1"/>
  <c r="V267" i="1"/>
  <c r="U216" i="1"/>
  <c r="X96" i="1"/>
  <c r="V57" i="1"/>
  <c r="X144" i="1"/>
  <c r="V255" i="1"/>
  <c r="V72" i="1"/>
  <c r="V114" i="1"/>
  <c r="X162" i="1"/>
  <c r="U21" i="1"/>
  <c r="V201" i="1"/>
  <c r="V147" i="1"/>
  <c r="V243" i="1"/>
  <c r="U336" i="1"/>
  <c r="U60" i="1"/>
  <c r="U201" i="1"/>
  <c r="V168" i="1"/>
  <c r="U132" i="1"/>
  <c r="V186" i="1"/>
  <c r="V27" i="1"/>
  <c r="V276" i="1"/>
  <c r="V330" i="1"/>
  <c r="X99" i="1"/>
  <c r="V156" i="1"/>
  <c r="V45" i="1"/>
  <c r="V237" i="1"/>
  <c r="U153" i="1"/>
  <c r="U261" i="1"/>
  <c r="U198" i="1"/>
  <c r="W246" i="1"/>
  <c r="U39" i="1"/>
  <c r="U135" i="1"/>
  <c r="U279" i="1"/>
  <c r="X321" i="1"/>
  <c r="U24" i="1"/>
  <c r="U120" i="1"/>
  <c r="U264" i="1"/>
  <c r="V273" i="1"/>
  <c r="U42" i="1"/>
  <c r="U234" i="1"/>
  <c r="V135" i="1"/>
  <c r="V345" i="1"/>
  <c r="V339" i="1"/>
  <c r="U183" i="1"/>
  <c r="U63" i="1"/>
  <c r="U144" i="1"/>
  <c r="V264" i="1"/>
  <c r="V198" i="1"/>
  <c r="X129" i="1"/>
  <c r="U204" i="1"/>
  <c r="V342" i="1"/>
  <c r="V75" i="1"/>
  <c r="V228" i="1"/>
  <c r="V117" i="1"/>
  <c r="V309" i="1"/>
  <c r="U33" i="1"/>
  <c r="U225" i="1"/>
  <c r="U237" i="1"/>
  <c r="U309" i="1"/>
  <c r="U150" i="1"/>
  <c r="W198" i="1"/>
  <c r="W39" i="1"/>
  <c r="W135" i="1"/>
  <c r="W279" i="1"/>
  <c r="U321" i="1"/>
  <c r="V177" i="1"/>
  <c r="X273" i="1"/>
  <c r="U306" i="1"/>
  <c r="V216" i="1"/>
  <c r="V207" i="1"/>
  <c r="V105" i="1"/>
  <c r="V123" i="1"/>
  <c r="V219" i="1"/>
  <c r="V204" i="1"/>
  <c r="V240" i="1"/>
  <c r="U324" i="1"/>
  <c r="U222" i="1"/>
  <c r="U246" i="1"/>
  <c r="U276" i="1"/>
  <c r="V90" i="1"/>
  <c r="U156" i="1"/>
  <c r="U348" i="1"/>
  <c r="V222" i="1"/>
  <c r="V234" i="1"/>
  <c r="U270" i="1"/>
  <c r="V51" i="1"/>
  <c r="X75" i="1"/>
  <c r="V300" i="1"/>
  <c r="V189" i="1"/>
  <c r="U189" i="1"/>
  <c r="W309" i="1"/>
  <c r="W150" i="1"/>
  <c r="U15" i="1"/>
  <c r="U207" i="1"/>
  <c r="U255" i="1"/>
  <c r="U96" i="1"/>
  <c r="U192" i="1"/>
  <c r="U240" i="1"/>
  <c r="U6" i="1"/>
  <c r="U186" i="1"/>
  <c r="V87" i="1"/>
  <c r="V279" i="1"/>
  <c r="V249" i="1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152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52" i="2"/>
</calcChain>
</file>

<file path=xl/sharedStrings.xml><?xml version="1.0" encoding="utf-8"?>
<sst xmlns="http://schemas.openxmlformats.org/spreadsheetml/2006/main" count="8807" uniqueCount="670">
  <si>
    <t>Unfumigated</t>
  </si>
  <si>
    <t>Fumigated</t>
  </si>
  <si>
    <t>Fum-unfum</t>
  </si>
  <si>
    <t>MBC</t>
  </si>
  <si>
    <t>MBN</t>
  </si>
  <si>
    <t>Final MBC</t>
  </si>
  <si>
    <t>Final MBN</t>
  </si>
  <si>
    <t>Dilution factor</t>
  </si>
  <si>
    <t>Extractant (L)</t>
  </si>
  <si>
    <t>Wet soil (g)</t>
  </si>
  <si>
    <t>Soil moisture</t>
  </si>
  <si>
    <t>Dry soil</t>
  </si>
  <si>
    <t>Efficiency factor</t>
  </si>
  <si>
    <t>ug/g</t>
  </si>
  <si>
    <t>ETN</t>
  </si>
  <si>
    <t xml:space="preserve">No. </t>
  </si>
  <si>
    <t>Hole  Pos.</t>
  </si>
  <si>
    <t xml:space="preserve">Name  </t>
  </si>
  <si>
    <t xml:space="preserve">Method  </t>
  </si>
  <si>
    <t xml:space="preserve">Coefficients  </t>
  </si>
  <si>
    <t>TC vol. [ml]</t>
  </si>
  <si>
    <t>Dilut.  Factor</t>
  </si>
  <si>
    <t>TC  Area</t>
  </si>
  <si>
    <t>TNb  Area</t>
  </si>
  <si>
    <t>TC [mg/l]</t>
  </si>
  <si>
    <t>TNb [mg/l]</t>
  </si>
  <si>
    <t xml:space="preserve">Info  </t>
  </si>
  <si>
    <t>Date</t>
  </si>
  <si>
    <t>Time</t>
  </si>
  <si>
    <t>TC  Blank</t>
  </si>
  <si>
    <t>TNb  Blank</t>
  </si>
  <si>
    <t xml:space="preserve">Memo  </t>
  </si>
  <si>
    <t>water</t>
  </si>
  <si>
    <t>TC/TNb precise</t>
  </si>
  <si>
    <t>TCo</t>
  </si>
  <si>
    <t>TNbo</t>
  </si>
  <si>
    <t>2022-DEC-19</t>
  </si>
  <si>
    <t>blank</t>
  </si>
  <si>
    <t>lo gly 1</t>
  </si>
  <si>
    <t>lo gly 2</t>
  </si>
  <si>
    <t>lo gly 3</t>
  </si>
  <si>
    <t>lo gly 4</t>
  </si>
  <si>
    <t>lo gly 5</t>
  </si>
  <si>
    <t>check</t>
  </si>
  <si>
    <t>2022-DEC-20</t>
  </si>
  <si>
    <t>TNbnp</t>
  </si>
  <si>
    <t>TCu</t>
  </si>
  <si>
    <t>2022-DEC-13</t>
  </si>
  <si>
    <t>TNbu</t>
  </si>
  <si>
    <t>2022-DEC-14</t>
  </si>
  <si>
    <t>2022-DEC-29</t>
  </si>
  <si>
    <t>T7R4_unfum</t>
  </si>
  <si>
    <t>SFR1_unfum</t>
  </si>
  <si>
    <t>SFR2_unfum</t>
  </si>
  <si>
    <t>SFR3_unfum</t>
  </si>
  <si>
    <t>CFR1_unfum</t>
  </si>
  <si>
    <t>CFR2_unfum</t>
  </si>
  <si>
    <t>CFR3_unfum</t>
  </si>
  <si>
    <t>DFR1_unfum</t>
  </si>
  <si>
    <t>DFR2_unfum</t>
  </si>
  <si>
    <t>DFR3_unfum</t>
  </si>
  <si>
    <t>TC Area</t>
  </si>
  <si>
    <t>Std Name</t>
  </si>
  <si>
    <t>TN Area</t>
  </si>
  <si>
    <t>TN [mg/l]</t>
  </si>
  <si>
    <t>ETN (mg/L)</t>
  </si>
  <si>
    <t>EOC (mg/L)</t>
  </si>
  <si>
    <t>EOC</t>
  </si>
  <si>
    <t>Final EOC</t>
  </si>
  <si>
    <t>Final ETN</t>
  </si>
  <si>
    <t>T1R1_fum</t>
  </si>
  <si>
    <t>T1R2_fum</t>
  </si>
  <si>
    <t>T1R3_fum</t>
  </si>
  <si>
    <t>T1R4_fum</t>
  </si>
  <si>
    <t>T3R1_fum</t>
  </si>
  <si>
    <t>T3R2_fum</t>
  </si>
  <si>
    <t>T3R3_fum</t>
  </si>
  <si>
    <t>T3R4_fum</t>
  </si>
  <si>
    <t>T4R1_fum</t>
  </si>
  <si>
    <t>T4R2_fum</t>
  </si>
  <si>
    <t>T4R3_fum</t>
  </si>
  <si>
    <t>T4R4_fum</t>
  </si>
  <si>
    <t>T5R1_fum</t>
  </si>
  <si>
    <t>T5R2_fum</t>
  </si>
  <si>
    <t>T5R3_fum</t>
  </si>
  <si>
    <t>T5R4_fum</t>
  </si>
  <si>
    <t>T7R1_fum</t>
  </si>
  <si>
    <t>T7R2_fum</t>
  </si>
  <si>
    <t>T7R3_fum</t>
  </si>
  <si>
    <t>T7R4_fum</t>
  </si>
  <si>
    <t>SFR1_fum</t>
  </si>
  <si>
    <t>SFR2_fum</t>
  </si>
  <si>
    <t>SFR3_fum</t>
  </si>
  <si>
    <t>CFR1_fum</t>
  </si>
  <si>
    <t>CFR2_fum</t>
  </si>
  <si>
    <t>CFR3_fum</t>
  </si>
  <si>
    <t>DFR1_fum</t>
  </si>
  <si>
    <t>DFR2_fum</t>
  </si>
  <si>
    <t>DFR3_fum</t>
  </si>
  <si>
    <t>T1R1_unfum</t>
  </si>
  <si>
    <t>T1R2_unfum</t>
  </si>
  <si>
    <t>T1R3_unfum</t>
  </si>
  <si>
    <t>T1R4_unfum</t>
  </si>
  <si>
    <t>T3R1_unfum</t>
  </si>
  <si>
    <t>T3R2_unfum</t>
  </si>
  <si>
    <t>T3R3_unfum</t>
  </si>
  <si>
    <t>T3R4_unfum</t>
  </si>
  <si>
    <t>T4R1_unfum</t>
  </si>
  <si>
    <t>T4R2_unfum</t>
  </si>
  <si>
    <t>T4R3_unfum</t>
  </si>
  <si>
    <t>T4R4_unfum</t>
  </si>
  <si>
    <t>T5R1_unfum</t>
  </si>
  <si>
    <t>T5R2_unfum</t>
  </si>
  <si>
    <t>T5R3_unfum</t>
  </si>
  <si>
    <t>T5R4_unfum</t>
  </si>
  <si>
    <t>T7R1_unfum</t>
  </si>
  <si>
    <t>T7R2_unfum</t>
  </si>
  <si>
    <t>T7R3_unfum</t>
  </si>
  <si>
    <t>fum</t>
  </si>
  <si>
    <t>fumigation</t>
  </si>
  <si>
    <t>unfum</t>
  </si>
  <si>
    <t>TC/TNb fast</t>
  </si>
  <si>
    <t>2022-SEP-14</t>
  </si>
  <si>
    <t>T1-R1-0hr-unfum</t>
  </si>
  <si>
    <t>T1-R2-0hr-unfum</t>
  </si>
  <si>
    <t>T1-R3-0hr-unfum</t>
  </si>
  <si>
    <t>T1-R4-0hr-unfum</t>
  </si>
  <si>
    <t>T3-R1-0hr-unfum</t>
  </si>
  <si>
    <t>T3-R2-0hr-unfum</t>
  </si>
  <si>
    <t>T3-R3-0hr-unfum</t>
  </si>
  <si>
    <t>T3-R4-0hr-unfum</t>
  </si>
  <si>
    <t>T4-R1-0hr-unfum</t>
  </si>
  <si>
    <t>T4-R2-0hr-unfum</t>
  </si>
  <si>
    <t>T4-R3-0hr-unfum</t>
  </si>
  <si>
    <t>T4-R4-0hr-unfum</t>
  </si>
  <si>
    <t>2022-SEP-15</t>
  </si>
  <si>
    <t>T5-R1-0hr-unfum</t>
  </si>
  <si>
    <t>T5-R2-0hr-unfum</t>
  </si>
  <si>
    <t>T5-R3-0hr-unfum</t>
  </si>
  <si>
    <t>T5-R4-0hr-unfum</t>
  </si>
  <si>
    <t>T7-R1-0hr-unfum</t>
  </si>
  <si>
    <t>T7-R2-0hr-unfum</t>
  </si>
  <si>
    <t>T7-R3-0hr-unfum</t>
  </si>
  <si>
    <t>T7-R4-0hr-unfum</t>
  </si>
  <si>
    <t>DF-R1-0hr-unfum</t>
  </si>
  <si>
    <t>DF-R2-0hr-unfum</t>
  </si>
  <si>
    <t>DF-R3-0hr-unfum</t>
  </si>
  <si>
    <t>SF-R1-0hr-unfum</t>
  </si>
  <si>
    <t>SF_R2_0Hr_unfum</t>
  </si>
  <si>
    <t>T1_R1_24Hr_unfum</t>
  </si>
  <si>
    <t>T1_R2_24Hr_unfum</t>
  </si>
  <si>
    <t>T1_R3_24Hr_unfum</t>
  </si>
  <si>
    <t>T1_R4_24Hr_unfum</t>
  </si>
  <si>
    <t>T3_R1_24Hr_unfum</t>
  </si>
  <si>
    <t>T3_R2_24Hr_unfum</t>
  </si>
  <si>
    <t>T3_R3_24Hr_unfum</t>
  </si>
  <si>
    <t>T3_R4_24Hr_unfum</t>
  </si>
  <si>
    <t>2022-SEP-16</t>
  </si>
  <si>
    <t>T4_R1_24Hr_unfum</t>
  </si>
  <si>
    <t>T4_R2_24Hr_unfum</t>
  </si>
  <si>
    <t>T4_R3_24Hr_unfum</t>
  </si>
  <si>
    <t>T4_R4_24Hr_unfum</t>
  </si>
  <si>
    <t>T5_R1_24Hr_unfum</t>
  </si>
  <si>
    <t>T5_R2_24Hr_unfum</t>
  </si>
  <si>
    <t>T5_R3_24Hr_unfum</t>
  </si>
  <si>
    <t>T5_R4_24Hr_unfum</t>
  </si>
  <si>
    <t>T7_R1_24Hr_unfum</t>
  </si>
  <si>
    <t>T7_R2_24Hr_unfum</t>
  </si>
  <si>
    <t>T7_R3_24Hr_unfum</t>
  </si>
  <si>
    <t>T7_R4_24Hr_unfum</t>
  </si>
  <si>
    <t>DF_R1_24Hr_unfum</t>
  </si>
  <si>
    <t>DF_R2_24Hr_unfum</t>
  </si>
  <si>
    <t>DF_R3_24Hr_unfum</t>
  </si>
  <si>
    <t>2022-SEP-22</t>
  </si>
  <si>
    <t>SF_R1_24Hr_unfum</t>
  </si>
  <si>
    <t>SF_R2_24Hr_unfum</t>
  </si>
  <si>
    <t>T1_R1_72Hr_unfum</t>
  </si>
  <si>
    <t>T1_R2_72Hr_unfum</t>
  </si>
  <si>
    <t>T1_R3_72Hr_unfum</t>
  </si>
  <si>
    <t>T1_R4_72Hr_unfum</t>
  </si>
  <si>
    <t>T3_R1_72Hr_unfum</t>
  </si>
  <si>
    <t>T3_R2_72Hr_unfum</t>
  </si>
  <si>
    <t>T3_R3_72Hr_unfum</t>
  </si>
  <si>
    <t>T3_R4_72Hr_unfum</t>
  </si>
  <si>
    <t>T4_R1_72Hr_unfum</t>
  </si>
  <si>
    <t>T4_R2_72Hr_unfum</t>
  </si>
  <si>
    <t>T4_R3_72Hr_unfum</t>
  </si>
  <si>
    <t>T4_R4_72Hr_unfum</t>
  </si>
  <si>
    <t>2022-SEP-23</t>
  </si>
  <si>
    <t>T5_R1_72Hr_unfum</t>
  </si>
  <si>
    <t>T5_R2_72Hr_unfum</t>
  </si>
  <si>
    <t>T5_R3_72Hr_unfum</t>
  </si>
  <si>
    <t>T5_R4_72Hr_unfum</t>
  </si>
  <si>
    <t>T7_R1_72Hr_unfum</t>
  </si>
  <si>
    <t>T7_R2_72Hr_unfum</t>
  </si>
  <si>
    <t>T7_R3_72Hr_unfum</t>
  </si>
  <si>
    <t>T7_R4_72Hr_unfum</t>
  </si>
  <si>
    <t>DF_R1_72Hr_unfum</t>
  </si>
  <si>
    <t>DF_R2_72Hr_unfum</t>
  </si>
  <si>
    <t>CF_R1_24Hr_unfum</t>
  </si>
  <si>
    <t>2022-SEP-21</t>
  </si>
  <si>
    <t>CF_R2_24Hr_unfum</t>
  </si>
  <si>
    <t>CF_R3_24Hr_unfum</t>
  </si>
  <si>
    <t>SF_R3_0Hr_unfum</t>
  </si>
  <si>
    <t>CF_R1_0Hr_unfum</t>
  </si>
  <si>
    <t>CF_R2_0Hr_unfum</t>
  </si>
  <si>
    <t>CF_R3_0Hr_unfum</t>
  </si>
  <si>
    <t>T1_R1_0Hr_fum</t>
  </si>
  <si>
    <t>T1_R2_0Hr_fum</t>
  </si>
  <si>
    <t>T1_R3_0Hr_fum</t>
  </si>
  <si>
    <t>T1_R4_0Hr_fum</t>
  </si>
  <si>
    <t>T3_R1_0Hr_fum</t>
  </si>
  <si>
    <t>T3_R2_0Hr_fum</t>
  </si>
  <si>
    <t>T3_R3_0Hr_fum</t>
  </si>
  <si>
    <t>T3_R4_0Hr_fum</t>
  </si>
  <si>
    <t>T4_R1_0Hr_fum</t>
  </si>
  <si>
    <t>2022-SEP-20</t>
  </si>
  <si>
    <t>DF_R3_72Hr_unfum</t>
  </si>
  <si>
    <t>SF_R1_72Hr_unfum</t>
  </si>
  <si>
    <t>SF_R2_72Hr_unfum</t>
  </si>
  <si>
    <t>SF_R3_72Hr_unfum</t>
  </si>
  <si>
    <t>CF_R1_72Hr_unfum</t>
  </si>
  <si>
    <t>CF_R2_72Hr_unfum</t>
  </si>
  <si>
    <t>CF_R3_72Hr_unfum</t>
  </si>
  <si>
    <t>SF_R3_24Hr_unfum</t>
  </si>
  <si>
    <t>2022-SEP-27</t>
  </si>
  <si>
    <t>T4_R2_0Hr_fum</t>
  </si>
  <si>
    <t>T4_R3_0Hr_fum</t>
  </si>
  <si>
    <t>T4_R4_0Hr_fum</t>
  </si>
  <si>
    <t>T5_R1_0Hr_fum</t>
  </si>
  <si>
    <t>T5_R2_0Hr_fum</t>
  </si>
  <si>
    <t>T5_R3_0Hr_fum</t>
  </si>
  <si>
    <t>T5_R4_0Hr_fum</t>
  </si>
  <si>
    <t>T7_R1_0Hr_fum</t>
  </si>
  <si>
    <t>T7_R2_0Hr_fum</t>
  </si>
  <si>
    <t>T7_R3_0Hr_fum</t>
  </si>
  <si>
    <t>T7_R4_0Hr_fum</t>
  </si>
  <si>
    <t>SF_R1_0Hr_fum</t>
  </si>
  <si>
    <t>SF_R2_0Hr_fum</t>
  </si>
  <si>
    <t>SF_R3_0Hr_fum</t>
  </si>
  <si>
    <t>CF_R1_0Hr_fum</t>
  </si>
  <si>
    <t>CF_R2_0Hr_fum</t>
  </si>
  <si>
    <t>2022-SEP-28</t>
  </si>
  <si>
    <t>T1_R1_24Hr_fum</t>
  </si>
  <si>
    <t>T1_R2_24Hr_fum</t>
  </si>
  <si>
    <t>T1_R3_24Hr_fum</t>
  </si>
  <si>
    <t>T1_R4_24Hr_fum</t>
  </si>
  <si>
    <t>T3_R1_24Hr_fum</t>
  </si>
  <si>
    <t>T3_R2_24Hr_fum</t>
  </si>
  <si>
    <t>T3_R3_24Hr_fum</t>
  </si>
  <si>
    <t>T3_R4_24Hr_fum</t>
  </si>
  <si>
    <t>T4_R1_24Hr_fum</t>
  </si>
  <si>
    <t>T4_R2_24Hr_fum</t>
  </si>
  <si>
    <t>T4_R3_24Hr_fum</t>
  </si>
  <si>
    <t>T4_R4_24Hr_fum</t>
  </si>
  <si>
    <t>T5_R1_24Hr_fum</t>
  </si>
  <si>
    <t>T5_R2_24Hr_fum</t>
  </si>
  <si>
    <t>T5_R3_24Hr_fum</t>
  </si>
  <si>
    <t>T5_R4_24Hr_fum</t>
  </si>
  <si>
    <t>T7_R1_24Hr_fum</t>
  </si>
  <si>
    <t>T7_R2_24Hr_fum</t>
  </si>
  <si>
    <t>T7_R3_24Hr_fum</t>
  </si>
  <si>
    <t>T7_R4_24Hr_fum</t>
  </si>
  <si>
    <t>2022-SEP-29</t>
  </si>
  <si>
    <t>SF_R1_24Hr_fum</t>
  </si>
  <si>
    <t>SF_R2_24Hr_fum</t>
  </si>
  <si>
    <t>SF_R3_24Hr_fum</t>
  </si>
  <si>
    <t>CF_R1_24Hr_fum</t>
  </si>
  <si>
    <t>CF_R2_24Hr_fum</t>
  </si>
  <si>
    <t>T1_R1_72Hr_fum</t>
  </si>
  <si>
    <t>T1_R2_72Hr_fum</t>
  </si>
  <si>
    <t>T1_R3_72Hr_fum</t>
  </si>
  <si>
    <t>T1_R4_72Hr_fum</t>
  </si>
  <si>
    <t>T3_R1_72Hr_fum</t>
  </si>
  <si>
    <t>T3_R2_72Hr_fum</t>
  </si>
  <si>
    <t>T3_R3_72Hr_fum</t>
  </si>
  <si>
    <t>2022-OCT-03</t>
  </si>
  <si>
    <t>DF_R2_24Hr_fum</t>
  </si>
  <si>
    <t>DF_R3_24Hr_fum</t>
  </si>
  <si>
    <t>CF_R3_72Hr_fum</t>
  </si>
  <si>
    <t>DF_R1_72Hr_fum</t>
  </si>
  <si>
    <t>DF_R2_72Hr_fum</t>
  </si>
  <si>
    <t>DF_R3_72Hr_fum</t>
  </si>
  <si>
    <t>T3_R4_72Hr_fum</t>
  </si>
  <si>
    <t>T4_R1_72Hr_fum</t>
  </si>
  <si>
    <t>T4_R2_72Hr_fum</t>
  </si>
  <si>
    <t>T4_R3_72Hr_fum</t>
  </si>
  <si>
    <t>T4_R4_72Hr_fum</t>
  </si>
  <si>
    <t>T5_R1_72Hr_fum</t>
  </si>
  <si>
    <t>T5_R2_72Hr_fum</t>
  </si>
  <si>
    <t>T5_R3_72Hr_fum</t>
  </si>
  <si>
    <t>T5_R4_72Hr_fum</t>
  </si>
  <si>
    <t>T7_R1_72Hr_fum</t>
  </si>
  <si>
    <t>T7_R2_72Hr_fum</t>
  </si>
  <si>
    <t>T7_R3_72Hr_fum</t>
  </si>
  <si>
    <t>T7_R4_72Hr_fum</t>
  </si>
  <si>
    <t>SF_R1_72Hr_fum</t>
  </si>
  <si>
    <t>2022-SEP-30</t>
  </si>
  <si>
    <t>SF_R2_72Hr_fum</t>
  </si>
  <si>
    <t>SF_R3_72Hr_fum</t>
  </si>
  <si>
    <t>CF_R1_72Hr_fum</t>
  </si>
  <si>
    <t>CF_R2_72Hr_fum</t>
  </si>
  <si>
    <t>CF_R3_0Hr_fum</t>
  </si>
  <si>
    <t>DF_R1_0Hr_fum</t>
  </si>
  <si>
    <t>DF_R2_0Hr_fum</t>
  </si>
  <si>
    <t>DF_R3_0Hr_fum</t>
  </si>
  <si>
    <t>CF_R3_24Hr_fum</t>
  </si>
  <si>
    <t>DF_R1_24Hr_fum</t>
  </si>
  <si>
    <t>TNb Area</t>
  </si>
  <si>
    <t>Name</t>
  </si>
  <si>
    <t>T1_R1_0hr_unfum_summer</t>
  </si>
  <si>
    <t>T1_R2_0hr_unfum_summer</t>
  </si>
  <si>
    <t>T1_R3_0hr_unfum_summer</t>
  </si>
  <si>
    <t>T1_R4_0hr_unfum_summer</t>
  </si>
  <si>
    <t>T3_R1_0hr_unfum_summer</t>
  </si>
  <si>
    <t>T3_R2_0hr_unfum_summer</t>
  </si>
  <si>
    <t>T3_R3_0hr_unfum_summer</t>
  </si>
  <si>
    <t>T3_R4_0hr_unfum_summer</t>
  </si>
  <si>
    <t>T4_R1_0hr_unfum_summer</t>
  </si>
  <si>
    <t>T4_R2_0hr_unfum_summer</t>
  </si>
  <si>
    <t>T4_R3_0hr_unfum_summer</t>
  </si>
  <si>
    <t>T4_R4_0hr_unfum_summer</t>
  </si>
  <si>
    <t>T5_R1_0hr_unfum_summer</t>
  </si>
  <si>
    <t>T5_R2_0hr_unfum_summer</t>
  </si>
  <si>
    <t>T5_R3_0hr_unfum_summer</t>
  </si>
  <si>
    <t>T5_R4_0hr_unfum_summer</t>
  </si>
  <si>
    <t>T7_R1_0hr_unfum_summer</t>
  </si>
  <si>
    <t>T7_R2_0hr_unfum_summer</t>
  </si>
  <si>
    <t>T7_R3_0hr_unfum_summer</t>
  </si>
  <si>
    <t>T7_R4_0hr_unfum_summer</t>
  </si>
  <si>
    <t>DF_R1_0hr_unfum_summer</t>
  </si>
  <si>
    <t>DF_R2_0hr_unfum_summer</t>
  </si>
  <si>
    <t>DF_R3_0hr_unfum_summer</t>
  </si>
  <si>
    <t>SF_R1_0hr_unfum_summer</t>
  </si>
  <si>
    <t>SF_R2_0hr_unfum_summer</t>
  </si>
  <si>
    <t>T1_R1_24hr_unfum_summer</t>
  </si>
  <si>
    <t>T1_R2_24hr_unfum_summer</t>
  </si>
  <si>
    <t>T1_R3_24hr_unfum_summer</t>
  </si>
  <si>
    <t>T1_R4_24hr_unfum_summer</t>
  </si>
  <si>
    <t>T3_R1_24hr_unfum_summer</t>
  </si>
  <si>
    <t>T3_R2_24hr_unfum_summer</t>
  </si>
  <si>
    <t>T3_R3_24hr_unfum_summer</t>
  </si>
  <si>
    <t>T3_R4_24hr_unfum_summer</t>
  </si>
  <si>
    <t>T4_R1_24hr_unfum_summer</t>
  </si>
  <si>
    <t>T4_R2_24hr_unfum_summer</t>
  </si>
  <si>
    <t>T4_R3_24hr_unfum_summer</t>
  </si>
  <si>
    <t>T4_R4_24hr_unfum_summer</t>
  </si>
  <si>
    <t>T5_R1_24hr_unfum_summer</t>
  </si>
  <si>
    <t>T5_R2_24hr_unfum_summer</t>
  </si>
  <si>
    <t>T5_R3_24hr_unfum_summer</t>
  </si>
  <si>
    <t>T5_R4_24hr_unfum_summer</t>
  </si>
  <si>
    <t>T7_R1_24hr_unfum_summer</t>
  </si>
  <si>
    <t>T7_R2_24hr_unfum_summer</t>
  </si>
  <si>
    <t>T7_R3_24hr_unfum_summer</t>
  </si>
  <si>
    <t>T7_R4_24hr_unfum_summer</t>
  </si>
  <si>
    <t>DF_R1_24hr_unfum_summer</t>
  </si>
  <si>
    <t>DF_R2_24hr_unfum_summer</t>
  </si>
  <si>
    <t>DF_R3_24hr_unfum_summer</t>
  </si>
  <si>
    <t>SF_R1_24hr_unfum_summer</t>
  </si>
  <si>
    <t>SF_R2_24hr_unfum_summer</t>
  </si>
  <si>
    <t>T1_R1_72hr_unfum_summer</t>
  </si>
  <si>
    <t>T1_R2_72hr_unfum_summer</t>
  </si>
  <si>
    <t>T1_R3_72hr_unfum_summer</t>
  </si>
  <si>
    <t>T1_R4_72hr_unfum_summer</t>
  </si>
  <si>
    <t>T3_R1_72hr_unfum_summer</t>
  </si>
  <si>
    <t>T3_R2_72hr_unfum_summer</t>
  </si>
  <si>
    <t>T3_R3_72hr_unfum_summer</t>
  </si>
  <si>
    <t>T3_R4_72hr_unfum_summer</t>
  </si>
  <si>
    <t>T4_R1_72hr_unfum_summer</t>
  </si>
  <si>
    <t>T4_R2_72hr_unfum_summer</t>
  </si>
  <si>
    <t>T4_R3_72hr_unfum_summer</t>
  </si>
  <si>
    <t>T4_R4_72hr_unfum_summer</t>
  </si>
  <si>
    <t>T5_R1_72hr_unfum_summer</t>
  </si>
  <si>
    <t>T5_R2_72hr_unfum_summer</t>
  </si>
  <si>
    <t>T5_R3_72hr_unfum_summer</t>
  </si>
  <si>
    <t>T5_R4_72hr_unfum_summer</t>
  </si>
  <si>
    <t>T7_R1_72hr_unfum_summer</t>
  </si>
  <si>
    <t>T7_R2_72hr_unfum_summer</t>
  </si>
  <si>
    <t>T7_R3_72hr_unfum_summer</t>
  </si>
  <si>
    <t>T7_R4_72hr_unfum_summer</t>
  </si>
  <si>
    <t>DF_R1_72hr_unfum_summer</t>
  </si>
  <si>
    <t>DF_R2_72hr_unfum_summer</t>
  </si>
  <si>
    <t>CF_R1_24hr_unfum_summer</t>
  </si>
  <si>
    <t>CF_R2_24hr_unfum_summer</t>
  </si>
  <si>
    <t>CF_R3_24hr_unfum_summer</t>
  </si>
  <si>
    <t>SF_R3_0hr_unfum_summer</t>
  </si>
  <si>
    <t>CF_R1_0hr_unfum_summer</t>
  </si>
  <si>
    <t>CF_R2_0hr_unfum_summer</t>
  </si>
  <si>
    <t>CF_R3_0hr_unfum_summer</t>
  </si>
  <si>
    <t>T1_R1_0hr_fum_summer</t>
  </si>
  <si>
    <t>T1_R2_0hr_fum_summer</t>
  </si>
  <si>
    <t>T1_R3_0hr_fum_summer</t>
  </si>
  <si>
    <t>T1_R4_0hr_fum_summer</t>
  </si>
  <si>
    <t>T3_R1_0hr_fum_summer</t>
  </si>
  <si>
    <t>T3_R2_0hr_fum_summer</t>
  </si>
  <si>
    <t>T3_R3_0hr_fum_summer</t>
  </si>
  <si>
    <t>T3_R4_0hr_fum_summer</t>
  </si>
  <si>
    <t>T4_R1_0hr_fum_summer</t>
  </si>
  <si>
    <t>DF_R3_72hr_unfum_summer</t>
  </si>
  <si>
    <t>SF_R1_72hr_unfum_summer</t>
  </si>
  <si>
    <t>SF_R2_72hr_unfum_summer</t>
  </si>
  <si>
    <t>SF_R3_72hr_unfum_summer</t>
  </si>
  <si>
    <t>CF_R1_72hr_unfum_summer</t>
  </si>
  <si>
    <t>CF_R2_72hr_unfum_summer</t>
  </si>
  <si>
    <t>CF_R3_72hr_unfum_summer</t>
  </si>
  <si>
    <t>SF_R3_24hr_unfum_summer</t>
  </si>
  <si>
    <t>T4_R2_0hr_fum_summer</t>
  </si>
  <si>
    <t>T4_R3_0hr_fum_summer</t>
  </si>
  <si>
    <t>T4_R4_0hr_fum_summer</t>
  </si>
  <si>
    <t>T5_R1_0hr_fum_summer</t>
  </si>
  <si>
    <t>T5_R2_0hr_fum_summer</t>
  </si>
  <si>
    <t>T5_R3_0hr_fum_summer</t>
  </si>
  <si>
    <t>T5_R4_0hr_fum_summer</t>
  </si>
  <si>
    <t>T7_R1_0hr_fum_summer</t>
  </si>
  <si>
    <t>T7_R2_0hr_fum_summer</t>
  </si>
  <si>
    <t>T7_R3_0hr_fum_summer</t>
  </si>
  <si>
    <t>T7_R4_0hr_fum_summer</t>
  </si>
  <si>
    <t>SF_R1_0hr_fum_summer</t>
  </si>
  <si>
    <t>SF_R2_0hr_fum_summer</t>
  </si>
  <si>
    <t>SF_R3_0hr_fum_summer</t>
  </si>
  <si>
    <t>CF_R1_0hr_fum_summer</t>
  </si>
  <si>
    <t>CF_R2_0hr_fum_summer</t>
  </si>
  <si>
    <t>T1_R1_24hr_fum_summer</t>
  </si>
  <si>
    <t>T1_R2_24hr_fum_summer</t>
  </si>
  <si>
    <t>T1_R3_24hr_fum_summer</t>
  </si>
  <si>
    <t>T1_R4_24hr_fum_summer</t>
  </si>
  <si>
    <t>T3_R1_24hr_fum_summer</t>
  </si>
  <si>
    <t>T3_R2_24hr_fum_summer</t>
  </si>
  <si>
    <t>T3_R3_24hr_fum_summer</t>
  </si>
  <si>
    <t>T3_R4_24hr_fum_summer</t>
  </si>
  <si>
    <t>T4_R1_24hr_fum_summer</t>
  </si>
  <si>
    <t>T4_R2_24hr_fum_summer</t>
  </si>
  <si>
    <t>T4_R3_24hr_fum_summer</t>
  </si>
  <si>
    <t>T4_R4_24hr_fum_summer</t>
  </si>
  <si>
    <t>T5_R1_24hr_fum_summer</t>
  </si>
  <si>
    <t>T5_R2_24hr_fum_summer</t>
  </si>
  <si>
    <t>T5_R3_24hr_fum_summer</t>
  </si>
  <si>
    <t>T5_R4_24hr_fum_summer</t>
  </si>
  <si>
    <t>T7_R1_24hr_fum_summer</t>
  </si>
  <si>
    <t>T7_R2_24hr_fum_summer</t>
  </si>
  <si>
    <t>T7_R3_24hr_fum_summer</t>
  </si>
  <si>
    <t>T7_R4_24hr_fum_summer</t>
  </si>
  <si>
    <t>SF_R1_24hr_fum_summer</t>
  </si>
  <si>
    <t>SF_R2_24hr_fum_summer</t>
  </si>
  <si>
    <t>SF_R3_24hr_fum_summer</t>
  </si>
  <si>
    <t>CF_R1_24hr_fum_summer</t>
  </si>
  <si>
    <t>CF_R2_24hr_fum_summer</t>
  </si>
  <si>
    <t>T1_R1_72hr_fum_summer</t>
  </si>
  <si>
    <t>T1_R2_72hr_fum_summer</t>
  </si>
  <si>
    <t>T1_R3_72hr_fum_summer</t>
  </si>
  <si>
    <t>T1_R4_72hr_fum_summer</t>
  </si>
  <si>
    <t>T3_R1_72hr_fum_summer</t>
  </si>
  <si>
    <t>T3_R2_72hr_fum_summer</t>
  </si>
  <si>
    <t>T3_R3_72hr_fum_summer</t>
  </si>
  <si>
    <t>DF_R2_24hr_fum_summer</t>
  </si>
  <si>
    <t>DF_R3_24hr_fum_summer</t>
  </si>
  <si>
    <t>CF_R3_72hr_fum_summer</t>
  </si>
  <si>
    <t>DF_R1_72hr_fum_summer</t>
  </si>
  <si>
    <t>DF_R2_72hr_fum_summer</t>
  </si>
  <si>
    <t>DF_R3_72hr_fum_summer</t>
  </si>
  <si>
    <t>T3_R4_72hr_fum_summer</t>
  </si>
  <si>
    <t>T4_R1_72hr_fum_summer</t>
  </si>
  <si>
    <t>T4_R2_72hr_fum_summer</t>
  </si>
  <si>
    <t>T4_R3_72hr_fum_summer</t>
  </si>
  <si>
    <t>T4_R4_72hr_fum_summer</t>
  </si>
  <si>
    <t>T5_R1_72hr_fum_summer</t>
  </si>
  <si>
    <t>T5_R2_72hr_fum_summer</t>
  </si>
  <si>
    <t>T5_R3_72hr_fum_summer</t>
  </si>
  <si>
    <t>T5_R4_72hr_fum_summer</t>
  </si>
  <si>
    <t>T7_R1_72hr_fum_summer</t>
  </si>
  <si>
    <t>T7_R2_72hr_fum_summer</t>
  </si>
  <si>
    <t>T7_R3_72hr_fum_summer</t>
  </si>
  <si>
    <t>T7_R4_72hr_fum_summer</t>
  </si>
  <si>
    <t>SF_R1_72hr_fum_summer</t>
  </si>
  <si>
    <t>SF_R2_72hr_fum_summer</t>
  </si>
  <si>
    <t>SF_R3_72hr_fum_summer</t>
  </si>
  <si>
    <t>CF_R1_72hr_fum_summer</t>
  </si>
  <si>
    <t>CF_R2_72hr_fum_summer</t>
  </si>
  <si>
    <t>CF_R3_0hr_fum_summer</t>
  </si>
  <si>
    <t>DF_R1_0hr_fum_summer</t>
  </si>
  <si>
    <t>DF_R2_0hr_fum_summer</t>
  </si>
  <si>
    <t>DF_R3_0hr_fum_summer</t>
  </si>
  <si>
    <t>CF_R3_24hr_fum_summer</t>
  </si>
  <si>
    <t>DF_R1_24hr_fum_summer</t>
  </si>
  <si>
    <t>CF_R2_fum_fall</t>
  </si>
  <si>
    <t>CF_R3_fum_fall</t>
  </si>
  <si>
    <t>DF_R1_fum_fall</t>
  </si>
  <si>
    <t>DF_R2_fum_fall</t>
  </si>
  <si>
    <t>DF_R3_fum_fall</t>
  </si>
  <si>
    <t>T1_R1_unfum_fall</t>
  </si>
  <si>
    <t>T1_R2_unfum_fall</t>
  </si>
  <si>
    <t>T1_R3_unfum_fall</t>
  </si>
  <si>
    <t>T1_R4_unfum_fall</t>
  </si>
  <si>
    <t>T3_R1_unfum_fall</t>
  </si>
  <si>
    <t>T3_R2_unfum_fall</t>
  </si>
  <si>
    <t>T3_R3_unfum_fall</t>
  </si>
  <si>
    <t>T3_R4_unfum_fall</t>
  </si>
  <si>
    <t>T4_R1_unfum_fall</t>
  </si>
  <si>
    <t>T4_R2_unfum_fall</t>
  </si>
  <si>
    <t>T4_R3_unfum_fall</t>
  </si>
  <si>
    <t>T4_R4_unfum_fall</t>
  </si>
  <si>
    <t>T5_R1_unfum_fall</t>
  </si>
  <si>
    <t>T5_R2_unfum_fall</t>
  </si>
  <si>
    <t>T5_R3_unfum_fall</t>
  </si>
  <si>
    <t>T5_R4_unfum_fall</t>
  </si>
  <si>
    <t>T7_R1_unfum_fall</t>
  </si>
  <si>
    <t>T7_R2_unfum_fall</t>
  </si>
  <si>
    <t>T7_R3_unfum_fall</t>
  </si>
  <si>
    <t>T1_R1_fum_fall</t>
  </si>
  <si>
    <t>T1_R2_fum_fall</t>
  </si>
  <si>
    <t>T1_R3_fum_fall</t>
  </si>
  <si>
    <t>T1_R4_fum_fall</t>
  </si>
  <si>
    <t>T3_R1_fum_fall</t>
  </si>
  <si>
    <t>T3_R2_fum_fall</t>
  </si>
  <si>
    <t>T3_R3_fum_fall</t>
  </si>
  <si>
    <t>T3_R4_fum_fall</t>
  </si>
  <si>
    <t>T4_R1_fum_fall</t>
  </si>
  <si>
    <t>T4_R2_fum_fall</t>
  </si>
  <si>
    <t>T4_R3_fum_fall</t>
  </si>
  <si>
    <t>T4_R4_fum_fall</t>
  </si>
  <si>
    <t>T5_R1_fum_fall</t>
  </si>
  <si>
    <t>T5_R2_fum_fall</t>
  </si>
  <si>
    <t>T5_R3_fum_fall</t>
  </si>
  <si>
    <t>T5_R4_fum_fall</t>
  </si>
  <si>
    <t>T7_R1_fum_fall</t>
  </si>
  <si>
    <t>T7_R2_fum_fall</t>
  </si>
  <si>
    <t>T7_R3_fum_fall</t>
  </si>
  <si>
    <t>T7_R4_fum_fall</t>
  </si>
  <si>
    <t>SF_R1_fum_fall</t>
  </si>
  <si>
    <t>SF_R2_fum_fall</t>
  </si>
  <si>
    <t>SF_R3_fum_fall</t>
  </si>
  <si>
    <t>CF_R1_fum_fall</t>
  </si>
  <si>
    <t>T7_R4_unfum_fall</t>
  </si>
  <si>
    <t>SF_R1_unfum_fall</t>
  </si>
  <si>
    <t>SF_R2_unfum_fall</t>
  </si>
  <si>
    <t>SF_R3_unfum_fall</t>
  </si>
  <si>
    <t>CF_R1_unfum_fall</t>
  </si>
  <si>
    <t>CF_R2_unfum_fall</t>
  </si>
  <si>
    <t>CF_R3_unfum_fall</t>
  </si>
  <si>
    <t>DF_R1_unfum_fall</t>
  </si>
  <si>
    <t>DF_R2_unfum_fall</t>
  </si>
  <si>
    <t>DF_R3_unfum_fall</t>
  </si>
  <si>
    <t>CF_R1_0hr_summer</t>
  </si>
  <si>
    <t>CF_R1_24hr_summer</t>
  </si>
  <si>
    <t>CF_R1_72hr_summer</t>
  </si>
  <si>
    <t>CF_R2_0hr_summer</t>
  </si>
  <si>
    <t>CF_R2_24hr_summer</t>
  </si>
  <si>
    <t>CF_R2_72hr_summer</t>
  </si>
  <si>
    <t>CF_R3_0hr_summer</t>
  </si>
  <si>
    <t>CF_R3_24hr_summer</t>
  </si>
  <si>
    <t>CF_R3_72hr_summer</t>
  </si>
  <si>
    <t>DF_R1_0hr_summer</t>
  </si>
  <si>
    <t>DF_R1_24hr_summer</t>
  </si>
  <si>
    <t>DF_R1_72hr_summer</t>
  </si>
  <si>
    <t>DF_R2_0hr_summer</t>
  </si>
  <si>
    <t>DF_R2_24hr_summer</t>
  </si>
  <si>
    <t>DF_R2_72hr_summer</t>
  </si>
  <si>
    <t>DF_R3_0hr_summer</t>
  </si>
  <si>
    <t>DF_R3_24hr_summer</t>
  </si>
  <si>
    <t>DF_R3_72hr_summer</t>
  </si>
  <si>
    <t>SF_R1_0hr_summer</t>
  </si>
  <si>
    <t>SF_R1_24hr_summer</t>
  </si>
  <si>
    <t>SF_R1_72hr_summer</t>
  </si>
  <si>
    <t>SF_R2_0hr_summer</t>
  </si>
  <si>
    <t>SF_R2_24hr_summer</t>
  </si>
  <si>
    <t>SF_R2_72hr_summer</t>
  </si>
  <si>
    <t>SF_R3_0hr_summer</t>
  </si>
  <si>
    <t>SF_R3_24hr_summer</t>
  </si>
  <si>
    <t>SF_R3_72hr_summer</t>
  </si>
  <si>
    <t>T1_R1_0hr_summer</t>
  </si>
  <si>
    <t>T1_R1_24hr_summer</t>
  </si>
  <si>
    <t>T1_R1_72hr_summer</t>
  </si>
  <si>
    <t>T1_R2_0hr_summer</t>
  </si>
  <si>
    <t>T1_R2_24hr_summer</t>
  </si>
  <si>
    <t>T1_R2_72hr_summer</t>
  </si>
  <si>
    <t>T1_R3_0hr_summer</t>
  </si>
  <si>
    <t>T1_R3_24hr_summer</t>
  </si>
  <si>
    <t>T1_R3_72hr_summer</t>
  </si>
  <si>
    <t>T1_R4_0hr_summer</t>
  </si>
  <si>
    <t>T1_R4_24hr_summer</t>
  </si>
  <si>
    <t>T1_R4_72hr_summer</t>
  </si>
  <si>
    <t>T3_R1_0hr_summer</t>
  </si>
  <si>
    <t>T3_R1_24hr_summer</t>
  </si>
  <si>
    <t>T3_R1_72hr_summer</t>
  </si>
  <si>
    <t>T3_R2_0hr_summer</t>
  </si>
  <si>
    <t>T3_R2_24hr_summer</t>
  </si>
  <si>
    <t>T3_R2_72hr_summer</t>
  </si>
  <si>
    <t>T3_R3_0hr_summer</t>
  </si>
  <si>
    <t>T3_R3_24hr_summer</t>
  </si>
  <si>
    <t>T3_R3_72hr_summer</t>
  </si>
  <si>
    <t>T3_R4_0hr_summer</t>
  </si>
  <si>
    <t>T3_R4_24hr_summer</t>
  </si>
  <si>
    <t>T3_R4_72hr_summer</t>
  </si>
  <si>
    <t>T4_R1_0hr_summer</t>
  </si>
  <si>
    <t>T4_R1_24hr_summer</t>
  </si>
  <si>
    <t>T4_R1_72hr_summer</t>
  </si>
  <si>
    <t>T4_R2_0hr_summer</t>
  </si>
  <si>
    <t>T4_R2_24hr_summer</t>
  </si>
  <si>
    <t>T4_R2_72hr_summer</t>
  </si>
  <si>
    <t>T4_R3_0hr_summer</t>
  </si>
  <si>
    <t>T4_R3_24hr_summer</t>
  </si>
  <si>
    <t>T4_R3_72hr_summer</t>
  </si>
  <si>
    <t>T4_R4_0hr_summer</t>
  </si>
  <si>
    <t>T4_R4_24hr_summer</t>
  </si>
  <si>
    <t>T4_R4_72hr_summer</t>
  </si>
  <si>
    <t>T5_R1_0hr_summer</t>
  </si>
  <si>
    <t>T5_R1_24hr_summer</t>
  </si>
  <si>
    <t>T5_R1_72hr_summer</t>
  </si>
  <si>
    <t>T5_R2_0hr_summer</t>
  </si>
  <si>
    <t>T5_R2_24hr_summer</t>
  </si>
  <si>
    <t>T5_R2_72hr_summer</t>
  </si>
  <si>
    <t>T5_R3_0hr_summer</t>
  </si>
  <si>
    <t>T5_R3_24hr_summer</t>
  </si>
  <si>
    <t>T5_R3_72hr_summer</t>
  </si>
  <si>
    <t>T5_R4_0hr_summer</t>
  </si>
  <si>
    <t>T5_R4_24hr_summer</t>
  </si>
  <si>
    <t>T5_R4_72hr_summer</t>
  </si>
  <si>
    <t>T7_R1_0hr_summer</t>
  </si>
  <si>
    <t>T7_R1_24hr_summer</t>
  </si>
  <si>
    <t>T7_R1_72hr_summer</t>
  </si>
  <si>
    <t>T7_R2_0hr_summer</t>
  </si>
  <si>
    <t>T7_R2_24hr_summer</t>
  </si>
  <si>
    <t>T7_R2_72hr_summer</t>
  </si>
  <si>
    <t>T7_R3_0hr_summer</t>
  </si>
  <si>
    <t>T7_R3_24hr_summer</t>
  </si>
  <si>
    <t>T7_R3_72hr_summer</t>
  </si>
  <si>
    <t>T7_R4_0hr_summer</t>
  </si>
  <si>
    <t>T7_R4_24hr_summer</t>
  </si>
  <si>
    <t>T7_R4_72hr_summer</t>
  </si>
  <si>
    <t>CF_R1_fall</t>
  </si>
  <si>
    <t>CF_R2_fall</t>
  </si>
  <si>
    <t>CF_R3_fall</t>
  </si>
  <si>
    <t>DF_R1_fall</t>
  </si>
  <si>
    <t>DF_R2_fall</t>
  </si>
  <si>
    <t>DF_R3_fall</t>
  </si>
  <si>
    <t>SF_R1_fall</t>
  </si>
  <si>
    <t>SF_R2_fall</t>
  </si>
  <si>
    <t>SF_R3_fall</t>
  </si>
  <si>
    <t>T1_R1_fall</t>
  </si>
  <si>
    <t>T1_R2_fall</t>
  </si>
  <si>
    <t>T1_R3_fall</t>
  </si>
  <si>
    <t>T1_R4_fall</t>
  </si>
  <si>
    <t>T3_R1_fall</t>
  </si>
  <si>
    <t>T3_R2_fall</t>
  </si>
  <si>
    <t>T3_R3_fall</t>
  </si>
  <si>
    <t>T3_R4_fall</t>
  </si>
  <si>
    <t>T4_R1_fall</t>
  </si>
  <si>
    <t>T4_R2_fall</t>
  </si>
  <si>
    <t>T4_R3_fall</t>
  </si>
  <si>
    <t>T4_R4_fall</t>
  </si>
  <si>
    <t>T5_R1_fall</t>
  </si>
  <si>
    <t>T5_R2_fall</t>
  </si>
  <si>
    <t>T5_R3_fall</t>
  </si>
  <si>
    <t>T5_R4_fall</t>
  </si>
  <si>
    <t>T7_R1_fall</t>
  </si>
  <si>
    <t>T7_R2_fall</t>
  </si>
  <si>
    <t>T7_R3_fall</t>
  </si>
  <si>
    <t>T7_R4_fall</t>
  </si>
  <si>
    <t>Sample_ID</t>
  </si>
  <si>
    <t>mbc</t>
  </si>
  <si>
    <t>mbn</t>
  </si>
  <si>
    <t>eoc</t>
  </si>
  <si>
    <t>etn</t>
  </si>
  <si>
    <t>incubation</t>
  </si>
  <si>
    <t>NA</t>
  </si>
  <si>
    <t>TC [mg/l] ORIGINAL</t>
  </si>
  <si>
    <t>TC [mg/l] RECALCULATED</t>
  </si>
  <si>
    <t>TNb [mg/l] ORIGINAL</t>
  </si>
  <si>
    <t>TNb [mg/l] RECALCULATED</t>
  </si>
  <si>
    <t xml:space="preserve">TNb [mg/l]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</si>
</sst>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0"/>
      <color theme="1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0" fontId="2" fillId="0" borderId="0" xfId="0" applyFont="1"/>
    <xf numFmtId="0" fontId="3" fillId="4" borderId="0" xfId="0" applyFont="1" applyFill="1"/>
    <xf numFmtId="0" fontId="3" fillId="7" borderId="0" xfId="0" applyFont="1" applyFill="1"/>
    <xf numFmtId="0" fontId="0" fillId="8" borderId="0" xfId="0" applyFill="1"/>
    <xf numFmtId="0" fontId="3" fillId="5" borderId="0" xfId="0" applyFon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14" fontId="0" fillId="8" borderId="0" xfId="0" applyNumberFormat="1" applyFill="1"/>
    <xf numFmtId="21" fontId="0" fillId="8" borderId="0" xfId="0" applyNumberFormat="1" applyFill="1"/>
    <xf numFmtId="0" fontId="0" fillId="10" borderId="0" xfId="0" applyFill="1"/>
    <xf numFmtId="14" fontId="0" fillId="10" borderId="0" xfId="0" applyNumberFormat="1" applyFill="1"/>
    <xf numFmtId="21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21" fontId="0" fillId="13" borderId="0" xfId="0" applyNumberFormat="1" applyFill="1"/>
    <xf numFmtId="0" fontId="0" fillId="14" borderId="0" xfId="0" applyFill="1"/>
    <xf numFmtId="14" fontId="0" fillId="14" borderId="0" xfId="0" applyNumberFormat="1" applyFill="1"/>
    <xf numFmtId="21" fontId="0" fillId="14" borderId="0" xfId="0" applyNumberFormat="1" applyFill="1"/>
    <xf numFmtId="0" fontId="3" fillId="6" borderId="0" xfId="0" applyFont="1" applyFill="1"/>
    <xf numFmtId="0" fontId="3" fillId="9" borderId="0" xfId="0" applyFont="1" applyFill="1"/>
    <xf numFmtId="0" fontId="3" fillId="8" borderId="0" xfId="0" applyFont="1" applyFill="1"/>
    <xf numFmtId="0" fontId="3" fillId="10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1" borderId="0" xfId="0" applyFont="1" applyFill="1"/>
    <xf numFmtId="0" fontId="3" fillId="13" borderId="0" xfId="0" applyFont="1" applyFill="1"/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41364690156435"/>
                  <c:y val="5.0253164556962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TOC_Summer_Raw!$V$2:$V$16</c:f>
              <c:numCache>
                <c:formatCode>General</c:formatCode>
                <c:ptCount val="15"/>
                <c:pt idx="0">
                  <c:v>6902</c:v>
                </c:pt>
                <c:pt idx="1">
                  <c:v>5863</c:v>
                </c:pt>
                <c:pt idx="2">
                  <c:v>5838</c:v>
                </c:pt>
                <c:pt idx="3">
                  <c:v>10656</c:v>
                </c:pt>
                <c:pt idx="4">
                  <c:v>10269</c:v>
                </c:pt>
                <c:pt idx="5">
                  <c:v>10530</c:v>
                </c:pt>
                <c:pt idx="6">
                  <c:v>18532</c:v>
                </c:pt>
                <c:pt idx="7">
                  <c:v>19605</c:v>
                </c:pt>
                <c:pt idx="8">
                  <c:v>19991</c:v>
                </c:pt>
                <c:pt idx="9">
                  <c:v>38668</c:v>
                </c:pt>
                <c:pt idx="10">
                  <c:v>37073</c:v>
                </c:pt>
                <c:pt idx="11">
                  <c:v>37744</c:v>
                </c:pt>
                <c:pt idx="12">
                  <c:v>189399</c:v>
                </c:pt>
                <c:pt idx="13">
                  <c:v>186624</c:v>
                </c:pt>
                <c:pt idx="14">
                  <c:v>188900</c:v>
                </c:pt>
              </c:numCache>
            </c:numRef>
          </c:xVal>
          <c:yVal>
            <c:numRef>
              <c:f>TOC_Summer_Raw!$W$2:$W$16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C-8949-BDB4-F90FBEC2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08848"/>
        <c:axId val="1843542271"/>
      </c:scatterChart>
      <c:valAx>
        <c:axId val="1474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42271"/>
        <c:crosses val="autoZero"/>
        <c:crossBetween val="midCat"/>
      </c:valAx>
      <c:valAx>
        <c:axId val="18435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TOC_Summer_Raw!$AF$684:$AF$692</c:f>
              <c:numCache>
                <c:formatCode>General</c:formatCode>
                <c:ptCount val="9"/>
                <c:pt idx="0">
                  <c:v>1168</c:v>
                </c:pt>
                <c:pt idx="1">
                  <c:v>1176</c:v>
                </c:pt>
                <c:pt idx="2">
                  <c:v>1145</c:v>
                </c:pt>
                <c:pt idx="3">
                  <c:v>2530</c:v>
                </c:pt>
                <c:pt idx="4">
                  <c:v>2550</c:v>
                </c:pt>
                <c:pt idx="5">
                  <c:v>2548</c:v>
                </c:pt>
                <c:pt idx="6">
                  <c:v>5274</c:v>
                </c:pt>
                <c:pt idx="7">
                  <c:v>5130</c:v>
                </c:pt>
                <c:pt idx="8">
                  <c:v>5117</c:v>
                </c:pt>
              </c:numCache>
            </c:numRef>
          </c:xVal>
          <c:yVal>
            <c:numRef>
              <c:f>TOC_Summer_Raw!$AG$684:$AG$692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1-7640-AB1F-57403024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TOC_Summer_Raw!$V$915:$V$929</c:f>
              <c:numCache>
                <c:formatCode>General</c:formatCode>
                <c:ptCount val="15"/>
                <c:pt idx="0">
                  <c:v>5336</c:v>
                </c:pt>
                <c:pt idx="1">
                  <c:v>5281</c:v>
                </c:pt>
                <c:pt idx="2">
                  <c:v>5257</c:v>
                </c:pt>
                <c:pt idx="3">
                  <c:v>9870</c:v>
                </c:pt>
                <c:pt idx="4">
                  <c:v>9961</c:v>
                </c:pt>
                <c:pt idx="5">
                  <c:v>10159</c:v>
                </c:pt>
                <c:pt idx="6">
                  <c:v>19381</c:v>
                </c:pt>
                <c:pt idx="7">
                  <c:v>19582</c:v>
                </c:pt>
                <c:pt idx="8">
                  <c:v>19649</c:v>
                </c:pt>
                <c:pt idx="9">
                  <c:v>37193</c:v>
                </c:pt>
                <c:pt idx="10">
                  <c:v>36918</c:v>
                </c:pt>
                <c:pt idx="11">
                  <c:v>37130</c:v>
                </c:pt>
                <c:pt idx="12">
                  <c:v>182136</c:v>
                </c:pt>
                <c:pt idx="13">
                  <c:v>186846</c:v>
                </c:pt>
                <c:pt idx="14">
                  <c:v>188580</c:v>
                </c:pt>
              </c:numCache>
            </c:numRef>
          </c:xVal>
          <c:yVal>
            <c:numRef>
              <c:f>TOC_Summer_Raw!$W$915:$W$929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B-3B42-A2D3-63D60A2D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TOC_Summer_Raw!$AF$915:$AF$923</c:f>
              <c:numCache>
                <c:formatCode>General</c:formatCode>
                <c:ptCount val="9"/>
                <c:pt idx="0">
                  <c:v>1119</c:v>
                </c:pt>
                <c:pt idx="1">
                  <c:v>1080</c:v>
                </c:pt>
                <c:pt idx="2">
                  <c:v>1038</c:v>
                </c:pt>
                <c:pt idx="3">
                  <c:v>2370</c:v>
                </c:pt>
                <c:pt idx="4">
                  <c:v>2420</c:v>
                </c:pt>
                <c:pt idx="5">
                  <c:v>2423</c:v>
                </c:pt>
                <c:pt idx="6">
                  <c:v>4859</c:v>
                </c:pt>
                <c:pt idx="7">
                  <c:v>4945</c:v>
                </c:pt>
                <c:pt idx="8">
                  <c:v>4921</c:v>
                </c:pt>
              </c:numCache>
            </c:numRef>
          </c:xVal>
          <c:yVal>
            <c:numRef>
              <c:f>TOC_Summer_Raw!$AG$915:$AG$923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8-194B-A6E0-56065222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TOC_Summer_Raw!$V$1092:$V$1106</c:f>
              <c:numCache>
                <c:formatCode>General</c:formatCode>
                <c:ptCount val="15"/>
                <c:pt idx="0">
                  <c:v>5228</c:v>
                </c:pt>
                <c:pt idx="1">
                  <c:v>5188</c:v>
                </c:pt>
                <c:pt idx="2">
                  <c:v>5313</c:v>
                </c:pt>
                <c:pt idx="3">
                  <c:v>10083</c:v>
                </c:pt>
                <c:pt idx="4">
                  <c:v>10116</c:v>
                </c:pt>
                <c:pt idx="5">
                  <c:v>10339</c:v>
                </c:pt>
                <c:pt idx="6">
                  <c:v>19846</c:v>
                </c:pt>
                <c:pt idx="7">
                  <c:v>19659</c:v>
                </c:pt>
                <c:pt idx="8">
                  <c:v>19779</c:v>
                </c:pt>
                <c:pt idx="9">
                  <c:v>38292</c:v>
                </c:pt>
                <c:pt idx="10">
                  <c:v>38047</c:v>
                </c:pt>
                <c:pt idx="11">
                  <c:v>38305</c:v>
                </c:pt>
                <c:pt idx="12">
                  <c:v>188235</c:v>
                </c:pt>
                <c:pt idx="13">
                  <c:v>190256</c:v>
                </c:pt>
                <c:pt idx="14">
                  <c:v>192653</c:v>
                </c:pt>
              </c:numCache>
            </c:numRef>
          </c:xVal>
          <c:yVal>
            <c:numRef>
              <c:f>TOC_Summer_Raw!$W$915:$W$929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3-B542-AFBE-E8BD582C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TOC_Summer_Raw!$AF$1092:$AF$1100</c:f>
              <c:numCache>
                <c:formatCode>General</c:formatCode>
                <c:ptCount val="9"/>
                <c:pt idx="0">
                  <c:v>1124</c:v>
                </c:pt>
                <c:pt idx="1">
                  <c:v>1095</c:v>
                </c:pt>
                <c:pt idx="2">
                  <c:v>1136</c:v>
                </c:pt>
                <c:pt idx="3">
                  <c:v>2526</c:v>
                </c:pt>
                <c:pt idx="4">
                  <c:v>2474</c:v>
                </c:pt>
                <c:pt idx="5">
                  <c:v>2476</c:v>
                </c:pt>
                <c:pt idx="6">
                  <c:v>5202</c:v>
                </c:pt>
                <c:pt idx="7">
                  <c:v>5101</c:v>
                </c:pt>
                <c:pt idx="8">
                  <c:v>5095</c:v>
                </c:pt>
              </c:numCache>
            </c:numRef>
          </c:xVal>
          <c:yVal>
            <c:numRef>
              <c:f>TOC_Summer_Raw!$AG$915:$AG$923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8-7340-A34F-8F799737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TOC_Summer_Raw!$V$534:$V$548</c:f>
              <c:numCache>
                <c:formatCode>General</c:formatCode>
                <c:ptCount val="15"/>
                <c:pt idx="0">
                  <c:v>5689</c:v>
                </c:pt>
                <c:pt idx="1">
                  <c:v>6158</c:v>
                </c:pt>
                <c:pt idx="2">
                  <c:v>6146</c:v>
                </c:pt>
                <c:pt idx="3">
                  <c:v>11170</c:v>
                </c:pt>
                <c:pt idx="4">
                  <c:v>11525</c:v>
                </c:pt>
                <c:pt idx="5">
                  <c:v>11715</c:v>
                </c:pt>
                <c:pt idx="6">
                  <c:v>19789</c:v>
                </c:pt>
                <c:pt idx="7">
                  <c:v>22423</c:v>
                </c:pt>
                <c:pt idx="8">
                  <c:v>22438</c:v>
                </c:pt>
                <c:pt idx="9">
                  <c:v>41127</c:v>
                </c:pt>
                <c:pt idx="10">
                  <c:v>43325</c:v>
                </c:pt>
                <c:pt idx="11">
                  <c:v>43863</c:v>
                </c:pt>
                <c:pt idx="12">
                  <c:v>202826</c:v>
                </c:pt>
                <c:pt idx="13">
                  <c:v>218358</c:v>
                </c:pt>
                <c:pt idx="14">
                  <c:v>219573</c:v>
                </c:pt>
              </c:numCache>
            </c:numRef>
          </c:xVal>
          <c:yVal>
            <c:numRef>
              <c:f>TOC_Summer_Raw!$W$534:$W$548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B-2A46-8F9A-2668D8ED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TOC_Summer_Raw!$AF$534:$AF$542</c:f>
              <c:numCache>
                <c:formatCode>General</c:formatCode>
                <c:ptCount val="9"/>
                <c:pt idx="0">
                  <c:v>1214</c:v>
                </c:pt>
                <c:pt idx="1">
                  <c:v>1350</c:v>
                </c:pt>
                <c:pt idx="2">
                  <c:v>1281</c:v>
                </c:pt>
                <c:pt idx="3">
                  <c:v>2731</c:v>
                </c:pt>
                <c:pt idx="4">
                  <c:v>2807</c:v>
                </c:pt>
                <c:pt idx="5">
                  <c:v>2840</c:v>
                </c:pt>
                <c:pt idx="6">
                  <c:v>4916</c:v>
                </c:pt>
                <c:pt idx="7">
                  <c:v>5614</c:v>
                </c:pt>
                <c:pt idx="8">
                  <c:v>5598</c:v>
                </c:pt>
              </c:numCache>
            </c:numRef>
          </c:xVal>
          <c:yVal>
            <c:numRef>
              <c:f>TOC_Summer_Raw!$AG$534:$AG$542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D-2245-90DE-3F836609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TOC_Summer_Raw!$V$534:$V$548</c:f>
              <c:numCache>
                <c:formatCode>General</c:formatCode>
                <c:ptCount val="15"/>
                <c:pt idx="0">
                  <c:v>5689</c:v>
                </c:pt>
                <c:pt idx="1">
                  <c:v>6158</c:v>
                </c:pt>
                <c:pt idx="2">
                  <c:v>6146</c:v>
                </c:pt>
                <c:pt idx="3">
                  <c:v>11170</c:v>
                </c:pt>
                <c:pt idx="4">
                  <c:v>11525</c:v>
                </c:pt>
                <c:pt idx="5">
                  <c:v>11715</c:v>
                </c:pt>
                <c:pt idx="6">
                  <c:v>19789</c:v>
                </c:pt>
                <c:pt idx="7">
                  <c:v>22423</c:v>
                </c:pt>
                <c:pt idx="8">
                  <c:v>22438</c:v>
                </c:pt>
                <c:pt idx="9">
                  <c:v>41127</c:v>
                </c:pt>
                <c:pt idx="10">
                  <c:v>43325</c:v>
                </c:pt>
                <c:pt idx="11">
                  <c:v>43863</c:v>
                </c:pt>
                <c:pt idx="12">
                  <c:v>202826</c:v>
                </c:pt>
                <c:pt idx="13">
                  <c:v>218358</c:v>
                </c:pt>
                <c:pt idx="14">
                  <c:v>219573</c:v>
                </c:pt>
              </c:numCache>
            </c:numRef>
          </c:xVal>
          <c:yVal>
            <c:numRef>
              <c:f>TOC_Summer_Raw!$W$534:$W$548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3-7F4B-8EE4-BF19DDA3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TOC_Summer_Raw!$AF$534:$AF$542</c:f>
              <c:numCache>
                <c:formatCode>General</c:formatCode>
                <c:ptCount val="9"/>
                <c:pt idx="0">
                  <c:v>1214</c:v>
                </c:pt>
                <c:pt idx="1">
                  <c:v>1350</c:v>
                </c:pt>
                <c:pt idx="2">
                  <c:v>1281</c:v>
                </c:pt>
                <c:pt idx="3">
                  <c:v>2731</c:v>
                </c:pt>
                <c:pt idx="4">
                  <c:v>2807</c:v>
                </c:pt>
                <c:pt idx="5">
                  <c:v>2840</c:v>
                </c:pt>
                <c:pt idx="6">
                  <c:v>4916</c:v>
                </c:pt>
                <c:pt idx="7">
                  <c:v>5614</c:v>
                </c:pt>
                <c:pt idx="8">
                  <c:v>5598</c:v>
                </c:pt>
              </c:numCache>
            </c:numRef>
          </c:xVal>
          <c:yVal>
            <c:numRef>
              <c:f>TOC_Summer_Raw!$AG$534:$AG$542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3740-AF8D-6F59BFB5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TOC_Summer_Raw!$V$1092:$V$1106</c:f>
              <c:numCache>
                <c:formatCode>General</c:formatCode>
                <c:ptCount val="15"/>
                <c:pt idx="0">
                  <c:v>5228</c:v>
                </c:pt>
                <c:pt idx="1">
                  <c:v>5188</c:v>
                </c:pt>
                <c:pt idx="2">
                  <c:v>5313</c:v>
                </c:pt>
                <c:pt idx="3">
                  <c:v>10083</c:v>
                </c:pt>
                <c:pt idx="4">
                  <c:v>10116</c:v>
                </c:pt>
                <c:pt idx="5">
                  <c:v>10339</c:v>
                </c:pt>
                <c:pt idx="6">
                  <c:v>19846</c:v>
                </c:pt>
                <c:pt idx="7">
                  <c:v>19659</c:v>
                </c:pt>
                <c:pt idx="8">
                  <c:v>19779</c:v>
                </c:pt>
                <c:pt idx="9">
                  <c:v>38292</c:v>
                </c:pt>
                <c:pt idx="10">
                  <c:v>38047</c:v>
                </c:pt>
                <c:pt idx="11">
                  <c:v>38305</c:v>
                </c:pt>
                <c:pt idx="12">
                  <c:v>188235</c:v>
                </c:pt>
                <c:pt idx="13">
                  <c:v>190256</c:v>
                </c:pt>
                <c:pt idx="14">
                  <c:v>192653</c:v>
                </c:pt>
              </c:numCache>
            </c:numRef>
          </c:xVal>
          <c:yVal>
            <c:numRef>
              <c:f>TOC_Summer_Raw!$W$915:$W$929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8-F143-A793-FF677F09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488149802170254E-2"/>
                  <c:y val="-4.5017224409448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TOC_Summer_Raw!$AF$2:$AF$10</c:f>
              <c:numCache>
                <c:formatCode>General</c:formatCode>
                <c:ptCount val="9"/>
                <c:pt idx="0">
                  <c:v>1622</c:v>
                </c:pt>
                <c:pt idx="1">
                  <c:v>1264</c:v>
                </c:pt>
                <c:pt idx="2">
                  <c:v>1192</c:v>
                </c:pt>
                <c:pt idx="3">
                  <c:v>2677</c:v>
                </c:pt>
                <c:pt idx="4">
                  <c:v>2399</c:v>
                </c:pt>
                <c:pt idx="5">
                  <c:v>2396</c:v>
                </c:pt>
                <c:pt idx="6">
                  <c:v>4492</c:v>
                </c:pt>
                <c:pt idx="7">
                  <c:v>4650</c:v>
                </c:pt>
                <c:pt idx="8">
                  <c:v>4704</c:v>
                </c:pt>
              </c:numCache>
            </c:numRef>
          </c:xVal>
          <c:yVal>
            <c:numRef>
              <c:f>TOC_Summer_Raw!$AG$2:$AG$10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B04E-B0CC-47D7C587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27343"/>
        <c:axId val="1185195167"/>
      </c:scatterChart>
      <c:valAx>
        <c:axId val="11855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95167"/>
        <c:crosses val="autoZero"/>
        <c:crossBetween val="midCat"/>
      </c:valAx>
      <c:valAx>
        <c:axId val="11851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2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TOC_Summer_Raw!$AF$1092:$AF$1100</c:f>
              <c:numCache>
                <c:formatCode>General</c:formatCode>
                <c:ptCount val="9"/>
                <c:pt idx="0">
                  <c:v>1124</c:v>
                </c:pt>
                <c:pt idx="1">
                  <c:v>1095</c:v>
                </c:pt>
                <c:pt idx="2">
                  <c:v>1136</c:v>
                </c:pt>
                <c:pt idx="3">
                  <c:v>2526</c:v>
                </c:pt>
                <c:pt idx="4">
                  <c:v>2474</c:v>
                </c:pt>
                <c:pt idx="5">
                  <c:v>2476</c:v>
                </c:pt>
                <c:pt idx="6">
                  <c:v>5202</c:v>
                </c:pt>
                <c:pt idx="7">
                  <c:v>5101</c:v>
                </c:pt>
                <c:pt idx="8">
                  <c:v>5095</c:v>
                </c:pt>
              </c:numCache>
            </c:numRef>
          </c:xVal>
          <c:yVal>
            <c:numRef>
              <c:f>TOC_Summer_Raw!$AG$915:$AG$923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9-324E-A7F0-47F26BE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  <a:r>
              <a:rPr lang="en-US" baseline="0"/>
              <a:t> Fall (Run1):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4144794400699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TOC_Fall_Raw!$V$2:$V$13</c:f>
              <c:numCache>
                <c:formatCode>General</c:formatCode>
                <c:ptCount val="12"/>
                <c:pt idx="0">
                  <c:v>4717</c:v>
                </c:pt>
                <c:pt idx="1">
                  <c:v>4764</c:v>
                </c:pt>
                <c:pt idx="2">
                  <c:v>4706</c:v>
                </c:pt>
                <c:pt idx="3">
                  <c:v>9252</c:v>
                </c:pt>
                <c:pt idx="4">
                  <c:v>9127</c:v>
                </c:pt>
                <c:pt idx="5">
                  <c:v>9130</c:v>
                </c:pt>
                <c:pt idx="6">
                  <c:v>18276</c:v>
                </c:pt>
                <c:pt idx="7">
                  <c:v>18089</c:v>
                </c:pt>
                <c:pt idx="8">
                  <c:v>18141</c:v>
                </c:pt>
                <c:pt idx="9">
                  <c:v>36224</c:v>
                </c:pt>
                <c:pt idx="10">
                  <c:v>36213</c:v>
                </c:pt>
                <c:pt idx="11">
                  <c:v>36289</c:v>
                </c:pt>
              </c:numCache>
            </c:numRef>
          </c:xVal>
          <c:yVal>
            <c:numRef>
              <c:f>TOC_Fall_Raw!$W$2:$W$13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E940-BFEA-9E438EF00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4688"/>
        <c:axId val="159381104"/>
      </c:scatterChart>
      <c:valAx>
        <c:axId val="1585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1104"/>
        <c:crosses val="autoZero"/>
        <c:crossBetween val="midCat"/>
      </c:valAx>
      <c:valAx>
        <c:axId val="159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Fall (Run 1):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4735345581802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TOC_Fall_Raw!$AE$2:$AE$13</c:f>
              <c:numCache>
                <c:formatCode>General</c:formatCode>
                <c:ptCount val="12"/>
                <c:pt idx="0">
                  <c:v>874</c:v>
                </c:pt>
                <c:pt idx="1">
                  <c:v>857</c:v>
                </c:pt>
                <c:pt idx="2">
                  <c:v>759</c:v>
                </c:pt>
                <c:pt idx="3">
                  <c:v>2106</c:v>
                </c:pt>
                <c:pt idx="4">
                  <c:v>2037</c:v>
                </c:pt>
                <c:pt idx="5">
                  <c:v>1970</c:v>
                </c:pt>
                <c:pt idx="6">
                  <c:v>4696</c:v>
                </c:pt>
                <c:pt idx="7">
                  <c:v>4607</c:v>
                </c:pt>
                <c:pt idx="8">
                  <c:v>4402</c:v>
                </c:pt>
                <c:pt idx="9">
                  <c:v>9505</c:v>
                </c:pt>
                <c:pt idx="10">
                  <c:v>9131</c:v>
                </c:pt>
                <c:pt idx="11">
                  <c:v>9256</c:v>
                </c:pt>
              </c:numCache>
            </c:numRef>
          </c:xVal>
          <c:yVal>
            <c:numRef>
              <c:f>TOC_Fall_Raw!$AF$2:$AF$13</c:f>
              <c:numCache>
                <c:formatCode>General</c:formatCode>
                <c:ptCount val="12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  <c:pt idx="9">
                  <c:v>23.327999999999999</c:v>
                </c:pt>
                <c:pt idx="10">
                  <c:v>23.327999999999999</c:v>
                </c:pt>
                <c:pt idx="11">
                  <c:v>23.327999999999999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C-1D47-A0BC-F7CF4529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78608"/>
        <c:axId val="846329279"/>
      </c:scatterChart>
      <c:valAx>
        <c:axId val="14489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9279"/>
        <c:crosses val="autoZero"/>
        <c:crossBetween val="midCat"/>
      </c:valAx>
      <c:valAx>
        <c:axId val="8463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Fall</a:t>
            </a:r>
            <a:r>
              <a:rPr lang="en-US" baseline="0"/>
              <a:t> (Run 2):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666666666666667E-2"/>
                  <c:y val="-3.739902303878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TOC_Fall_Raw!$V$153:$V$164</c:f>
              <c:numCache>
                <c:formatCode>General</c:formatCode>
                <c:ptCount val="12"/>
                <c:pt idx="0">
                  <c:v>5190</c:v>
                </c:pt>
                <c:pt idx="1">
                  <c:v>5123</c:v>
                </c:pt>
                <c:pt idx="2">
                  <c:v>5092</c:v>
                </c:pt>
                <c:pt idx="3">
                  <c:v>9659</c:v>
                </c:pt>
                <c:pt idx="4">
                  <c:v>9678</c:v>
                </c:pt>
                <c:pt idx="5">
                  <c:v>9699</c:v>
                </c:pt>
                <c:pt idx="6">
                  <c:v>19059</c:v>
                </c:pt>
                <c:pt idx="7">
                  <c:v>18993</c:v>
                </c:pt>
                <c:pt idx="8">
                  <c:v>19064</c:v>
                </c:pt>
                <c:pt idx="9">
                  <c:v>37312</c:v>
                </c:pt>
                <c:pt idx="10">
                  <c:v>37586</c:v>
                </c:pt>
                <c:pt idx="11">
                  <c:v>37380</c:v>
                </c:pt>
              </c:numCache>
            </c:numRef>
          </c:xVal>
          <c:yVal>
            <c:numRef>
              <c:f>TOC_Fall_Raw!$W$153:$W$164</c:f>
              <c:numCache>
                <c:formatCode>General</c:formatCode>
                <c:ptCount val="12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1-BA48-AA55-375F51E7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39807"/>
        <c:axId val="718069311"/>
      </c:scatterChart>
      <c:valAx>
        <c:axId val="88783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9311"/>
        <c:crosses val="autoZero"/>
        <c:crossBetween val="midCat"/>
      </c:valAx>
      <c:valAx>
        <c:axId val="7180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3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Fall (Run</a:t>
            </a:r>
            <a:r>
              <a:rPr lang="en-US" baseline="0"/>
              <a:t> 2):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81802274715661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TOC_Fall_Raw!$AE$153:$AE$164</c:f>
              <c:numCache>
                <c:formatCode>General</c:formatCode>
                <c:ptCount val="12"/>
                <c:pt idx="0">
                  <c:v>1001</c:v>
                </c:pt>
                <c:pt idx="1">
                  <c:v>843</c:v>
                </c:pt>
                <c:pt idx="2">
                  <c:v>820</c:v>
                </c:pt>
                <c:pt idx="3">
                  <c:v>2273</c:v>
                </c:pt>
                <c:pt idx="4">
                  <c:v>2169</c:v>
                </c:pt>
                <c:pt idx="5">
                  <c:v>2017</c:v>
                </c:pt>
                <c:pt idx="6">
                  <c:v>4775</c:v>
                </c:pt>
                <c:pt idx="7">
                  <c:v>4784</c:v>
                </c:pt>
                <c:pt idx="8">
                  <c:v>4723</c:v>
                </c:pt>
                <c:pt idx="9">
                  <c:v>9881</c:v>
                </c:pt>
                <c:pt idx="10">
                  <c:v>9776</c:v>
                </c:pt>
                <c:pt idx="11">
                  <c:v>9763</c:v>
                </c:pt>
              </c:numCache>
            </c:numRef>
          </c:xVal>
          <c:yVal>
            <c:numRef>
              <c:f>TOC_Fall_Raw!$AF$153:$AF$164</c:f>
              <c:numCache>
                <c:formatCode>General</c:formatCode>
                <c:ptCount val="12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7.29</c:v>
                </c:pt>
                <c:pt idx="4">
                  <c:v>7.29</c:v>
                </c:pt>
                <c:pt idx="5">
                  <c:v>7.29</c:v>
                </c:pt>
                <c:pt idx="6">
                  <c:v>14.58</c:v>
                </c:pt>
                <c:pt idx="7">
                  <c:v>14.58</c:v>
                </c:pt>
                <c:pt idx="8">
                  <c:v>14.58</c:v>
                </c:pt>
                <c:pt idx="9">
                  <c:v>29.16</c:v>
                </c:pt>
                <c:pt idx="10">
                  <c:v>29.16</c:v>
                </c:pt>
                <c:pt idx="11">
                  <c:v>29.16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C-584A-BABD-AD30B731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86767"/>
        <c:axId val="1779784319"/>
      </c:scatterChart>
      <c:valAx>
        <c:axId val="17808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84319"/>
        <c:crosses val="autoZero"/>
        <c:crossBetween val="midCat"/>
      </c:valAx>
      <c:valAx>
        <c:axId val="17797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44335083114612"/>
                  <c:y val="-0.16128135024788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TOC_Summer_Raw!$V$153:$V$164</c:f>
              <c:numCache>
                <c:formatCode>General</c:formatCode>
                <c:ptCount val="12"/>
                <c:pt idx="0">
                  <c:v>6039</c:v>
                </c:pt>
                <c:pt idx="1">
                  <c:v>6002</c:v>
                </c:pt>
                <c:pt idx="2">
                  <c:v>6071</c:v>
                </c:pt>
                <c:pt idx="3">
                  <c:v>11575</c:v>
                </c:pt>
                <c:pt idx="4">
                  <c:v>10820</c:v>
                </c:pt>
                <c:pt idx="5">
                  <c:v>10846</c:v>
                </c:pt>
                <c:pt idx="6">
                  <c:v>20037</c:v>
                </c:pt>
                <c:pt idx="7">
                  <c:v>20316</c:v>
                </c:pt>
                <c:pt idx="8">
                  <c:v>20344</c:v>
                </c:pt>
                <c:pt idx="9">
                  <c:v>39685</c:v>
                </c:pt>
                <c:pt idx="10">
                  <c:v>39764</c:v>
                </c:pt>
                <c:pt idx="11">
                  <c:v>39146</c:v>
                </c:pt>
              </c:numCache>
            </c:numRef>
          </c:xVal>
          <c:yVal>
            <c:numRef>
              <c:f>TOC_Summer_Raw!$W$153:$W$164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D-844C-8506-EF4319FD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16687"/>
        <c:axId val="938788207"/>
      </c:scatterChart>
      <c:valAx>
        <c:axId val="10472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8207"/>
        <c:crosses val="autoZero"/>
        <c:crossBetween val="midCat"/>
      </c:valAx>
      <c:valAx>
        <c:axId val="9387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73228346456692"/>
                  <c:y val="-4.2068387284922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TOC_Summer_Raw!$AF$153:$AF$161</c:f>
              <c:numCache>
                <c:formatCode>General</c:formatCode>
                <c:ptCount val="9"/>
                <c:pt idx="0">
                  <c:v>1220</c:v>
                </c:pt>
                <c:pt idx="1">
                  <c:v>1157</c:v>
                </c:pt>
                <c:pt idx="2">
                  <c:v>1219</c:v>
                </c:pt>
                <c:pt idx="3">
                  <c:v>2496</c:v>
                </c:pt>
                <c:pt idx="4">
                  <c:v>2421</c:v>
                </c:pt>
                <c:pt idx="5">
                  <c:v>2357</c:v>
                </c:pt>
                <c:pt idx="6">
                  <c:v>4723</c:v>
                </c:pt>
                <c:pt idx="7">
                  <c:v>4873</c:v>
                </c:pt>
                <c:pt idx="8">
                  <c:v>4707</c:v>
                </c:pt>
              </c:numCache>
            </c:numRef>
          </c:xVal>
          <c:yVal>
            <c:numRef>
              <c:f>TOC_Summer_Raw!$AG$153:$AG$161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C-4444-9E1A-52BEEF1C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976495"/>
        <c:axId val="901764975"/>
      </c:scatterChart>
      <c:valAx>
        <c:axId val="17809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64975"/>
        <c:crosses val="autoZero"/>
        <c:crossBetween val="midCat"/>
      </c:valAx>
      <c:valAx>
        <c:axId val="9017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16032370953631"/>
                  <c:y val="-4.0573782443861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TOC_Summer_Raw!$V$303:$V$317</c:f>
              <c:numCache>
                <c:formatCode>General</c:formatCode>
                <c:ptCount val="15"/>
                <c:pt idx="0">
                  <c:v>5755</c:v>
                </c:pt>
                <c:pt idx="1">
                  <c:v>5829</c:v>
                </c:pt>
                <c:pt idx="2">
                  <c:v>5859</c:v>
                </c:pt>
                <c:pt idx="3">
                  <c:v>10659</c:v>
                </c:pt>
                <c:pt idx="4">
                  <c:v>10849</c:v>
                </c:pt>
                <c:pt idx="5">
                  <c:v>10954</c:v>
                </c:pt>
                <c:pt idx="6">
                  <c:v>20444</c:v>
                </c:pt>
                <c:pt idx="7">
                  <c:v>20564</c:v>
                </c:pt>
                <c:pt idx="8">
                  <c:v>20611</c:v>
                </c:pt>
                <c:pt idx="9">
                  <c:v>39396</c:v>
                </c:pt>
                <c:pt idx="10">
                  <c:v>39442</c:v>
                </c:pt>
                <c:pt idx="11">
                  <c:v>39720</c:v>
                </c:pt>
                <c:pt idx="12">
                  <c:v>192542</c:v>
                </c:pt>
                <c:pt idx="13">
                  <c:v>196214</c:v>
                </c:pt>
                <c:pt idx="14">
                  <c:v>196687</c:v>
                </c:pt>
              </c:numCache>
            </c:numRef>
          </c:xVal>
          <c:yVal>
            <c:numRef>
              <c:f>TOC_Summer_Raw!$W$303:$W$317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1-284D-AD40-FD0EB9111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09855"/>
        <c:axId val="1132011567"/>
      </c:scatterChart>
      <c:valAx>
        <c:axId val="11320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1567"/>
        <c:crosses val="autoZero"/>
        <c:crossBetween val="midCat"/>
      </c:valAx>
      <c:valAx>
        <c:axId val="11320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0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121828521434821E-2"/>
                  <c:y val="4.27930883639545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TOC_Summer_Raw!$AF$303:$AF$311</c:f>
              <c:numCache>
                <c:formatCode>General</c:formatCode>
                <c:ptCount val="9"/>
                <c:pt idx="0">
                  <c:v>1232</c:v>
                </c:pt>
                <c:pt idx="1">
                  <c:v>1222</c:v>
                </c:pt>
                <c:pt idx="2">
                  <c:v>1201</c:v>
                </c:pt>
                <c:pt idx="3">
                  <c:v>2647</c:v>
                </c:pt>
                <c:pt idx="4">
                  <c:v>2584</c:v>
                </c:pt>
                <c:pt idx="5">
                  <c:v>2628</c:v>
                </c:pt>
                <c:pt idx="6">
                  <c:v>5251</c:v>
                </c:pt>
                <c:pt idx="7">
                  <c:v>5200</c:v>
                </c:pt>
                <c:pt idx="8">
                  <c:v>5190</c:v>
                </c:pt>
              </c:numCache>
            </c:numRef>
          </c:xVal>
          <c:yVal>
            <c:numRef>
              <c:f>TOC_Summer_Raw!$AG$303:$AG$311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1-1A4A-AA12-312DDB54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17503"/>
        <c:axId val="1513601791"/>
      </c:scatterChart>
      <c:valAx>
        <c:axId val="15140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01791"/>
        <c:crosses val="autoZero"/>
        <c:crossBetween val="midCat"/>
      </c:valAx>
      <c:valAx>
        <c:axId val="15136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TOC_Summer_Raw!$V$534:$V$548</c:f>
              <c:numCache>
                <c:formatCode>General</c:formatCode>
                <c:ptCount val="15"/>
                <c:pt idx="0">
                  <c:v>5689</c:v>
                </c:pt>
                <c:pt idx="1">
                  <c:v>6158</c:v>
                </c:pt>
                <c:pt idx="2">
                  <c:v>6146</c:v>
                </c:pt>
                <c:pt idx="3">
                  <c:v>11170</c:v>
                </c:pt>
                <c:pt idx="4">
                  <c:v>11525</c:v>
                </c:pt>
                <c:pt idx="5">
                  <c:v>11715</c:v>
                </c:pt>
                <c:pt idx="6">
                  <c:v>19789</c:v>
                </c:pt>
                <c:pt idx="7">
                  <c:v>22423</c:v>
                </c:pt>
                <c:pt idx="8">
                  <c:v>22438</c:v>
                </c:pt>
                <c:pt idx="9">
                  <c:v>41127</c:v>
                </c:pt>
                <c:pt idx="10">
                  <c:v>43325</c:v>
                </c:pt>
                <c:pt idx="11">
                  <c:v>43863</c:v>
                </c:pt>
                <c:pt idx="12">
                  <c:v>202826</c:v>
                </c:pt>
                <c:pt idx="13">
                  <c:v>218358</c:v>
                </c:pt>
                <c:pt idx="14">
                  <c:v>219573</c:v>
                </c:pt>
              </c:numCache>
            </c:numRef>
          </c:xVal>
          <c:yVal>
            <c:numRef>
              <c:f>TOC_Summer_Raw!$W$534:$W$548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A-F74C-B1BF-71CE7E82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1916010498688"/>
                  <c:y val="-2.2575823855351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TOC_Summer_Raw!$AF$534:$AF$542</c:f>
              <c:numCache>
                <c:formatCode>General</c:formatCode>
                <c:ptCount val="9"/>
                <c:pt idx="0">
                  <c:v>1214</c:v>
                </c:pt>
                <c:pt idx="1">
                  <c:v>1350</c:v>
                </c:pt>
                <c:pt idx="2">
                  <c:v>1281</c:v>
                </c:pt>
                <c:pt idx="3">
                  <c:v>2731</c:v>
                </c:pt>
                <c:pt idx="4">
                  <c:v>2807</c:v>
                </c:pt>
                <c:pt idx="5">
                  <c:v>2840</c:v>
                </c:pt>
                <c:pt idx="6">
                  <c:v>4916</c:v>
                </c:pt>
                <c:pt idx="7">
                  <c:v>5614</c:v>
                </c:pt>
                <c:pt idx="8">
                  <c:v>5598</c:v>
                </c:pt>
              </c:numCache>
            </c:numRef>
          </c:xVal>
          <c:yVal>
            <c:numRef>
              <c:f>TOC_Summer_Raw!$AG$534:$AG$542</c:f>
              <c:numCache>
                <c:formatCode>General</c:formatCode>
                <c:ptCount val="9"/>
                <c:pt idx="0">
                  <c:v>2.9119999999999999</c:v>
                </c:pt>
                <c:pt idx="1">
                  <c:v>2.9119999999999999</c:v>
                </c:pt>
                <c:pt idx="2">
                  <c:v>2.9119999999999999</c:v>
                </c:pt>
                <c:pt idx="3">
                  <c:v>5.8319999999999999</c:v>
                </c:pt>
                <c:pt idx="4">
                  <c:v>5.8319999999999999</c:v>
                </c:pt>
                <c:pt idx="5">
                  <c:v>5.8319999999999999</c:v>
                </c:pt>
                <c:pt idx="6">
                  <c:v>11.664</c:v>
                </c:pt>
                <c:pt idx="7">
                  <c:v>11.664</c:v>
                </c:pt>
                <c:pt idx="8">
                  <c:v>11.664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A-014E-BB00-D744C118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8479"/>
        <c:axId val="1132185599"/>
      </c:scatterChart>
      <c:valAx>
        <c:axId val="1132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5599"/>
        <c:crosses val="autoZero"/>
        <c:crossBetween val="midCat"/>
      </c:valAx>
      <c:valAx>
        <c:axId val="1132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06167979002626E-2"/>
                  <c:y val="-3.4296442111402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TOC_Summer_Raw!$V$684:$V$698</c:f>
              <c:numCache>
                <c:formatCode>General</c:formatCode>
                <c:ptCount val="15"/>
                <c:pt idx="0">
                  <c:v>5519</c:v>
                </c:pt>
                <c:pt idx="1">
                  <c:v>5581</c:v>
                </c:pt>
                <c:pt idx="2">
                  <c:v>5571</c:v>
                </c:pt>
                <c:pt idx="3">
                  <c:v>10494</c:v>
                </c:pt>
                <c:pt idx="4">
                  <c:v>10553</c:v>
                </c:pt>
                <c:pt idx="5">
                  <c:v>10589</c:v>
                </c:pt>
                <c:pt idx="6">
                  <c:v>20436</c:v>
                </c:pt>
                <c:pt idx="7">
                  <c:v>20198</c:v>
                </c:pt>
                <c:pt idx="8">
                  <c:v>20295</c:v>
                </c:pt>
                <c:pt idx="9">
                  <c:v>38775</c:v>
                </c:pt>
                <c:pt idx="10">
                  <c:v>38746</c:v>
                </c:pt>
                <c:pt idx="11">
                  <c:v>38832</c:v>
                </c:pt>
                <c:pt idx="12">
                  <c:v>184044</c:v>
                </c:pt>
                <c:pt idx="13">
                  <c:v>189389</c:v>
                </c:pt>
                <c:pt idx="14">
                  <c:v>191207</c:v>
                </c:pt>
              </c:numCache>
            </c:numRef>
          </c:xVal>
          <c:yVal>
            <c:numRef>
              <c:f>TOC_Summer_Raw!$W$684:$W$698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D542-94FB-BAB2CA60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09215"/>
        <c:axId val="741766847"/>
      </c:scatterChart>
      <c:valAx>
        <c:axId val="1779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6847"/>
        <c:crosses val="autoZero"/>
        <c:crossBetween val="midCat"/>
      </c:valAx>
      <c:valAx>
        <c:axId val="7417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215900</xdr:colOff>
      <xdr:row>1</xdr:row>
      <xdr:rowOff>38100</xdr:rowOff>
    </xdr:from>
    <xdr:to>
      <xdr:col>29</xdr:col>
      <xdr:colOff>50800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71755-F4AD-341C-31C4-C7C692A9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431800</xdr:colOff>
      <xdr:row>1</xdr:row>
      <xdr:rowOff>12700</xdr:rowOff>
    </xdr:from>
    <xdr:to>
      <xdr:col>39</xdr:col>
      <xdr:colOff>584200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3044C-AB2F-B189-EF6A-53591CCDB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330200</xdr:colOff>
      <xdr:row>153</xdr:row>
      <xdr:rowOff>0</xdr:rowOff>
    </xdr:from>
    <xdr:to>
      <xdr:col>28</xdr:col>
      <xdr:colOff>774700</xdr:colOff>
      <xdr:row>166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54753-E4C1-458F-FA15-179CA57C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215900</xdr:colOff>
      <xdr:row>152</xdr:row>
      <xdr:rowOff>0</xdr:rowOff>
    </xdr:from>
    <xdr:to>
      <xdr:col>38</xdr:col>
      <xdr:colOff>660400</xdr:colOff>
      <xdr:row>165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01EE4-7654-F6C1-5FC7-5CBDF839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241300</xdr:colOff>
      <xdr:row>302</xdr:row>
      <xdr:rowOff>139700</xdr:rowOff>
    </xdr:from>
    <xdr:to>
      <xdr:col>28</xdr:col>
      <xdr:colOff>685800</xdr:colOff>
      <xdr:row>316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EEA6E-B120-2FBD-FD82-F0E779CDC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241300</xdr:colOff>
      <xdr:row>302</xdr:row>
      <xdr:rowOff>177800</xdr:rowOff>
    </xdr:from>
    <xdr:to>
      <xdr:col>38</xdr:col>
      <xdr:colOff>685800</xdr:colOff>
      <xdr:row>316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B348D8-A54D-4B17-0CC3-8D2B412E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247650</xdr:colOff>
      <xdr:row>534</xdr:row>
      <xdr:rowOff>76200</xdr:rowOff>
    </xdr:from>
    <xdr:to>
      <xdr:col>28</xdr:col>
      <xdr:colOff>692150</xdr:colOff>
      <xdr:row>547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4BEAF0-DD71-036C-A12B-E8413E6D8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254000</xdr:colOff>
      <xdr:row>534</xdr:row>
      <xdr:rowOff>63500</xdr:rowOff>
    </xdr:from>
    <xdr:to>
      <xdr:col>38</xdr:col>
      <xdr:colOff>698500</xdr:colOff>
      <xdr:row>547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7A003D-F311-4C9D-A4DA-CDCE7EEE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234950</xdr:colOff>
      <xdr:row>683</xdr:row>
      <xdr:rowOff>190500</xdr:rowOff>
    </xdr:from>
    <xdr:to>
      <xdr:col>28</xdr:col>
      <xdr:colOff>679450</xdr:colOff>
      <xdr:row>697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835516-1325-7F48-841C-C6A3607D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254000</xdr:colOff>
      <xdr:row>684</xdr:row>
      <xdr:rowOff>63500</xdr:rowOff>
    </xdr:from>
    <xdr:to>
      <xdr:col>38</xdr:col>
      <xdr:colOff>698500</xdr:colOff>
      <xdr:row>697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F7958A-4E07-7F42-878E-5AC434583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234950</xdr:colOff>
      <xdr:row>914</xdr:row>
      <xdr:rowOff>190500</xdr:rowOff>
    </xdr:from>
    <xdr:to>
      <xdr:col>28</xdr:col>
      <xdr:colOff>679450</xdr:colOff>
      <xdr:row>928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1FCC3F-219E-284A-AA16-E2770B4D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254000</xdr:colOff>
      <xdr:row>915</xdr:row>
      <xdr:rowOff>63500</xdr:rowOff>
    </xdr:from>
    <xdr:to>
      <xdr:col>38</xdr:col>
      <xdr:colOff>698500</xdr:colOff>
      <xdr:row>928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3C251E-83D7-3443-81E6-AAE6E65C7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234950</xdr:colOff>
      <xdr:row>1091</xdr:row>
      <xdr:rowOff>190500</xdr:rowOff>
    </xdr:from>
    <xdr:to>
      <xdr:col>28</xdr:col>
      <xdr:colOff>679450</xdr:colOff>
      <xdr:row>1105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133083-BC8F-F541-BE2F-7C9E0F212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254000</xdr:colOff>
      <xdr:row>1092</xdr:row>
      <xdr:rowOff>63500</xdr:rowOff>
    </xdr:from>
    <xdr:to>
      <xdr:col>38</xdr:col>
      <xdr:colOff>698500</xdr:colOff>
      <xdr:row>1105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D250B9-BD7B-E34B-9A59-5E650523B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247650</xdr:colOff>
      <xdr:row>834</xdr:row>
      <xdr:rowOff>76200</xdr:rowOff>
    </xdr:from>
    <xdr:to>
      <xdr:col>28</xdr:col>
      <xdr:colOff>692150</xdr:colOff>
      <xdr:row>847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2A3683-CC11-0142-9D28-055DF2A3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254000</xdr:colOff>
      <xdr:row>834</xdr:row>
      <xdr:rowOff>63500</xdr:rowOff>
    </xdr:from>
    <xdr:to>
      <xdr:col>38</xdr:col>
      <xdr:colOff>698500</xdr:colOff>
      <xdr:row>847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13BE137-4695-3C4D-8E38-D08DBB77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247650</xdr:colOff>
      <xdr:row>453</xdr:row>
      <xdr:rowOff>76200</xdr:rowOff>
    </xdr:from>
    <xdr:to>
      <xdr:col>28</xdr:col>
      <xdr:colOff>692150</xdr:colOff>
      <xdr:row>466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A8BEB9-DF2F-5E48-B336-3F4D40BBC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254000</xdr:colOff>
      <xdr:row>453</xdr:row>
      <xdr:rowOff>63500</xdr:rowOff>
    </xdr:from>
    <xdr:to>
      <xdr:col>38</xdr:col>
      <xdr:colOff>698500</xdr:colOff>
      <xdr:row>466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4B49A0-91A1-F245-BAFB-FAB063CE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234950</xdr:colOff>
      <xdr:row>1064</xdr:row>
      <xdr:rowOff>190500</xdr:rowOff>
    </xdr:from>
    <xdr:to>
      <xdr:col>28</xdr:col>
      <xdr:colOff>679450</xdr:colOff>
      <xdr:row>1078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AECFEB-7D3A-8F49-A2CD-7EF40E36B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254000</xdr:colOff>
      <xdr:row>1065</xdr:row>
      <xdr:rowOff>63500</xdr:rowOff>
    </xdr:from>
    <xdr:to>
      <xdr:col>38</xdr:col>
      <xdr:colOff>698500</xdr:colOff>
      <xdr:row>1078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48116C-F345-5948-9FDF-7A413610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228600</xdr:colOff>
      <xdr:row>2</xdr:row>
      <xdr:rowOff>121920</xdr:rowOff>
    </xdr:from>
    <xdr:to>
      <xdr:col>28</xdr:col>
      <xdr:colOff>685800</xdr:colOff>
      <xdr:row>16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44136-EBCE-400F-7125-11DA7D908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325120</xdr:colOff>
      <xdr:row>2</xdr:row>
      <xdr:rowOff>111760</xdr:rowOff>
    </xdr:from>
    <xdr:to>
      <xdr:col>37</xdr:col>
      <xdr:colOff>782320</xdr:colOff>
      <xdr:row>16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74B52-2FFD-05ED-1DA8-DED3D101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173958</xdr:colOff>
      <xdr:row>152</xdr:row>
      <xdr:rowOff>165206</xdr:rowOff>
    </xdr:from>
    <xdr:to>
      <xdr:col>28</xdr:col>
      <xdr:colOff>637135</xdr:colOff>
      <xdr:row>166</xdr:row>
      <xdr:rowOff>69583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C2F-3F41-4AA2-B93A-ECF61A68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173958</xdr:colOff>
      <xdr:row>152</xdr:row>
      <xdr:rowOff>111845</xdr:rowOff>
    </xdr:from>
    <xdr:to>
      <xdr:col>37</xdr:col>
      <xdr:colOff>637134</xdr:colOff>
      <xdr:row>166</xdr:row>
      <xdr:rowOff>16222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D7106-846D-7483-FE8C-FC4FF8C2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C0B2-AB4C-C84C-AD02-D290F36C6446}">
  <dimension ref="A1:AG1240"/>
  <sheetViews>
    <sheetView topLeftCell="A671" zoomScale="84" workbookViewId="0">
      <selection activeCell="M79" sqref="M79"/>
    </sheetView>
  </sheetViews>
  <sheetFormatPr baseColWidth="10" defaultRowHeight="16" x14ac:dyDescent="0.2"/>
  <cols>
    <col min="3" max="3" width="17.6640625" customWidth="1"/>
    <col min="10" max="10" width="25" customWidth="1"/>
    <col min="11" max="12" width="22" customWidth="1"/>
    <col min="13" max="13" width="28.5" customWidth="1"/>
  </cols>
  <sheetData>
    <row r="1" spans="1:33" x14ac:dyDescent="0.2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665</v>
      </c>
      <c r="K1" s="4" t="s">
        <v>666</v>
      </c>
      <c r="L1" s="4" t="s">
        <v>669</v>
      </c>
      <c r="M1" s="4" t="s">
        <v>668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U1" s="14" t="s">
        <v>62</v>
      </c>
      <c r="V1" s="14" t="s">
        <v>61</v>
      </c>
      <c r="W1" s="14" t="s">
        <v>24</v>
      </c>
      <c r="AE1" s="14" t="s">
        <v>62</v>
      </c>
      <c r="AF1" s="14" t="s">
        <v>308</v>
      </c>
      <c r="AG1" s="14" t="s">
        <v>64</v>
      </c>
    </row>
    <row r="2" spans="1:33" x14ac:dyDescent="0.2">
      <c r="A2" s="4">
        <v>1</v>
      </c>
      <c r="B2" s="4">
        <v>1</v>
      </c>
      <c r="C2" s="4" t="s">
        <v>32</v>
      </c>
      <c r="D2" s="4" t="s">
        <v>121</v>
      </c>
      <c r="E2" s="5">
        <v>44818</v>
      </c>
      <c r="F2" s="4">
        <v>0.5</v>
      </c>
      <c r="G2" s="4">
        <v>1.25</v>
      </c>
      <c r="H2" s="4">
        <v>1087</v>
      </c>
      <c r="I2" s="4">
        <v>84</v>
      </c>
      <c r="J2">
        <v>2.9129999999999998</v>
      </c>
      <c r="K2" s="4">
        <v>2.9129999999999998</v>
      </c>
      <c r="L2">
        <v>0</v>
      </c>
      <c r="M2" s="4">
        <v>0</v>
      </c>
      <c r="N2" s="4" t="s">
        <v>46</v>
      </c>
      <c r="O2" s="4" t="s">
        <v>48</v>
      </c>
      <c r="P2" s="4" t="s">
        <v>122</v>
      </c>
      <c r="Q2" s="6">
        <v>0.67481481481481476</v>
      </c>
      <c r="R2" s="4">
        <v>509</v>
      </c>
      <c r="U2" s="4" t="s">
        <v>38</v>
      </c>
      <c r="V2" s="4">
        <v>6902</v>
      </c>
      <c r="W2" s="4">
        <v>5</v>
      </c>
      <c r="AE2" s="4" t="s">
        <v>38</v>
      </c>
      <c r="AF2" s="4">
        <v>1622</v>
      </c>
      <c r="AG2" s="4">
        <v>2.9119999999999999</v>
      </c>
    </row>
    <row r="3" spans="1:33" x14ac:dyDescent="0.2">
      <c r="A3" s="4">
        <v>2</v>
      </c>
      <c r="B3" s="4">
        <v>1</v>
      </c>
      <c r="C3" s="4" t="s">
        <v>32</v>
      </c>
      <c r="D3" s="4" t="s">
        <v>121</v>
      </c>
      <c r="E3" s="5">
        <v>44818</v>
      </c>
      <c r="F3" s="4">
        <v>0.5</v>
      </c>
      <c r="G3" s="4">
        <v>1.25</v>
      </c>
      <c r="H3" s="4">
        <v>1152</v>
      </c>
      <c r="I3" s="4">
        <v>78</v>
      </c>
      <c r="J3">
        <v>2.9990000000000001</v>
      </c>
      <c r="K3" s="4">
        <v>2.9990000000000001</v>
      </c>
      <c r="L3">
        <v>0</v>
      </c>
      <c r="M3" s="4">
        <v>0</v>
      </c>
      <c r="N3" s="4" t="s">
        <v>46</v>
      </c>
      <c r="O3" s="4" t="s">
        <v>48</v>
      </c>
      <c r="P3" s="4" t="s">
        <v>122</v>
      </c>
      <c r="Q3" s="6">
        <v>0.67771990740740751</v>
      </c>
      <c r="R3" s="4">
        <v>509</v>
      </c>
      <c r="U3" s="4" t="s">
        <v>38</v>
      </c>
      <c r="V3" s="4">
        <v>5863</v>
      </c>
      <c r="W3" s="4">
        <v>5</v>
      </c>
      <c r="AE3" s="4" t="s">
        <v>38</v>
      </c>
      <c r="AF3" s="4">
        <v>1264</v>
      </c>
      <c r="AG3" s="4">
        <v>2.9119999999999999</v>
      </c>
    </row>
    <row r="4" spans="1:33" x14ac:dyDescent="0.2">
      <c r="A4" s="4">
        <v>3</v>
      </c>
      <c r="B4" s="4">
        <v>1</v>
      </c>
      <c r="C4" s="4" t="s">
        <v>32</v>
      </c>
      <c r="D4" s="4" t="s">
        <v>121</v>
      </c>
      <c r="E4" s="5">
        <v>44818</v>
      </c>
      <c r="F4" s="4">
        <v>0.5</v>
      </c>
      <c r="G4" s="4">
        <v>1.25</v>
      </c>
      <c r="H4" s="4">
        <v>1026</v>
      </c>
      <c r="I4" s="4">
        <v>65</v>
      </c>
      <c r="J4">
        <v>2.831</v>
      </c>
      <c r="K4" s="4">
        <v>2.831</v>
      </c>
      <c r="L4">
        <v>0</v>
      </c>
      <c r="M4" s="4">
        <v>0</v>
      </c>
      <c r="N4" s="4" t="s">
        <v>46</v>
      </c>
      <c r="O4" s="4" t="s">
        <v>48</v>
      </c>
      <c r="P4" s="4" t="s">
        <v>122</v>
      </c>
      <c r="Q4" s="6">
        <v>0.68100694444444443</v>
      </c>
      <c r="R4" s="4">
        <v>509</v>
      </c>
      <c r="U4" s="4" t="s">
        <v>38</v>
      </c>
      <c r="V4" s="4">
        <v>5838</v>
      </c>
      <c r="W4" s="4">
        <v>5</v>
      </c>
      <c r="AE4" s="4" t="s">
        <v>38</v>
      </c>
      <c r="AF4" s="4">
        <v>1192</v>
      </c>
      <c r="AG4" s="4">
        <v>2.9119999999999999</v>
      </c>
    </row>
    <row r="5" spans="1:33" x14ac:dyDescent="0.2">
      <c r="A5" s="4">
        <v>4</v>
      </c>
      <c r="B5" s="4">
        <v>2</v>
      </c>
      <c r="C5" s="4" t="s">
        <v>32</v>
      </c>
      <c r="D5" s="4" t="s">
        <v>121</v>
      </c>
      <c r="E5" s="5">
        <v>44818</v>
      </c>
      <c r="F5" s="4">
        <v>0.5</v>
      </c>
      <c r="G5" s="4">
        <v>1.25</v>
      </c>
      <c r="H5" s="4">
        <v>710</v>
      </c>
      <c r="I5" s="4">
        <v>41</v>
      </c>
      <c r="J5">
        <v>2.41</v>
      </c>
      <c r="K5" s="4">
        <v>2.41</v>
      </c>
      <c r="L5">
        <v>0</v>
      </c>
      <c r="M5" s="4">
        <v>0</v>
      </c>
      <c r="N5" s="4" t="s">
        <v>46</v>
      </c>
      <c r="O5" s="4" t="s">
        <v>48</v>
      </c>
      <c r="P5" s="4" t="s">
        <v>122</v>
      </c>
      <c r="Q5" s="6">
        <v>0.68668981481481473</v>
      </c>
      <c r="R5" s="4">
        <v>509</v>
      </c>
      <c r="U5" s="4" t="s">
        <v>39</v>
      </c>
      <c r="V5" s="4">
        <v>10656</v>
      </c>
      <c r="W5" s="4">
        <v>10</v>
      </c>
      <c r="AE5" s="4" t="s">
        <v>39</v>
      </c>
      <c r="AF5" s="4">
        <v>2677</v>
      </c>
      <c r="AG5" s="4">
        <v>5.8319999999999999</v>
      </c>
    </row>
    <row r="6" spans="1:33" x14ac:dyDescent="0.2">
      <c r="A6" s="4">
        <v>5</v>
      </c>
      <c r="B6" s="4">
        <v>2</v>
      </c>
      <c r="C6" s="4" t="s">
        <v>32</v>
      </c>
      <c r="D6" s="4" t="s">
        <v>121</v>
      </c>
      <c r="E6" s="5">
        <v>44818</v>
      </c>
      <c r="F6" s="4">
        <v>0.5</v>
      </c>
      <c r="G6" s="4">
        <v>1.25</v>
      </c>
      <c r="H6" s="4">
        <v>702</v>
      </c>
      <c r="I6" s="4">
        <v>34</v>
      </c>
      <c r="J6">
        <v>2.4</v>
      </c>
      <c r="K6" s="4">
        <v>2.4</v>
      </c>
      <c r="L6">
        <v>0</v>
      </c>
      <c r="M6" s="4">
        <v>0</v>
      </c>
      <c r="N6" s="4" t="s">
        <v>46</v>
      </c>
      <c r="O6" s="4" t="s">
        <v>48</v>
      </c>
      <c r="P6" s="4" t="s">
        <v>122</v>
      </c>
      <c r="Q6" s="6">
        <v>0.68957175925925929</v>
      </c>
      <c r="R6" s="4">
        <v>509</v>
      </c>
      <c r="U6" s="4" t="s">
        <v>39</v>
      </c>
      <c r="V6" s="4">
        <v>10269</v>
      </c>
      <c r="W6" s="4">
        <v>10</v>
      </c>
      <c r="AE6" s="4" t="s">
        <v>39</v>
      </c>
      <c r="AF6" s="4">
        <v>2399</v>
      </c>
      <c r="AG6" s="4">
        <v>5.8319999999999999</v>
      </c>
    </row>
    <row r="7" spans="1:33" x14ac:dyDescent="0.2">
      <c r="A7" s="4">
        <v>6</v>
      </c>
      <c r="B7" s="4">
        <v>2</v>
      </c>
      <c r="C7" s="4" t="s">
        <v>32</v>
      </c>
      <c r="D7" s="4" t="s">
        <v>121</v>
      </c>
      <c r="E7" s="5">
        <v>44818</v>
      </c>
      <c r="F7" s="4">
        <v>0.5</v>
      </c>
      <c r="G7" s="4">
        <v>1.25</v>
      </c>
      <c r="H7" s="4">
        <v>722</v>
      </c>
      <c r="I7" s="4">
        <v>11</v>
      </c>
      <c r="J7">
        <v>2.4260000000000002</v>
      </c>
      <c r="K7" s="4">
        <v>2.4260000000000002</v>
      </c>
      <c r="L7">
        <v>0</v>
      </c>
      <c r="M7" s="4">
        <v>0</v>
      </c>
      <c r="N7" s="4" t="s">
        <v>46</v>
      </c>
      <c r="O7" s="4" t="s">
        <v>122</v>
      </c>
      <c r="P7" s="6">
        <v>0.69289351851851855</v>
      </c>
      <c r="Q7" s="4">
        <v>509</v>
      </c>
      <c r="R7" s="4">
        <v>27</v>
      </c>
      <c r="U7" s="4" t="s">
        <v>39</v>
      </c>
      <c r="V7" s="4">
        <v>10530</v>
      </c>
      <c r="W7" s="4">
        <v>10</v>
      </c>
      <c r="AE7" s="4" t="s">
        <v>39</v>
      </c>
      <c r="AF7" s="4">
        <v>2396</v>
      </c>
      <c r="AG7" s="4">
        <v>5.8319999999999999</v>
      </c>
    </row>
    <row r="8" spans="1:33" x14ac:dyDescent="0.2">
      <c r="A8" s="4">
        <v>7</v>
      </c>
      <c r="B8" s="4">
        <v>3</v>
      </c>
      <c r="C8" s="4" t="s">
        <v>32</v>
      </c>
      <c r="D8" s="4" t="s">
        <v>121</v>
      </c>
      <c r="E8" s="5">
        <v>44818</v>
      </c>
      <c r="F8" s="4">
        <v>0.5</v>
      </c>
      <c r="G8" s="4">
        <v>1.25</v>
      </c>
      <c r="H8" s="4">
        <v>772</v>
      </c>
      <c r="I8" s="4">
        <v>78</v>
      </c>
      <c r="J8">
        <v>2.4929999999999999</v>
      </c>
      <c r="K8" s="4">
        <v>2.4929999999999999</v>
      </c>
      <c r="L8">
        <v>0</v>
      </c>
      <c r="M8" s="4">
        <v>0</v>
      </c>
      <c r="N8" s="4" t="s">
        <v>46</v>
      </c>
      <c r="O8" s="4" t="s">
        <v>48</v>
      </c>
      <c r="P8" s="4" t="s">
        <v>122</v>
      </c>
      <c r="Q8" s="6">
        <v>0.69848379629629631</v>
      </c>
      <c r="R8" s="4">
        <v>509</v>
      </c>
      <c r="U8" s="4" t="s">
        <v>40</v>
      </c>
      <c r="V8" s="4">
        <v>18532</v>
      </c>
      <c r="W8" s="4">
        <v>20</v>
      </c>
      <c r="AE8" s="4" t="s">
        <v>40</v>
      </c>
      <c r="AF8" s="4">
        <v>4492</v>
      </c>
      <c r="AG8" s="4">
        <v>11.664</v>
      </c>
    </row>
    <row r="9" spans="1:33" x14ac:dyDescent="0.2">
      <c r="A9" s="4">
        <v>8</v>
      </c>
      <c r="B9" s="4">
        <v>3</v>
      </c>
      <c r="C9" s="4" t="s">
        <v>32</v>
      </c>
      <c r="D9" s="4" t="s">
        <v>121</v>
      </c>
      <c r="E9" s="5">
        <v>44818</v>
      </c>
      <c r="F9" s="4">
        <v>0.5</v>
      </c>
      <c r="G9" s="4">
        <v>1.25</v>
      </c>
      <c r="H9" s="4">
        <v>824</v>
      </c>
      <c r="I9" s="4">
        <v>32</v>
      </c>
      <c r="J9">
        <v>2.5619999999999998</v>
      </c>
      <c r="K9" s="4">
        <v>2.5619999999999998</v>
      </c>
      <c r="L9">
        <v>0</v>
      </c>
      <c r="M9" s="4">
        <v>0</v>
      </c>
      <c r="N9" s="4" t="s">
        <v>46</v>
      </c>
      <c r="O9" s="4" t="s">
        <v>48</v>
      </c>
      <c r="P9" s="4" t="s">
        <v>122</v>
      </c>
      <c r="Q9" s="6">
        <v>0.70137731481481491</v>
      </c>
      <c r="R9" s="4">
        <v>509</v>
      </c>
      <c r="U9" s="4" t="s">
        <v>40</v>
      </c>
      <c r="V9" s="4">
        <v>19605</v>
      </c>
      <c r="W9" s="4">
        <v>20</v>
      </c>
      <c r="AE9" s="4" t="s">
        <v>40</v>
      </c>
      <c r="AF9" s="4">
        <v>4650</v>
      </c>
      <c r="AG9" s="4">
        <v>11.664</v>
      </c>
    </row>
    <row r="10" spans="1:33" x14ac:dyDescent="0.2">
      <c r="A10" s="4">
        <v>9</v>
      </c>
      <c r="B10" s="4">
        <v>3</v>
      </c>
      <c r="C10" s="4" t="s">
        <v>32</v>
      </c>
      <c r="D10" s="4" t="s">
        <v>121</v>
      </c>
      <c r="E10" s="5">
        <v>44818</v>
      </c>
      <c r="F10" s="4">
        <v>0.5</v>
      </c>
      <c r="G10" s="4">
        <v>1.25</v>
      </c>
      <c r="H10" s="4">
        <v>768</v>
      </c>
      <c r="I10" s="4">
        <v>7</v>
      </c>
      <c r="J10">
        <v>2.4870000000000001</v>
      </c>
      <c r="K10" s="4">
        <v>2.4870000000000001</v>
      </c>
      <c r="L10">
        <v>0</v>
      </c>
      <c r="M10" s="4">
        <v>0</v>
      </c>
      <c r="N10" s="4" t="s">
        <v>46</v>
      </c>
      <c r="O10" s="4" t="s">
        <v>122</v>
      </c>
      <c r="P10" s="6">
        <v>0.70468750000000002</v>
      </c>
      <c r="Q10" s="4">
        <v>509</v>
      </c>
      <c r="R10" s="4">
        <v>27</v>
      </c>
      <c r="U10" s="4" t="s">
        <v>40</v>
      </c>
      <c r="V10" s="4">
        <v>19991</v>
      </c>
      <c r="W10" s="4">
        <v>20</v>
      </c>
      <c r="AE10" s="4" t="s">
        <v>40</v>
      </c>
      <c r="AF10" s="4">
        <v>4704</v>
      </c>
      <c r="AG10" s="4">
        <v>11.664</v>
      </c>
    </row>
    <row r="11" spans="1:33" x14ac:dyDescent="0.2">
      <c r="A11" s="4">
        <v>10</v>
      </c>
      <c r="B11" s="4">
        <v>4</v>
      </c>
      <c r="C11" s="4" t="s">
        <v>37</v>
      </c>
      <c r="D11" s="4" t="s">
        <v>121</v>
      </c>
      <c r="E11" s="5">
        <v>44818</v>
      </c>
      <c r="F11" s="4">
        <v>0.5</v>
      </c>
      <c r="G11" s="4">
        <v>1.25</v>
      </c>
      <c r="H11" s="4">
        <v>2502</v>
      </c>
      <c r="I11" s="4">
        <v>137</v>
      </c>
      <c r="J11">
        <v>5.4820000000000002</v>
      </c>
      <c r="K11" s="4">
        <v>5.4820000000000002</v>
      </c>
      <c r="L11">
        <v>0</v>
      </c>
      <c r="M11" s="4">
        <v>0</v>
      </c>
      <c r="N11" s="4" t="s">
        <v>46</v>
      </c>
      <c r="O11" s="4" t="s">
        <v>48</v>
      </c>
      <c r="P11" s="4" t="s">
        <v>122</v>
      </c>
      <c r="Q11" s="6">
        <v>0.71064814814814825</v>
      </c>
      <c r="R11" s="4">
        <v>509</v>
      </c>
      <c r="U11" s="4" t="s">
        <v>41</v>
      </c>
      <c r="V11" s="4">
        <v>38668</v>
      </c>
      <c r="W11" s="4">
        <v>40</v>
      </c>
      <c r="AE11" s="4" t="s">
        <v>41</v>
      </c>
      <c r="AF11" s="4">
        <v>9082</v>
      </c>
      <c r="AG11" s="4">
        <v>23.327999999999999</v>
      </c>
    </row>
    <row r="12" spans="1:33" x14ac:dyDescent="0.2">
      <c r="A12" s="4">
        <v>11</v>
      </c>
      <c r="B12" s="4">
        <v>4</v>
      </c>
      <c r="C12" s="4" t="s">
        <v>37</v>
      </c>
      <c r="D12" s="4" t="s">
        <v>121</v>
      </c>
      <c r="E12" s="5">
        <v>44818</v>
      </c>
      <c r="F12" s="4">
        <v>0.5</v>
      </c>
      <c r="G12" s="4">
        <v>1.25</v>
      </c>
      <c r="H12" s="4">
        <v>2703</v>
      </c>
      <c r="I12" s="4">
        <v>151</v>
      </c>
      <c r="J12">
        <v>5.7510000000000003</v>
      </c>
      <c r="K12" s="4">
        <v>5.7510000000000003</v>
      </c>
      <c r="L12">
        <v>0</v>
      </c>
      <c r="M12" s="4">
        <v>0</v>
      </c>
      <c r="N12" s="4" t="s">
        <v>46</v>
      </c>
      <c r="O12" s="4" t="s">
        <v>48</v>
      </c>
      <c r="P12" s="4" t="s">
        <v>122</v>
      </c>
      <c r="Q12" s="6">
        <v>0.71428240740740734</v>
      </c>
      <c r="R12" s="4">
        <v>509</v>
      </c>
      <c r="U12" s="4" t="s">
        <v>41</v>
      </c>
      <c r="V12" s="4">
        <v>37073</v>
      </c>
      <c r="W12" s="4">
        <v>40</v>
      </c>
      <c r="AE12" s="4" t="s">
        <v>41</v>
      </c>
      <c r="AF12" s="4">
        <v>8503</v>
      </c>
      <c r="AG12" s="4">
        <v>23.327999999999999</v>
      </c>
    </row>
    <row r="13" spans="1:33" x14ac:dyDescent="0.2">
      <c r="A13" s="4">
        <v>12</v>
      </c>
      <c r="B13" s="4">
        <v>4</v>
      </c>
      <c r="C13" s="4" t="s">
        <v>37</v>
      </c>
      <c r="D13" s="4" t="s">
        <v>121</v>
      </c>
      <c r="E13" s="5">
        <v>44818</v>
      </c>
      <c r="F13" s="4">
        <v>0.5</v>
      </c>
      <c r="G13" s="4">
        <v>1.25</v>
      </c>
      <c r="H13" s="4">
        <v>2433</v>
      </c>
      <c r="I13" s="4">
        <v>122</v>
      </c>
      <c r="J13">
        <v>5.39</v>
      </c>
      <c r="K13" s="4">
        <v>5.39</v>
      </c>
      <c r="L13">
        <v>0</v>
      </c>
      <c r="M13" s="4">
        <v>0</v>
      </c>
      <c r="N13" s="4" t="s">
        <v>46</v>
      </c>
      <c r="O13" s="4" t="s">
        <v>48</v>
      </c>
      <c r="P13" s="4" t="s">
        <v>122</v>
      </c>
      <c r="Q13" s="6">
        <v>0.71833333333333327</v>
      </c>
      <c r="R13" s="4">
        <v>509</v>
      </c>
      <c r="U13" s="4" t="s">
        <v>41</v>
      </c>
      <c r="V13" s="4">
        <v>37744</v>
      </c>
      <c r="W13" s="4">
        <v>40</v>
      </c>
      <c r="AE13" s="4" t="s">
        <v>41</v>
      </c>
      <c r="AF13" s="4">
        <v>8638</v>
      </c>
      <c r="AG13" s="4">
        <v>23.327999999999999</v>
      </c>
    </row>
    <row r="14" spans="1:33" x14ac:dyDescent="0.2">
      <c r="A14" s="4">
        <v>13</v>
      </c>
      <c r="B14" s="4">
        <v>5</v>
      </c>
      <c r="C14" s="4" t="s">
        <v>38</v>
      </c>
      <c r="D14" s="4" t="s">
        <v>121</v>
      </c>
      <c r="E14" s="5">
        <v>44818</v>
      </c>
      <c r="F14" s="4">
        <v>0.5</v>
      </c>
      <c r="G14" s="4">
        <v>1.25</v>
      </c>
      <c r="H14" s="4">
        <v>6902</v>
      </c>
      <c r="I14" s="4">
        <v>1622</v>
      </c>
      <c r="J14">
        <v>5</v>
      </c>
      <c r="K14" s="4">
        <v>5</v>
      </c>
      <c r="L14">
        <v>2.9119999999999999</v>
      </c>
      <c r="M14" s="4">
        <v>2.9119999999999999</v>
      </c>
      <c r="N14" s="4"/>
      <c r="O14" s="4" t="s">
        <v>122</v>
      </c>
      <c r="P14" s="6">
        <v>0.72491898148148148</v>
      </c>
      <c r="Q14" s="4">
        <v>2546</v>
      </c>
      <c r="R14" s="4">
        <v>137</v>
      </c>
      <c r="U14" s="4" t="s">
        <v>42</v>
      </c>
      <c r="V14" s="4">
        <v>189399</v>
      </c>
      <c r="W14" s="4">
        <v>200</v>
      </c>
      <c r="AE14" s="4" t="s">
        <v>42</v>
      </c>
      <c r="AF14" s="4">
        <v>30737</v>
      </c>
      <c r="AG14" s="4">
        <v>116.624</v>
      </c>
    </row>
    <row r="15" spans="1:33" x14ac:dyDescent="0.2">
      <c r="A15" s="4">
        <v>14</v>
      </c>
      <c r="B15" s="4">
        <v>5</v>
      </c>
      <c r="C15" s="4" t="s">
        <v>38</v>
      </c>
      <c r="D15" s="4" t="s">
        <v>121</v>
      </c>
      <c r="E15" s="5">
        <v>44818</v>
      </c>
      <c r="F15" s="4">
        <v>0.5</v>
      </c>
      <c r="G15" s="4">
        <v>1.25</v>
      </c>
      <c r="H15" s="4">
        <v>5863</v>
      </c>
      <c r="I15" s="4">
        <v>1264</v>
      </c>
      <c r="J15">
        <v>5</v>
      </c>
      <c r="K15" s="4">
        <v>5</v>
      </c>
      <c r="L15">
        <v>2.9119999999999999</v>
      </c>
      <c r="M15" s="4">
        <v>2.9119999999999999</v>
      </c>
      <c r="N15" s="4"/>
      <c r="O15" s="4" t="s">
        <v>122</v>
      </c>
      <c r="P15" s="6">
        <v>0.72787037037037028</v>
      </c>
      <c r="Q15" s="4">
        <v>2546</v>
      </c>
      <c r="R15" s="4">
        <v>137</v>
      </c>
      <c r="U15" s="4" t="s">
        <v>42</v>
      </c>
      <c r="V15" s="4">
        <v>186624</v>
      </c>
      <c r="W15" s="4">
        <v>200</v>
      </c>
      <c r="AE15" s="4" t="s">
        <v>42</v>
      </c>
      <c r="AF15" s="4">
        <v>29142</v>
      </c>
      <c r="AG15" s="4">
        <v>116.624</v>
      </c>
    </row>
    <row r="16" spans="1:33" x14ac:dyDescent="0.2">
      <c r="A16" s="4">
        <v>15</v>
      </c>
      <c r="B16" s="4">
        <v>5</v>
      </c>
      <c r="C16" s="4" t="s">
        <v>38</v>
      </c>
      <c r="D16" s="4" t="s">
        <v>121</v>
      </c>
      <c r="E16" s="5">
        <v>44818</v>
      </c>
      <c r="F16" s="4">
        <v>0.5</v>
      </c>
      <c r="G16" s="4">
        <v>1.25</v>
      </c>
      <c r="H16" s="4">
        <v>5838</v>
      </c>
      <c r="I16" s="4">
        <v>1192</v>
      </c>
      <c r="J16">
        <v>5</v>
      </c>
      <c r="K16" s="4">
        <v>5</v>
      </c>
      <c r="L16">
        <v>2.9119999999999999</v>
      </c>
      <c r="M16" s="4">
        <v>2.9119999999999999</v>
      </c>
      <c r="N16" s="4"/>
      <c r="O16" s="4" t="s">
        <v>122</v>
      </c>
      <c r="P16" s="6">
        <v>0.7311805555555555</v>
      </c>
      <c r="Q16" s="4">
        <v>2546</v>
      </c>
      <c r="R16" s="4">
        <v>137</v>
      </c>
      <c r="U16" s="4" t="s">
        <v>42</v>
      </c>
      <c r="V16" s="4">
        <v>188900</v>
      </c>
      <c r="W16" s="4">
        <v>200</v>
      </c>
      <c r="AE16" s="4" t="s">
        <v>42</v>
      </c>
      <c r="AF16" s="4">
        <v>30637</v>
      </c>
      <c r="AG16" s="4">
        <v>116.624</v>
      </c>
    </row>
    <row r="17" spans="1:18" x14ac:dyDescent="0.2">
      <c r="A17" s="4">
        <v>16</v>
      </c>
      <c r="B17" s="4">
        <v>6</v>
      </c>
      <c r="C17" s="4" t="s">
        <v>39</v>
      </c>
      <c r="D17" s="4" t="s">
        <v>121</v>
      </c>
      <c r="E17" s="5">
        <v>44818</v>
      </c>
      <c r="F17" s="4">
        <v>0.5</v>
      </c>
      <c r="G17" s="4">
        <v>1.25</v>
      </c>
      <c r="H17" s="4">
        <v>10656</v>
      </c>
      <c r="I17" s="4">
        <v>2677</v>
      </c>
      <c r="J17">
        <v>10</v>
      </c>
      <c r="K17" s="4">
        <v>10</v>
      </c>
      <c r="L17">
        <v>5.8319999999999999</v>
      </c>
      <c r="M17" s="4">
        <v>5.8319999999999999</v>
      </c>
      <c r="N17" s="4"/>
      <c r="O17" s="4" t="s">
        <v>122</v>
      </c>
      <c r="P17" s="6">
        <v>0.73754629629629631</v>
      </c>
      <c r="Q17" s="4">
        <v>2546</v>
      </c>
      <c r="R17" s="4">
        <v>137</v>
      </c>
    </row>
    <row r="18" spans="1:18" x14ac:dyDescent="0.2">
      <c r="A18" s="4">
        <v>17</v>
      </c>
      <c r="B18" s="4">
        <v>6</v>
      </c>
      <c r="C18" s="4" t="s">
        <v>39</v>
      </c>
      <c r="D18" s="4" t="s">
        <v>121</v>
      </c>
      <c r="E18" s="5">
        <v>44818</v>
      </c>
      <c r="F18" s="4">
        <v>0.5</v>
      </c>
      <c r="G18" s="4">
        <v>1.25</v>
      </c>
      <c r="H18" s="4">
        <v>10269</v>
      </c>
      <c r="I18" s="4">
        <v>2399</v>
      </c>
      <c r="J18">
        <v>10</v>
      </c>
      <c r="K18" s="4">
        <v>10</v>
      </c>
      <c r="L18">
        <v>5.8319999999999999</v>
      </c>
      <c r="M18" s="4">
        <v>5.8319999999999999</v>
      </c>
      <c r="N18" s="4"/>
      <c r="O18" s="4" t="s">
        <v>122</v>
      </c>
      <c r="P18" s="6">
        <v>0.74089120370370365</v>
      </c>
      <c r="Q18" s="4">
        <v>2546</v>
      </c>
      <c r="R18" s="4">
        <v>137</v>
      </c>
    </row>
    <row r="19" spans="1:18" x14ac:dyDescent="0.2">
      <c r="A19" s="4">
        <v>18</v>
      </c>
      <c r="B19" s="4">
        <v>6</v>
      </c>
      <c r="C19" s="4" t="s">
        <v>39</v>
      </c>
      <c r="D19" s="4" t="s">
        <v>121</v>
      </c>
      <c r="E19" s="5">
        <v>44818</v>
      </c>
      <c r="F19" s="4">
        <v>0.5</v>
      </c>
      <c r="G19" s="4">
        <v>1.25</v>
      </c>
      <c r="H19" s="4">
        <v>10530</v>
      </c>
      <c r="I19" s="4">
        <v>2396</v>
      </c>
      <c r="J19">
        <v>10</v>
      </c>
      <c r="K19" s="4">
        <v>10</v>
      </c>
      <c r="L19">
        <v>5.8319999999999999</v>
      </c>
      <c r="M19" s="4">
        <v>5.8319999999999999</v>
      </c>
      <c r="N19" s="4"/>
      <c r="O19" s="4" t="s">
        <v>122</v>
      </c>
      <c r="P19" s="6">
        <v>0.7445949074074073</v>
      </c>
      <c r="Q19" s="4">
        <v>2546</v>
      </c>
      <c r="R19" s="4">
        <v>137</v>
      </c>
    </row>
    <row r="20" spans="1:18" x14ac:dyDescent="0.2">
      <c r="A20" s="4">
        <v>19</v>
      </c>
      <c r="B20" s="4">
        <v>7</v>
      </c>
      <c r="C20" s="4" t="s">
        <v>40</v>
      </c>
      <c r="D20" s="4" t="s">
        <v>121</v>
      </c>
      <c r="E20" s="5">
        <v>44818</v>
      </c>
      <c r="F20" s="4">
        <v>0.5</v>
      </c>
      <c r="G20" s="4">
        <v>1.25</v>
      </c>
      <c r="H20" s="4">
        <v>18532</v>
      </c>
      <c r="I20" s="4">
        <v>4492</v>
      </c>
      <c r="J20">
        <v>20</v>
      </c>
      <c r="K20" s="4">
        <v>20</v>
      </c>
      <c r="L20">
        <v>11.664</v>
      </c>
      <c r="M20" s="4">
        <v>11.664</v>
      </c>
      <c r="N20" s="4"/>
      <c r="O20" s="4" t="s">
        <v>122</v>
      </c>
      <c r="P20" s="6">
        <v>0.75141203703703707</v>
      </c>
      <c r="Q20" s="4">
        <v>2546</v>
      </c>
      <c r="R20" s="4">
        <v>137</v>
      </c>
    </row>
    <row r="21" spans="1:18" x14ac:dyDescent="0.2">
      <c r="A21" s="4">
        <v>20</v>
      </c>
      <c r="B21" s="4">
        <v>7</v>
      </c>
      <c r="C21" s="4" t="s">
        <v>40</v>
      </c>
      <c r="D21" s="4" t="s">
        <v>121</v>
      </c>
      <c r="E21" s="5">
        <v>44818</v>
      </c>
      <c r="F21" s="4">
        <v>0.5</v>
      </c>
      <c r="G21" s="4">
        <v>1.25</v>
      </c>
      <c r="H21" s="4">
        <v>19605</v>
      </c>
      <c r="I21" s="4">
        <v>4650</v>
      </c>
      <c r="J21">
        <v>20</v>
      </c>
      <c r="K21" s="4">
        <v>20</v>
      </c>
      <c r="L21">
        <v>11.664</v>
      </c>
      <c r="M21" s="4">
        <v>11.664</v>
      </c>
      <c r="N21" s="4"/>
      <c r="O21" s="4" t="s">
        <v>122</v>
      </c>
      <c r="P21" s="6">
        <v>0.75526620370370379</v>
      </c>
      <c r="Q21" s="4">
        <v>2546</v>
      </c>
      <c r="R21" s="4">
        <v>137</v>
      </c>
    </row>
    <row r="22" spans="1:18" x14ac:dyDescent="0.2">
      <c r="A22" s="4">
        <v>21</v>
      </c>
      <c r="B22" s="4">
        <v>7</v>
      </c>
      <c r="C22" s="4" t="s">
        <v>40</v>
      </c>
      <c r="D22" s="4" t="s">
        <v>121</v>
      </c>
      <c r="E22" s="5">
        <v>44818</v>
      </c>
      <c r="F22" s="4">
        <v>0.5</v>
      </c>
      <c r="G22" s="4">
        <v>1.25</v>
      </c>
      <c r="H22" s="4">
        <v>19991</v>
      </c>
      <c r="I22" s="4">
        <v>4704</v>
      </c>
      <c r="J22">
        <v>20</v>
      </c>
      <c r="K22" s="4">
        <v>20</v>
      </c>
      <c r="L22">
        <v>11.664</v>
      </c>
      <c r="M22" s="4">
        <v>11.664</v>
      </c>
      <c r="N22" s="4"/>
      <c r="O22" s="4" t="s">
        <v>122</v>
      </c>
      <c r="P22" s="6">
        <v>0.7594212962962964</v>
      </c>
      <c r="Q22" s="4">
        <v>2546</v>
      </c>
      <c r="R22" s="4">
        <v>137</v>
      </c>
    </row>
    <row r="23" spans="1:18" x14ac:dyDescent="0.2">
      <c r="A23" s="4">
        <v>22</v>
      </c>
      <c r="B23" s="4">
        <v>8</v>
      </c>
      <c r="C23" s="4" t="s">
        <v>41</v>
      </c>
      <c r="D23" s="4" t="s">
        <v>121</v>
      </c>
      <c r="E23" s="5">
        <v>44818</v>
      </c>
      <c r="F23" s="4">
        <v>0.5</v>
      </c>
      <c r="G23" s="4">
        <v>1.25</v>
      </c>
      <c r="H23" s="4">
        <v>38668</v>
      </c>
      <c r="I23" s="4">
        <v>9082</v>
      </c>
      <c r="J23">
        <v>40</v>
      </c>
      <c r="K23" s="4">
        <v>40</v>
      </c>
      <c r="L23">
        <v>23.327999999999999</v>
      </c>
      <c r="M23" s="4">
        <v>23.327999999999999</v>
      </c>
      <c r="N23" s="4"/>
      <c r="O23" s="4" t="s">
        <v>122</v>
      </c>
      <c r="P23" s="6">
        <v>0.76707175925925919</v>
      </c>
      <c r="Q23" s="4">
        <v>2546</v>
      </c>
      <c r="R23" s="4">
        <v>137</v>
      </c>
    </row>
    <row r="24" spans="1:18" x14ac:dyDescent="0.2">
      <c r="A24" s="4">
        <v>23</v>
      </c>
      <c r="B24" s="4">
        <v>8</v>
      </c>
      <c r="C24" s="4" t="s">
        <v>41</v>
      </c>
      <c r="D24" s="4" t="s">
        <v>121</v>
      </c>
      <c r="E24" s="5">
        <v>44818</v>
      </c>
      <c r="F24" s="4">
        <v>0.5</v>
      </c>
      <c r="G24" s="4">
        <v>1.25</v>
      </c>
      <c r="H24" s="4">
        <v>37073</v>
      </c>
      <c r="I24" s="4">
        <v>8503</v>
      </c>
      <c r="J24">
        <v>40</v>
      </c>
      <c r="K24" s="4">
        <v>40</v>
      </c>
      <c r="L24">
        <v>23.327999999999999</v>
      </c>
      <c r="M24" s="4">
        <v>23.327999999999999</v>
      </c>
      <c r="N24" s="4"/>
      <c r="O24" s="4" t="s">
        <v>122</v>
      </c>
      <c r="P24" s="6">
        <v>0.77157407407407408</v>
      </c>
      <c r="Q24" s="4">
        <v>2546</v>
      </c>
      <c r="R24" s="4">
        <v>137</v>
      </c>
    </row>
    <row r="25" spans="1:18" x14ac:dyDescent="0.2">
      <c r="A25" s="4">
        <v>24</v>
      </c>
      <c r="B25" s="4">
        <v>8</v>
      </c>
      <c r="C25" s="4" t="s">
        <v>41</v>
      </c>
      <c r="D25" s="4" t="s">
        <v>121</v>
      </c>
      <c r="E25" s="5">
        <v>44818</v>
      </c>
      <c r="F25" s="4">
        <v>0.5</v>
      </c>
      <c r="G25" s="4">
        <v>1.25</v>
      </c>
      <c r="H25" s="4">
        <v>37744</v>
      </c>
      <c r="I25" s="4">
        <v>8638</v>
      </c>
      <c r="J25">
        <v>40</v>
      </c>
      <c r="K25" s="4">
        <v>40</v>
      </c>
      <c r="L25">
        <v>23.327999999999999</v>
      </c>
      <c r="M25" s="4">
        <v>23.327999999999999</v>
      </c>
      <c r="N25" s="4"/>
      <c r="O25" s="4" t="s">
        <v>122</v>
      </c>
      <c r="P25" s="6">
        <v>0.77641203703703709</v>
      </c>
      <c r="Q25" s="4">
        <v>2546</v>
      </c>
      <c r="R25" s="4">
        <v>137</v>
      </c>
    </row>
    <row r="26" spans="1:18" x14ac:dyDescent="0.2">
      <c r="A26" s="4">
        <v>25</v>
      </c>
      <c r="B26" s="4">
        <v>9</v>
      </c>
      <c r="C26" s="4" t="s">
        <v>42</v>
      </c>
      <c r="D26" s="4" t="s">
        <v>121</v>
      </c>
      <c r="E26" s="5">
        <v>44818</v>
      </c>
      <c r="F26" s="4">
        <v>0.5</v>
      </c>
      <c r="G26" s="4">
        <v>1.25</v>
      </c>
      <c r="H26" s="4">
        <v>189399</v>
      </c>
      <c r="I26" s="4">
        <v>30737</v>
      </c>
      <c r="J26">
        <v>200</v>
      </c>
      <c r="K26" s="4">
        <v>200</v>
      </c>
      <c r="L26">
        <v>116.624</v>
      </c>
      <c r="M26" s="4">
        <v>116.624</v>
      </c>
      <c r="N26" s="4"/>
      <c r="O26" s="4" t="s">
        <v>122</v>
      </c>
      <c r="P26" s="6">
        <v>0.78312500000000007</v>
      </c>
      <c r="Q26" s="4">
        <v>2546</v>
      </c>
      <c r="R26" s="4">
        <v>137</v>
      </c>
    </row>
    <row r="27" spans="1:18" x14ac:dyDescent="0.2">
      <c r="A27" s="4">
        <v>26</v>
      </c>
      <c r="B27" s="4">
        <v>9</v>
      </c>
      <c r="C27" s="4" t="s">
        <v>42</v>
      </c>
      <c r="D27" s="4" t="s">
        <v>121</v>
      </c>
      <c r="E27" s="5">
        <v>44818</v>
      </c>
      <c r="F27" s="4">
        <v>0.5</v>
      </c>
      <c r="G27" s="4">
        <v>1.25</v>
      </c>
      <c r="H27" s="4">
        <v>186624</v>
      </c>
      <c r="I27" s="4">
        <v>29142</v>
      </c>
      <c r="J27">
        <v>200</v>
      </c>
      <c r="K27" s="4">
        <v>200</v>
      </c>
      <c r="L27">
        <v>116.624</v>
      </c>
      <c r="M27" s="4">
        <v>116.624</v>
      </c>
      <c r="N27" s="4"/>
      <c r="O27" s="4" t="s">
        <v>122</v>
      </c>
      <c r="P27" s="6">
        <v>0.78714120370370377</v>
      </c>
      <c r="Q27" s="4">
        <v>2546</v>
      </c>
      <c r="R27" s="4">
        <v>137</v>
      </c>
    </row>
    <row r="28" spans="1:18" x14ac:dyDescent="0.2">
      <c r="A28" s="4">
        <v>27</v>
      </c>
      <c r="B28" s="4">
        <v>9</v>
      </c>
      <c r="C28" s="4" t="s">
        <v>42</v>
      </c>
      <c r="D28" s="4" t="s">
        <v>121</v>
      </c>
      <c r="E28" s="5">
        <v>44818</v>
      </c>
      <c r="F28" s="4">
        <v>0.5</v>
      </c>
      <c r="G28" s="4">
        <v>1.25</v>
      </c>
      <c r="H28" s="4">
        <v>188900</v>
      </c>
      <c r="I28" s="4">
        <v>30637</v>
      </c>
      <c r="J28">
        <v>200</v>
      </c>
      <c r="K28" s="4">
        <v>200</v>
      </c>
      <c r="L28">
        <v>116.624</v>
      </c>
      <c r="M28" s="4">
        <v>116.624</v>
      </c>
      <c r="N28" s="4"/>
      <c r="O28" s="4" t="s">
        <v>122</v>
      </c>
      <c r="P28" s="6">
        <v>0.79155092592592602</v>
      </c>
      <c r="Q28" s="4">
        <v>2546</v>
      </c>
      <c r="R28" s="4">
        <v>137</v>
      </c>
    </row>
    <row r="29" spans="1:18" x14ac:dyDescent="0.2">
      <c r="A29" s="4">
        <v>28</v>
      </c>
      <c r="B29" s="4">
        <v>10</v>
      </c>
      <c r="C29" s="4" t="s">
        <v>32</v>
      </c>
      <c r="D29" s="4" t="s">
        <v>121</v>
      </c>
      <c r="E29" s="5">
        <v>44818</v>
      </c>
      <c r="F29" s="4">
        <v>0.5</v>
      </c>
      <c r="G29" s="4">
        <v>1.25</v>
      </c>
      <c r="H29" s="4">
        <v>2778</v>
      </c>
      <c r="I29" s="4">
        <v>417</v>
      </c>
      <c r="J29">
        <v>5.1710000000000003</v>
      </c>
      <c r="K29" s="4">
        <v>5.1710000000000003</v>
      </c>
      <c r="L29">
        <v>0.621</v>
      </c>
      <c r="M29" s="4">
        <v>0.621</v>
      </c>
      <c r="N29" s="4" t="s">
        <v>46</v>
      </c>
      <c r="O29" s="4" t="s">
        <v>48</v>
      </c>
      <c r="P29" s="4" t="s">
        <v>122</v>
      </c>
      <c r="Q29" s="6">
        <v>0.79711805555555548</v>
      </c>
      <c r="R29" s="4">
        <v>509</v>
      </c>
    </row>
    <row r="30" spans="1:18" x14ac:dyDescent="0.2">
      <c r="A30" s="4">
        <v>29</v>
      </c>
      <c r="B30" s="4">
        <v>10</v>
      </c>
      <c r="C30" s="4" t="s">
        <v>32</v>
      </c>
      <c r="D30" s="4" t="s">
        <v>121</v>
      </c>
      <c r="E30" s="5">
        <v>44818</v>
      </c>
      <c r="F30" s="4">
        <v>0.5</v>
      </c>
      <c r="G30" s="4">
        <v>1.25</v>
      </c>
      <c r="H30" s="4">
        <v>3546</v>
      </c>
      <c r="I30" s="4">
        <v>602</v>
      </c>
      <c r="J30">
        <v>6.1959999999999997</v>
      </c>
      <c r="K30" s="4">
        <v>6.1959999999999997</v>
      </c>
      <c r="L30">
        <v>1.2589999999999999</v>
      </c>
      <c r="M30" s="4">
        <v>1.2589999999999999</v>
      </c>
      <c r="N30" s="4" t="s">
        <v>46</v>
      </c>
      <c r="O30" s="4" t="s">
        <v>48</v>
      </c>
      <c r="P30" s="4" t="s">
        <v>122</v>
      </c>
      <c r="Q30" s="6">
        <v>0.80003472222222216</v>
      </c>
      <c r="R30" s="4">
        <v>509</v>
      </c>
    </row>
    <row r="31" spans="1:18" x14ac:dyDescent="0.2">
      <c r="A31" s="4">
        <v>30</v>
      </c>
      <c r="B31" s="4">
        <v>10</v>
      </c>
      <c r="C31" s="4" t="s">
        <v>32</v>
      </c>
      <c r="D31" s="4" t="s">
        <v>121</v>
      </c>
      <c r="E31" s="5">
        <v>44818</v>
      </c>
      <c r="F31" s="4">
        <v>0.5</v>
      </c>
      <c r="G31" s="4">
        <v>1.25</v>
      </c>
      <c r="H31" s="4">
        <v>5031</v>
      </c>
      <c r="I31" s="4">
        <v>981</v>
      </c>
      <c r="J31">
        <v>8.1780000000000008</v>
      </c>
      <c r="K31" s="4">
        <v>8.1780000000000008</v>
      </c>
      <c r="L31">
        <v>2.57</v>
      </c>
      <c r="M31" s="4">
        <v>2.57</v>
      </c>
      <c r="N31" s="4" t="s">
        <v>48</v>
      </c>
      <c r="O31" s="4" t="s">
        <v>122</v>
      </c>
      <c r="P31" s="6">
        <v>0.80331018518518515</v>
      </c>
      <c r="Q31" s="4">
        <v>509</v>
      </c>
      <c r="R31" s="4">
        <v>27</v>
      </c>
    </row>
    <row r="32" spans="1:18" x14ac:dyDescent="0.2">
      <c r="A32" s="4">
        <v>31</v>
      </c>
      <c r="B32" s="4">
        <v>11</v>
      </c>
      <c r="C32" s="4" t="s">
        <v>32</v>
      </c>
      <c r="D32" s="4" t="s">
        <v>121</v>
      </c>
      <c r="E32" s="5">
        <v>44818</v>
      </c>
      <c r="F32" s="4">
        <v>0.5</v>
      </c>
      <c r="G32" s="4">
        <v>1.25</v>
      </c>
      <c r="H32" s="4">
        <v>1149</v>
      </c>
      <c r="I32" s="4">
        <v>132</v>
      </c>
      <c r="J32">
        <v>2.996</v>
      </c>
      <c r="K32" s="4">
        <v>2.996</v>
      </c>
      <c r="L32">
        <v>0</v>
      </c>
      <c r="M32" s="4">
        <v>0</v>
      </c>
      <c r="N32" s="4" t="s">
        <v>46</v>
      </c>
      <c r="O32" s="4" t="s">
        <v>48</v>
      </c>
      <c r="P32" s="4" t="s">
        <v>122</v>
      </c>
      <c r="Q32" s="6">
        <v>0.80893518518518526</v>
      </c>
      <c r="R32" s="4">
        <v>509</v>
      </c>
    </row>
    <row r="33" spans="1:18" x14ac:dyDescent="0.2">
      <c r="A33" s="4">
        <v>32</v>
      </c>
      <c r="B33" s="4">
        <v>11</v>
      </c>
      <c r="C33" s="4" t="s">
        <v>32</v>
      </c>
      <c r="D33" s="4" t="s">
        <v>121</v>
      </c>
      <c r="E33" s="5">
        <v>44818</v>
      </c>
      <c r="F33" s="4">
        <v>0.5</v>
      </c>
      <c r="G33" s="4">
        <v>1.25</v>
      </c>
      <c r="H33" s="4">
        <v>1081</v>
      </c>
      <c r="I33" s="4">
        <v>100</v>
      </c>
      <c r="J33">
        <v>2.9049999999999998</v>
      </c>
      <c r="K33" s="4">
        <v>2.9049999999999998</v>
      </c>
      <c r="L33">
        <v>0</v>
      </c>
      <c r="M33" s="4">
        <v>0</v>
      </c>
      <c r="N33" s="4" t="s">
        <v>46</v>
      </c>
      <c r="O33" s="4" t="s">
        <v>48</v>
      </c>
      <c r="P33" s="4" t="s">
        <v>122</v>
      </c>
      <c r="Q33" s="6">
        <v>0.81180555555555556</v>
      </c>
      <c r="R33" s="4">
        <v>509</v>
      </c>
    </row>
    <row r="34" spans="1:18" x14ac:dyDescent="0.2">
      <c r="A34" s="4">
        <v>33</v>
      </c>
      <c r="B34" s="4">
        <v>11</v>
      </c>
      <c r="C34" s="4" t="s">
        <v>32</v>
      </c>
      <c r="D34" s="4" t="s">
        <v>121</v>
      </c>
      <c r="E34" s="5">
        <v>44818</v>
      </c>
      <c r="F34" s="4">
        <v>0.5</v>
      </c>
      <c r="G34" s="4">
        <v>1.25</v>
      </c>
      <c r="H34" s="4">
        <v>1051</v>
      </c>
      <c r="I34" s="4">
        <v>119</v>
      </c>
      <c r="J34">
        <v>2.8639999999999999</v>
      </c>
      <c r="K34" s="4">
        <v>2.8639999999999999</v>
      </c>
      <c r="L34">
        <v>0</v>
      </c>
      <c r="M34" s="4">
        <v>0</v>
      </c>
      <c r="N34" s="4" t="s">
        <v>46</v>
      </c>
      <c r="O34" s="4" t="s">
        <v>48</v>
      </c>
      <c r="P34" s="4" t="s">
        <v>122</v>
      </c>
      <c r="Q34" s="6">
        <v>0.81509259259259259</v>
      </c>
      <c r="R34" s="4">
        <v>509</v>
      </c>
    </row>
    <row r="35" spans="1:18" x14ac:dyDescent="0.2">
      <c r="A35" s="4">
        <v>34</v>
      </c>
      <c r="B35" s="4">
        <v>12</v>
      </c>
      <c r="C35" s="4" t="s">
        <v>32</v>
      </c>
      <c r="D35" s="4" t="s">
        <v>121</v>
      </c>
      <c r="E35" s="5">
        <v>44818</v>
      </c>
      <c r="F35" s="4">
        <v>0.5</v>
      </c>
      <c r="G35" s="4">
        <v>1.25</v>
      </c>
      <c r="H35" s="4">
        <v>1109</v>
      </c>
      <c r="I35" s="4">
        <v>60</v>
      </c>
      <c r="J35">
        <v>2.9420000000000002</v>
      </c>
      <c r="K35" s="4">
        <v>2.9420000000000002</v>
      </c>
      <c r="L35">
        <v>0</v>
      </c>
      <c r="M35" s="4">
        <v>0</v>
      </c>
      <c r="N35" s="4" t="s">
        <v>46</v>
      </c>
      <c r="O35" s="4" t="s">
        <v>48</v>
      </c>
      <c r="P35" s="4" t="s">
        <v>122</v>
      </c>
      <c r="Q35" s="6">
        <v>0.82067129629629632</v>
      </c>
      <c r="R35" s="4">
        <v>509</v>
      </c>
    </row>
    <row r="36" spans="1:18" x14ac:dyDescent="0.2">
      <c r="A36" s="4">
        <v>35</v>
      </c>
      <c r="B36" s="4">
        <v>12</v>
      </c>
      <c r="C36" s="4" t="s">
        <v>32</v>
      </c>
      <c r="D36" s="4" t="s">
        <v>121</v>
      </c>
      <c r="E36" s="5">
        <v>44818</v>
      </c>
      <c r="F36" s="4">
        <v>0.5</v>
      </c>
      <c r="G36" s="4">
        <v>1.25</v>
      </c>
      <c r="H36" s="4">
        <v>1191</v>
      </c>
      <c r="I36" s="4">
        <v>64</v>
      </c>
      <c r="J36">
        <v>3.052</v>
      </c>
      <c r="K36" s="4">
        <v>3.052</v>
      </c>
      <c r="L36">
        <v>0</v>
      </c>
      <c r="M36" s="4">
        <v>0</v>
      </c>
      <c r="N36" s="4" t="s">
        <v>46</v>
      </c>
      <c r="O36" s="4" t="s">
        <v>48</v>
      </c>
      <c r="P36" s="4" t="s">
        <v>122</v>
      </c>
      <c r="Q36" s="6">
        <v>0.82355324074074077</v>
      </c>
      <c r="R36" s="4">
        <v>509</v>
      </c>
    </row>
    <row r="37" spans="1:18" x14ac:dyDescent="0.2">
      <c r="A37" s="4">
        <v>36</v>
      </c>
      <c r="B37" s="4">
        <v>12</v>
      </c>
      <c r="C37" s="4" t="s">
        <v>32</v>
      </c>
      <c r="D37" s="4" t="s">
        <v>121</v>
      </c>
      <c r="E37" s="5">
        <v>44818</v>
      </c>
      <c r="F37" s="4">
        <v>0.5</v>
      </c>
      <c r="G37" s="4">
        <v>1.25</v>
      </c>
      <c r="H37" s="4">
        <v>1204</v>
      </c>
      <c r="I37" s="4">
        <v>57</v>
      </c>
      <c r="J37">
        <v>3.07</v>
      </c>
      <c r="K37" s="4">
        <v>3.07</v>
      </c>
      <c r="L37">
        <v>0</v>
      </c>
      <c r="M37" s="4">
        <v>0</v>
      </c>
      <c r="N37" s="4" t="s">
        <v>46</v>
      </c>
      <c r="O37" s="4" t="s">
        <v>48</v>
      </c>
      <c r="P37" s="4" t="s">
        <v>122</v>
      </c>
      <c r="Q37" s="6">
        <v>0.82688657407407407</v>
      </c>
      <c r="R37" s="4">
        <v>509</v>
      </c>
    </row>
    <row r="38" spans="1:18" x14ac:dyDescent="0.2">
      <c r="A38" s="4">
        <v>37</v>
      </c>
      <c r="B38" s="4">
        <v>13</v>
      </c>
      <c r="C38" s="4" t="s">
        <v>123</v>
      </c>
      <c r="D38" s="4" t="s">
        <v>121</v>
      </c>
      <c r="E38" s="5">
        <v>44818</v>
      </c>
      <c r="F38" s="4">
        <v>0.5</v>
      </c>
      <c r="G38" s="4">
        <v>1.25</v>
      </c>
      <c r="H38" s="4">
        <v>100067</v>
      </c>
      <c r="I38" s="4">
        <v>306</v>
      </c>
      <c r="J38">
        <v>135.05199999999999</v>
      </c>
      <c r="K38" s="4">
        <f>0.0011*H38 - 1.0059</f>
        <v>109.06780000000001</v>
      </c>
      <c r="L38">
        <v>0.23799999999999999</v>
      </c>
      <c r="M38" s="4">
        <f>0.0027*I38-0.7191</f>
        <v>0.10710000000000008</v>
      </c>
      <c r="N38" s="4" t="s">
        <v>48</v>
      </c>
      <c r="O38" s="4" t="s">
        <v>122</v>
      </c>
      <c r="P38" s="6">
        <v>0.83246527777777779</v>
      </c>
      <c r="Q38" s="4">
        <v>509</v>
      </c>
      <c r="R38" s="4">
        <v>27</v>
      </c>
    </row>
    <row r="39" spans="1:18" x14ac:dyDescent="0.2">
      <c r="A39" s="4">
        <v>38</v>
      </c>
      <c r="B39" s="4">
        <v>13</v>
      </c>
      <c r="C39" s="4" t="s">
        <v>123</v>
      </c>
      <c r="D39" s="4" t="s">
        <v>121</v>
      </c>
      <c r="E39" s="5">
        <v>44818</v>
      </c>
      <c r="F39" s="4">
        <v>0.5</v>
      </c>
      <c r="G39" s="4">
        <v>1.25</v>
      </c>
      <c r="H39" s="4">
        <v>102569</v>
      </c>
      <c r="I39" s="4">
        <v>265</v>
      </c>
      <c r="J39">
        <v>138.393</v>
      </c>
      <c r="K39" s="4">
        <f t="shared" ref="K39:K55" si="0">0.0011*H39 - 1.0059</f>
        <v>111.82000000000001</v>
      </c>
      <c r="L39">
        <v>9.7000000000000003E-2</v>
      </c>
      <c r="M39" s="4">
        <f t="shared" ref="M39:M55" si="1">0.0027*I39-0.7191</f>
        <v>-3.5999999999999366E-3</v>
      </c>
      <c r="N39" s="4" t="s">
        <v>48</v>
      </c>
      <c r="O39" s="4" t="s">
        <v>122</v>
      </c>
      <c r="P39" s="6">
        <v>0.83539351851851851</v>
      </c>
      <c r="Q39" s="4">
        <v>509</v>
      </c>
      <c r="R39" s="4">
        <v>27</v>
      </c>
    </row>
    <row r="40" spans="1:18" x14ac:dyDescent="0.2">
      <c r="A40" s="4">
        <v>39</v>
      </c>
      <c r="B40" s="4">
        <v>13</v>
      </c>
      <c r="C40" s="4" t="s">
        <v>123</v>
      </c>
      <c r="D40" s="4" t="s">
        <v>121</v>
      </c>
      <c r="E40" s="5">
        <v>44818</v>
      </c>
      <c r="F40" s="4">
        <v>0.5</v>
      </c>
      <c r="G40" s="4">
        <v>1.25</v>
      </c>
      <c r="H40" s="4">
        <v>103054</v>
      </c>
      <c r="I40" s="4">
        <v>254</v>
      </c>
      <c r="J40">
        <v>139.04</v>
      </c>
      <c r="K40" s="4">
        <f t="shared" si="0"/>
        <v>112.35350000000001</v>
      </c>
      <c r="L40">
        <v>5.8999999999999997E-2</v>
      </c>
      <c r="M40" s="4">
        <f t="shared" si="1"/>
        <v>-3.3299999999999885E-2</v>
      </c>
      <c r="N40" s="4" t="s">
        <v>48</v>
      </c>
      <c r="O40" s="4" t="s">
        <v>122</v>
      </c>
      <c r="P40" s="6">
        <v>0.8386689814814815</v>
      </c>
      <c r="Q40" s="4">
        <v>509</v>
      </c>
      <c r="R40" s="4">
        <v>27</v>
      </c>
    </row>
    <row r="41" spans="1:18" x14ac:dyDescent="0.2">
      <c r="A41" s="4">
        <v>40</v>
      </c>
      <c r="B41" s="4">
        <v>14</v>
      </c>
      <c r="C41" s="4" t="s">
        <v>124</v>
      </c>
      <c r="D41" s="4" t="s">
        <v>121</v>
      </c>
      <c r="E41" s="5">
        <v>44818</v>
      </c>
      <c r="F41" s="4">
        <v>0.5</v>
      </c>
      <c r="G41" s="4">
        <v>1.25</v>
      </c>
      <c r="H41" s="4">
        <v>8049</v>
      </c>
      <c r="I41" s="4">
        <v>843</v>
      </c>
      <c r="J41">
        <v>12.207000000000001</v>
      </c>
      <c r="K41" s="4">
        <f t="shared" si="0"/>
        <v>7.8480000000000008</v>
      </c>
      <c r="L41">
        <v>2.0939999999999999</v>
      </c>
      <c r="M41" s="4">
        <f t="shared" si="1"/>
        <v>1.5569999999999999</v>
      </c>
      <c r="N41" s="4" t="s">
        <v>48</v>
      </c>
      <c r="O41" s="4" t="s">
        <v>122</v>
      </c>
      <c r="P41" s="6">
        <v>0.84444444444444444</v>
      </c>
      <c r="Q41" s="4">
        <v>509</v>
      </c>
      <c r="R41" s="4">
        <v>27</v>
      </c>
    </row>
    <row r="42" spans="1:18" x14ac:dyDescent="0.2">
      <c r="A42" s="4">
        <v>41</v>
      </c>
      <c r="B42" s="4">
        <v>14</v>
      </c>
      <c r="C42" s="4" t="s">
        <v>124</v>
      </c>
      <c r="D42" s="4" t="s">
        <v>121</v>
      </c>
      <c r="E42" s="5">
        <v>44818</v>
      </c>
      <c r="F42" s="4">
        <v>0.5</v>
      </c>
      <c r="G42" s="4">
        <v>1.25</v>
      </c>
      <c r="H42" s="4">
        <v>7184</v>
      </c>
      <c r="I42" s="4">
        <v>721</v>
      </c>
      <c r="J42">
        <v>11.053000000000001</v>
      </c>
      <c r="K42" s="4">
        <f t="shared" si="0"/>
        <v>6.8964999999999996</v>
      </c>
      <c r="L42">
        <v>1.67</v>
      </c>
      <c r="M42" s="4">
        <f t="shared" si="1"/>
        <v>1.2276000000000002</v>
      </c>
      <c r="N42" s="4" t="s">
        <v>48</v>
      </c>
      <c r="O42" s="4" t="s">
        <v>122</v>
      </c>
      <c r="P42" s="6">
        <v>0.84731481481481474</v>
      </c>
      <c r="Q42" s="4">
        <v>509</v>
      </c>
      <c r="R42" s="4">
        <v>27</v>
      </c>
    </row>
    <row r="43" spans="1:18" x14ac:dyDescent="0.2">
      <c r="A43" s="4">
        <v>42</v>
      </c>
      <c r="B43" s="4">
        <v>14</v>
      </c>
      <c r="C43" s="4" t="s">
        <v>124</v>
      </c>
      <c r="D43" s="4" t="s">
        <v>121</v>
      </c>
      <c r="E43" s="5">
        <v>44818</v>
      </c>
      <c r="F43" s="4">
        <v>0.5</v>
      </c>
      <c r="G43" s="4">
        <v>1.25</v>
      </c>
      <c r="H43" s="4">
        <v>7279</v>
      </c>
      <c r="I43" s="4">
        <v>695</v>
      </c>
      <c r="J43">
        <v>11.18</v>
      </c>
      <c r="K43" s="4">
        <f t="shared" si="0"/>
        <v>7.0009999999999994</v>
      </c>
      <c r="L43">
        <v>1.5820000000000001</v>
      </c>
      <c r="M43" s="4">
        <f t="shared" si="1"/>
        <v>1.1574</v>
      </c>
      <c r="N43" s="4" t="s">
        <v>48</v>
      </c>
      <c r="O43" s="4" t="s">
        <v>122</v>
      </c>
      <c r="P43" s="6">
        <v>0.85064814814814815</v>
      </c>
      <c r="Q43" s="4">
        <v>509</v>
      </c>
      <c r="R43" s="4">
        <v>27</v>
      </c>
    </row>
    <row r="44" spans="1:18" x14ac:dyDescent="0.2">
      <c r="A44" s="4">
        <v>43</v>
      </c>
      <c r="B44" s="4">
        <v>15</v>
      </c>
      <c r="C44" s="4" t="s">
        <v>125</v>
      </c>
      <c r="D44" s="4" t="s">
        <v>121</v>
      </c>
      <c r="E44" s="5">
        <v>44818</v>
      </c>
      <c r="F44" s="4">
        <v>0.5</v>
      </c>
      <c r="G44" s="4">
        <v>1.25</v>
      </c>
      <c r="H44" s="4">
        <v>6684</v>
      </c>
      <c r="I44" s="4">
        <v>746</v>
      </c>
      <c r="J44">
        <v>10.385</v>
      </c>
      <c r="K44" s="4">
        <f t="shared" si="0"/>
        <v>6.3465000000000007</v>
      </c>
      <c r="L44">
        <v>1.7569999999999999</v>
      </c>
      <c r="M44" s="4">
        <f t="shared" si="1"/>
        <v>1.2951000000000001</v>
      </c>
      <c r="N44" s="4" t="s">
        <v>48</v>
      </c>
      <c r="O44" s="4" t="s">
        <v>122</v>
      </c>
      <c r="P44" s="6">
        <v>0.8563425925925926</v>
      </c>
      <c r="Q44" s="4">
        <v>509</v>
      </c>
      <c r="R44" s="4">
        <v>27</v>
      </c>
    </row>
    <row r="45" spans="1:18" x14ac:dyDescent="0.2">
      <c r="A45" s="4">
        <v>44</v>
      </c>
      <c r="B45" s="4">
        <v>15</v>
      </c>
      <c r="C45" s="4" t="s">
        <v>125</v>
      </c>
      <c r="D45" s="4" t="s">
        <v>121</v>
      </c>
      <c r="E45" s="5">
        <v>44818</v>
      </c>
      <c r="F45" s="4">
        <v>0.5</v>
      </c>
      <c r="G45" s="4">
        <v>1.25</v>
      </c>
      <c r="H45" s="4">
        <v>6697</v>
      </c>
      <c r="I45" s="4">
        <v>672</v>
      </c>
      <c r="J45">
        <v>10.403</v>
      </c>
      <c r="K45" s="4">
        <f t="shared" si="0"/>
        <v>6.3608000000000011</v>
      </c>
      <c r="L45">
        <v>1.5029999999999999</v>
      </c>
      <c r="M45" s="4">
        <f t="shared" si="1"/>
        <v>1.0952999999999999</v>
      </c>
      <c r="N45" s="4" t="s">
        <v>48</v>
      </c>
      <c r="O45" s="4" t="s">
        <v>122</v>
      </c>
      <c r="P45" s="6">
        <v>0.85929398148148151</v>
      </c>
      <c r="Q45" s="4">
        <v>509</v>
      </c>
      <c r="R45" s="4">
        <v>27</v>
      </c>
    </row>
    <row r="46" spans="1:18" x14ac:dyDescent="0.2">
      <c r="A46" s="4">
        <v>45</v>
      </c>
      <c r="B46" s="4">
        <v>15</v>
      </c>
      <c r="C46" s="4" t="s">
        <v>125</v>
      </c>
      <c r="D46" s="4" t="s">
        <v>121</v>
      </c>
      <c r="E46" s="5">
        <v>44818</v>
      </c>
      <c r="F46" s="4">
        <v>0.5</v>
      </c>
      <c r="G46" s="4">
        <v>1.25</v>
      </c>
      <c r="H46" s="4">
        <v>6748</v>
      </c>
      <c r="I46" s="4">
        <v>628</v>
      </c>
      <c r="J46">
        <v>10.471</v>
      </c>
      <c r="K46" s="4">
        <f t="shared" si="0"/>
        <v>6.4169</v>
      </c>
      <c r="L46">
        <v>1.349</v>
      </c>
      <c r="M46" s="4">
        <f t="shared" si="1"/>
        <v>0.97650000000000003</v>
      </c>
      <c r="N46" s="4" t="s">
        <v>48</v>
      </c>
      <c r="O46" s="4" t="s">
        <v>122</v>
      </c>
      <c r="P46" s="6">
        <v>0.8627083333333333</v>
      </c>
      <c r="Q46" s="4">
        <v>509</v>
      </c>
      <c r="R46" s="4">
        <v>27</v>
      </c>
    </row>
    <row r="47" spans="1:18" x14ac:dyDescent="0.2">
      <c r="A47" s="4">
        <v>46</v>
      </c>
      <c r="B47" s="4">
        <v>16</v>
      </c>
      <c r="C47" s="4" t="s">
        <v>126</v>
      </c>
      <c r="D47" s="4" t="s">
        <v>121</v>
      </c>
      <c r="E47" s="5">
        <v>44818</v>
      </c>
      <c r="F47" s="4">
        <v>0.5</v>
      </c>
      <c r="G47" s="4">
        <v>1.25</v>
      </c>
      <c r="H47" s="4">
        <v>6589</v>
      </c>
      <c r="I47" s="4">
        <v>617</v>
      </c>
      <c r="J47">
        <v>10.257999999999999</v>
      </c>
      <c r="K47" s="4">
        <f t="shared" si="0"/>
        <v>6.2420000000000009</v>
      </c>
      <c r="L47">
        <v>1.3109999999999999</v>
      </c>
      <c r="M47" s="4">
        <f t="shared" si="1"/>
        <v>0.9468000000000002</v>
      </c>
      <c r="N47" s="4" t="s">
        <v>48</v>
      </c>
      <c r="O47" s="4" t="s">
        <v>122</v>
      </c>
      <c r="P47" s="6">
        <v>0.86849537037037028</v>
      </c>
      <c r="Q47" s="4">
        <v>509</v>
      </c>
      <c r="R47" s="4">
        <v>27</v>
      </c>
    </row>
    <row r="48" spans="1:18" x14ac:dyDescent="0.2">
      <c r="A48" s="4">
        <v>47</v>
      </c>
      <c r="B48" s="4">
        <v>16</v>
      </c>
      <c r="C48" s="4" t="s">
        <v>126</v>
      </c>
      <c r="D48" s="4" t="s">
        <v>121</v>
      </c>
      <c r="E48" s="5">
        <v>44818</v>
      </c>
      <c r="F48" s="4">
        <v>0.5</v>
      </c>
      <c r="G48" s="4">
        <v>1.25</v>
      </c>
      <c r="H48" s="4">
        <v>6422</v>
      </c>
      <c r="I48" s="4">
        <v>540</v>
      </c>
      <c r="J48">
        <v>10.035</v>
      </c>
      <c r="K48" s="4">
        <f t="shared" si="0"/>
        <v>6.0583000000000009</v>
      </c>
      <c r="L48">
        <v>1.0449999999999999</v>
      </c>
      <c r="M48" s="4">
        <f t="shared" si="1"/>
        <v>0.73890000000000022</v>
      </c>
      <c r="N48" s="4" t="s">
        <v>48</v>
      </c>
      <c r="O48" s="4" t="s">
        <v>122</v>
      </c>
      <c r="P48" s="6">
        <v>0.8715046296296296</v>
      </c>
      <c r="Q48" s="4">
        <v>509</v>
      </c>
      <c r="R48" s="4">
        <v>27</v>
      </c>
    </row>
    <row r="49" spans="1:18" x14ac:dyDescent="0.2">
      <c r="A49" s="4">
        <v>48</v>
      </c>
      <c r="B49" s="4">
        <v>16</v>
      </c>
      <c r="C49" s="4" t="s">
        <v>126</v>
      </c>
      <c r="D49" s="4" t="s">
        <v>121</v>
      </c>
      <c r="E49" s="5">
        <v>44818</v>
      </c>
      <c r="F49" s="4">
        <v>0.5</v>
      </c>
      <c r="G49" s="4">
        <v>1.25</v>
      </c>
      <c r="H49" s="4">
        <v>6448</v>
      </c>
      <c r="I49" s="4">
        <v>537</v>
      </c>
      <c r="J49">
        <v>10.07</v>
      </c>
      <c r="K49" s="4">
        <f t="shared" si="0"/>
        <v>6.0869</v>
      </c>
      <c r="L49">
        <v>1.036</v>
      </c>
      <c r="M49" s="4">
        <f t="shared" si="1"/>
        <v>0.73080000000000001</v>
      </c>
      <c r="N49" s="4" t="s">
        <v>48</v>
      </c>
      <c r="O49" s="4" t="s">
        <v>122</v>
      </c>
      <c r="P49" s="6">
        <v>0.87487268518518524</v>
      </c>
      <c r="Q49" s="4">
        <v>509</v>
      </c>
      <c r="R49" s="4">
        <v>27</v>
      </c>
    </row>
    <row r="50" spans="1:18" x14ac:dyDescent="0.2">
      <c r="A50" s="4">
        <v>49</v>
      </c>
      <c r="B50" s="4">
        <v>17</v>
      </c>
      <c r="C50" s="4" t="s">
        <v>127</v>
      </c>
      <c r="D50" s="4" t="s">
        <v>121</v>
      </c>
      <c r="E50" s="5">
        <v>44818</v>
      </c>
      <c r="F50" s="4">
        <v>0.5</v>
      </c>
      <c r="G50" s="4">
        <v>1.25</v>
      </c>
      <c r="H50" s="4">
        <v>6727</v>
      </c>
      <c r="I50" s="4">
        <v>415</v>
      </c>
      <c r="J50">
        <v>10.442</v>
      </c>
      <c r="K50" s="4">
        <f t="shared" si="0"/>
        <v>6.3938000000000006</v>
      </c>
      <c r="L50">
        <v>0.61299999999999999</v>
      </c>
      <c r="M50" s="4">
        <f t="shared" si="1"/>
        <v>0.40140000000000009</v>
      </c>
      <c r="N50" s="4" t="s">
        <v>48</v>
      </c>
      <c r="O50" s="4" t="s">
        <v>122</v>
      </c>
      <c r="P50" s="6">
        <v>0.88074074074074071</v>
      </c>
      <c r="Q50" s="4">
        <v>509</v>
      </c>
      <c r="R50" s="4">
        <v>27</v>
      </c>
    </row>
    <row r="51" spans="1:18" x14ac:dyDescent="0.2">
      <c r="A51" s="4">
        <v>50</v>
      </c>
      <c r="B51" s="4">
        <v>17</v>
      </c>
      <c r="C51" s="4" t="s">
        <v>127</v>
      </c>
      <c r="D51" s="4" t="s">
        <v>121</v>
      </c>
      <c r="E51" s="5">
        <v>44818</v>
      </c>
      <c r="F51" s="4">
        <v>0.5</v>
      </c>
      <c r="G51" s="4">
        <v>1.25</v>
      </c>
      <c r="H51" s="4">
        <v>6569</v>
      </c>
      <c r="I51" s="4">
        <v>393</v>
      </c>
      <c r="J51">
        <v>10.231</v>
      </c>
      <c r="K51" s="4">
        <f t="shared" si="0"/>
        <v>6.2200000000000006</v>
      </c>
      <c r="L51">
        <v>0.53900000000000003</v>
      </c>
      <c r="M51" s="4">
        <f t="shared" si="1"/>
        <v>0.34200000000000019</v>
      </c>
      <c r="N51" s="4" t="s">
        <v>48</v>
      </c>
      <c r="O51" s="4" t="s">
        <v>122</v>
      </c>
      <c r="P51" s="6">
        <v>0.88373842592592589</v>
      </c>
      <c r="Q51" s="4">
        <v>509</v>
      </c>
      <c r="R51" s="4">
        <v>27</v>
      </c>
    </row>
    <row r="52" spans="1:18" x14ac:dyDescent="0.2">
      <c r="A52" s="4">
        <v>51</v>
      </c>
      <c r="B52" s="4">
        <v>17</v>
      </c>
      <c r="C52" s="4" t="s">
        <v>127</v>
      </c>
      <c r="D52" s="4" t="s">
        <v>121</v>
      </c>
      <c r="E52" s="5">
        <v>44818</v>
      </c>
      <c r="F52" s="4">
        <v>0.5</v>
      </c>
      <c r="G52" s="4">
        <v>1.25</v>
      </c>
      <c r="H52" s="4">
        <v>6681</v>
      </c>
      <c r="I52" s="4">
        <v>351</v>
      </c>
      <c r="J52">
        <v>10.381</v>
      </c>
      <c r="K52" s="4">
        <f t="shared" si="0"/>
        <v>6.3432000000000013</v>
      </c>
      <c r="L52">
        <v>0.39400000000000002</v>
      </c>
      <c r="M52" s="4">
        <f t="shared" si="1"/>
        <v>0.22860000000000014</v>
      </c>
      <c r="N52" s="4" t="s">
        <v>48</v>
      </c>
      <c r="O52" s="4" t="s">
        <v>122</v>
      </c>
      <c r="P52" s="6">
        <v>0.88716435185185183</v>
      </c>
      <c r="Q52" s="4">
        <v>509</v>
      </c>
      <c r="R52" s="4">
        <v>27</v>
      </c>
    </row>
    <row r="53" spans="1:18" x14ac:dyDescent="0.2">
      <c r="A53" s="4">
        <v>52</v>
      </c>
      <c r="B53" s="4">
        <v>18</v>
      </c>
      <c r="C53" s="4" t="s">
        <v>128</v>
      </c>
      <c r="D53" s="4" t="s">
        <v>121</v>
      </c>
      <c r="E53" s="5">
        <v>44818</v>
      </c>
      <c r="F53" s="4">
        <v>0.5</v>
      </c>
      <c r="G53" s="4">
        <v>1.25</v>
      </c>
      <c r="H53" s="4">
        <v>8281</v>
      </c>
      <c r="I53" s="4">
        <v>786</v>
      </c>
      <c r="J53">
        <v>12.516999999999999</v>
      </c>
      <c r="K53" s="4">
        <f t="shared" si="0"/>
        <v>8.1031999999999993</v>
      </c>
      <c r="L53">
        <v>1.8959999999999999</v>
      </c>
      <c r="M53" s="4">
        <f t="shared" si="1"/>
        <v>1.4031000000000002</v>
      </c>
      <c r="N53" s="4" t="s">
        <v>48</v>
      </c>
      <c r="O53" s="4" t="s">
        <v>122</v>
      </c>
      <c r="P53" s="6">
        <v>0.89315972222222229</v>
      </c>
      <c r="Q53" s="4">
        <v>509</v>
      </c>
      <c r="R53" s="4">
        <v>27</v>
      </c>
    </row>
    <row r="54" spans="1:18" x14ac:dyDescent="0.2">
      <c r="A54" s="4">
        <v>53</v>
      </c>
      <c r="B54" s="4">
        <v>18</v>
      </c>
      <c r="C54" s="4" t="s">
        <v>128</v>
      </c>
      <c r="D54" s="4" t="s">
        <v>121</v>
      </c>
      <c r="E54" s="5">
        <v>44818</v>
      </c>
      <c r="F54" s="4">
        <v>0.5</v>
      </c>
      <c r="G54" s="4">
        <v>1.25</v>
      </c>
      <c r="H54" s="4">
        <v>7868</v>
      </c>
      <c r="I54" s="4">
        <v>710</v>
      </c>
      <c r="J54">
        <v>11.965999999999999</v>
      </c>
      <c r="K54" s="4">
        <f t="shared" si="0"/>
        <v>7.6488999999999994</v>
      </c>
      <c r="L54">
        <v>1.635</v>
      </c>
      <c r="M54" s="4">
        <f t="shared" si="1"/>
        <v>1.1979000000000002</v>
      </c>
      <c r="N54" s="4" t="s">
        <v>48</v>
      </c>
      <c r="O54" s="4" t="s">
        <v>122</v>
      </c>
      <c r="P54" s="6">
        <v>0.89626157407407403</v>
      </c>
      <c r="Q54" s="4">
        <v>509</v>
      </c>
      <c r="R54" s="4">
        <v>27</v>
      </c>
    </row>
    <row r="55" spans="1:18" x14ac:dyDescent="0.2">
      <c r="A55" s="4">
        <v>54</v>
      </c>
      <c r="B55" s="4">
        <v>18</v>
      </c>
      <c r="C55" s="4" t="s">
        <v>128</v>
      </c>
      <c r="D55" s="4" t="s">
        <v>121</v>
      </c>
      <c r="E55" s="5">
        <v>44818</v>
      </c>
      <c r="F55" s="4">
        <v>0.5</v>
      </c>
      <c r="G55" s="4">
        <v>1.25</v>
      </c>
      <c r="H55" s="4">
        <v>7978</v>
      </c>
      <c r="I55" s="4">
        <v>674</v>
      </c>
      <c r="J55">
        <v>12.113</v>
      </c>
      <c r="K55" s="4">
        <f t="shared" si="0"/>
        <v>7.7698999999999998</v>
      </c>
      <c r="L55">
        <v>1.5089999999999999</v>
      </c>
      <c r="M55" s="4">
        <f t="shared" si="1"/>
        <v>1.1007000000000002</v>
      </c>
      <c r="N55" s="4" t="s">
        <v>48</v>
      </c>
      <c r="O55" s="4" t="s">
        <v>122</v>
      </c>
      <c r="P55" s="6">
        <v>0.89974537037037028</v>
      </c>
      <c r="Q55" s="4">
        <v>509</v>
      </c>
      <c r="R55" s="4">
        <v>27</v>
      </c>
    </row>
    <row r="56" spans="1:18" x14ac:dyDescent="0.2">
      <c r="A56" s="4">
        <v>55</v>
      </c>
      <c r="B56" s="4">
        <v>19</v>
      </c>
      <c r="C56" s="4" t="s">
        <v>32</v>
      </c>
      <c r="D56" s="4" t="s">
        <v>121</v>
      </c>
      <c r="E56" s="5">
        <v>44818</v>
      </c>
      <c r="F56" s="4">
        <v>0.5</v>
      </c>
      <c r="G56" s="4">
        <v>1.25</v>
      </c>
      <c r="H56" s="4">
        <v>1112</v>
      </c>
      <c r="I56" s="4">
        <v>74</v>
      </c>
      <c r="J56">
        <v>2.9460000000000002</v>
      </c>
      <c r="K56" s="4">
        <v>2.9460000000000002</v>
      </c>
      <c r="L56">
        <v>0</v>
      </c>
      <c r="M56" s="4">
        <v>0</v>
      </c>
      <c r="N56" s="4" t="s">
        <v>46</v>
      </c>
      <c r="O56" s="4" t="s">
        <v>48</v>
      </c>
      <c r="P56" s="4" t="s">
        <v>122</v>
      </c>
      <c r="Q56" s="6">
        <v>0.90538194444444453</v>
      </c>
      <c r="R56" s="4">
        <v>509</v>
      </c>
    </row>
    <row r="57" spans="1:18" x14ac:dyDescent="0.2">
      <c r="A57" s="4">
        <v>56</v>
      </c>
      <c r="B57" s="4">
        <v>19</v>
      </c>
      <c r="C57" s="4" t="s">
        <v>32</v>
      </c>
      <c r="D57" s="4" t="s">
        <v>121</v>
      </c>
      <c r="E57" s="5">
        <v>44818</v>
      </c>
      <c r="F57" s="4">
        <v>0.5</v>
      </c>
      <c r="G57" s="4">
        <v>1.25</v>
      </c>
      <c r="H57" s="4">
        <v>1067</v>
      </c>
      <c r="I57" s="4">
        <v>63</v>
      </c>
      <c r="J57">
        <v>2.8860000000000001</v>
      </c>
      <c r="K57" s="4">
        <v>2.8860000000000001</v>
      </c>
      <c r="L57">
        <v>0</v>
      </c>
      <c r="M57" s="4">
        <v>0</v>
      </c>
      <c r="N57" s="4" t="s">
        <v>46</v>
      </c>
      <c r="O57" s="4" t="s">
        <v>48</v>
      </c>
      <c r="P57" s="4" t="s">
        <v>122</v>
      </c>
      <c r="Q57" s="6">
        <v>0.90825231481481483</v>
      </c>
      <c r="R57" s="4">
        <v>509</v>
      </c>
    </row>
    <row r="58" spans="1:18" x14ac:dyDescent="0.2">
      <c r="A58" s="4">
        <v>57</v>
      </c>
      <c r="B58" s="4">
        <v>19</v>
      </c>
      <c r="C58" s="4" t="s">
        <v>32</v>
      </c>
      <c r="D58" s="4" t="s">
        <v>121</v>
      </c>
      <c r="E58" s="5">
        <v>44818</v>
      </c>
      <c r="F58" s="4">
        <v>0.5</v>
      </c>
      <c r="G58" s="4">
        <v>1.25</v>
      </c>
      <c r="H58" s="4">
        <v>1045</v>
      </c>
      <c r="I58" s="4">
        <v>56</v>
      </c>
      <c r="J58">
        <v>2.8570000000000002</v>
      </c>
      <c r="K58" s="4">
        <v>2.8570000000000002</v>
      </c>
      <c r="L58">
        <v>0</v>
      </c>
      <c r="M58" s="4">
        <v>0</v>
      </c>
      <c r="N58" s="4" t="s">
        <v>46</v>
      </c>
      <c r="O58" s="4" t="s">
        <v>48</v>
      </c>
      <c r="P58" s="4" t="s">
        <v>122</v>
      </c>
      <c r="Q58" s="6">
        <v>0.9115509259259259</v>
      </c>
      <c r="R58" s="4">
        <v>509</v>
      </c>
    </row>
    <row r="59" spans="1:18" x14ac:dyDescent="0.2">
      <c r="A59" s="4">
        <v>58</v>
      </c>
      <c r="B59" s="4">
        <v>20</v>
      </c>
      <c r="C59" s="4" t="s">
        <v>32</v>
      </c>
      <c r="D59" s="4" t="s">
        <v>121</v>
      </c>
      <c r="E59" s="5">
        <v>44818</v>
      </c>
      <c r="F59" s="4">
        <v>0.5</v>
      </c>
      <c r="G59" s="4">
        <v>1.25</v>
      </c>
      <c r="H59" s="4">
        <v>909</v>
      </c>
      <c r="I59" s="4">
        <v>48</v>
      </c>
      <c r="J59">
        <v>2.6749999999999998</v>
      </c>
      <c r="K59" s="4">
        <v>2.6749999999999998</v>
      </c>
      <c r="L59">
        <v>0</v>
      </c>
      <c r="M59" s="4">
        <v>0</v>
      </c>
      <c r="N59" s="4" t="s">
        <v>46</v>
      </c>
      <c r="O59" s="4" t="s">
        <v>48</v>
      </c>
      <c r="P59" s="4" t="s">
        <v>122</v>
      </c>
      <c r="Q59" s="6">
        <v>0.91711805555555559</v>
      </c>
      <c r="R59" s="4">
        <v>509</v>
      </c>
    </row>
    <row r="60" spans="1:18" x14ac:dyDescent="0.2">
      <c r="A60" s="4">
        <v>59</v>
      </c>
      <c r="B60" s="4">
        <v>20</v>
      </c>
      <c r="C60" s="4" t="s">
        <v>32</v>
      </c>
      <c r="D60" s="4" t="s">
        <v>121</v>
      </c>
      <c r="E60" s="5">
        <v>44818</v>
      </c>
      <c r="F60" s="4">
        <v>0.5</v>
      </c>
      <c r="G60" s="4">
        <v>1.25</v>
      </c>
      <c r="H60" s="4">
        <v>992</v>
      </c>
      <c r="I60" s="4">
        <v>65</v>
      </c>
      <c r="J60">
        <v>2.786</v>
      </c>
      <c r="K60" s="4">
        <v>2.786</v>
      </c>
      <c r="L60">
        <v>0</v>
      </c>
      <c r="M60" s="4">
        <v>0</v>
      </c>
      <c r="N60" s="4" t="s">
        <v>46</v>
      </c>
      <c r="O60" s="4" t="s">
        <v>48</v>
      </c>
      <c r="P60" s="4" t="s">
        <v>122</v>
      </c>
      <c r="Q60" s="6">
        <v>0.91999999999999993</v>
      </c>
      <c r="R60" s="4">
        <v>509</v>
      </c>
    </row>
    <row r="61" spans="1:18" x14ac:dyDescent="0.2">
      <c r="A61" s="4">
        <v>60</v>
      </c>
      <c r="B61" s="4">
        <v>20</v>
      </c>
      <c r="C61" s="4" t="s">
        <v>32</v>
      </c>
      <c r="D61" s="4" t="s">
        <v>121</v>
      </c>
      <c r="E61" s="5">
        <v>44818</v>
      </c>
      <c r="F61" s="4">
        <v>0.5</v>
      </c>
      <c r="G61" s="4">
        <v>1.25</v>
      </c>
      <c r="H61" s="4">
        <v>1019</v>
      </c>
      <c r="I61" s="4">
        <v>98</v>
      </c>
      <c r="J61">
        <v>2.823</v>
      </c>
      <c r="K61" s="4">
        <v>2.823</v>
      </c>
      <c r="L61">
        <v>0</v>
      </c>
      <c r="M61" s="4">
        <v>0</v>
      </c>
      <c r="N61" s="4" t="s">
        <v>46</v>
      </c>
      <c r="O61" s="4" t="s">
        <v>48</v>
      </c>
      <c r="P61" s="4" t="s">
        <v>122</v>
      </c>
      <c r="Q61" s="6">
        <v>0.92333333333333334</v>
      </c>
      <c r="R61" s="4">
        <v>509</v>
      </c>
    </row>
    <row r="62" spans="1:18" x14ac:dyDescent="0.2">
      <c r="A62" s="4">
        <v>61</v>
      </c>
      <c r="B62" s="4">
        <v>21</v>
      </c>
      <c r="C62" s="4" t="s">
        <v>32</v>
      </c>
      <c r="D62" s="4" t="s">
        <v>121</v>
      </c>
      <c r="E62" s="5">
        <v>44818</v>
      </c>
      <c r="F62" s="4">
        <v>0.5</v>
      </c>
      <c r="G62" s="4">
        <v>1.25</v>
      </c>
      <c r="H62" s="4">
        <v>1011</v>
      </c>
      <c r="I62" s="4">
        <v>80</v>
      </c>
      <c r="J62">
        <v>2.8119999999999998</v>
      </c>
      <c r="K62" s="4">
        <v>2.8119999999999998</v>
      </c>
      <c r="L62">
        <v>0</v>
      </c>
      <c r="M62" s="4">
        <v>0</v>
      </c>
      <c r="N62" s="4" t="s">
        <v>46</v>
      </c>
      <c r="O62" s="4" t="s">
        <v>48</v>
      </c>
      <c r="P62" s="4" t="s">
        <v>122</v>
      </c>
      <c r="Q62" s="6">
        <v>0.92891203703703706</v>
      </c>
      <c r="R62" s="4">
        <v>509</v>
      </c>
    </row>
    <row r="63" spans="1:18" x14ac:dyDescent="0.2">
      <c r="A63" s="4">
        <v>62</v>
      </c>
      <c r="B63" s="4">
        <v>21</v>
      </c>
      <c r="C63" s="4" t="s">
        <v>32</v>
      </c>
      <c r="D63" s="4" t="s">
        <v>121</v>
      </c>
      <c r="E63" s="5">
        <v>44818</v>
      </c>
      <c r="F63" s="4">
        <v>0.5</v>
      </c>
      <c r="G63" s="4">
        <v>1.25</v>
      </c>
      <c r="H63" s="4">
        <v>1071</v>
      </c>
      <c r="I63" s="4">
        <v>27</v>
      </c>
      <c r="J63">
        <v>2.8919999999999999</v>
      </c>
      <c r="K63" s="4">
        <v>2.8919999999999999</v>
      </c>
      <c r="L63">
        <v>0</v>
      </c>
      <c r="M63" s="4">
        <v>0</v>
      </c>
      <c r="N63" s="4" t="s">
        <v>46</v>
      </c>
      <c r="O63" s="4" t="s">
        <v>48</v>
      </c>
      <c r="P63" s="4" t="s">
        <v>122</v>
      </c>
      <c r="Q63" s="6">
        <v>0.93184027777777778</v>
      </c>
      <c r="R63" s="4">
        <v>509</v>
      </c>
    </row>
    <row r="64" spans="1:18" x14ac:dyDescent="0.2">
      <c r="A64" s="4">
        <v>63</v>
      </c>
      <c r="B64" s="4">
        <v>21</v>
      </c>
      <c r="C64" s="4" t="s">
        <v>32</v>
      </c>
      <c r="D64" s="4" t="s">
        <v>121</v>
      </c>
      <c r="E64" s="5">
        <v>44818</v>
      </c>
      <c r="F64" s="4">
        <v>0.5</v>
      </c>
      <c r="G64" s="4">
        <v>1.25</v>
      </c>
      <c r="H64" s="4">
        <v>1033</v>
      </c>
      <c r="I64" s="4">
        <v>72</v>
      </c>
      <c r="J64">
        <v>2.8410000000000002</v>
      </c>
      <c r="K64" s="4">
        <v>2.8410000000000002</v>
      </c>
      <c r="L64">
        <v>0</v>
      </c>
      <c r="M64" s="4">
        <v>0</v>
      </c>
      <c r="N64" s="4" t="s">
        <v>46</v>
      </c>
      <c r="O64" s="4" t="s">
        <v>48</v>
      </c>
      <c r="P64" s="4" t="s">
        <v>122</v>
      </c>
      <c r="Q64" s="6">
        <v>0.93511574074074078</v>
      </c>
      <c r="R64" s="4">
        <v>509</v>
      </c>
    </row>
    <row r="65" spans="1:18" x14ac:dyDescent="0.2">
      <c r="A65" s="4">
        <v>64</v>
      </c>
      <c r="B65" s="4">
        <v>22</v>
      </c>
      <c r="C65" s="4" t="s">
        <v>129</v>
      </c>
      <c r="D65" s="4" t="s">
        <v>121</v>
      </c>
      <c r="E65" s="5">
        <v>44818</v>
      </c>
      <c r="F65" s="4">
        <v>0.5</v>
      </c>
      <c r="G65" s="4">
        <v>1.25</v>
      </c>
      <c r="H65" s="4">
        <v>7213</v>
      </c>
      <c r="I65" s="4">
        <v>738</v>
      </c>
      <c r="J65">
        <v>11.092000000000001</v>
      </c>
      <c r="K65" s="4">
        <f>0.0011*H65 - 1.0059</f>
        <v>6.9283999999999999</v>
      </c>
      <c r="L65">
        <v>1.73</v>
      </c>
      <c r="M65" s="4">
        <f>0.0027*I65-0.7191</f>
        <v>1.2735000000000003</v>
      </c>
      <c r="N65" s="4" t="s">
        <v>48</v>
      </c>
      <c r="O65" s="4" t="s">
        <v>122</v>
      </c>
      <c r="P65" s="6">
        <v>0.94107638888888889</v>
      </c>
      <c r="Q65" s="4">
        <v>509</v>
      </c>
      <c r="R65" s="4">
        <v>27</v>
      </c>
    </row>
    <row r="66" spans="1:18" x14ac:dyDescent="0.2">
      <c r="A66" s="4">
        <v>65</v>
      </c>
      <c r="B66" s="4">
        <v>22</v>
      </c>
      <c r="C66" s="4" t="s">
        <v>129</v>
      </c>
      <c r="D66" s="4" t="s">
        <v>121</v>
      </c>
      <c r="E66" s="5">
        <v>44818</v>
      </c>
      <c r="F66" s="4">
        <v>0.5</v>
      </c>
      <c r="G66" s="4">
        <v>1.25</v>
      </c>
      <c r="H66" s="4">
        <v>6927</v>
      </c>
      <c r="I66" s="4">
        <v>621</v>
      </c>
      <c r="J66">
        <v>10.709</v>
      </c>
      <c r="K66" s="4">
        <f t="shared" ref="K66:K82" si="2">0.0011*H66 - 1.0059</f>
        <v>6.6138000000000012</v>
      </c>
      <c r="L66">
        <v>1.3280000000000001</v>
      </c>
      <c r="M66" s="4">
        <f t="shared" ref="M66:M82" si="3">0.0027*I66-0.7191</f>
        <v>0.95760000000000012</v>
      </c>
      <c r="N66" s="4" t="s">
        <v>48</v>
      </c>
      <c r="O66" s="4" t="s">
        <v>122</v>
      </c>
      <c r="P66" s="6">
        <v>0.94413194444444448</v>
      </c>
      <c r="Q66" s="4">
        <v>509</v>
      </c>
      <c r="R66" s="4">
        <v>27</v>
      </c>
    </row>
    <row r="67" spans="1:18" x14ac:dyDescent="0.2">
      <c r="A67" s="4">
        <v>66</v>
      </c>
      <c r="B67" s="4">
        <v>22</v>
      </c>
      <c r="C67" s="4" t="s">
        <v>129</v>
      </c>
      <c r="D67" s="4" t="s">
        <v>121</v>
      </c>
      <c r="E67" s="5">
        <v>44818</v>
      </c>
      <c r="F67" s="4">
        <v>0.5</v>
      </c>
      <c r="G67" s="4">
        <v>1.25</v>
      </c>
      <c r="H67" s="4">
        <v>7134</v>
      </c>
      <c r="I67" s="4">
        <v>610</v>
      </c>
      <c r="J67">
        <v>10.986000000000001</v>
      </c>
      <c r="K67" s="4">
        <f t="shared" si="2"/>
        <v>6.8414999999999999</v>
      </c>
      <c r="L67">
        <v>1.29</v>
      </c>
      <c r="M67" s="4">
        <f t="shared" si="3"/>
        <v>0.92790000000000006</v>
      </c>
      <c r="N67" s="4" t="s">
        <v>48</v>
      </c>
      <c r="O67" s="4" t="s">
        <v>122</v>
      </c>
      <c r="P67" s="6">
        <v>0.94766203703703711</v>
      </c>
      <c r="Q67" s="4">
        <v>509</v>
      </c>
      <c r="R67" s="4">
        <v>27</v>
      </c>
    </row>
    <row r="68" spans="1:18" x14ac:dyDescent="0.2">
      <c r="A68" s="4">
        <v>67</v>
      </c>
      <c r="B68" s="4">
        <v>23</v>
      </c>
      <c r="C68" s="4" t="s">
        <v>130</v>
      </c>
      <c r="D68" s="4" t="s">
        <v>121</v>
      </c>
      <c r="E68" s="5">
        <v>44818</v>
      </c>
      <c r="F68" s="4">
        <v>0.5</v>
      </c>
      <c r="G68" s="4">
        <v>1.25</v>
      </c>
      <c r="H68" s="4">
        <v>7804</v>
      </c>
      <c r="I68" s="4">
        <v>691</v>
      </c>
      <c r="J68">
        <v>11.88</v>
      </c>
      <c r="K68" s="4">
        <f t="shared" si="2"/>
        <v>7.5785</v>
      </c>
      <c r="L68">
        <v>1.5680000000000001</v>
      </c>
      <c r="M68" s="4">
        <f t="shared" si="3"/>
        <v>1.1466000000000003</v>
      </c>
      <c r="N68" s="4" t="s">
        <v>48</v>
      </c>
      <c r="O68" s="4" t="s">
        <v>122</v>
      </c>
      <c r="P68" s="6">
        <v>0.95362268518518523</v>
      </c>
      <c r="Q68" s="4">
        <v>509</v>
      </c>
      <c r="R68" s="4">
        <v>27</v>
      </c>
    </row>
    <row r="69" spans="1:18" x14ac:dyDescent="0.2">
      <c r="A69" s="4">
        <v>68</v>
      </c>
      <c r="B69" s="4">
        <v>23</v>
      </c>
      <c r="C69" s="4" t="s">
        <v>130</v>
      </c>
      <c r="D69" s="4" t="s">
        <v>121</v>
      </c>
      <c r="E69" s="5">
        <v>44818</v>
      </c>
      <c r="F69" s="4">
        <v>0.5</v>
      </c>
      <c r="G69" s="4">
        <v>1.25</v>
      </c>
      <c r="H69" s="4">
        <v>7569</v>
      </c>
      <c r="I69" s="4">
        <v>642</v>
      </c>
      <c r="J69">
        <v>11.566000000000001</v>
      </c>
      <c r="K69" s="4">
        <f t="shared" si="2"/>
        <v>7.32</v>
      </c>
      <c r="L69">
        <v>1.3979999999999999</v>
      </c>
      <c r="M69" s="4">
        <f t="shared" si="3"/>
        <v>1.0143</v>
      </c>
      <c r="N69" s="4" t="s">
        <v>48</v>
      </c>
      <c r="O69" s="4" t="s">
        <v>122</v>
      </c>
      <c r="P69" s="6">
        <v>0.95675925925925931</v>
      </c>
      <c r="Q69" s="4">
        <v>509</v>
      </c>
      <c r="R69" s="4">
        <v>27</v>
      </c>
    </row>
    <row r="70" spans="1:18" x14ac:dyDescent="0.2">
      <c r="A70" s="4">
        <v>69</v>
      </c>
      <c r="B70" s="4">
        <v>23</v>
      </c>
      <c r="C70" s="4" t="s">
        <v>130</v>
      </c>
      <c r="D70" s="4" t="s">
        <v>121</v>
      </c>
      <c r="E70" s="5">
        <v>44818</v>
      </c>
      <c r="F70" s="4">
        <v>0.5</v>
      </c>
      <c r="G70" s="4">
        <v>1.25</v>
      </c>
      <c r="H70" s="4">
        <v>7646</v>
      </c>
      <c r="I70" s="4">
        <v>602</v>
      </c>
      <c r="J70">
        <v>11.669</v>
      </c>
      <c r="K70" s="4">
        <f t="shared" si="2"/>
        <v>7.4047000000000001</v>
      </c>
      <c r="L70">
        <v>1.262</v>
      </c>
      <c r="M70" s="4">
        <f t="shared" si="3"/>
        <v>0.90630000000000022</v>
      </c>
      <c r="N70" s="4" t="s">
        <v>48</v>
      </c>
      <c r="O70" s="4" t="s">
        <v>122</v>
      </c>
      <c r="P70" s="6">
        <v>0.9603356481481482</v>
      </c>
      <c r="Q70" s="4">
        <v>509</v>
      </c>
      <c r="R70" s="4">
        <v>27</v>
      </c>
    </row>
    <row r="71" spans="1:18" x14ac:dyDescent="0.2">
      <c r="A71" s="4">
        <v>70</v>
      </c>
      <c r="B71" s="4">
        <v>24</v>
      </c>
      <c r="C71" s="4" t="s">
        <v>131</v>
      </c>
      <c r="D71" s="4" t="s">
        <v>121</v>
      </c>
      <c r="E71" s="5">
        <v>44818</v>
      </c>
      <c r="F71" s="4">
        <v>0.5</v>
      </c>
      <c r="G71" s="4">
        <v>1.25</v>
      </c>
      <c r="H71" s="4">
        <v>7136</v>
      </c>
      <c r="I71" s="4">
        <v>515</v>
      </c>
      <c r="J71">
        <v>10.989000000000001</v>
      </c>
      <c r="K71" s="4">
        <f t="shared" si="2"/>
        <v>6.8437000000000001</v>
      </c>
      <c r="L71">
        <v>0.96</v>
      </c>
      <c r="M71" s="4">
        <f t="shared" si="3"/>
        <v>0.67140000000000011</v>
      </c>
      <c r="N71" s="4" t="s">
        <v>48</v>
      </c>
      <c r="O71" s="4" t="s">
        <v>122</v>
      </c>
      <c r="P71" s="6">
        <v>0.9662384259259259</v>
      </c>
      <c r="Q71" s="4">
        <v>509</v>
      </c>
      <c r="R71" s="4">
        <v>27</v>
      </c>
    </row>
    <row r="72" spans="1:18" x14ac:dyDescent="0.2">
      <c r="A72" s="4">
        <v>71</v>
      </c>
      <c r="B72" s="4">
        <v>24</v>
      </c>
      <c r="C72" s="4" t="s">
        <v>131</v>
      </c>
      <c r="D72" s="4" t="s">
        <v>121</v>
      </c>
      <c r="E72" s="5">
        <v>44818</v>
      </c>
      <c r="F72" s="4">
        <v>0.5</v>
      </c>
      <c r="G72" s="4">
        <v>1.25</v>
      </c>
      <c r="H72" s="4">
        <v>6953</v>
      </c>
      <c r="I72" s="4">
        <v>410</v>
      </c>
      <c r="J72">
        <v>10.744</v>
      </c>
      <c r="K72" s="4">
        <f t="shared" si="2"/>
        <v>6.6424000000000003</v>
      </c>
      <c r="L72">
        <v>0.59599999999999997</v>
      </c>
      <c r="M72" s="4">
        <f t="shared" si="3"/>
        <v>0.38790000000000002</v>
      </c>
      <c r="N72" s="4" t="s">
        <v>48</v>
      </c>
      <c r="O72" s="4" t="s">
        <v>122</v>
      </c>
      <c r="P72" s="6">
        <v>0.96931712962962957</v>
      </c>
      <c r="Q72" s="4">
        <v>509</v>
      </c>
      <c r="R72" s="4">
        <v>27</v>
      </c>
    </row>
    <row r="73" spans="1:18" x14ac:dyDescent="0.2">
      <c r="A73" s="4">
        <v>72</v>
      </c>
      <c r="B73" s="4">
        <v>24</v>
      </c>
      <c r="C73" s="4" t="s">
        <v>131</v>
      </c>
      <c r="D73" s="4" t="s">
        <v>121</v>
      </c>
      <c r="E73" s="5">
        <v>44818</v>
      </c>
      <c r="F73" s="4">
        <v>0.5</v>
      </c>
      <c r="G73" s="4">
        <v>1.25</v>
      </c>
      <c r="H73" s="4">
        <v>6957</v>
      </c>
      <c r="I73" s="4">
        <v>457</v>
      </c>
      <c r="J73">
        <v>10.749000000000001</v>
      </c>
      <c r="K73" s="4">
        <f t="shared" si="2"/>
        <v>6.6468000000000007</v>
      </c>
      <c r="L73">
        <v>0.75800000000000001</v>
      </c>
      <c r="M73" s="4">
        <f t="shared" si="3"/>
        <v>0.51480000000000004</v>
      </c>
      <c r="N73" s="4" t="s">
        <v>48</v>
      </c>
      <c r="O73" s="4" t="s">
        <v>122</v>
      </c>
      <c r="P73" s="6">
        <v>0.97275462962962955</v>
      </c>
      <c r="Q73" s="4">
        <v>509</v>
      </c>
      <c r="R73" s="4">
        <v>27</v>
      </c>
    </row>
    <row r="74" spans="1:18" x14ac:dyDescent="0.2">
      <c r="A74" s="4">
        <v>73</v>
      </c>
      <c r="B74" s="4">
        <v>25</v>
      </c>
      <c r="C74" s="4" t="s">
        <v>132</v>
      </c>
      <c r="D74" s="4" t="s">
        <v>121</v>
      </c>
      <c r="E74" s="5">
        <v>44818</v>
      </c>
      <c r="F74" s="4">
        <v>0.5</v>
      </c>
      <c r="G74" s="4">
        <v>1.25</v>
      </c>
      <c r="H74" s="4">
        <v>7791</v>
      </c>
      <c r="I74" s="4">
        <v>628</v>
      </c>
      <c r="J74">
        <v>11.863</v>
      </c>
      <c r="K74" s="4">
        <f t="shared" si="2"/>
        <v>7.5641999999999996</v>
      </c>
      <c r="L74">
        <v>1.351</v>
      </c>
      <c r="M74" s="4">
        <f t="shared" si="3"/>
        <v>0.97650000000000003</v>
      </c>
      <c r="N74" s="4" t="s">
        <v>48</v>
      </c>
      <c r="O74" s="4" t="s">
        <v>122</v>
      </c>
      <c r="P74" s="6">
        <v>0.97876157407407405</v>
      </c>
      <c r="Q74" s="4">
        <v>509</v>
      </c>
      <c r="R74" s="4">
        <v>27</v>
      </c>
    </row>
    <row r="75" spans="1:18" x14ac:dyDescent="0.2">
      <c r="A75" s="4">
        <v>74</v>
      </c>
      <c r="B75" s="4">
        <v>25</v>
      </c>
      <c r="C75" s="4" t="s">
        <v>132</v>
      </c>
      <c r="D75" s="4" t="s">
        <v>121</v>
      </c>
      <c r="E75" s="5">
        <v>44818</v>
      </c>
      <c r="F75" s="4">
        <v>0.5</v>
      </c>
      <c r="G75" s="4">
        <v>1.25</v>
      </c>
      <c r="H75" s="4">
        <v>7516</v>
      </c>
      <c r="I75" s="4">
        <v>619</v>
      </c>
      <c r="J75">
        <v>11.496</v>
      </c>
      <c r="K75" s="4">
        <f t="shared" si="2"/>
        <v>7.2616999999999994</v>
      </c>
      <c r="L75">
        <v>1.32</v>
      </c>
      <c r="M75" s="4">
        <f t="shared" si="3"/>
        <v>0.95220000000000005</v>
      </c>
      <c r="N75" s="4" t="s">
        <v>48</v>
      </c>
      <c r="O75" s="4" t="s">
        <v>122</v>
      </c>
      <c r="P75" s="6">
        <v>0.98188657407407398</v>
      </c>
      <c r="Q75" s="4">
        <v>509</v>
      </c>
      <c r="R75" s="4">
        <v>27</v>
      </c>
    </row>
    <row r="76" spans="1:18" x14ac:dyDescent="0.2">
      <c r="A76" s="4">
        <v>75</v>
      </c>
      <c r="B76" s="4">
        <v>25</v>
      </c>
      <c r="C76" s="4" t="s">
        <v>132</v>
      </c>
      <c r="D76" s="4" t="s">
        <v>121</v>
      </c>
      <c r="E76" s="5">
        <v>44818</v>
      </c>
      <c r="F76" s="4">
        <v>0.5</v>
      </c>
      <c r="G76" s="4">
        <v>1.25</v>
      </c>
      <c r="H76" s="4">
        <v>7646</v>
      </c>
      <c r="I76" s="4">
        <v>593</v>
      </c>
      <c r="J76">
        <v>11.67</v>
      </c>
      <c r="K76" s="4">
        <f t="shared" si="2"/>
        <v>7.4047000000000001</v>
      </c>
      <c r="L76">
        <v>1.228</v>
      </c>
      <c r="M76" s="4">
        <f t="shared" si="3"/>
        <v>0.88200000000000023</v>
      </c>
      <c r="N76" s="4" t="s">
        <v>48</v>
      </c>
      <c r="O76" s="4" t="s">
        <v>122</v>
      </c>
      <c r="P76" s="6">
        <v>0.9854398148148148</v>
      </c>
      <c r="Q76" s="4">
        <v>509</v>
      </c>
      <c r="R76" s="4">
        <v>27</v>
      </c>
    </row>
    <row r="77" spans="1:18" x14ac:dyDescent="0.2">
      <c r="A77" s="4">
        <v>76</v>
      </c>
      <c r="B77" s="4">
        <v>26</v>
      </c>
      <c r="C77" s="4" t="s">
        <v>133</v>
      </c>
      <c r="D77" s="4" t="s">
        <v>121</v>
      </c>
      <c r="E77" s="5">
        <v>44818</v>
      </c>
      <c r="F77" s="4">
        <v>0.5</v>
      </c>
      <c r="G77" s="4">
        <v>1.25</v>
      </c>
      <c r="H77" s="4">
        <v>6420</v>
      </c>
      <c r="I77" s="4">
        <v>466</v>
      </c>
      <c r="J77">
        <v>10.032999999999999</v>
      </c>
      <c r="K77" s="4">
        <f t="shared" si="2"/>
        <v>6.0561000000000007</v>
      </c>
      <c r="L77">
        <v>0.79200000000000004</v>
      </c>
      <c r="M77" s="4">
        <f t="shared" si="3"/>
        <v>0.53910000000000002</v>
      </c>
      <c r="N77" s="4" t="s">
        <v>48</v>
      </c>
      <c r="O77" s="4" t="s">
        <v>122</v>
      </c>
      <c r="P77" s="6">
        <v>0.99133101851851846</v>
      </c>
      <c r="Q77" s="4">
        <v>509</v>
      </c>
      <c r="R77" s="4">
        <v>27</v>
      </c>
    </row>
    <row r="78" spans="1:18" x14ac:dyDescent="0.2">
      <c r="A78" s="4">
        <v>77</v>
      </c>
      <c r="B78" s="4">
        <v>26</v>
      </c>
      <c r="C78" s="4" t="s">
        <v>133</v>
      </c>
      <c r="D78" s="4" t="s">
        <v>121</v>
      </c>
      <c r="E78" s="5">
        <v>44818</v>
      </c>
      <c r="F78" s="4">
        <v>0.5</v>
      </c>
      <c r="G78" s="4">
        <v>1.25</v>
      </c>
      <c r="H78" s="4">
        <v>6275</v>
      </c>
      <c r="I78" s="4">
        <v>410</v>
      </c>
      <c r="J78">
        <v>9.8390000000000004</v>
      </c>
      <c r="K78" s="4">
        <f t="shared" si="2"/>
        <v>5.8966000000000012</v>
      </c>
      <c r="L78">
        <v>0.59699999999999998</v>
      </c>
      <c r="M78" s="4">
        <f t="shared" si="3"/>
        <v>0.38790000000000002</v>
      </c>
      <c r="N78" s="4" t="s">
        <v>48</v>
      </c>
      <c r="O78" s="4" t="s">
        <v>122</v>
      </c>
      <c r="P78" s="6">
        <v>0.99446759259259254</v>
      </c>
      <c r="Q78" s="4">
        <v>509</v>
      </c>
      <c r="R78" s="4">
        <v>27</v>
      </c>
    </row>
    <row r="79" spans="1:18" x14ac:dyDescent="0.2">
      <c r="A79" s="4">
        <v>78</v>
      </c>
      <c r="B79" s="4">
        <v>26</v>
      </c>
      <c r="C79" s="4" t="s">
        <v>133</v>
      </c>
      <c r="D79" s="4" t="s">
        <v>121</v>
      </c>
      <c r="E79" s="5">
        <v>44818</v>
      </c>
      <c r="F79" s="4">
        <v>0.5</v>
      </c>
      <c r="G79" s="4">
        <v>1.25</v>
      </c>
      <c r="H79" s="4">
        <v>6303</v>
      </c>
      <c r="I79" s="4">
        <v>404</v>
      </c>
      <c r="J79">
        <v>9.8759999999999994</v>
      </c>
      <c r="K79" s="4">
        <f t="shared" si="2"/>
        <v>5.9274000000000004</v>
      </c>
      <c r="L79">
        <v>0.57499999999999996</v>
      </c>
      <c r="M79" s="4">
        <f t="shared" si="3"/>
        <v>0.37170000000000003</v>
      </c>
      <c r="N79" s="4" t="s">
        <v>48</v>
      </c>
      <c r="O79" s="4" t="s">
        <v>122</v>
      </c>
      <c r="P79" s="6">
        <v>0.99795138888888879</v>
      </c>
      <c r="Q79" s="4">
        <v>509</v>
      </c>
      <c r="R79" s="4">
        <v>27</v>
      </c>
    </row>
    <row r="80" spans="1:18" x14ac:dyDescent="0.2">
      <c r="A80" s="4">
        <v>79</v>
      </c>
      <c r="B80" s="4">
        <v>27</v>
      </c>
      <c r="C80" s="4" t="s">
        <v>134</v>
      </c>
      <c r="D80" s="4" t="s">
        <v>121</v>
      </c>
      <c r="E80" s="5">
        <v>44818</v>
      </c>
      <c r="F80" s="4">
        <v>0.5</v>
      </c>
      <c r="G80" s="4">
        <v>1.25</v>
      </c>
      <c r="H80" s="4">
        <v>7001</v>
      </c>
      <c r="I80" s="4">
        <v>562</v>
      </c>
      <c r="J80">
        <v>10.808999999999999</v>
      </c>
      <c r="K80" s="4">
        <f t="shared" si="2"/>
        <v>6.6951999999999998</v>
      </c>
      <c r="L80">
        <v>1.1220000000000001</v>
      </c>
      <c r="M80" s="4">
        <f t="shared" si="3"/>
        <v>0.79830000000000012</v>
      </c>
      <c r="N80" s="4" t="s">
        <v>48</v>
      </c>
      <c r="O80" s="4" t="s">
        <v>135</v>
      </c>
      <c r="P80" s="6">
        <v>4.0277777777777777E-3</v>
      </c>
      <c r="Q80" s="4">
        <v>509</v>
      </c>
      <c r="R80" s="4">
        <v>27</v>
      </c>
    </row>
    <row r="81" spans="1:18" x14ac:dyDescent="0.2">
      <c r="A81" s="4">
        <v>80</v>
      </c>
      <c r="B81" s="4">
        <v>27</v>
      </c>
      <c r="C81" s="4" t="s">
        <v>134</v>
      </c>
      <c r="D81" s="4" t="s">
        <v>121</v>
      </c>
      <c r="E81" s="5">
        <v>44818</v>
      </c>
      <c r="F81" s="4">
        <v>0.5</v>
      </c>
      <c r="G81" s="4">
        <v>1.25</v>
      </c>
      <c r="H81" s="4">
        <v>6656</v>
      </c>
      <c r="I81" s="4">
        <v>459</v>
      </c>
      <c r="J81">
        <v>10.348000000000001</v>
      </c>
      <c r="K81" s="4">
        <f t="shared" si="2"/>
        <v>6.3156999999999996</v>
      </c>
      <c r="L81">
        <v>0.76800000000000002</v>
      </c>
      <c r="M81" s="4">
        <f t="shared" si="3"/>
        <v>0.52020000000000011</v>
      </c>
      <c r="N81" s="4" t="s">
        <v>48</v>
      </c>
      <c r="O81" s="4" t="s">
        <v>135</v>
      </c>
      <c r="P81" s="6">
        <v>7.1180555555555554E-3</v>
      </c>
      <c r="Q81" s="4">
        <v>509</v>
      </c>
      <c r="R81" s="4">
        <v>27</v>
      </c>
    </row>
    <row r="82" spans="1:18" x14ac:dyDescent="0.2">
      <c r="A82" s="4">
        <v>81</v>
      </c>
      <c r="B82" s="4">
        <v>27</v>
      </c>
      <c r="C82" s="4" t="s">
        <v>134</v>
      </c>
      <c r="D82" s="4" t="s">
        <v>121</v>
      </c>
      <c r="E82" s="5">
        <v>44818</v>
      </c>
      <c r="F82" s="4">
        <v>0.5</v>
      </c>
      <c r="G82" s="4">
        <v>1.25</v>
      </c>
      <c r="H82" s="4">
        <v>6895</v>
      </c>
      <c r="I82" s="4">
        <v>487</v>
      </c>
      <c r="J82">
        <v>10.667</v>
      </c>
      <c r="K82" s="4">
        <f t="shared" si="2"/>
        <v>6.5785999999999998</v>
      </c>
      <c r="L82">
        <v>0.86299999999999999</v>
      </c>
      <c r="M82" s="4">
        <f t="shared" si="3"/>
        <v>0.59580000000000022</v>
      </c>
      <c r="N82" s="4" t="s">
        <v>48</v>
      </c>
      <c r="O82" s="4" t="s">
        <v>135</v>
      </c>
      <c r="P82" s="6">
        <v>1.0636574074074074E-2</v>
      </c>
      <c r="Q82" s="4">
        <v>509</v>
      </c>
      <c r="R82" s="4">
        <v>27</v>
      </c>
    </row>
    <row r="83" spans="1:18" x14ac:dyDescent="0.2">
      <c r="A83" s="4">
        <v>82</v>
      </c>
      <c r="B83" s="4">
        <v>28</v>
      </c>
      <c r="C83" s="4" t="s">
        <v>43</v>
      </c>
      <c r="D83" s="4" t="s">
        <v>121</v>
      </c>
      <c r="E83" s="5">
        <v>44818</v>
      </c>
      <c r="F83" s="4">
        <v>0.5</v>
      </c>
      <c r="G83" s="4">
        <v>1.25</v>
      </c>
      <c r="H83" s="4">
        <v>20328</v>
      </c>
      <c r="I83" s="4">
        <v>3672</v>
      </c>
      <c r="J83">
        <v>28.6</v>
      </c>
      <c r="K83" s="4">
        <v>28.6</v>
      </c>
      <c r="L83">
        <v>11.869</v>
      </c>
      <c r="M83" s="4">
        <v>11.869</v>
      </c>
      <c r="N83" s="4"/>
      <c r="O83" s="4" t="s">
        <v>135</v>
      </c>
      <c r="P83" s="6">
        <v>1.726851851851852E-2</v>
      </c>
      <c r="Q83" s="4">
        <v>509</v>
      </c>
      <c r="R83" s="4">
        <v>27</v>
      </c>
    </row>
    <row r="84" spans="1:18" x14ac:dyDescent="0.2">
      <c r="A84" s="4">
        <v>83</v>
      </c>
      <c r="B84" s="4">
        <v>28</v>
      </c>
      <c r="C84" s="4" t="s">
        <v>43</v>
      </c>
      <c r="D84" s="4" t="s">
        <v>121</v>
      </c>
      <c r="E84" s="5">
        <v>44818</v>
      </c>
      <c r="F84" s="4">
        <v>0.5</v>
      </c>
      <c r="G84" s="4">
        <v>1.25</v>
      </c>
      <c r="H84" s="4">
        <v>20073</v>
      </c>
      <c r="I84" s="4">
        <v>3383</v>
      </c>
      <c r="J84">
        <v>28.26</v>
      </c>
      <c r="K84" s="4">
        <v>28.26</v>
      </c>
      <c r="L84">
        <v>10.87</v>
      </c>
      <c r="M84" s="4">
        <v>10.87</v>
      </c>
      <c r="N84" s="4"/>
      <c r="O84" s="4" t="s">
        <v>135</v>
      </c>
      <c r="P84" s="6">
        <v>2.0949074074074075E-2</v>
      </c>
      <c r="Q84" s="4">
        <v>509</v>
      </c>
      <c r="R84" s="4">
        <v>27</v>
      </c>
    </row>
    <row r="85" spans="1:18" x14ac:dyDescent="0.2">
      <c r="A85" s="4">
        <v>84</v>
      </c>
      <c r="B85" s="4">
        <v>28</v>
      </c>
      <c r="C85" s="4" t="s">
        <v>43</v>
      </c>
      <c r="D85" s="4" t="s">
        <v>121</v>
      </c>
      <c r="E85" s="5">
        <v>44818</v>
      </c>
      <c r="F85" s="4">
        <v>0.5</v>
      </c>
      <c r="G85" s="4">
        <v>1.25</v>
      </c>
      <c r="H85" s="4">
        <v>20404</v>
      </c>
      <c r="I85" s="4">
        <v>3367</v>
      </c>
      <c r="J85">
        <v>28.702000000000002</v>
      </c>
      <c r="K85" s="4">
        <v>28.702000000000002</v>
      </c>
      <c r="L85">
        <v>10.815</v>
      </c>
      <c r="M85" s="4">
        <v>10.815</v>
      </c>
      <c r="N85" s="4"/>
      <c r="O85" s="4" t="s">
        <v>135</v>
      </c>
      <c r="P85" s="6">
        <v>2.4907407407407406E-2</v>
      </c>
      <c r="Q85" s="4">
        <v>509</v>
      </c>
      <c r="R85" s="4">
        <v>27</v>
      </c>
    </row>
    <row r="86" spans="1:18" x14ac:dyDescent="0.2">
      <c r="A86" s="4">
        <v>85</v>
      </c>
      <c r="B86" s="4">
        <v>29</v>
      </c>
      <c r="C86" s="4" t="s">
        <v>32</v>
      </c>
      <c r="D86" s="4" t="s">
        <v>121</v>
      </c>
      <c r="E86" s="5">
        <v>44818</v>
      </c>
      <c r="F86" s="4">
        <v>0.5</v>
      </c>
      <c r="G86" s="4">
        <v>1.25</v>
      </c>
      <c r="H86" s="4">
        <v>1430</v>
      </c>
      <c r="I86" s="4">
        <v>77</v>
      </c>
      <c r="J86">
        <v>3.371</v>
      </c>
      <c r="K86" s="4">
        <v>3.371</v>
      </c>
      <c r="L86">
        <v>0</v>
      </c>
      <c r="M86" s="4">
        <v>0</v>
      </c>
      <c r="N86" s="4" t="s">
        <v>46</v>
      </c>
      <c r="O86" s="4" t="s">
        <v>48</v>
      </c>
      <c r="P86" s="4" t="s">
        <v>135</v>
      </c>
      <c r="Q86" s="6">
        <v>3.0520833333333334E-2</v>
      </c>
      <c r="R86" s="4">
        <v>509</v>
      </c>
    </row>
    <row r="87" spans="1:18" x14ac:dyDescent="0.2">
      <c r="A87" s="4">
        <v>86</v>
      </c>
      <c r="B87" s="4">
        <v>29</v>
      </c>
      <c r="C87" s="4" t="s">
        <v>32</v>
      </c>
      <c r="D87" s="4" t="s">
        <v>121</v>
      </c>
      <c r="E87" s="5">
        <v>44818</v>
      </c>
      <c r="F87" s="4">
        <v>0.5</v>
      </c>
      <c r="G87" s="4">
        <v>1.25</v>
      </c>
      <c r="H87" s="4">
        <v>1494</v>
      </c>
      <c r="I87" s="4">
        <v>85</v>
      </c>
      <c r="J87">
        <v>3.4569999999999999</v>
      </c>
      <c r="K87" s="4">
        <v>3.4569999999999999</v>
      </c>
      <c r="L87">
        <v>0</v>
      </c>
      <c r="M87" s="4">
        <v>0</v>
      </c>
      <c r="N87" s="4" t="s">
        <v>46</v>
      </c>
      <c r="O87" s="4" t="s">
        <v>48</v>
      </c>
      <c r="P87" s="4" t="s">
        <v>135</v>
      </c>
      <c r="Q87" s="6">
        <v>3.3391203703703708E-2</v>
      </c>
      <c r="R87" s="4">
        <v>509</v>
      </c>
    </row>
    <row r="88" spans="1:18" x14ac:dyDescent="0.2">
      <c r="A88" s="4">
        <v>87</v>
      </c>
      <c r="B88" s="4">
        <v>29</v>
      </c>
      <c r="C88" s="4" t="s">
        <v>32</v>
      </c>
      <c r="D88" s="4" t="s">
        <v>121</v>
      </c>
      <c r="E88" s="5">
        <v>44818</v>
      </c>
      <c r="F88" s="4">
        <v>0.5</v>
      </c>
      <c r="G88" s="4">
        <v>1.25</v>
      </c>
      <c r="H88" s="4">
        <v>1675</v>
      </c>
      <c r="I88" s="4">
        <v>104</v>
      </c>
      <c r="J88">
        <v>3.698</v>
      </c>
      <c r="K88" s="4">
        <v>3.698</v>
      </c>
      <c r="L88">
        <v>0</v>
      </c>
      <c r="M88" s="4">
        <v>0</v>
      </c>
      <c r="N88" s="4" t="s">
        <v>46</v>
      </c>
      <c r="O88" s="4" t="s">
        <v>48</v>
      </c>
      <c r="P88" s="4" t="s">
        <v>135</v>
      </c>
      <c r="Q88" s="6">
        <v>3.6701388888888888E-2</v>
      </c>
      <c r="R88" s="4">
        <v>509</v>
      </c>
    </row>
    <row r="89" spans="1:18" x14ac:dyDescent="0.2">
      <c r="A89" s="4">
        <v>88</v>
      </c>
      <c r="B89" s="4">
        <v>30</v>
      </c>
      <c r="C89" s="4" t="s">
        <v>32</v>
      </c>
      <c r="D89" s="4" t="s">
        <v>121</v>
      </c>
      <c r="E89" s="5">
        <v>44818</v>
      </c>
      <c r="F89" s="4">
        <v>0.5</v>
      </c>
      <c r="G89" s="4">
        <v>1.25</v>
      </c>
      <c r="H89" s="4">
        <v>1027</v>
      </c>
      <c r="I89" s="4">
        <v>86</v>
      </c>
      <c r="J89">
        <v>2.8330000000000002</v>
      </c>
      <c r="K89" s="4">
        <v>2.8330000000000002</v>
      </c>
      <c r="L89">
        <v>0</v>
      </c>
      <c r="M89" s="4">
        <v>0</v>
      </c>
      <c r="N89" s="4" t="s">
        <v>46</v>
      </c>
      <c r="O89" s="4" t="s">
        <v>48</v>
      </c>
      <c r="P89" s="4" t="s">
        <v>135</v>
      </c>
      <c r="Q89" s="6">
        <v>4.2268518518518518E-2</v>
      </c>
      <c r="R89" s="4">
        <v>509</v>
      </c>
    </row>
    <row r="90" spans="1:18" x14ac:dyDescent="0.2">
      <c r="A90" s="4">
        <v>89</v>
      </c>
      <c r="B90" s="4">
        <v>30</v>
      </c>
      <c r="C90" s="4" t="s">
        <v>32</v>
      </c>
      <c r="D90" s="4" t="s">
        <v>121</v>
      </c>
      <c r="E90" s="5">
        <v>44818</v>
      </c>
      <c r="F90" s="4">
        <v>0.5</v>
      </c>
      <c r="G90" s="4">
        <v>1.25</v>
      </c>
      <c r="H90" s="4">
        <v>1131</v>
      </c>
      <c r="I90" s="4">
        <v>40</v>
      </c>
      <c r="J90">
        <v>2.9710000000000001</v>
      </c>
      <c r="K90" s="4">
        <v>2.9710000000000001</v>
      </c>
      <c r="L90">
        <v>0</v>
      </c>
      <c r="M90" s="4">
        <v>0</v>
      </c>
      <c r="N90" s="4" t="s">
        <v>46</v>
      </c>
      <c r="O90" s="4" t="s">
        <v>48</v>
      </c>
      <c r="P90" s="4" t="s">
        <v>135</v>
      </c>
      <c r="Q90" s="6">
        <v>4.5150462962962962E-2</v>
      </c>
      <c r="R90" s="4">
        <v>509</v>
      </c>
    </row>
    <row r="91" spans="1:18" x14ac:dyDescent="0.2">
      <c r="A91" s="4">
        <v>90</v>
      </c>
      <c r="B91" s="4">
        <v>30</v>
      </c>
      <c r="C91" s="4" t="s">
        <v>32</v>
      </c>
      <c r="D91" s="4" t="s">
        <v>121</v>
      </c>
      <c r="E91" s="5">
        <v>44818</v>
      </c>
      <c r="F91" s="4">
        <v>0.5</v>
      </c>
      <c r="G91" s="4">
        <v>1.25</v>
      </c>
      <c r="H91" s="4">
        <v>1104</v>
      </c>
      <c r="I91" s="4">
        <v>40</v>
      </c>
      <c r="J91">
        <v>2.9350000000000001</v>
      </c>
      <c r="K91" s="4">
        <v>2.9350000000000001</v>
      </c>
      <c r="L91">
        <v>0</v>
      </c>
      <c r="M91" s="4">
        <v>0</v>
      </c>
      <c r="N91" s="4" t="s">
        <v>46</v>
      </c>
      <c r="O91" s="4" t="s">
        <v>48</v>
      </c>
      <c r="P91" s="4" t="s">
        <v>135</v>
      </c>
      <c r="Q91" s="6">
        <v>4.8437500000000001E-2</v>
      </c>
      <c r="R91" s="4">
        <v>509</v>
      </c>
    </row>
    <row r="92" spans="1:18" x14ac:dyDescent="0.2">
      <c r="A92" s="4">
        <v>91</v>
      </c>
      <c r="B92" s="4">
        <v>31</v>
      </c>
      <c r="C92" s="4" t="s">
        <v>32</v>
      </c>
      <c r="D92" s="4" t="s">
        <v>121</v>
      </c>
      <c r="E92" s="5">
        <v>44818</v>
      </c>
      <c r="F92" s="4">
        <v>0.5</v>
      </c>
      <c r="G92" s="4">
        <v>1.25</v>
      </c>
      <c r="H92" s="4">
        <v>1135</v>
      </c>
      <c r="I92" s="4">
        <v>43</v>
      </c>
      <c r="J92">
        <v>2.9769999999999999</v>
      </c>
      <c r="K92" s="4">
        <v>2.9769999999999999</v>
      </c>
      <c r="L92">
        <v>0</v>
      </c>
      <c r="M92" s="4">
        <v>0</v>
      </c>
      <c r="N92" s="4" t="s">
        <v>46</v>
      </c>
      <c r="O92" s="4" t="s">
        <v>48</v>
      </c>
      <c r="P92" s="4" t="s">
        <v>135</v>
      </c>
      <c r="Q92" s="6">
        <v>5.4027777777777779E-2</v>
      </c>
      <c r="R92" s="4">
        <v>509</v>
      </c>
    </row>
    <row r="93" spans="1:18" x14ac:dyDescent="0.2">
      <c r="A93" s="4">
        <v>92</v>
      </c>
      <c r="B93" s="4">
        <v>31</v>
      </c>
      <c r="C93" s="4" t="s">
        <v>32</v>
      </c>
      <c r="D93" s="4" t="s">
        <v>121</v>
      </c>
      <c r="E93" s="5">
        <v>44818</v>
      </c>
      <c r="F93" s="4">
        <v>0.5</v>
      </c>
      <c r="G93" s="4">
        <v>1.25</v>
      </c>
      <c r="H93" s="4">
        <v>1142</v>
      </c>
      <c r="I93" s="4">
        <v>40</v>
      </c>
      <c r="J93">
        <v>2.9870000000000001</v>
      </c>
      <c r="K93" s="4">
        <v>2.9870000000000001</v>
      </c>
      <c r="L93">
        <v>0</v>
      </c>
      <c r="M93" s="4">
        <v>0</v>
      </c>
      <c r="N93" s="4" t="s">
        <v>46</v>
      </c>
      <c r="O93" s="4" t="s">
        <v>48</v>
      </c>
      <c r="P93" s="4" t="s">
        <v>135</v>
      </c>
      <c r="Q93" s="6">
        <v>5.6898148148148149E-2</v>
      </c>
      <c r="R93" s="4">
        <v>509</v>
      </c>
    </row>
    <row r="94" spans="1:18" x14ac:dyDescent="0.2">
      <c r="A94" s="4">
        <v>93</v>
      </c>
      <c r="B94" s="4">
        <v>31</v>
      </c>
      <c r="C94" s="4" t="s">
        <v>32</v>
      </c>
      <c r="D94" s="4" t="s">
        <v>121</v>
      </c>
      <c r="E94" s="5">
        <v>44818</v>
      </c>
      <c r="F94" s="4">
        <v>0.5</v>
      </c>
      <c r="G94" s="4">
        <v>1.25</v>
      </c>
      <c r="H94" s="4">
        <v>1131</v>
      </c>
      <c r="I94" s="4">
        <v>71</v>
      </c>
      <c r="J94">
        <v>2.972</v>
      </c>
      <c r="K94" s="4">
        <v>2.972</v>
      </c>
      <c r="L94">
        <v>0</v>
      </c>
      <c r="M94" s="4">
        <v>0</v>
      </c>
      <c r="N94" s="4" t="s">
        <v>46</v>
      </c>
      <c r="O94" s="4" t="s">
        <v>48</v>
      </c>
      <c r="P94" s="4" t="s">
        <v>135</v>
      </c>
      <c r="Q94" s="6">
        <v>6.0173611111111108E-2</v>
      </c>
      <c r="R94" s="4">
        <v>509</v>
      </c>
    </row>
    <row r="95" spans="1:18" x14ac:dyDescent="0.2">
      <c r="A95" s="4">
        <v>94</v>
      </c>
      <c r="B95" s="4">
        <v>32</v>
      </c>
      <c r="C95" s="4" t="s">
        <v>136</v>
      </c>
      <c r="D95" s="4" t="s">
        <v>121</v>
      </c>
      <c r="E95" s="5">
        <v>44818</v>
      </c>
      <c r="F95" s="4">
        <v>0.5</v>
      </c>
      <c r="G95" s="4">
        <v>1.25</v>
      </c>
      <c r="H95" s="4">
        <v>9155</v>
      </c>
      <c r="I95" s="4">
        <v>421</v>
      </c>
      <c r="J95">
        <v>13.683</v>
      </c>
      <c r="K95" s="4">
        <f>0.0011*H95-1.0059</f>
        <v>9.0646000000000004</v>
      </c>
      <c r="L95">
        <v>0.63500000000000001</v>
      </c>
      <c r="M95" s="4">
        <f>0.0027*I95-0.7191</f>
        <v>0.41760000000000008</v>
      </c>
      <c r="N95" s="4" t="s">
        <v>48</v>
      </c>
      <c r="O95" s="4" t="s">
        <v>135</v>
      </c>
      <c r="P95" s="6">
        <v>6.6377314814814806E-2</v>
      </c>
      <c r="Q95" s="4">
        <v>509</v>
      </c>
      <c r="R95" s="4">
        <v>27</v>
      </c>
    </row>
    <row r="96" spans="1:18" x14ac:dyDescent="0.2">
      <c r="A96" s="4">
        <v>95</v>
      </c>
      <c r="B96" s="4">
        <v>32</v>
      </c>
      <c r="C96" s="4" t="s">
        <v>136</v>
      </c>
      <c r="D96" s="4" t="s">
        <v>121</v>
      </c>
      <c r="E96" s="5">
        <v>44818</v>
      </c>
      <c r="F96" s="4">
        <v>0.5</v>
      </c>
      <c r="G96" s="4">
        <v>1.25</v>
      </c>
      <c r="H96" s="4">
        <v>8920</v>
      </c>
      <c r="I96" s="4">
        <v>382</v>
      </c>
      <c r="J96">
        <v>13.37</v>
      </c>
      <c r="K96" s="4">
        <f t="shared" ref="K96:K112" si="4">0.0011*H96-1.0059</f>
        <v>8.8061000000000007</v>
      </c>
      <c r="L96">
        <v>0.499</v>
      </c>
      <c r="M96" s="4">
        <f>0.0027*I96-0.7191</f>
        <v>0.31230000000000013</v>
      </c>
      <c r="N96" s="4" t="s">
        <v>48</v>
      </c>
      <c r="O96" s="4" t="s">
        <v>135</v>
      </c>
      <c r="P96" s="6">
        <v>6.9687499999999999E-2</v>
      </c>
      <c r="Q96" s="4">
        <v>509</v>
      </c>
      <c r="R96" s="4">
        <v>27</v>
      </c>
    </row>
    <row r="97" spans="1:18" x14ac:dyDescent="0.2">
      <c r="A97" s="4">
        <v>96</v>
      </c>
      <c r="B97" s="4">
        <v>32</v>
      </c>
      <c r="C97" s="4" t="s">
        <v>136</v>
      </c>
      <c r="D97" s="4" t="s">
        <v>121</v>
      </c>
      <c r="E97" s="5">
        <v>44818</v>
      </c>
      <c r="F97" s="4">
        <v>0.5</v>
      </c>
      <c r="G97" s="4">
        <v>1.25</v>
      </c>
      <c r="H97" s="4">
        <v>9025</v>
      </c>
      <c r="I97" s="4">
        <v>387</v>
      </c>
      <c r="J97">
        <v>13.51</v>
      </c>
      <c r="K97" s="4">
        <f t="shared" si="4"/>
        <v>8.9215999999999998</v>
      </c>
      <c r="L97">
        <v>0.51600000000000001</v>
      </c>
      <c r="M97" s="4">
        <f t="shared" ref="M97:M110" si="5">0.0027*I97-0.7191</f>
        <v>0.3258000000000002</v>
      </c>
      <c r="N97" s="4" t="s">
        <v>48</v>
      </c>
      <c r="O97" s="4" t="s">
        <v>135</v>
      </c>
      <c r="P97" s="6">
        <v>7.3391203703703708E-2</v>
      </c>
      <c r="Q97" s="4">
        <v>509</v>
      </c>
      <c r="R97" s="4">
        <v>27</v>
      </c>
    </row>
    <row r="98" spans="1:18" x14ac:dyDescent="0.2">
      <c r="A98" s="4">
        <v>97</v>
      </c>
      <c r="B98" s="4">
        <v>33</v>
      </c>
      <c r="C98" s="4" t="s">
        <v>137</v>
      </c>
      <c r="D98" s="4" t="s">
        <v>121</v>
      </c>
      <c r="E98" s="5">
        <v>44818</v>
      </c>
      <c r="F98" s="4">
        <v>0.5</v>
      </c>
      <c r="G98" s="4">
        <v>1.25</v>
      </c>
      <c r="H98" s="4">
        <v>7407</v>
      </c>
      <c r="I98" s="4">
        <v>902</v>
      </c>
      <c r="J98">
        <v>11.351000000000001</v>
      </c>
      <c r="K98" s="4">
        <f t="shared" si="4"/>
        <v>7.1417999999999999</v>
      </c>
      <c r="L98">
        <v>2.2970000000000002</v>
      </c>
      <c r="M98" s="4">
        <f t="shared" si="5"/>
        <v>1.7162999999999999</v>
      </c>
      <c r="N98" s="4" t="s">
        <v>48</v>
      </c>
      <c r="O98" s="4" t="s">
        <v>135</v>
      </c>
      <c r="P98" s="6">
        <v>7.9490740740740737E-2</v>
      </c>
      <c r="Q98" s="4">
        <v>509</v>
      </c>
      <c r="R98" s="4">
        <v>27</v>
      </c>
    </row>
    <row r="99" spans="1:18" x14ac:dyDescent="0.2">
      <c r="A99" s="4">
        <v>98</v>
      </c>
      <c r="B99" s="4">
        <v>33</v>
      </c>
      <c r="C99" s="4" t="s">
        <v>137</v>
      </c>
      <c r="D99" s="4" t="s">
        <v>121</v>
      </c>
      <c r="E99" s="5">
        <v>44818</v>
      </c>
      <c r="F99" s="4">
        <v>0.5</v>
      </c>
      <c r="G99" s="4">
        <v>1.25</v>
      </c>
      <c r="H99" s="4">
        <v>7188</v>
      </c>
      <c r="I99" s="4">
        <v>793</v>
      </c>
      <c r="J99">
        <v>11.058</v>
      </c>
      <c r="K99" s="4">
        <f t="shared" si="4"/>
        <v>6.9009</v>
      </c>
      <c r="L99">
        <v>1.92</v>
      </c>
      <c r="M99" s="4">
        <f t="shared" si="5"/>
        <v>1.4220000000000002</v>
      </c>
      <c r="N99" s="4" t="s">
        <v>48</v>
      </c>
      <c r="O99" s="4" t="s">
        <v>135</v>
      </c>
      <c r="P99" s="6">
        <v>8.2777777777777783E-2</v>
      </c>
      <c r="Q99" s="4">
        <v>509</v>
      </c>
      <c r="R99" s="4">
        <v>27</v>
      </c>
    </row>
    <row r="100" spans="1:18" x14ac:dyDescent="0.2">
      <c r="A100" s="4">
        <v>99</v>
      </c>
      <c r="B100" s="4">
        <v>33</v>
      </c>
      <c r="C100" s="4" t="s">
        <v>137</v>
      </c>
      <c r="D100" s="4" t="s">
        <v>121</v>
      </c>
      <c r="E100" s="5">
        <v>44818</v>
      </c>
      <c r="F100" s="4">
        <v>0.5</v>
      </c>
      <c r="G100" s="4">
        <v>1.25</v>
      </c>
      <c r="H100" s="4">
        <v>7152</v>
      </c>
      <c r="I100" s="4">
        <v>727</v>
      </c>
      <c r="J100">
        <v>11.01</v>
      </c>
      <c r="K100" s="4">
        <f t="shared" si="4"/>
        <v>6.8613</v>
      </c>
      <c r="L100">
        <v>1.6919999999999999</v>
      </c>
      <c r="M100" s="4">
        <f t="shared" si="5"/>
        <v>1.2438000000000002</v>
      </c>
      <c r="N100" s="4" t="s">
        <v>48</v>
      </c>
      <c r="O100" s="4" t="s">
        <v>135</v>
      </c>
      <c r="P100" s="6">
        <v>8.6365740740740729E-2</v>
      </c>
      <c r="Q100" s="4">
        <v>509</v>
      </c>
      <c r="R100" s="4">
        <v>27</v>
      </c>
    </row>
    <row r="101" spans="1:18" x14ac:dyDescent="0.2">
      <c r="A101" s="4">
        <v>100</v>
      </c>
      <c r="B101" s="4">
        <v>34</v>
      </c>
      <c r="C101" s="4" t="s">
        <v>138</v>
      </c>
      <c r="D101" s="4" t="s">
        <v>121</v>
      </c>
      <c r="E101" s="5">
        <v>44818</v>
      </c>
      <c r="F101" s="4">
        <v>0.5</v>
      </c>
      <c r="G101" s="4">
        <v>1.25</v>
      </c>
      <c r="H101" s="4">
        <v>7613</v>
      </c>
      <c r="I101" s="4">
        <v>450</v>
      </c>
      <c r="J101">
        <v>11.625</v>
      </c>
      <c r="K101" s="4">
        <f t="shared" si="4"/>
        <v>7.3683999999999994</v>
      </c>
      <c r="L101">
        <v>0.73499999999999999</v>
      </c>
      <c r="M101" s="4">
        <f t="shared" si="5"/>
        <v>0.49590000000000012</v>
      </c>
      <c r="N101" s="4" t="s">
        <v>48</v>
      </c>
      <c r="O101" s="4" t="s">
        <v>135</v>
      </c>
      <c r="P101" s="6">
        <v>9.2476851851851852E-2</v>
      </c>
      <c r="Q101" s="4">
        <v>509</v>
      </c>
      <c r="R101" s="4">
        <v>27</v>
      </c>
    </row>
    <row r="102" spans="1:18" x14ac:dyDescent="0.2">
      <c r="A102" s="4">
        <v>101</v>
      </c>
      <c r="B102" s="4">
        <v>34</v>
      </c>
      <c r="C102" s="4" t="s">
        <v>138</v>
      </c>
      <c r="D102" s="4" t="s">
        <v>121</v>
      </c>
      <c r="E102" s="5">
        <v>44818</v>
      </c>
      <c r="F102" s="4">
        <v>0.5</v>
      </c>
      <c r="G102" s="4">
        <v>1.25</v>
      </c>
      <c r="H102" s="4">
        <v>7414</v>
      </c>
      <c r="I102" s="4">
        <v>437</v>
      </c>
      <c r="J102">
        <v>11.36</v>
      </c>
      <c r="K102" s="4">
        <f t="shared" si="4"/>
        <v>7.1494999999999997</v>
      </c>
      <c r="L102">
        <v>0.69199999999999995</v>
      </c>
      <c r="M102" s="4">
        <f t="shared" si="5"/>
        <v>0.46080000000000021</v>
      </c>
      <c r="N102" s="4" t="s">
        <v>48</v>
      </c>
      <c r="O102" s="4" t="s">
        <v>135</v>
      </c>
      <c r="P102" s="6">
        <v>9.5740740740740737E-2</v>
      </c>
      <c r="Q102" s="4">
        <v>509</v>
      </c>
      <c r="R102" s="4">
        <v>27</v>
      </c>
    </row>
    <row r="103" spans="1:18" x14ac:dyDescent="0.2">
      <c r="A103" s="4">
        <v>102</v>
      </c>
      <c r="B103" s="4">
        <v>34</v>
      </c>
      <c r="C103" s="4" t="s">
        <v>138</v>
      </c>
      <c r="D103" s="4" t="s">
        <v>121</v>
      </c>
      <c r="E103" s="5">
        <v>44818</v>
      </c>
      <c r="F103" s="4">
        <v>0.5</v>
      </c>
      <c r="G103" s="4">
        <v>1.25</v>
      </c>
      <c r="H103" s="4">
        <v>7469</v>
      </c>
      <c r="I103" s="4">
        <v>441</v>
      </c>
      <c r="J103">
        <v>11.433</v>
      </c>
      <c r="K103" s="4">
        <f t="shared" si="4"/>
        <v>7.2100000000000009</v>
      </c>
      <c r="L103">
        <v>0.70399999999999996</v>
      </c>
      <c r="M103" s="4">
        <f t="shared" si="5"/>
        <v>0.47160000000000013</v>
      </c>
      <c r="N103" s="4" t="s">
        <v>48</v>
      </c>
      <c r="O103" s="4" t="s">
        <v>135</v>
      </c>
      <c r="P103" s="6">
        <v>9.9398148148148138E-2</v>
      </c>
      <c r="Q103" s="4">
        <v>509</v>
      </c>
      <c r="R103" s="4">
        <v>27</v>
      </c>
    </row>
    <row r="104" spans="1:18" x14ac:dyDescent="0.2">
      <c r="A104" s="4">
        <v>103</v>
      </c>
      <c r="B104" s="4">
        <v>35</v>
      </c>
      <c r="C104" s="4" t="s">
        <v>139</v>
      </c>
      <c r="D104" s="4" t="s">
        <v>121</v>
      </c>
      <c r="E104" s="5">
        <v>44818</v>
      </c>
      <c r="F104" s="4">
        <v>0.5</v>
      </c>
      <c r="G104" s="4">
        <v>1.25</v>
      </c>
      <c r="H104" s="4">
        <v>8220</v>
      </c>
      <c r="I104" s="4">
        <v>322</v>
      </c>
      <c r="J104">
        <v>12.436</v>
      </c>
      <c r="K104" s="4">
        <f t="shared" si="4"/>
        <v>8.0360999999999994</v>
      </c>
      <c r="L104">
        <v>0.29199999999999998</v>
      </c>
      <c r="M104" s="4">
        <f t="shared" si="5"/>
        <v>0.1503000000000001</v>
      </c>
      <c r="N104" s="4" t="s">
        <v>48</v>
      </c>
      <c r="O104" s="4" t="s">
        <v>135</v>
      </c>
      <c r="P104" s="6">
        <v>0.10547453703703703</v>
      </c>
      <c r="Q104" s="4">
        <v>509</v>
      </c>
      <c r="R104" s="4">
        <v>27</v>
      </c>
    </row>
    <row r="105" spans="1:18" x14ac:dyDescent="0.2">
      <c r="A105" s="4">
        <v>104</v>
      </c>
      <c r="B105" s="4">
        <v>35</v>
      </c>
      <c r="C105" s="4" t="s">
        <v>139</v>
      </c>
      <c r="D105" s="4" t="s">
        <v>121</v>
      </c>
      <c r="E105" s="5">
        <v>44818</v>
      </c>
      <c r="F105" s="4">
        <v>0.5</v>
      </c>
      <c r="G105" s="4">
        <v>1.25</v>
      </c>
      <c r="H105" s="4">
        <v>8513</v>
      </c>
      <c r="I105" s="4">
        <v>302</v>
      </c>
      <c r="J105">
        <v>12.826000000000001</v>
      </c>
      <c r="K105" s="4">
        <f t="shared" si="4"/>
        <v>8.3583999999999996</v>
      </c>
      <c r="L105">
        <v>0.223</v>
      </c>
      <c r="M105" s="4">
        <f t="shared" si="5"/>
        <v>9.6300000000000052E-2</v>
      </c>
      <c r="N105" s="4" t="s">
        <v>48</v>
      </c>
      <c r="O105" s="4" t="s">
        <v>135</v>
      </c>
      <c r="P105" s="6">
        <v>0.10877314814814815</v>
      </c>
      <c r="Q105" s="4">
        <v>509</v>
      </c>
      <c r="R105" s="4">
        <v>27</v>
      </c>
    </row>
    <row r="106" spans="1:18" x14ac:dyDescent="0.2">
      <c r="A106" s="4">
        <v>105</v>
      </c>
      <c r="B106" s="4">
        <v>35</v>
      </c>
      <c r="C106" s="4" t="s">
        <v>139</v>
      </c>
      <c r="D106" s="4" t="s">
        <v>121</v>
      </c>
      <c r="E106" s="5">
        <v>44818</v>
      </c>
      <c r="F106" s="4">
        <v>0.5</v>
      </c>
      <c r="G106" s="4">
        <v>1.25</v>
      </c>
      <c r="H106" s="4">
        <v>8374</v>
      </c>
      <c r="I106" s="4">
        <v>330</v>
      </c>
      <c r="J106">
        <v>12.641</v>
      </c>
      <c r="K106" s="4">
        <f t="shared" si="4"/>
        <v>8.2055000000000007</v>
      </c>
      <c r="L106">
        <v>0.32100000000000001</v>
      </c>
      <c r="M106" s="4">
        <f t="shared" si="5"/>
        <v>0.17190000000000005</v>
      </c>
      <c r="N106" s="4" t="s">
        <v>48</v>
      </c>
      <c r="O106" s="4" t="s">
        <v>135</v>
      </c>
      <c r="P106" s="6">
        <v>0.11241898148148148</v>
      </c>
      <c r="Q106" s="4">
        <v>509</v>
      </c>
      <c r="R106" s="4">
        <v>27</v>
      </c>
    </row>
    <row r="107" spans="1:18" x14ac:dyDescent="0.2">
      <c r="A107" s="4">
        <v>106</v>
      </c>
      <c r="B107" s="4">
        <v>36</v>
      </c>
      <c r="C107" s="4" t="s">
        <v>140</v>
      </c>
      <c r="D107" s="4" t="s">
        <v>121</v>
      </c>
      <c r="E107" s="5">
        <v>44818</v>
      </c>
      <c r="F107" s="4">
        <v>0.5</v>
      </c>
      <c r="G107" s="4">
        <v>1.25</v>
      </c>
      <c r="H107" s="4">
        <v>7194</v>
      </c>
      <c r="I107" s="4">
        <v>344</v>
      </c>
      <c r="J107">
        <v>11.067</v>
      </c>
      <c r="K107" s="4">
        <f t="shared" si="4"/>
        <v>6.9075000000000006</v>
      </c>
      <c r="L107">
        <v>0.36899999999999999</v>
      </c>
      <c r="M107" s="4">
        <f t="shared" si="5"/>
        <v>0.20970000000000011</v>
      </c>
      <c r="N107" s="4" t="s">
        <v>48</v>
      </c>
      <c r="O107" s="4" t="s">
        <v>135</v>
      </c>
      <c r="P107" s="6">
        <v>0.11855324074074074</v>
      </c>
      <c r="Q107" s="4">
        <v>509</v>
      </c>
      <c r="R107" s="4">
        <v>27</v>
      </c>
    </row>
    <row r="108" spans="1:18" x14ac:dyDescent="0.2">
      <c r="A108" s="4">
        <v>107</v>
      </c>
      <c r="B108" s="4">
        <v>36</v>
      </c>
      <c r="C108" s="4" t="s">
        <v>140</v>
      </c>
      <c r="D108" s="4" t="s">
        <v>121</v>
      </c>
      <c r="E108" s="5">
        <v>44818</v>
      </c>
      <c r="F108" s="4">
        <v>0.5</v>
      </c>
      <c r="G108" s="4">
        <v>1.25</v>
      </c>
      <c r="H108" s="4">
        <v>7104</v>
      </c>
      <c r="I108" s="4">
        <v>343</v>
      </c>
      <c r="J108">
        <v>10.946</v>
      </c>
      <c r="K108" s="4">
        <f t="shared" si="4"/>
        <v>6.8085000000000004</v>
      </c>
      <c r="L108">
        <v>0.36399999999999999</v>
      </c>
      <c r="M108" s="4">
        <f t="shared" si="5"/>
        <v>0.20700000000000007</v>
      </c>
      <c r="N108" s="4" t="s">
        <v>48</v>
      </c>
      <c r="O108" s="4" t="s">
        <v>135</v>
      </c>
      <c r="P108" s="6">
        <v>0.12177083333333333</v>
      </c>
      <c r="Q108" s="4">
        <v>509</v>
      </c>
      <c r="R108" s="4">
        <v>27</v>
      </c>
    </row>
    <row r="109" spans="1:18" x14ac:dyDescent="0.2">
      <c r="A109" s="4">
        <v>108</v>
      </c>
      <c r="B109" s="4">
        <v>36</v>
      </c>
      <c r="C109" s="4" t="s">
        <v>140</v>
      </c>
      <c r="D109" s="4" t="s">
        <v>121</v>
      </c>
      <c r="E109" s="5">
        <v>44818</v>
      </c>
      <c r="F109" s="4">
        <v>0.5</v>
      </c>
      <c r="G109" s="4">
        <v>1.25</v>
      </c>
      <c r="H109" s="4">
        <v>7226</v>
      </c>
      <c r="I109" s="4">
        <v>318</v>
      </c>
      <c r="J109">
        <v>11.109</v>
      </c>
      <c r="K109" s="4">
        <f t="shared" si="4"/>
        <v>6.9427000000000003</v>
      </c>
      <c r="L109">
        <v>0.27900000000000003</v>
      </c>
      <c r="M109" s="4">
        <f t="shared" si="5"/>
        <v>0.13950000000000007</v>
      </c>
      <c r="N109" s="4" t="s">
        <v>48</v>
      </c>
      <c r="O109" s="4" t="s">
        <v>135</v>
      </c>
      <c r="P109" s="6">
        <v>0.12543981481481481</v>
      </c>
      <c r="Q109" s="4">
        <v>509</v>
      </c>
      <c r="R109" s="4">
        <v>27</v>
      </c>
    </row>
    <row r="110" spans="1:18" x14ac:dyDescent="0.2">
      <c r="A110" s="4">
        <v>109</v>
      </c>
      <c r="B110" s="4">
        <v>37</v>
      </c>
      <c r="C110" s="4" t="s">
        <v>141</v>
      </c>
      <c r="D110" s="4" t="s">
        <v>121</v>
      </c>
      <c r="E110" s="5">
        <v>44818</v>
      </c>
      <c r="F110" s="4">
        <v>0.5</v>
      </c>
      <c r="G110" s="4">
        <v>1.25</v>
      </c>
      <c r="H110" s="4">
        <v>6633</v>
      </c>
      <c r="I110" s="4">
        <v>274</v>
      </c>
      <c r="J110">
        <v>10.316000000000001</v>
      </c>
      <c r="K110" s="4">
        <f t="shared" si="4"/>
        <v>6.2904</v>
      </c>
      <c r="L110">
        <v>0.127</v>
      </c>
      <c r="M110" s="4">
        <f t="shared" si="5"/>
        <v>2.0700000000000052E-2</v>
      </c>
      <c r="N110" s="4" t="s">
        <v>48</v>
      </c>
      <c r="O110" s="4" t="s">
        <v>135</v>
      </c>
      <c r="P110" s="6">
        <v>0.13148148148148148</v>
      </c>
      <c r="Q110" s="4">
        <v>509</v>
      </c>
      <c r="R110" s="4">
        <v>27</v>
      </c>
    </row>
    <row r="111" spans="1:18" x14ac:dyDescent="0.2">
      <c r="A111" s="4">
        <v>110</v>
      </c>
      <c r="B111" s="4">
        <v>37</v>
      </c>
      <c r="C111" s="4" t="s">
        <v>141</v>
      </c>
      <c r="D111" s="4" t="s">
        <v>121</v>
      </c>
      <c r="E111" s="5">
        <v>44818</v>
      </c>
      <c r="F111" s="4">
        <v>0.5</v>
      </c>
      <c r="G111" s="4">
        <v>1.25</v>
      </c>
      <c r="H111" s="4">
        <v>6302</v>
      </c>
      <c r="I111" s="4">
        <v>237</v>
      </c>
      <c r="J111">
        <v>9.875</v>
      </c>
      <c r="K111" s="4">
        <f t="shared" si="4"/>
        <v>5.9263000000000012</v>
      </c>
      <c r="L111">
        <v>0</v>
      </c>
      <c r="M111" s="4">
        <v>0</v>
      </c>
      <c r="N111" s="4" t="s">
        <v>48</v>
      </c>
      <c r="O111" s="4" t="s">
        <v>135</v>
      </c>
      <c r="P111" s="6">
        <v>0.13472222222222222</v>
      </c>
      <c r="Q111" s="4">
        <v>509</v>
      </c>
      <c r="R111" s="4">
        <v>27</v>
      </c>
    </row>
    <row r="112" spans="1:18" x14ac:dyDescent="0.2">
      <c r="A112" s="4">
        <v>111</v>
      </c>
      <c r="B112" s="4">
        <v>37</v>
      </c>
      <c r="C112" s="4" t="s">
        <v>141</v>
      </c>
      <c r="D112" s="4" t="s">
        <v>121</v>
      </c>
      <c r="E112" s="5">
        <v>44818</v>
      </c>
      <c r="F112" s="4">
        <v>0.5</v>
      </c>
      <c r="G112" s="4">
        <v>1.25</v>
      </c>
      <c r="H112" s="4">
        <v>6305</v>
      </c>
      <c r="I112" s="4">
        <v>236</v>
      </c>
      <c r="J112">
        <v>9.8789999999999996</v>
      </c>
      <c r="K112" s="4">
        <f t="shared" si="4"/>
        <v>5.9296000000000006</v>
      </c>
      <c r="L112">
        <v>0</v>
      </c>
      <c r="M112" s="4">
        <v>0</v>
      </c>
      <c r="N112" s="4" t="s">
        <v>48</v>
      </c>
      <c r="O112" s="4" t="s">
        <v>135</v>
      </c>
      <c r="P112" s="6">
        <v>0.1383101851851852</v>
      </c>
      <c r="Q112" s="4">
        <v>509</v>
      </c>
      <c r="R112" s="4">
        <v>27</v>
      </c>
    </row>
    <row r="113" spans="1:18" x14ac:dyDescent="0.2">
      <c r="A113" s="4">
        <v>112</v>
      </c>
      <c r="B113" s="4">
        <v>38</v>
      </c>
      <c r="C113" s="4" t="s">
        <v>32</v>
      </c>
      <c r="D113" s="4" t="s">
        <v>121</v>
      </c>
      <c r="E113" s="5">
        <v>44818</v>
      </c>
      <c r="F113" s="4">
        <v>0.5</v>
      </c>
      <c r="G113" s="4">
        <v>1.25</v>
      </c>
      <c r="H113" s="4">
        <v>1258</v>
      </c>
      <c r="I113" s="4">
        <v>55</v>
      </c>
      <c r="J113">
        <v>3.1419999999999999</v>
      </c>
      <c r="K113" s="4">
        <v>3.1419999999999999</v>
      </c>
      <c r="L113">
        <v>0</v>
      </c>
      <c r="M113" s="4">
        <v>0</v>
      </c>
      <c r="N113" s="4" t="s">
        <v>46</v>
      </c>
      <c r="O113" s="4" t="s">
        <v>48</v>
      </c>
      <c r="P113" s="4" t="s">
        <v>135</v>
      </c>
      <c r="Q113" s="6">
        <v>0.14394675925925926</v>
      </c>
      <c r="R113" s="4">
        <v>509</v>
      </c>
    </row>
    <row r="114" spans="1:18" x14ac:dyDescent="0.2">
      <c r="A114" s="4">
        <v>113</v>
      </c>
      <c r="B114" s="4">
        <v>38</v>
      </c>
      <c r="C114" s="4" t="s">
        <v>32</v>
      </c>
      <c r="D114" s="4" t="s">
        <v>121</v>
      </c>
      <c r="E114" s="5">
        <v>44818</v>
      </c>
      <c r="F114" s="4">
        <v>0.5</v>
      </c>
      <c r="G114" s="4">
        <v>1.25</v>
      </c>
      <c r="H114" s="4">
        <v>1203</v>
      </c>
      <c r="I114" s="4">
        <v>44</v>
      </c>
      <c r="J114">
        <v>3.0680000000000001</v>
      </c>
      <c r="K114" s="4">
        <v>3.0680000000000001</v>
      </c>
      <c r="L114">
        <v>0</v>
      </c>
      <c r="M114" s="4">
        <v>0</v>
      </c>
      <c r="N114" s="4" t="s">
        <v>46</v>
      </c>
      <c r="O114" s="4" t="s">
        <v>48</v>
      </c>
      <c r="P114" s="4" t="s">
        <v>135</v>
      </c>
      <c r="Q114" s="6">
        <v>0.14680555555555555</v>
      </c>
      <c r="R114" s="4">
        <v>509</v>
      </c>
    </row>
    <row r="115" spans="1:18" x14ac:dyDescent="0.2">
      <c r="A115" s="4">
        <v>114</v>
      </c>
      <c r="B115" s="4">
        <v>38</v>
      </c>
      <c r="C115" s="4" t="s">
        <v>32</v>
      </c>
      <c r="D115" s="4" t="s">
        <v>121</v>
      </c>
      <c r="E115" s="5">
        <v>44818</v>
      </c>
      <c r="F115" s="4">
        <v>0.5</v>
      </c>
      <c r="G115" s="4">
        <v>1.25</v>
      </c>
      <c r="H115" s="4">
        <v>1229</v>
      </c>
      <c r="I115" s="4">
        <v>43</v>
      </c>
      <c r="J115">
        <v>3.1030000000000002</v>
      </c>
      <c r="K115" s="4">
        <v>3.1030000000000002</v>
      </c>
      <c r="L115">
        <v>0</v>
      </c>
      <c r="M115" s="4">
        <v>0</v>
      </c>
      <c r="N115" s="4" t="s">
        <v>46</v>
      </c>
      <c r="O115" s="4" t="s">
        <v>48</v>
      </c>
      <c r="P115" s="4" t="s">
        <v>135</v>
      </c>
      <c r="Q115" s="6">
        <v>0.15010416666666668</v>
      </c>
      <c r="R115" s="4">
        <v>509</v>
      </c>
    </row>
    <row r="116" spans="1:18" x14ac:dyDescent="0.2">
      <c r="A116" s="4">
        <v>115</v>
      </c>
      <c r="B116" s="4">
        <v>39</v>
      </c>
      <c r="C116" s="4" t="s">
        <v>32</v>
      </c>
      <c r="D116" s="4" t="s">
        <v>121</v>
      </c>
      <c r="E116" s="5">
        <v>44818</v>
      </c>
      <c r="F116" s="4">
        <v>0.5</v>
      </c>
      <c r="G116" s="4">
        <v>1.25</v>
      </c>
      <c r="H116" s="4">
        <v>1189</v>
      </c>
      <c r="I116" s="4">
        <v>38</v>
      </c>
      <c r="J116">
        <v>3.0489999999999999</v>
      </c>
      <c r="K116" s="4">
        <v>3.0489999999999999</v>
      </c>
      <c r="L116">
        <v>0</v>
      </c>
      <c r="M116" s="4">
        <v>0</v>
      </c>
      <c r="N116" s="4" t="s">
        <v>46</v>
      </c>
      <c r="O116" s="4" t="s">
        <v>48</v>
      </c>
      <c r="P116" s="4" t="s">
        <v>135</v>
      </c>
      <c r="Q116" s="6">
        <v>0.15567129629629631</v>
      </c>
      <c r="R116" s="4">
        <v>509</v>
      </c>
    </row>
    <row r="117" spans="1:18" x14ac:dyDescent="0.2">
      <c r="A117" s="4">
        <v>116</v>
      </c>
      <c r="B117" s="4">
        <v>39</v>
      </c>
      <c r="C117" s="4" t="s">
        <v>32</v>
      </c>
      <c r="D117" s="4" t="s">
        <v>121</v>
      </c>
      <c r="E117" s="5">
        <v>44818</v>
      </c>
      <c r="F117" s="4">
        <v>0.5</v>
      </c>
      <c r="G117" s="4">
        <v>1.25</v>
      </c>
      <c r="H117" s="4">
        <v>1188</v>
      </c>
      <c r="I117" s="4">
        <v>35</v>
      </c>
      <c r="J117">
        <v>3.048</v>
      </c>
      <c r="K117" s="4">
        <v>3.048</v>
      </c>
      <c r="L117">
        <v>0</v>
      </c>
      <c r="M117" s="4">
        <v>0</v>
      </c>
      <c r="N117" s="4" t="s">
        <v>46</v>
      </c>
      <c r="O117" s="4" t="s">
        <v>48</v>
      </c>
      <c r="P117" s="4" t="s">
        <v>135</v>
      </c>
      <c r="Q117" s="6">
        <v>0.1585648148148148</v>
      </c>
      <c r="R117" s="4">
        <v>509</v>
      </c>
    </row>
    <row r="118" spans="1:18" x14ac:dyDescent="0.2">
      <c r="A118" s="4">
        <v>117</v>
      </c>
      <c r="B118" s="4">
        <v>39</v>
      </c>
      <c r="C118" s="4" t="s">
        <v>32</v>
      </c>
      <c r="D118" s="4" t="s">
        <v>121</v>
      </c>
      <c r="E118" s="5">
        <v>44818</v>
      </c>
      <c r="F118" s="4">
        <v>0.5</v>
      </c>
      <c r="G118" s="4">
        <v>1.25</v>
      </c>
      <c r="H118" s="4">
        <v>1209</v>
      </c>
      <c r="I118" s="4">
        <v>31</v>
      </c>
      <c r="J118">
        <v>3.0760000000000001</v>
      </c>
      <c r="K118" s="4">
        <v>3.0760000000000001</v>
      </c>
      <c r="L118">
        <v>0</v>
      </c>
      <c r="M118" s="4">
        <v>0</v>
      </c>
      <c r="N118" s="4" t="s">
        <v>46</v>
      </c>
      <c r="O118" s="4" t="s">
        <v>48</v>
      </c>
      <c r="P118" s="4" t="s">
        <v>135</v>
      </c>
      <c r="Q118" s="6">
        <v>0.16186342592592592</v>
      </c>
      <c r="R118" s="4">
        <v>509</v>
      </c>
    </row>
    <row r="119" spans="1:18" x14ac:dyDescent="0.2">
      <c r="A119" s="4">
        <v>118</v>
      </c>
      <c r="B119" s="4">
        <v>40</v>
      </c>
      <c r="C119" s="4" t="s">
        <v>32</v>
      </c>
      <c r="D119" s="4" t="s">
        <v>121</v>
      </c>
      <c r="E119" s="5">
        <v>44818</v>
      </c>
      <c r="F119" s="4">
        <v>0.5</v>
      </c>
      <c r="G119" s="4">
        <v>1.25</v>
      </c>
      <c r="H119" s="4">
        <v>1080</v>
      </c>
      <c r="I119" s="4">
        <v>42</v>
      </c>
      <c r="J119">
        <v>2.9039999999999999</v>
      </c>
      <c r="K119" s="4">
        <v>2.9039999999999999</v>
      </c>
      <c r="L119">
        <v>0</v>
      </c>
      <c r="M119" s="4">
        <v>0</v>
      </c>
      <c r="N119" s="4" t="s">
        <v>46</v>
      </c>
      <c r="O119" s="4" t="s">
        <v>48</v>
      </c>
      <c r="P119" s="4" t="s">
        <v>135</v>
      </c>
      <c r="Q119" s="6">
        <v>0.16744212962962965</v>
      </c>
      <c r="R119" s="4">
        <v>509</v>
      </c>
    </row>
    <row r="120" spans="1:18" x14ac:dyDescent="0.2">
      <c r="A120" s="4">
        <v>119</v>
      </c>
      <c r="B120" s="4">
        <v>40</v>
      </c>
      <c r="C120" s="4" t="s">
        <v>32</v>
      </c>
      <c r="D120" s="4" t="s">
        <v>121</v>
      </c>
      <c r="E120" s="5">
        <v>44818</v>
      </c>
      <c r="F120" s="4">
        <v>0.5</v>
      </c>
      <c r="G120" s="4">
        <v>1.25</v>
      </c>
      <c r="H120" s="4">
        <v>978</v>
      </c>
      <c r="I120" s="4">
        <v>38</v>
      </c>
      <c r="J120">
        <v>2.7679999999999998</v>
      </c>
      <c r="K120" s="4">
        <v>2.7679999999999998</v>
      </c>
      <c r="L120">
        <v>0</v>
      </c>
      <c r="M120" s="4">
        <v>0</v>
      </c>
      <c r="N120" s="4" t="s">
        <v>46</v>
      </c>
      <c r="O120" s="4" t="s">
        <v>48</v>
      </c>
      <c r="P120" s="4" t="s">
        <v>135</v>
      </c>
      <c r="Q120" s="6">
        <v>0.17035879629629627</v>
      </c>
      <c r="R120" s="4">
        <v>509</v>
      </c>
    </row>
    <row r="121" spans="1:18" x14ac:dyDescent="0.2">
      <c r="A121" s="4">
        <v>120</v>
      </c>
      <c r="B121" s="4">
        <v>40</v>
      </c>
      <c r="C121" s="4" t="s">
        <v>32</v>
      </c>
      <c r="D121" s="4" t="s">
        <v>121</v>
      </c>
      <c r="E121" s="5">
        <v>44818</v>
      </c>
      <c r="F121" s="4">
        <v>0.5</v>
      </c>
      <c r="G121" s="4">
        <v>1.25</v>
      </c>
      <c r="H121" s="4">
        <v>949</v>
      </c>
      <c r="I121" s="4">
        <v>32</v>
      </c>
      <c r="J121">
        <v>2.7290000000000001</v>
      </c>
      <c r="K121" s="4">
        <v>2.7290000000000001</v>
      </c>
      <c r="L121">
        <v>0</v>
      </c>
      <c r="M121" s="4">
        <v>0</v>
      </c>
      <c r="N121" s="4" t="s">
        <v>46</v>
      </c>
      <c r="O121" s="4" t="s">
        <v>48</v>
      </c>
      <c r="P121" s="4" t="s">
        <v>135</v>
      </c>
      <c r="Q121" s="6">
        <v>0.1736226851851852</v>
      </c>
      <c r="R121" s="4">
        <v>509</v>
      </c>
    </row>
    <row r="122" spans="1:18" x14ac:dyDescent="0.2">
      <c r="A122" s="4">
        <v>121</v>
      </c>
      <c r="B122" s="4">
        <v>41</v>
      </c>
      <c r="C122" s="4" t="s">
        <v>142</v>
      </c>
      <c r="D122" s="4" t="s">
        <v>121</v>
      </c>
      <c r="E122" s="5">
        <v>44818</v>
      </c>
      <c r="F122" s="4">
        <v>0.5</v>
      </c>
      <c r="G122" s="4">
        <v>1.25</v>
      </c>
      <c r="H122" s="4">
        <v>6465</v>
      </c>
      <c r="I122" s="4">
        <v>394</v>
      </c>
      <c r="J122">
        <v>10.093</v>
      </c>
      <c r="K122" s="4">
        <f>0.0011*H122-1.0059</f>
        <v>6.1056000000000008</v>
      </c>
      <c r="L122">
        <v>0.54200000000000004</v>
      </c>
      <c r="M122" s="4">
        <f>0.0027*I122-0.7191</f>
        <v>0.34470000000000012</v>
      </c>
      <c r="N122" s="4" t="s">
        <v>48</v>
      </c>
      <c r="O122" s="4" t="s">
        <v>135</v>
      </c>
      <c r="P122" s="6">
        <v>0.17976851851851852</v>
      </c>
      <c r="Q122" s="4">
        <v>509</v>
      </c>
      <c r="R122" s="4">
        <v>27</v>
      </c>
    </row>
    <row r="123" spans="1:18" x14ac:dyDescent="0.2">
      <c r="A123" s="4">
        <v>122</v>
      </c>
      <c r="B123" s="4">
        <v>41</v>
      </c>
      <c r="C123" s="4" t="s">
        <v>142</v>
      </c>
      <c r="D123" s="4" t="s">
        <v>121</v>
      </c>
      <c r="E123" s="5">
        <v>44818</v>
      </c>
      <c r="F123" s="4">
        <v>0.5</v>
      </c>
      <c r="G123" s="4">
        <v>1.25</v>
      </c>
      <c r="H123" s="4">
        <v>6272</v>
      </c>
      <c r="I123" s="4">
        <v>372</v>
      </c>
      <c r="J123">
        <v>9.8350000000000009</v>
      </c>
      <c r="K123" s="4">
        <f>0.0011*H123-1.0059</f>
        <v>5.8933</v>
      </c>
      <c r="L123">
        <v>0.46600000000000003</v>
      </c>
      <c r="M123" s="4">
        <f t="shared" ref="M123:M139" si="6">0.0027*I123-0.7191</f>
        <v>0.2853</v>
      </c>
      <c r="N123" s="4" t="s">
        <v>48</v>
      </c>
      <c r="O123" s="4" t="s">
        <v>135</v>
      </c>
      <c r="P123" s="6">
        <v>0.18300925925925926</v>
      </c>
      <c r="Q123" s="4">
        <v>509</v>
      </c>
      <c r="R123" s="4">
        <v>27</v>
      </c>
    </row>
    <row r="124" spans="1:18" x14ac:dyDescent="0.2">
      <c r="A124" s="4">
        <v>123</v>
      </c>
      <c r="B124" s="4">
        <v>41</v>
      </c>
      <c r="C124" s="4" t="s">
        <v>142</v>
      </c>
      <c r="D124" s="4" t="s">
        <v>121</v>
      </c>
      <c r="E124" s="5">
        <v>44818</v>
      </c>
      <c r="F124" s="4">
        <v>0.5</v>
      </c>
      <c r="G124" s="4">
        <v>1.25</v>
      </c>
      <c r="H124" s="4">
        <v>6446</v>
      </c>
      <c r="I124" s="4">
        <v>366</v>
      </c>
      <c r="J124">
        <v>10.068</v>
      </c>
      <c r="K124" s="4">
        <f>0.0011*H124-1.0059</f>
        <v>6.0846999999999998</v>
      </c>
      <c r="L124">
        <v>0.44400000000000001</v>
      </c>
      <c r="M124" s="4">
        <f t="shared" si="6"/>
        <v>0.26910000000000012</v>
      </c>
      <c r="N124" s="4" t="s">
        <v>48</v>
      </c>
      <c r="O124" s="4" t="s">
        <v>135</v>
      </c>
      <c r="P124" s="6">
        <v>0.18666666666666668</v>
      </c>
      <c r="Q124" s="4">
        <v>509</v>
      </c>
      <c r="R124" s="4">
        <v>27</v>
      </c>
    </row>
    <row r="125" spans="1:18" x14ac:dyDescent="0.2">
      <c r="A125" s="4">
        <v>124</v>
      </c>
      <c r="B125" s="4">
        <v>42</v>
      </c>
      <c r="C125" s="4" t="s">
        <v>143</v>
      </c>
      <c r="D125" s="4" t="s">
        <v>121</v>
      </c>
      <c r="E125" s="5">
        <v>44818</v>
      </c>
      <c r="F125" s="4">
        <v>0.5</v>
      </c>
      <c r="G125" s="4">
        <v>1.25</v>
      </c>
      <c r="H125" s="4">
        <v>7428</v>
      </c>
      <c r="I125" s="4">
        <v>607</v>
      </c>
      <c r="J125">
        <v>11.378</v>
      </c>
      <c r="K125" s="4">
        <f t="shared" ref="K125:K139" si="7">0.0011*H125-1.0059</f>
        <v>7.1648999999999994</v>
      </c>
      <c r="L125">
        <v>1.28</v>
      </c>
      <c r="M125" s="4">
        <f t="shared" si="6"/>
        <v>0.91980000000000006</v>
      </c>
      <c r="N125" s="4" t="s">
        <v>48</v>
      </c>
      <c r="O125" s="4" t="s">
        <v>135</v>
      </c>
      <c r="P125" s="6">
        <v>0.19283564814814813</v>
      </c>
      <c r="Q125" s="4">
        <v>509</v>
      </c>
      <c r="R125" s="4">
        <v>27</v>
      </c>
    </row>
    <row r="126" spans="1:18" x14ac:dyDescent="0.2">
      <c r="A126" s="4">
        <v>125</v>
      </c>
      <c r="B126" s="4">
        <v>42</v>
      </c>
      <c r="C126" s="4" t="s">
        <v>143</v>
      </c>
      <c r="D126" s="4" t="s">
        <v>121</v>
      </c>
      <c r="E126" s="5">
        <v>44818</v>
      </c>
      <c r="F126" s="4">
        <v>0.5</v>
      </c>
      <c r="G126" s="4">
        <v>1.25</v>
      </c>
      <c r="H126" s="4">
        <v>7175</v>
      </c>
      <c r="I126" s="4">
        <v>555</v>
      </c>
      <c r="J126">
        <v>11.041</v>
      </c>
      <c r="K126" s="4">
        <f t="shared" si="7"/>
        <v>6.8865999999999996</v>
      </c>
      <c r="L126">
        <v>1.1000000000000001</v>
      </c>
      <c r="M126" s="4">
        <f t="shared" si="6"/>
        <v>0.7794000000000002</v>
      </c>
      <c r="N126" s="4" t="s">
        <v>48</v>
      </c>
      <c r="O126" s="4" t="s">
        <v>135</v>
      </c>
      <c r="P126" s="6">
        <v>0.19625000000000001</v>
      </c>
      <c r="Q126" s="4">
        <v>509</v>
      </c>
      <c r="R126" s="4">
        <v>27</v>
      </c>
    </row>
    <row r="127" spans="1:18" x14ac:dyDescent="0.2">
      <c r="A127" s="4">
        <v>126</v>
      </c>
      <c r="B127" s="4">
        <v>42</v>
      </c>
      <c r="C127" s="4" t="s">
        <v>143</v>
      </c>
      <c r="D127" s="4" t="s">
        <v>121</v>
      </c>
      <c r="E127" s="5">
        <v>44818</v>
      </c>
      <c r="F127" s="4">
        <v>0.5</v>
      </c>
      <c r="G127" s="4">
        <v>1.25</v>
      </c>
      <c r="H127" s="4">
        <v>7163</v>
      </c>
      <c r="I127" s="4">
        <v>539</v>
      </c>
      <c r="J127">
        <v>11.023999999999999</v>
      </c>
      <c r="K127" s="4">
        <f t="shared" si="7"/>
        <v>6.8734000000000002</v>
      </c>
      <c r="L127">
        <v>1.042</v>
      </c>
      <c r="M127" s="4">
        <f t="shared" si="6"/>
        <v>0.73620000000000008</v>
      </c>
      <c r="N127" s="4" t="s">
        <v>48</v>
      </c>
      <c r="O127" s="4" t="s">
        <v>135</v>
      </c>
      <c r="P127" s="6">
        <v>0.19993055555555558</v>
      </c>
      <c r="Q127" s="4">
        <v>509</v>
      </c>
      <c r="R127" s="4">
        <v>27</v>
      </c>
    </row>
    <row r="128" spans="1:18" x14ac:dyDescent="0.2">
      <c r="A128" s="4">
        <v>127</v>
      </c>
      <c r="B128" s="4">
        <v>43</v>
      </c>
      <c r="C128" s="4" t="s">
        <v>144</v>
      </c>
      <c r="D128" s="4" t="s">
        <v>121</v>
      </c>
      <c r="E128" s="5">
        <v>44818</v>
      </c>
      <c r="F128" s="4">
        <v>0.5</v>
      </c>
      <c r="G128" s="4">
        <v>1.25</v>
      </c>
      <c r="H128" s="4">
        <v>6981</v>
      </c>
      <c r="I128" s="4">
        <v>533</v>
      </c>
      <c r="J128">
        <v>10.781000000000001</v>
      </c>
      <c r="K128" s="4">
        <f t="shared" si="7"/>
        <v>6.6731999999999996</v>
      </c>
      <c r="L128">
        <v>1.0229999999999999</v>
      </c>
      <c r="M128" s="4">
        <f t="shared" si="6"/>
        <v>0.72000000000000008</v>
      </c>
      <c r="N128" s="4" t="s">
        <v>48</v>
      </c>
      <c r="O128" s="4" t="s">
        <v>135</v>
      </c>
      <c r="P128" s="6">
        <v>0.20614583333333333</v>
      </c>
      <c r="Q128" s="4">
        <v>509</v>
      </c>
      <c r="R128" s="4">
        <v>27</v>
      </c>
    </row>
    <row r="129" spans="1:18" x14ac:dyDescent="0.2">
      <c r="A129" s="4">
        <v>128</v>
      </c>
      <c r="B129" s="4">
        <v>43</v>
      </c>
      <c r="C129" s="4" t="s">
        <v>144</v>
      </c>
      <c r="D129" s="4" t="s">
        <v>121</v>
      </c>
      <c r="E129" s="5">
        <v>44818</v>
      </c>
      <c r="F129" s="4">
        <v>0.5</v>
      </c>
      <c r="G129" s="4">
        <v>1.25</v>
      </c>
      <c r="H129" s="4">
        <v>6857</v>
      </c>
      <c r="I129" s="4">
        <v>523</v>
      </c>
      <c r="J129">
        <v>10.617000000000001</v>
      </c>
      <c r="K129" s="4">
        <f t="shared" si="7"/>
        <v>6.5368000000000013</v>
      </c>
      <c r="L129">
        <v>0.98799999999999999</v>
      </c>
      <c r="M129" s="4">
        <f t="shared" si="6"/>
        <v>0.69300000000000017</v>
      </c>
      <c r="N129" s="4" t="s">
        <v>48</v>
      </c>
      <c r="O129" s="4" t="s">
        <v>135</v>
      </c>
      <c r="P129" s="6">
        <v>0.20947916666666666</v>
      </c>
      <c r="Q129" s="4">
        <v>509</v>
      </c>
      <c r="R129" s="4">
        <v>27</v>
      </c>
    </row>
    <row r="130" spans="1:18" x14ac:dyDescent="0.2">
      <c r="A130" s="4">
        <v>129</v>
      </c>
      <c r="B130" s="4">
        <v>43</v>
      </c>
      <c r="C130" s="4" t="s">
        <v>144</v>
      </c>
      <c r="D130" s="4" t="s">
        <v>121</v>
      </c>
      <c r="E130" s="5">
        <v>44818</v>
      </c>
      <c r="F130" s="4">
        <v>0.5</v>
      </c>
      <c r="G130" s="4">
        <v>1.25</v>
      </c>
      <c r="H130" s="4">
        <v>7338</v>
      </c>
      <c r="I130" s="4">
        <v>528</v>
      </c>
      <c r="J130">
        <v>11.257999999999999</v>
      </c>
      <c r="K130" s="4">
        <f t="shared" si="7"/>
        <v>7.0658999999999992</v>
      </c>
      <c r="L130">
        <v>1.0049999999999999</v>
      </c>
      <c r="M130" s="4">
        <f t="shared" si="6"/>
        <v>0.70650000000000002</v>
      </c>
      <c r="N130" s="4" t="s">
        <v>48</v>
      </c>
      <c r="O130" s="4" t="s">
        <v>135</v>
      </c>
      <c r="P130" s="6">
        <v>0.2131712962962963</v>
      </c>
      <c r="Q130" s="4">
        <v>509</v>
      </c>
      <c r="R130" s="4">
        <v>27</v>
      </c>
    </row>
    <row r="131" spans="1:18" x14ac:dyDescent="0.2">
      <c r="A131" s="4">
        <v>130</v>
      </c>
      <c r="B131" s="4">
        <v>44</v>
      </c>
      <c r="C131" s="4" t="s">
        <v>145</v>
      </c>
      <c r="D131" s="4" t="s">
        <v>121</v>
      </c>
      <c r="E131" s="5">
        <v>44818</v>
      </c>
      <c r="F131" s="4">
        <v>0.5</v>
      </c>
      <c r="G131" s="4">
        <v>1.25</v>
      </c>
      <c r="H131" s="4">
        <v>7100</v>
      </c>
      <c r="I131" s="4">
        <v>501</v>
      </c>
      <c r="J131">
        <v>10.941000000000001</v>
      </c>
      <c r="K131" s="4">
        <f t="shared" si="7"/>
        <v>6.8041</v>
      </c>
      <c r="L131">
        <v>0.91</v>
      </c>
      <c r="M131" s="4">
        <f t="shared" si="6"/>
        <v>0.63360000000000005</v>
      </c>
      <c r="N131" s="4" t="s">
        <v>48</v>
      </c>
      <c r="O131" s="4" t="s">
        <v>135</v>
      </c>
      <c r="P131" s="6">
        <v>0.21932870370370372</v>
      </c>
      <c r="Q131" s="4">
        <v>509</v>
      </c>
      <c r="R131" s="4">
        <v>27</v>
      </c>
    </row>
    <row r="132" spans="1:18" x14ac:dyDescent="0.2">
      <c r="A132" s="4">
        <v>131</v>
      </c>
      <c r="B132" s="4">
        <v>44</v>
      </c>
      <c r="C132" s="4" t="s">
        <v>145</v>
      </c>
      <c r="D132" s="4" t="s">
        <v>121</v>
      </c>
      <c r="E132" s="5">
        <v>44818</v>
      </c>
      <c r="F132" s="4">
        <v>0.5</v>
      </c>
      <c r="G132" s="4">
        <v>1.25</v>
      </c>
      <c r="H132" s="4">
        <v>6919</v>
      </c>
      <c r="I132" s="4">
        <v>466</v>
      </c>
      <c r="J132">
        <v>10.698</v>
      </c>
      <c r="K132" s="4">
        <f t="shared" si="7"/>
        <v>6.6050000000000004</v>
      </c>
      <c r="L132">
        <v>0.79200000000000004</v>
      </c>
      <c r="M132" s="4">
        <f t="shared" si="6"/>
        <v>0.53910000000000002</v>
      </c>
      <c r="N132" s="4" t="s">
        <v>48</v>
      </c>
      <c r="O132" s="4" t="s">
        <v>135</v>
      </c>
      <c r="P132" s="6">
        <v>0.22268518518518518</v>
      </c>
      <c r="Q132" s="4">
        <v>509</v>
      </c>
      <c r="R132" s="4">
        <v>27</v>
      </c>
    </row>
    <row r="133" spans="1:18" x14ac:dyDescent="0.2">
      <c r="A133" s="4">
        <v>132</v>
      </c>
      <c r="B133" s="4">
        <v>44</v>
      </c>
      <c r="C133" s="4" t="s">
        <v>145</v>
      </c>
      <c r="D133" s="4" t="s">
        <v>121</v>
      </c>
      <c r="E133" s="5">
        <v>44818</v>
      </c>
      <c r="F133" s="4">
        <v>0.5</v>
      </c>
      <c r="G133" s="4">
        <v>1.25</v>
      </c>
      <c r="H133" s="4">
        <v>7001</v>
      </c>
      <c r="I133" s="4">
        <v>449</v>
      </c>
      <c r="J133">
        <v>10.808</v>
      </c>
      <c r="K133" s="4">
        <f t="shared" si="7"/>
        <v>6.6951999999999998</v>
      </c>
      <c r="L133">
        <v>0.73199999999999998</v>
      </c>
      <c r="M133" s="4">
        <f t="shared" si="6"/>
        <v>0.49320000000000019</v>
      </c>
      <c r="N133" s="4" t="s">
        <v>48</v>
      </c>
      <c r="O133" s="4" t="s">
        <v>135</v>
      </c>
      <c r="P133" s="6">
        <v>0.22640046296296298</v>
      </c>
      <c r="Q133" s="4">
        <v>509</v>
      </c>
      <c r="R133" s="4">
        <v>27</v>
      </c>
    </row>
    <row r="134" spans="1:18" x14ac:dyDescent="0.2">
      <c r="A134" s="4">
        <v>133</v>
      </c>
      <c r="B134" s="4">
        <v>45</v>
      </c>
      <c r="C134" s="4" t="s">
        <v>146</v>
      </c>
      <c r="D134" s="4" t="s">
        <v>121</v>
      </c>
      <c r="E134" s="5">
        <v>44818</v>
      </c>
      <c r="F134" s="4">
        <v>0.5</v>
      </c>
      <c r="G134" s="4">
        <v>1.25</v>
      </c>
      <c r="H134" s="4">
        <v>5648</v>
      </c>
      <c r="I134" s="4">
        <v>322</v>
      </c>
      <c r="J134">
        <v>9.0020000000000007</v>
      </c>
      <c r="K134" s="4">
        <f t="shared" si="7"/>
        <v>5.206900000000001</v>
      </c>
      <c r="L134">
        <v>0.29199999999999998</v>
      </c>
      <c r="M134" s="4">
        <f t="shared" si="6"/>
        <v>0.1503000000000001</v>
      </c>
      <c r="N134" s="4" t="s">
        <v>48</v>
      </c>
      <c r="O134" s="4" t="s">
        <v>135</v>
      </c>
      <c r="P134" s="6">
        <v>0.23260416666666664</v>
      </c>
      <c r="Q134" s="4">
        <v>509</v>
      </c>
      <c r="R134" s="4">
        <v>27</v>
      </c>
    </row>
    <row r="135" spans="1:18" x14ac:dyDescent="0.2">
      <c r="A135" s="4">
        <v>134</v>
      </c>
      <c r="B135" s="4">
        <v>45</v>
      </c>
      <c r="C135" s="4" t="s">
        <v>146</v>
      </c>
      <c r="D135" s="4" t="s">
        <v>121</v>
      </c>
      <c r="E135" s="5">
        <v>44818</v>
      </c>
      <c r="F135" s="4">
        <v>0.5</v>
      </c>
      <c r="G135" s="4">
        <v>1.25</v>
      </c>
      <c r="H135" s="4">
        <v>5801</v>
      </c>
      <c r="I135" s="4">
        <v>346</v>
      </c>
      <c r="J135">
        <v>9.2059999999999995</v>
      </c>
      <c r="K135" s="4">
        <f t="shared" si="7"/>
        <v>5.3751999999999995</v>
      </c>
      <c r="L135">
        <v>0.376</v>
      </c>
      <c r="M135" s="4">
        <f t="shared" si="6"/>
        <v>0.21510000000000007</v>
      </c>
      <c r="N135" s="4" t="s">
        <v>48</v>
      </c>
      <c r="O135" s="4" t="s">
        <v>135</v>
      </c>
      <c r="P135" s="6">
        <v>0.23601851851851852</v>
      </c>
      <c r="Q135" s="4">
        <v>509</v>
      </c>
      <c r="R135" s="4">
        <v>27</v>
      </c>
    </row>
    <row r="136" spans="1:18" x14ac:dyDescent="0.2">
      <c r="A136" s="4">
        <v>135</v>
      </c>
      <c r="B136" s="4">
        <v>45</v>
      </c>
      <c r="C136" s="4" t="s">
        <v>146</v>
      </c>
      <c r="D136" s="4" t="s">
        <v>121</v>
      </c>
      <c r="E136" s="5">
        <v>44818</v>
      </c>
      <c r="F136" s="4">
        <v>0.5</v>
      </c>
      <c r="G136" s="4">
        <v>1.25</v>
      </c>
      <c r="H136" s="4">
        <v>5808</v>
      </c>
      <c r="I136" s="4">
        <v>295</v>
      </c>
      <c r="J136">
        <v>9.2159999999999993</v>
      </c>
      <c r="K136" s="4">
        <f t="shared" si="7"/>
        <v>5.3829000000000011</v>
      </c>
      <c r="L136">
        <v>0.2</v>
      </c>
      <c r="M136" s="4">
        <f t="shared" si="6"/>
        <v>7.7400000000000135E-2</v>
      </c>
      <c r="N136" s="4" t="s">
        <v>48</v>
      </c>
      <c r="O136" s="4" t="s">
        <v>135</v>
      </c>
      <c r="P136" s="6">
        <v>0.23982638888888888</v>
      </c>
      <c r="Q136" s="4">
        <v>509</v>
      </c>
      <c r="R136" s="4">
        <v>27</v>
      </c>
    </row>
    <row r="137" spans="1:18" x14ac:dyDescent="0.2">
      <c r="A137" s="4">
        <v>136</v>
      </c>
      <c r="B137" s="4">
        <v>46</v>
      </c>
      <c r="C137" s="4" t="s">
        <v>147</v>
      </c>
      <c r="D137" s="4" t="s">
        <v>121</v>
      </c>
      <c r="E137" s="5">
        <v>44818</v>
      </c>
      <c r="F137" s="4">
        <v>0.5</v>
      </c>
      <c r="G137" s="4">
        <v>1.25</v>
      </c>
      <c r="H137" s="4">
        <v>10394</v>
      </c>
      <c r="I137" s="4">
        <v>609</v>
      </c>
      <c r="J137">
        <v>15.339</v>
      </c>
      <c r="K137" s="4">
        <f t="shared" si="7"/>
        <v>10.4275</v>
      </c>
      <c r="L137">
        <v>1.286</v>
      </c>
      <c r="M137" s="4">
        <f t="shared" si="6"/>
        <v>0.92520000000000013</v>
      </c>
      <c r="N137" s="4" t="s">
        <v>48</v>
      </c>
      <c r="O137" s="4" t="s">
        <v>135</v>
      </c>
      <c r="P137" s="6">
        <v>0.24619212962962964</v>
      </c>
      <c r="Q137" s="4">
        <v>509</v>
      </c>
      <c r="R137" s="4">
        <v>27</v>
      </c>
    </row>
    <row r="138" spans="1:18" x14ac:dyDescent="0.2">
      <c r="A138" s="4">
        <v>137</v>
      </c>
      <c r="B138" s="4">
        <v>46</v>
      </c>
      <c r="C138" s="4" t="s">
        <v>147</v>
      </c>
      <c r="D138" s="4" t="s">
        <v>121</v>
      </c>
      <c r="E138" s="5">
        <v>44818</v>
      </c>
      <c r="F138" s="4">
        <v>0.5</v>
      </c>
      <c r="G138" s="4">
        <v>1.25</v>
      </c>
      <c r="H138" s="4">
        <v>11589</v>
      </c>
      <c r="I138" s="4">
        <v>672</v>
      </c>
      <c r="J138">
        <v>16.934000000000001</v>
      </c>
      <c r="K138" s="4">
        <f t="shared" si="7"/>
        <v>11.742000000000001</v>
      </c>
      <c r="L138">
        <v>1.5029999999999999</v>
      </c>
      <c r="M138" s="4">
        <f t="shared" si="6"/>
        <v>1.0952999999999999</v>
      </c>
      <c r="N138" s="4" t="s">
        <v>48</v>
      </c>
      <c r="O138" s="4" t="s">
        <v>135</v>
      </c>
      <c r="P138" s="6">
        <v>0.24967592592592591</v>
      </c>
      <c r="Q138" s="4">
        <v>509</v>
      </c>
      <c r="R138" s="4">
        <v>27</v>
      </c>
    </row>
    <row r="139" spans="1:18" x14ac:dyDescent="0.2">
      <c r="A139" s="4">
        <v>138</v>
      </c>
      <c r="B139" s="4">
        <v>46</v>
      </c>
      <c r="C139" s="4" t="s">
        <v>147</v>
      </c>
      <c r="D139" s="4" t="s">
        <v>121</v>
      </c>
      <c r="E139" s="5">
        <v>44818</v>
      </c>
      <c r="F139" s="4">
        <v>0.5</v>
      </c>
      <c r="G139" s="4">
        <v>1.25</v>
      </c>
      <c r="H139" s="4">
        <v>10702</v>
      </c>
      <c r="I139" s="4">
        <v>584</v>
      </c>
      <c r="J139">
        <v>15.749000000000001</v>
      </c>
      <c r="K139" s="4">
        <f t="shared" si="7"/>
        <v>10.766300000000001</v>
      </c>
      <c r="L139">
        <v>1.1990000000000001</v>
      </c>
      <c r="M139" s="4">
        <f t="shared" si="6"/>
        <v>0.85770000000000002</v>
      </c>
      <c r="N139" s="4" t="s">
        <v>48</v>
      </c>
      <c r="O139" s="4" t="s">
        <v>135</v>
      </c>
      <c r="P139" s="6">
        <v>0.25351851851851853</v>
      </c>
      <c r="Q139" s="4">
        <v>509</v>
      </c>
      <c r="R139" s="4">
        <v>27</v>
      </c>
    </row>
    <row r="140" spans="1:18" x14ac:dyDescent="0.2">
      <c r="A140" s="4">
        <v>139</v>
      </c>
      <c r="B140" s="4">
        <v>47</v>
      </c>
      <c r="C140" s="4" t="s">
        <v>43</v>
      </c>
      <c r="D140" s="4" t="s">
        <v>121</v>
      </c>
      <c r="E140" s="5">
        <v>44818</v>
      </c>
      <c r="F140" s="4">
        <v>0.5</v>
      </c>
      <c r="G140" s="4">
        <v>1.25</v>
      </c>
      <c r="H140" s="4">
        <v>21279</v>
      </c>
      <c r="I140" s="4">
        <v>3297</v>
      </c>
      <c r="J140">
        <v>29.869</v>
      </c>
      <c r="K140" s="4">
        <v>29.869</v>
      </c>
      <c r="L140">
        <v>10.574999999999999</v>
      </c>
      <c r="M140" s="4">
        <v>10.574999999999999</v>
      </c>
      <c r="N140" s="4"/>
      <c r="O140" s="4" t="s">
        <v>135</v>
      </c>
      <c r="P140" s="6">
        <v>0.26047453703703705</v>
      </c>
      <c r="Q140" s="4">
        <v>509</v>
      </c>
      <c r="R140" s="4">
        <v>27</v>
      </c>
    </row>
    <row r="141" spans="1:18" x14ac:dyDescent="0.2">
      <c r="A141" s="4">
        <v>140</v>
      </c>
      <c r="B141" s="4">
        <v>47</v>
      </c>
      <c r="C141" s="4" t="s">
        <v>43</v>
      </c>
      <c r="D141" s="4" t="s">
        <v>121</v>
      </c>
      <c r="E141" s="5">
        <v>44818</v>
      </c>
      <c r="F141" s="4">
        <v>0.5</v>
      </c>
      <c r="G141" s="4">
        <v>1.25</v>
      </c>
      <c r="H141" s="4">
        <v>21353</v>
      </c>
      <c r="I141" s="4">
        <v>3181</v>
      </c>
      <c r="J141">
        <v>29.969000000000001</v>
      </c>
      <c r="K141" s="4">
        <v>29.969000000000001</v>
      </c>
      <c r="L141">
        <v>10.173999999999999</v>
      </c>
      <c r="M141" s="4">
        <v>10.173999999999999</v>
      </c>
      <c r="N141" s="4"/>
      <c r="O141" s="4" t="s">
        <v>135</v>
      </c>
      <c r="P141" s="6">
        <v>0.26444444444444443</v>
      </c>
      <c r="Q141" s="4">
        <v>509</v>
      </c>
      <c r="R141" s="4">
        <v>27</v>
      </c>
    </row>
    <row r="142" spans="1:18" x14ac:dyDescent="0.2">
      <c r="A142" s="4">
        <v>141</v>
      </c>
      <c r="B142" s="4">
        <v>47</v>
      </c>
      <c r="C142" s="4" t="s">
        <v>43</v>
      </c>
      <c r="D142" s="4" t="s">
        <v>121</v>
      </c>
      <c r="E142" s="5">
        <v>44818</v>
      </c>
      <c r="F142" s="4">
        <v>0.5</v>
      </c>
      <c r="G142" s="4">
        <v>1.25</v>
      </c>
      <c r="H142" s="4">
        <v>21377</v>
      </c>
      <c r="I142" s="4">
        <v>3208</v>
      </c>
      <c r="J142">
        <v>30</v>
      </c>
      <c r="K142" s="4">
        <v>30</v>
      </c>
      <c r="L142">
        <v>10.266</v>
      </c>
      <c r="M142" s="4">
        <v>10.266</v>
      </c>
      <c r="N142" s="4"/>
      <c r="O142" s="4" t="s">
        <v>135</v>
      </c>
      <c r="P142" s="6">
        <v>0.26869212962962963</v>
      </c>
      <c r="Q142" s="4">
        <v>509</v>
      </c>
      <c r="R142" s="4">
        <v>27</v>
      </c>
    </row>
    <row r="143" spans="1:18" x14ac:dyDescent="0.2">
      <c r="A143" s="4">
        <v>142</v>
      </c>
      <c r="B143" s="4">
        <v>48</v>
      </c>
      <c r="C143" s="4" t="s">
        <v>32</v>
      </c>
      <c r="D143" s="4" t="s">
        <v>121</v>
      </c>
      <c r="E143" s="5">
        <v>44818</v>
      </c>
      <c r="F143" s="4">
        <v>0.5</v>
      </c>
      <c r="G143" s="4">
        <v>1.25</v>
      </c>
      <c r="H143" s="4">
        <v>1877</v>
      </c>
      <c r="I143" s="4">
        <v>126</v>
      </c>
      <c r="J143">
        <v>3.968</v>
      </c>
      <c r="K143" s="4">
        <v>3.968</v>
      </c>
      <c r="L143">
        <v>0</v>
      </c>
      <c r="M143" s="4">
        <v>0</v>
      </c>
      <c r="N143" s="4" t="s">
        <v>46</v>
      </c>
      <c r="O143" s="4" t="s">
        <v>48</v>
      </c>
      <c r="P143" s="4" t="s">
        <v>135</v>
      </c>
      <c r="Q143" s="6">
        <v>0.27431712962962962</v>
      </c>
      <c r="R143" s="4">
        <v>509</v>
      </c>
    </row>
    <row r="144" spans="1:18" x14ac:dyDescent="0.2">
      <c r="A144" s="4">
        <v>143</v>
      </c>
      <c r="B144" s="4">
        <v>48</v>
      </c>
      <c r="C144" s="4" t="s">
        <v>32</v>
      </c>
      <c r="D144" s="4" t="s">
        <v>121</v>
      </c>
      <c r="E144" s="5">
        <v>44818</v>
      </c>
      <c r="F144" s="4">
        <v>0.5</v>
      </c>
      <c r="G144" s="4">
        <v>1.25</v>
      </c>
      <c r="H144" s="4">
        <v>1421</v>
      </c>
      <c r="I144" s="4">
        <v>75</v>
      </c>
      <c r="J144">
        <v>3.359</v>
      </c>
      <c r="K144" s="4">
        <v>3.359</v>
      </c>
      <c r="L144">
        <v>0</v>
      </c>
      <c r="M144" s="4">
        <v>0</v>
      </c>
      <c r="N144" s="4" t="s">
        <v>46</v>
      </c>
      <c r="O144" s="4" t="s">
        <v>48</v>
      </c>
      <c r="P144" s="4" t="s">
        <v>135</v>
      </c>
      <c r="Q144" s="6">
        <v>0.27718749999999998</v>
      </c>
      <c r="R144" s="4">
        <v>509</v>
      </c>
    </row>
    <row r="145" spans="1:33" x14ac:dyDescent="0.2">
      <c r="A145" s="4">
        <v>144</v>
      </c>
      <c r="B145" s="4">
        <v>48</v>
      </c>
      <c r="C145" s="4" t="s">
        <v>32</v>
      </c>
      <c r="D145" s="4" t="s">
        <v>121</v>
      </c>
      <c r="E145" s="5">
        <v>44818</v>
      </c>
      <c r="F145" s="4">
        <v>0.5</v>
      </c>
      <c r="G145" s="4">
        <v>1.25</v>
      </c>
      <c r="H145" s="4">
        <v>1589</v>
      </c>
      <c r="I145" s="4">
        <v>96</v>
      </c>
      <c r="J145">
        <v>3.5830000000000002</v>
      </c>
      <c r="K145" s="4">
        <v>3.5830000000000002</v>
      </c>
      <c r="L145">
        <v>0</v>
      </c>
      <c r="M145" s="4">
        <v>0</v>
      </c>
      <c r="N145" s="4" t="s">
        <v>46</v>
      </c>
      <c r="O145" s="4" t="s">
        <v>48</v>
      </c>
      <c r="P145" s="4" t="s">
        <v>135</v>
      </c>
      <c r="Q145" s="6">
        <v>0.28046296296296297</v>
      </c>
      <c r="R145" s="4">
        <v>509</v>
      </c>
    </row>
    <row r="146" spans="1:33" x14ac:dyDescent="0.2">
      <c r="A146" s="4">
        <v>145</v>
      </c>
      <c r="B146" s="4">
        <v>49</v>
      </c>
      <c r="C146" s="4" t="s">
        <v>32</v>
      </c>
      <c r="D146" s="4" t="s">
        <v>121</v>
      </c>
      <c r="E146" s="5">
        <v>44818</v>
      </c>
      <c r="F146" s="4">
        <v>0.5</v>
      </c>
      <c r="G146" s="4">
        <v>1.25</v>
      </c>
      <c r="H146" s="4">
        <v>947</v>
      </c>
      <c r="I146" s="4">
        <v>48</v>
      </c>
      <c r="J146">
        <v>2.726</v>
      </c>
      <c r="K146" s="4">
        <v>2.726</v>
      </c>
      <c r="L146">
        <v>0</v>
      </c>
      <c r="M146" s="4">
        <v>0</v>
      </c>
      <c r="N146" s="4" t="s">
        <v>46</v>
      </c>
      <c r="O146" s="4" t="s">
        <v>48</v>
      </c>
      <c r="P146" s="4" t="s">
        <v>135</v>
      </c>
      <c r="Q146" s="6">
        <v>0.28604166666666669</v>
      </c>
      <c r="R146" s="4">
        <v>509</v>
      </c>
    </row>
    <row r="147" spans="1:33" x14ac:dyDescent="0.2">
      <c r="A147" s="4">
        <v>146</v>
      </c>
      <c r="B147" s="4">
        <v>49</v>
      </c>
      <c r="C147" s="4" t="s">
        <v>32</v>
      </c>
      <c r="D147" s="4" t="s">
        <v>121</v>
      </c>
      <c r="E147" s="5">
        <v>44818</v>
      </c>
      <c r="F147" s="4">
        <v>0.5</v>
      </c>
      <c r="G147" s="4">
        <v>1.25</v>
      </c>
      <c r="H147" s="4">
        <v>912</v>
      </c>
      <c r="I147" s="4">
        <v>7</v>
      </c>
      <c r="J147">
        <v>2.6789999999999998</v>
      </c>
      <c r="K147" s="4">
        <v>2.6789999999999998</v>
      </c>
      <c r="L147">
        <v>0</v>
      </c>
      <c r="M147" s="4">
        <v>0</v>
      </c>
      <c r="N147" s="4" t="s">
        <v>46</v>
      </c>
      <c r="O147" s="4" t="s">
        <v>135</v>
      </c>
      <c r="P147" s="6">
        <v>0.28890046296296296</v>
      </c>
      <c r="Q147" s="4">
        <v>509</v>
      </c>
      <c r="R147" s="4">
        <v>27</v>
      </c>
    </row>
    <row r="148" spans="1:33" x14ac:dyDescent="0.2">
      <c r="A148" s="4">
        <v>147</v>
      </c>
      <c r="B148" s="4">
        <v>49</v>
      </c>
      <c r="C148" s="4" t="s">
        <v>32</v>
      </c>
      <c r="D148" s="4" t="s">
        <v>121</v>
      </c>
      <c r="E148" s="5">
        <v>44818</v>
      </c>
      <c r="F148" s="4">
        <v>0.5</v>
      </c>
      <c r="G148" s="4">
        <v>1.25</v>
      </c>
      <c r="H148" s="4">
        <v>960</v>
      </c>
      <c r="I148" s="4">
        <v>43</v>
      </c>
      <c r="J148">
        <v>2.7440000000000002</v>
      </c>
      <c r="K148" s="4">
        <v>2.7440000000000002</v>
      </c>
      <c r="L148">
        <v>0</v>
      </c>
      <c r="M148" s="4">
        <v>0</v>
      </c>
      <c r="N148" s="4" t="s">
        <v>46</v>
      </c>
      <c r="O148" s="4" t="s">
        <v>48</v>
      </c>
      <c r="P148" s="4" t="s">
        <v>135</v>
      </c>
      <c r="Q148" s="6">
        <v>0.29219907407407408</v>
      </c>
      <c r="R148" s="4">
        <v>509</v>
      </c>
    </row>
    <row r="149" spans="1:33" x14ac:dyDescent="0.2">
      <c r="A149" s="4">
        <v>148</v>
      </c>
      <c r="B149" s="4">
        <v>50</v>
      </c>
      <c r="C149" s="4" t="s">
        <v>32</v>
      </c>
      <c r="D149" s="4" t="s">
        <v>121</v>
      </c>
      <c r="E149" s="5">
        <v>44818</v>
      </c>
      <c r="F149" s="4">
        <v>0.5</v>
      </c>
      <c r="G149" s="4">
        <v>1.25</v>
      </c>
      <c r="H149" s="4">
        <v>1254</v>
      </c>
      <c r="I149" s="4">
        <v>85</v>
      </c>
      <c r="J149">
        <v>3.1360000000000001</v>
      </c>
      <c r="K149" s="4">
        <v>3.1360000000000001</v>
      </c>
      <c r="L149">
        <v>0</v>
      </c>
      <c r="M149" s="4">
        <v>0</v>
      </c>
      <c r="N149" s="4" t="s">
        <v>46</v>
      </c>
      <c r="O149" s="4" t="s">
        <v>48</v>
      </c>
      <c r="P149" s="4" t="s">
        <v>135</v>
      </c>
      <c r="Q149" s="6">
        <v>0.2977083333333333</v>
      </c>
      <c r="R149" s="4">
        <v>509</v>
      </c>
    </row>
    <row r="150" spans="1:33" x14ac:dyDescent="0.2">
      <c r="A150" s="4">
        <v>149</v>
      </c>
      <c r="B150" s="4">
        <v>50</v>
      </c>
      <c r="C150" s="4" t="s">
        <v>32</v>
      </c>
      <c r="D150" s="4" t="s">
        <v>121</v>
      </c>
      <c r="E150" s="5">
        <v>44818</v>
      </c>
      <c r="F150" s="4">
        <v>0.5</v>
      </c>
      <c r="G150" s="4">
        <v>1.25</v>
      </c>
      <c r="H150" s="4">
        <v>1234</v>
      </c>
      <c r="I150" s="4">
        <v>61</v>
      </c>
      <c r="J150">
        <v>3.109</v>
      </c>
      <c r="K150" s="4">
        <v>3.109</v>
      </c>
      <c r="L150">
        <v>0</v>
      </c>
      <c r="M150" s="4">
        <v>0</v>
      </c>
      <c r="N150" s="4" t="s">
        <v>46</v>
      </c>
      <c r="O150" s="4" t="s">
        <v>48</v>
      </c>
      <c r="P150" s="4" t="s">
        <v>135</v>
      </c>
      <c r="Q150" s="6">
        <v>0.30061342592592594</v>
      </c>
      <c r="R150" s="4">
        <v>509</v>
      </c>
    </row>
    <row r="151" spans="1:33" x14ac:dyDescent="0.2">
      <c r="A151" s="4">
        <v>150</v>
      </c>
      <c r="B151" s="4">
        <v>50</v>
      </c>
      <c r="C151" s="4" t="s">
        <v>32</v>
      </c>
      <c r="D151" s="4" t="s">
        <v>121</v>
      </c>
      <c r="E151" s="5">
        <v>44818</v>
      </c>
      <c r="F151" s="4">
        <v>0.5</v>
      </c>
      <c r="G151" s="4">
        <v>1.25</v>
      </c>
      <c r="H151" s="4">
        <v>1207</v>
      </c>
      <c r="I151" s="4">
        <v>38</v>
      </c>
      <c r="J151">
        <v>3.0739999999999998</v>
      </c>
      <c r="K151" s="4">
        <v>3.0739999999999998</v>
      </c>
      <c r="L151">
        <v>0</v>
      </c>
      <c r="M151" s="4">
        <v>0</v>
      </c>
      <c r="N151" s="4" t="s">
        <v>46</v>
      </c>
      <c r="O151" s="4" t="s">
        <v>48</v>
      </c>
      <c r="P151" s="4" t="s">
        <v>135</v>
      </c>
      <c r="Q151" s="6">
        <v>0.3039236111111111</v>
      </c>
      <c r="R151" s="4">
        <v>509</v>
      </c>
    </row>
    <row r="152" spans="1:33" x14ac:dyDescent="0.2">
      <c r="A152" s="10">
        <v>1</v>
      </c>
      <c r="B152" s="10">
        <v>1</v>
      </c>
      <c r="C152" s="10" t="s">
        <v>32</v>
      </c>
      <c r="D152" s="10" t="s">
        <v>33</v>
      </c>
      <c r="E152" s="11">
        <v>44819</v>
      </c>
      <c r="F152" s="10">
        <v>0.5</v>
      </c>
      <c r="G152" s="10">
        <v>1.25</v>
      </c>
      <c r="H152" s="10">
        <v>1566</v>
      </c>
      <c r="I152" s="10">
        <v>93</v>
      </c>
      <c r="J152">
        <v>3.3650000000000002</v>
      </c>
      <c r="K152" s="10">
        <v>3.3650000000000002</v>
      </c>
      <c r="L152">
        <v>0.35</v>
      </c>
      <c r="M152" s="10">
        <v>0.35</v>
      </c>
      <c r="N152" s="10" t="s">
        <v>46</v>
      </c>
      <c r="O152" s="10" t="s">
        <v>48</v>
      </c>
      <c r="P152" s="10" t="s">
        <v>135</v>
      </c>
      <c r="Q152" s="12">
        <v>0.65489583333333334</v>
      </c>
      <c r="R152" s="10">
        <v>537</v>
      </c>
      <c r="U152" s="41" t="s">
        <v>62</v>
      </c>
      <c r="V152" s="41" t="s">
        <v>61</v>
      </c>
      <c r="W152" s="41" t="s">
        <v>24</v>
      </c>
      <c r="AE152" s="41" t="s">
        <v>62</v>
      </c>
      <c r="AF152" s="41" t="s">
        <v>308</v>
      </c>
      <c r="AG152" s="41" t="s">
        <v>64</v>
      </c>
    </row>
    <row r="153" spans="1:33" x14ac:dyDescent="0.2">
      <c r="A153" s="10">
        <v>2</v>
      </c>
      <c r="B153" s="10">
        <v>1</v>
      </c>
      <c r="C153" s="10" t="s">
        <v>32</v>
      </c>
      <c r="D153" s="10" t="s">
        <v>33</v>
      </c>
      <c r="E153" s="11">
        <v>44819</v>
      </c>
      <c r="F153" s="10">
        <v>0.5</v>
      </c>
      <c r="G153" s="10">
        <v>1.25</v>
      </c>
      <c r="H153" s="10">
        <v>1481</v>
      </c>
      <c r="I153" s="10">
        <v>45</v>
      </c>
      <c r="J153">
        <v>3.2549999999999999</v>
      </c>
      <c r="K153" s="10">
        <v>3.2549999999999999</v>
      </c>
      <c r="L153">
        <v>0.19900000000000001</v>
      </c>
      <c r="M153" s="10">
        <v>0.19900000000000001</v>
      </c>
      <c r="N153" s="10" t="s">
        <v>46</v>
      </c>
      <c r="O153" s="10" t="s">
        <v>48</v>
      </c>
      <c r="P153" s="10" t="s">
        <v>135</v>
      </c>
      <c r="Q153" s="12">
        <v>0.65778935185185183</v>
      </c>
      <c r="R153" s="10">
        <v>537</v>
      </c>
      <c r="U153" s="10" t="s">
        <v>38</v>
      </c>
      <c r="V153" s="10">
        <v>6039</v>
      </c>
      <c r="W153" s="10">
        <v>5</v>
      </c>
      <c r="AE153" s="10" t="s">
        <v>38</v>
      </c>
      <c r="AF153" s="10">
        <v>1220</v>
      </c>
      <c r="AG153" s="10">
        <v>2.9119999999999999</v>
      </c>
    </row>
    <row r="154" spans="1:33" x14ac:dyDescent="0.2">
      <c r="A154" s="10">
        <v>3</v>
      </c>
      <c r="B154" s="10">
        <v>1</v>
      </c>
      <c r="C154" s="10" t="s">
        <v>32</v>
      </c>
      <c r="D154" s="10" t="s">
        <v>33</v>
      </c>
      <c r="E154" s="11">
        <v>44819</v>
      </c>
      <c r="F154" s="10">
        <v>0.5</v>
      </c>
      <c r="G154" s="10">
        <v>1.25</v>
      </c>
      <c r="H154" s="10">
        <v>1510</v>
      </c>
      <c r="I154" s="10">
        <v>53</v>
      </c>
      <c r="J154">
        <v>3.2919999999999998</v>
      </c>
      <c r="K154" s="10">
        <v>3.2919999999999998</v>
      </c>
      <c r="L154">
        <v>0.22600000000000001</v>
      </c>
      <c r="M154" s="10">
        <v>0.22600000000000001</v>
      </c>
      <c r="N154" s="10" t="s">
        <v>46</v>
      </c>
      <c r="O154" s="10" t="s">
        <v>48</v>
      </c>
      <c r="P154" s="10" t="s">
        <v>135</v>
      </c>
      <c r="Q154" s="12">
        <v>0.66107638888888887</v>
      </c>
      <c r="R154" s="10">
        <v>537</v>
      </c>
      <c r="U154" s="10" t="s">
        <v>38</v>
      </c>
      <c r="V154" s="10">
        <v>6002</v>
      </c>
      <c r="W154" s="10">
        <v>5</v>
      </c>
      <c r="AE154" s="10" t="s">
        <v>38</v>
      </c>
      <c r="AF154" s="10">
        <v>1157</v>
      </c>
      <c r="AG154" s="10">
        <v>2.9119999999999999</v>
      </c>
    </row>
    <row r="155" spans="1:33" x14ac:dyDescent="0.2">
      <c r="A155" s="10">
        <v>4</v>
      </c>
      <c r="B155" s="10">
        <v>2</v>
      </c>
      <c r="C155" s="10" t="s">
        <v>32</v>
      </c>
      <c r="D155" s="10" t="s">
        <v>33</v>
      </c>
      <c r="E155" s="11">
        <v>44819</v>
      </c>
      <c r="F155" s="10">
        <v>0.5</v>
      </c>
      <c r="G155" s="10">
        <v>1.25</v>
      </c>
      <c r="H155" s="10">
        <v>2868</v>
      </c>
      <c r="I155" s="10">
        <v>42</v>
      </c>
      <c r="J155">
        <v>5.0529999999999999</v>
      </c>
      <c r="K155" s="10">
        <v>5.0529999999999999</v>
      </c>
      <c r="L155">
        <v>0.19</v>
      </c>
      <c r="M155" s="10">
        <v>0.19</v>
      </c>
      <c r="N155" s="10" t="s">
        <v>46</v>
      </c>
      <c r="O155" s="10" t="s">
        <v>48</v>
      </c>
      <c r="P155" s="10" t="s">
        <v>135</v>
      </c>
      <c r="Q155" s="12">
        <v>0.66869212962962965</v>
      </c>
      <c r="R155" s="10">
        <v>537</v>
      </c>
      <c r="U155" s="10" t="s">
        <v>38</v>
      </c>
      <c r="V155" s="10">
        <v>6071</v>
      </c>
      <c r="W155" s="10">
        <v>5</v>
      </c>
      <c r="AE155" s="10" t="s">
        <v>38</v>
      </c>
      <c r="AF155" s="10">
        <v>1219</v>
      </c>
      <c r="AG155" s="10">
        <v>2.9119999999999999</v>
      </c>
    </row>
    <row r="156" spans="1:33" x14ac:dyDescent="0.2">
      <c r="A156" s="10">
        <v>5</v>
      </c>
      <c r="B156" s="10">
        <v>2</v>
      </c>
      <c r="C156" s="10" t="s">
        <v>32</v>
      </c>
      <c r="D156" s="10" t="s">
        <v>33</v>
      </c>
      <c r="E156" s="11">
        <v>44819</v>
      </c>
      <c r="F156" s="10">
        <v>0.5</v>
      </c>
      <c r="G156" s="10">
        <v>1.25</v>
      </c>
      <c r="H156" s="10">
        <v>2834</v>
      </c>
      <c r="I156" s="10">
        <v>42</v>
      </c>
      <c r="J156">
        <v>5.0090000000000003</v>
      </c>
      <c r="K156" s="10">
        <v>5.0090000000000003</v>
      </c>
      <c r="L156">
        <v>0.189</v>
      </c>
      <c r="M156" s="10">
        <v>0.189</v>
      </c>
      <c r="N156" s="10" t="s">
        <v>46</v>
      </c>
      <c r="O156" s="10" t="s">
        <v>48</v>
      </c>
      <c r="P156" s="10" t="s">
        <v>135</v>
      </c>
      <c r="Q156" s="12">
        <v>0.6715740740740741</v>
      </c>
      <c r="R156" s="10">
        <v>537</v>
      </c>
      <c r="U156" s="10" t="s">
        <v>39</v>
      </c>
      <c r="V156" s="10">
        <v>11575</v>
      </c>
      <c r="W156" s="10">
        <v>10</v>
      </c>
      <c r="AE156" s="10" t="s">
        <v>39</v>
      </c>
      <c r="AF156" s="10">
        <v>2496</v>
      </c>
      <c r="AG156" s="10">
        <v>5.8319999999999999</v>
      </c>
    </row>
    <row r="157" spans="1:33" x14ac:dyDescent="0.2">
      <c r="A157" s="10">
        <v>6</v>
      </c>
      <c r="B157" s="10">
        <v>2</v>
      </c>
      <c r="C157" s="10" t="s">
        <v>32</v>
      </c>
      <c r="D157" s="10" t="s">
        <v>33</v>
      </c>
      <c r="E157" s="11">
        <v>44819</v>
      </c>
      <c r="F157" s="10">
        <v>0.5</v>
      </c>
      <c r="G157" s="10">
        <v>1.25</v>
      </c>
      <c r="H157" s="10">
        <v>3029</v>
      </c>
      <c r="I157" s="10">
        <v>45</v>
      </c>
      <c r="J157">
        <v>5.2610000000000001</v>
      </c>
      <c r="K157" s="10">
        <v>5.2610000000000001</v>
      </c>
      <c r="L157">
        <v>0.2</v>
      </c>
      <c r="M157" s="10">
        <v>0.2</v>
      </c>
      <c r="N157" s="10" t="s">
        <v>46</v>
      </c>
      <c r="O157" s="10" t="s">
        <v>48</v>
      </c>
      <c r="P157" s="10" t="s">
        <v>135</v>
      </c>
      <c r="Q157" s="12">
        <v>0.67491898148148144</v>
      </c>
      <c r="R157" s="10">
        <v>537</v>
      </c>
      <c r="U157" s="10" t="s">
        <v>39</v>
      </c>
      <c r="V157" s="10">
        <v>10820</v>
      </c>
      <c r="W157" s="10">
        <v>10</v>
      </c>
      <c r="AE157" s="10" t="s">
        <v>39</v>
      </c>
      <c r="AF157" s="10">
        <v>2421</v>
      </c>
      <c r="AG157" s="10">
        <v>5.8319999999999999</v>
      </c>
    </row>
    <row r="158" spans="1:33" x14ac:dyDescent="0.2">
      <c r="A158" s="10">
        <v>7</v>
      </c>
      <c r="B158" s="10">
        <v>3</v>
      </c>
      <c r="C158" s="10" t="s">
        <v>32</v>
      </c>
      <c r="D158" s="10" t="s">
        <v>33</v>
      </c>
      <c r="E158" s="11">
        <v>44819</v>
      </c>
      <c r="F158" s="10">
        <v>0.5</v>
      </c>
      <c r="G158" s="10">
        <v>1.25</v>
      </c>
      <c r="H158" s="10">
        <v>1390</v>
      </c>
      <c r="I158" s="10">
        <v>38</v>
      </c>
      <c r="J158">
        <v>3.137</v>
      </c>
      <c r="K158" s="10">
        <v>3.137</v>
      </c>
      <c r="L158">
        <v>0.17799999999999999</v>
      </c>
      <c r="M158" s="10">
        <v>0.17799999999999999</v>
      </c>
      <c r="N158" s="10" t="s">
        <v>46</v>
      </c>
      <c r="O158" s="10" t="s">
        <v>48</v>
      </c>
      <c r="P158" s="10" t="s">
        <v>135</v>
      </c>
      <c r="Q158" s="12">
        <v>0.68247685185185192</v>
      </c>
      <c r="R158" s="10">
        <v>537</v>
      </c>
      <c r="U158" s="10" t="s">
        <v>39</v>
      </c>
      <c r="V158" s="10">
        <v>10846</v>
      </c>
      <c r="W158" s="10">
        <v>10</v>
      </c>
      <c r="AE158" s="10" t="s">
        <v>39</v>
      </c>
      <c r="AF158" s="10">
        <v>2357</v>
      </c>
      <c r="AG158" s="10">
        <v>5.8319999999999999</v>
      </c>
    </row>
    <row r="159" spans="1:33" x14ac:dyDescent="0.2">
      <c r="A159" s="10">
        <v>8</v>
      </c>
      <c r="B159" s="10">
        <v>3</v>
      </c>
      <c r="C159" s="10" t="s">
        <v>32</v>
      </c>
      <c r="D159" s="10" t="s">
        <v>33</v>
      </c>
      <c r="E159" s="11">
        <v>44819</v>
      </c>
      <c r="F159" s="10">
        <v>0.5</v>
      </c>
      <c r="G159" s="10">
        <v>1.25</v>
      </c>
      <c r="H159" s="10">
        <v>1397</v>
      </c>
      <c r="I159" s="10">
        <v>51</v>
      </c>
      <c r="J159">
        <v>3.1459999999999999</v>
      </c>
      <c r="K159" s="10">
        <v>3.1459999999999999</v>
      </c>
      <c r="L159">
        <v>0.218</v>
      </c>
      <c r="M159" s="10">
        <v>0.218</v>
      </c>
      <c r="N159" s="10" t="s">
        <v>46</v>
      </c>
      <c r="O159" s="10" t="s">
        <v>48</v>
      </c>
      <c r="P159" s="10" t="s">
        <v>135</v>
      </c>
      <c r="Q159" s="12">
        <v>0.68540509259259252</v>
      </c>
      <c r="R159" s="10">
        <v>537</v>
      </c>
      <c r="U159" s="10" t="s">
        <v>40</v>
      </c>
      <c r="V159" s="10">
        <v>20037</v>
      </c>
      <c r="W159" s="10">
        <v>20</v>
      </c>
      <c r="AE159" s="10" t="s">
        <v>40</v>
      </c>
      <c r="AF159" s="10">
        <v>4723</v>
      </c>
      <c r="AG159" s="10">
        <v>11.664</v>
      </c>
    </row>
    <row r="160" spans="1:33" x14ac:dyDescent="0.2">
      <c r="A160" s="10">
        <v>9</v>
      </c>
      <c r="B160" s="10">
        <v>3</v>
      </c>
      <c r="C160" s="10" t="s">
        <v>32</v>
      </c>
      <c r="D160" s="10" t="s">
        <v>33</v>
      </c>
      <c r="E160" s="11">
        <v>44819</v>
      </c>
      <c r="F160" s="10">
        <v>0.5</v>
      </c>
      <c r="G160" s="10">
        <v>1.25</v>
      </c>
      <c r="H160" s="10">
        <v>1459</v>
      </c>
      <c r="I160" s="10">
        <v>45</v>
      </c>
      <c r="J160">
        <v>3.226</v>
      </c>
      <c r="K160" s="10">
        <v>3.226</v>
      </c>
      <c r="L160">
        <v>0.2</v>
      </c>
      <c r="M160" s="10">
        <v>0.2</v>
      </c>
      <c r="N160" s="10" t="s">
        <v>46</v>
      </c>
      <c r="O160" s="10" t="s">
        <v>48</v>
      </c>
      <c r="P160" s="10" t="s">
        <v>135</v>
      </c>
      <c r="Q160" s="12">
        <v>0.68871527777777775</v>
      </c>
      <c r="R160" s="10">
        <v>537</v>
      </c>
      <c r="U160" s="10" t="s">
        <v>40</v>
      </c>
      <c r="V160" s="10">
        <v>20316</v>
      </c>
      <c r="W160" s="10">
        <v>20</v>
      </c>
      <c r="AE160" s="10" t="s">
        <v>40</v>
      </c>
      <c r="AF160" s="10">
        <v>4873</v>
      </c>
      <c r="AG160" s="10">
        <v>11.664</v>
      </c>
    </row>
    <row r="161" spans="1:33" x14ac:dyDescent="0.2">
      <c r="A161" s="10">
        <v>10</v>
      </c>
      <c r="B161" s="10">
        <v>4</v>
      </c>
      <c r="C161" s="10" t="s">
        <v>37</v>
      </c>
      <c r="D161" s="10" t="s">
        <v>33</v>
      </c>
      <c r="E161" s="11">
        <v>44819</v>
      </c>
      <c r="F161" s="10">
        <v>0.5</v>
      </c>
      <c r="G161" s="10">
        <v>1.25</v>
      </c>
      <c r="H161" s="10">
        <v>2688</v>
      </c>
      <c r="I161" s="10">
        <v>95</v>
      </c>
      <c r="J161">
        <v>5.5149999999999997</v>
      </c>
      <c r="K161" s="10">
        <v>5.5149999999999997</v>
      </c>
      <c r="L161">
        <v>0.42099999999999999</v>
      </c>
      <c r="M161" s="10">
        <v>0.42099999999999999</v>
      </c>
      <c r="N161" s="10" t="s">
        <v>46</v>
      </c>
      <c r="O161" s="10" t="s">
        <v>48</v>
      </c>
      <c r="P161" s="10" t="s">
        <v>135</v>
      </c>
      <c r="Q161" s="12">
        <v>0.69724537037037038</v>
      </c>
      <c r="R161" s="10">
        <v>537</v>
      </c>
      <c r="U161" s="10" t="s">
        <v>40</v>
      </c>
      <c r="V161" s="10">
        <v>20344</v>
      </c>
      <c r="W161" s="10">
        <v>20</v>
      </c>
      <c r="AE161" s="10" t="s">
        <v>40</v>
      </c>
      <c r="AF161" s="10">
        <v>4707</v>
      </c>
      <c r="AG161" s="10">
        <v>11.664</v>
      </c>
    </row>
    <row r="162" spans="1:33" x14ac:dyDescent="0.2">
      <c r="A162" s="10">
        <v>11</v>
      </c>
      <c r="B162" s="10">
        <v>4</v>
      </c>
      <c r="C162" s="10" t="s">
        <v>37</v>
      </c>
      <c r="D162" s="10" t="s">
        <v>33</v>
      </c>
      <c r="E162" s="11">
        <v>44819</v>
      </c>
      <c r="F162" s="10">
        <v>0.5</v>
      </c>
      <c r="G162" s="10">
        <v>1.25</v>
      </c>
      <c r="H162" s="10">
        <v>2701</v>
      </c>
      <c r="I162" s="10">
        <v>112</v>
      </c>
      <c r="J162">
        <v>5.532</v>
      </c>
      <c r="K162" s="10">
        <v>5.532</v>
      </c>
      <c r="L162">
        <v>0.47399999999999998</v>
      </c>
      <c r="M162" s="10">
        <v>0.47399999999999998</v>
      </c>
      <c r="N162" s="10" t="s">
        <v>46</v>
      </c>
      <c r="O162" s="10" t="s">
        <v>48</v>
      </c>
      <c r="P162" s="10" t="s">
        <v>135</v>
      </c>
      <c r="Q162" s="12">
        <v>0.70083333333333331</v>
      </c>
      <c r="R162" s="10">
        <v>537</v>
      </c>
      <c r="U162" s="10" t="s">
        <v>41</v>
      </c>
      <c r="V162" s="10">
        <v>39685</v>
      </c>
      <c r="W162" s="10">
        <v>40</v>
      </c>
      <c r="AE162" s="10" t="s">
        <v>41</v>
      </c>
      <c r="AF162" s="10">
        <v>9612</v>
      </c>
      <c r="AG162" s="10">
        <v>23.327999999999999</v>
      </c>
    </row>
    <row r="163" spans="1:33" x14ac:dyDescent="0.2">
      <c r="A163" s="10">
        <v>12</v>
      </c>
      <c r="B163" s="10">
        <v>4</v>
      </c>
      <c r="C163" s="10" t="s">
        <v>37</v>
      </c>
      <c r="D163" s="10" t="s">
        <v>33</v>
      </c>
      <c r="E163" s="11">
        <v>44819</v>
      </c>
      <c r="F163" s="10">
        <v>0.5</v>
      </c>
      <c r="G163" s="10">
        <v>1.25</v>
      </c>
      <c r="H163" s="10">
        <v>2666</v>
      </c>
      <c r="I163" s="10">
        <v>110</v>
      </c>
      <c r="J163">
        <v>5.4870000000000001</v>
      </c>
      <c r="K163" s="10">
        <v>5.4870000000000001</v>
      </c>
      <c r="L163">
        <v>0.46800000000000003</v>
      </c>
      <c r="M163" s="10">
        <v>0.46800000000000003</v>
      </c>
      <c r="N163" s="10" t="s">
        <v>46</v>
      </c>
      <c r="O163" s="10" t="s">
        <v>48</v>
      </c>
      <c r="P163" s="10" t="s">
        <v>135</v>
      </c>
      <c r="Q163" s="12">
        <v>0.70484953703703701</v>
      </c>
      <c r="R163" s="10">
        <v>537</v>
      </c>
      <c r="U163" s="10" t="s">
        <v>41</v>
      </c>
      <c r="V163" s="10">
        <v>39764</v>
      </c>
      <c r="W163" s="10">
        <v>40</v>
      </c>
      <c r="AE163" s="10" t="s">
        <v>41</v>
      </c>
      <c r="AF163" s="10">
        <v>9289</v>
      </c>
      <c r="AG163" s="10">
        <v>23.327999999999999</v>
      </c>
    </row>
    <row r="164" spans="1:33" x14ac:dyDescent="0.2">
      <c r="A164" s="10">
        <v>13</v>
      </c>
      <c r="B164" s="10">
        <v>5</v>
      </c>
      <c r="C164" s="10" t="s">
        <v>38</v>
      </c>
      <c r="D164" s="10" t="s">
        <v>33</v>
      </c>
      <c r="E164" s="11">
        <v>44819</v>
      </c>
      <c r="F164" s="10">
        <v>0.5</v>
      </c>
      <c r="G164" s="10">
        <v>1.25</v>
      </c>
      <c r="H164" s="10">
        <v>6039</v>
      </c>
      <c r="I164" s="10">
        <v>1220</v>
      </c>
      <c r="J164">
        <v>5</v>
      </c>
      <c r="K164" s="10">
        <v>5</v>
      </c>
      <c r="L164">
        <v>2.9119999999999999</v>
      </c>
      <c r="M164" s="10">
        <v>2.9119999999999999</v>
      </c>
      <c r="N164" s="10"/>
      <c r="O164" s="10" t="s">
        <v>135</v>
      </c>
      <c r="P164" s="12">
        <v>0.7128472222222223</v>
      </c>
      <c r="Q164" s="10">
        <v>2685</v>
      </c>
      <c r="R164" s="10">
        <v>105</v>
      </c>
      <c r="U164" s="10" t="s">
        <v>41</v>
      </c>
      <c r="V164" s="10">
        <v>39146</v>
      </c>
      <c r="W164" s="10">
        <v>40</v>
      </c>
      <c r="AE164" s="10" t="s">
        <v>41</v>
      </c>
      <c r="AF164" s="10">
        <v>9263</v>
      </c>
      <c r="AG164" s="10">
        <v>23.327999999999999</v>
      </c>
    </row>
    <row r="165" spans="1:33" x14ac:dyDescent="0.2">
      <c r="A165" s="10">
        <v>14</v>
      </c>
      <c r="B165" s="10">
        <v>5</v>
      </c>
      <c r="C165" s="10" t="s">
        <v>38</v>
      </c>
      <c r="D165" s="10" t="s">
        <v>33</v>
      </c>
      <c r="E165" s="11">
        <v>44819</v>
      </c>
      <c r="F165" s="10">
        <v>0.5</v>
      </c>
      <c r="G165" s="10">
        <v>1.25</v>
      </c>
      <c r="H165" s="10">
        <v>6002</v>
      </c>
      <c r="I165" s="10">
        <v>1157</v>
      </c>
      <c r="J165">
        <v>5</v>
      </c>
      <c r="K165" s="10">
        <v>5</v>
      </c>
      <c r="L165">
        <v>2.9119999999999999</v>
      </c>
      <c r="M165" s="10">
        <v>2.9119999999999999</v>
      </c>
      <c r="N165" s="10"/>
      <c r="O165" s="10" t="s">
        <v>135</v>
      </c>
      <c r="P165" s="12">
        <v>0.71570601851851856</v>
      </c>
      <c r="Q165" s="10">
        <v>2685</v>
      </c>
      <c r="R165" s="10">
        <v>105</v>
      </c>
      <c r="U165" s="10" t="s">
        <v>42</v>
      </c>
      <c r="V165" s="10">
        <v>189464</v>
      </c>
      <c r="W165" s="10">
        <v>200</v>
      </c>
      <c r="AE165" s="10" t="s">
        <v>42</v>
      </c>
      <c r="AF165" s="10">
        <v>34050</v>
      </c>
      <c r="AG165" s="10">
        <v>116.624</v>
      </c>
    </row>
    <row r="166" spans="1:33" x14ac:dyDescent="0.2">
      <c r="A166" s="10">
        <v>15</v>
      </c>
      <c r="B166" s="10">
        <v>5</v>
      </c>
      <c r="C166" s="10" t="s">
        <v>38</v>
      </c>
      <c r="D166" s="10" t="s">
        <v>33</v>
      </c>
      <c r="E166" s="11">
        <v>44819</v>
      </c>
      <c r="F166" s="10">
        <v>0.5</v>
      </c>
      <c r="G166" s="10">
        <v>1.25</v>
      </c>
      <c r="H166" s="10">
        <v>6071</v>
      </c>
      <c r="I166" s="10">
        <v>1219</v>
      </c>
      <c r="J166">
        <v>5</v>
      </c>
      <c r="K166" s="10">
        <v>5</v>
      </c>
      <c r="L166">
        <v>2.9119999999999999</v>
      </c>
      <c r="M166" s="10">
        <v>2.9119999999999999</v>
      </c>
      <c r="N166" s="10"/>
      <c r="O166" s="10" t="s">
        <v>135</v>
      </c>
      <c r="P166" s="12">
        <v>0.71900462962962963</v>
      </c>
      <c r="Q166" s="10">
        <v>2685</v>
      </c>
      <c r="R166" s="10">
        <v>105</v>
      </c>
      <c r="U166" s="10" t="s">
        <v>42</v>
      </c>
      <c r="V166" s="10">
        <v>192270</v>
      </c>
      <c r="W166" s="10">
        <v>200</v>
      </c>
      <c r="AE166" s="10" t="s">
        <v>42</v>
      </c>
      <c r="AF166" s="10">
        <v>32129</v>
      </c>
      <c r="AG166" s="10">
        <v>116.624</v>
      </c>
    </row>
    <row r="167" spans="1:33" x14ac:dyDescent="0.2">
      <c r="A167" s="10">
        <v>16</v>
      </c>
      <c r="B167" s="10">
        <v>6</v>
      </c>
      <c r="C167" s="10" t="s">
        <v>39</v>
      </c>
      <c r="D167" s="10" t="s">
        <v>33</v>
      </c>
      <c r="E167" s="11">
        <v>44819</v>
      </c>
      <c r="F167" s="10">
        <v>0.5</v>
      </c>
      <c r="G167" s="10">
        <v>1.25</v>
      </c>
      <c r="H167" s="10">
        <v>11575</v>
      </c>
      <c r="I167" s="10">
        <v>2496</v>
      </c>
      <c r="J167">
        <v>10</v>
      </c>
      <c r="K167" s="10">
        <v>10</v>
      </c>
      <c r="L167">
        <v>5.8319999999999999</v>
      </c>
      <c r="M167" s="10">
        <v>5.8319999999999999</v>
      </c>
      <c r="N167" s="10"/>
      <c r="O167" s="10" t="s">
        <v>135</v>
      </c>
      <c r="P167" s="12">
        <v>0.72729166666666656</v>
      </c>
      <c r="Q167" s="10">
        <v>2685</v>
      </c>
      <c r="R167" s="10">
        <v>105</v>
      </c>
      <c r="U167" s="10" t="s">
        <v>42</v>
      </c>
      <c r="V167" s="10">
        <v>200095</v>
      </c>
      <c r="W167" s="10">
        <v>200</v>
      </c>
      <c r="AE167" s="10" t="s">
        <v>42</v>
      </c>
      <c r="AF167" s="10">
        <v>34572</v>
      </c>
      <c r="AG167" s="10">
        <v>116.624</v>
      </c>
    </row>
    <row r="168" spans="1:33" x14ac:dyDescent="0.2">
      <c r="A168" s="10">
        <v>17</v>
      </c>
      <c r="B168" s="10">
        <v>6</v>
      </c>
      <c r="C168" s="10" t="s">
        <v>39</v>
      </c>
      <c r="D168" s="10" t="s">
        <v>33</v>
      </c>
      <c r="E168" s="11">
        <v>44819</v>
      </c>
      <c r="F168" s="10">
        <v>0.5</v>
      </c>
      <c r="G168" s="10">
        <v>1.25</v>
      </c>
      <c r="H168" s="10">
        <v>10820</v>
      </c>
      <c r="I168" s="10">
        <v>2421</v>
      </c>
      <c r="J168">
        <v>10</v>
      </c>
      <c r="K168" s="10">
        <v>10</v>
      </c>
      <c r="L168">
        <v>5.8319999999999999</v>
      </c>
      <c r="M168" s="10">
        <v>5.8319999999999999</v>
      </c>
      <c r="N168" s="10"/>
      <c r="O168" s="10" t="s">
        <v>135</v>
      </c>
      <c r="P168" s="12">
        <v>0.73050925925925936</v>
      </c>
      <c r="Q168" s="10">
        <v>2685</v>
      </c>
      <c r="R168" s="10">
        <v>105</v>
      </c>
    </row>
    <row r="169" spans="1:33" x14ac:dyDescent="0.2">
      <c r="A169" s="10">
        <v>18</v>
      </c>
      <c r="B169" s="10">
        <v>6</v>
      </c>
      <c r="C169" s="10" t="s">
        <v>39</v>
      </c>
      <c r="D169" s="10" t="s">
        <v>33</v>
      </c>
      <c r="E169" s="11">
        <v>44819</v>
      </c>
      <c r="F169" s="10">
        <v>0.5</v>
      </c>
      <c r="G169" s="10">
        <v>1.25</v>
      </c>
      <c r="H169" s="10">
        <v>10846</v>
      </c>
      <c r="I169" s="10">
        <v>2357</v>
      </c>
      <c r="J169">
        <v>10</v>
      </c>
      <c r="K169" s="10">
        <v>10</v>
      </c>
      <c r="L169">
        <v>5.8319999999999999</v>
      </c>
      <c r="M169" s="10">
        <v>5.8319999999999999</v>
      </c>
      <c r="N169" s="10"/>
      <c r="O169" s="10" t="s">
        <v>135</v>
      </c>
      <c r="P169" s="12">
        <v>0.73408564814814825</v>
      </c>
      <c r="Q169" s="10">
        <v>2685</v>
      </c>
      <c r="R169" s="10">
        <v>105</v>
      </c>
    </row>
    <row r="170" spans="1:33" x14ac:dyDescent="0.2">
      <c r="A170" s="10">
        <v>19</v>
      </c>
      <c r="B170" s="10">
        <v>7</v>
      </c>
      <c r="C170" s="10" t="s">
        <v>40</v>
      </c>
      <c r="D170" s="10" t="s">
        <v>33</v>
      </c>
      <c r="E170" s="11">
        <v>44819</v>
      </c>
      <c r="F170" s="10">
        <v>0.5</v>
      </c>
      <c r="G170" s="10">
        <v>1.25</v>
      </c>
      <c r="H170" s="10">
        <v>20037</v>
      </c>
      <c r="I170" s="10">
        <v>4723</v>
      </c>
      <c r="J170">
        <v>20</v>
      </c>
      <c r="K170" s="10">
        <v>20</v>
      </c>
      <c r="L170">
        <v>11.664</v>
      </c>
      <c r="M170" s="10">
        <v>11.664</v>
      </c>
      <c r="N170" s="10"/>
      <c r="O170" s="10" t="s">
        <v>135</v>
      </c>
      <c r="P170" s="12">
        <v>0.74299768518518527</v>
      </c>
      <c r="Q170" s="10">
        <v>2685</v>
      </c>
      <c r="R170" s="10">
        <v>105</v>
      </c>
    </row>
    <row r="171" spans="1:33" x14ac:dyDescent="0.2">
      <c r="A171" s="10">
        <v>20</v>
      </c>
      <c r="B171" s="10">
        <v>7</v>
      </c>
      <c r="C171" s="10" t="s">
        <v>40</v>
      </c>
      <c r="D171" s="10" t="s">
        <v>33</v>
      </c>
      <c r="E171" s="11">
        <v>44819</v>
      </c>
      <c r="F171" s="10">
        <v>0.5</v>
      </c>
      <c r="G171" s="10">
        <v>1.25</v>
      </c>
      <c r="H171" s="10">
        <v>20316</v>
      </c>
      <c r="I171" s="10">
        <v>4873</v>
      </c>
      <c r="J171">
        <v>20</v>
      </c>
      <c r="K171" s="10">
        <v>20</v>
      </c>
      <c r="L171">
        <v>11.664</v>
      </c>
      <c r="M171" s="10">
        <v>11.664</v>
      </c>
      <c r="N171" s="10"/>
      <c r="O171" s="10" t="s">
        <v>135</v>
      </c>
      <c r="P171" s="12">
        <v>0.74671296296296286</v>
      </c>
      <c r="Q171" s="10">
        <v>2685</v>
      </c>
      <c r="R171" s="10">
        <v>105</v>
      </c>
    </row>
    <row r="172" spans="1:33" x14ac:dyDescent="0.2">
      <c r="A172" s="10">
        <v>21</v>
      </c>
      <c r="B172" s="10">
        <v>7</v>
      </c>
      <c r="C172" s="10" t="s">
        <v>40</v>
      </c>
      <c r="D172" s="10" t="s">
        <v>33</v>
      </c>
      <c r="E172" s="11">
        <v>44819</v>
      </c>
      <c r="F172" s="10">
        <v>0.5</v>
      </c>
      <c r="G172" s="10">
        <v>1.25</v>
      </c>
      <c r="H172" s="10">
        <v>20344</v>
      </c>
      <c r="I172" s="10">
        <v>4707</v>
      </c>
      <c r="J172">
        <v>20</v>
      </c>
      <c r="K172" s="10">
        <v>20</v>
      </c>
      <c r="L172">
        <v>11.664</v>
      </c>
      <c r="M172" s="10">
        <v>11.664</v>
      </c>
      <c r="N172" s="10"/>
      <c r="O172" s="10" t="s">
        <v>135</v>
      </c>
      <c r="P172" s="12">
        <v>0.75078703703703698</v>
      </c>
      <c r="Q172" s="10">
        <v>2685</v>
      </c>
      <c r="R172" s="10">
        <v>105</v>
      </c>
    </row>
    <row r="173" spans="1:33" x14ac:dyDescent="0.2">
      <c r="A173" s="10">
        <v>22</v>
      </c>
      <c r="B173" s="10">
        <v>8</v>
      </c>
      <c r="C173" s="10" t="s">
        <v>41</v>
      </c>
      <c r="D173" s="10" t="s">
        <v>33</v>
      </c>
      <c r="E173" s="11">
        <v>44819</v>
      </c>
      <c r="F173" s="10">
        <v>0.5</v>
      </c>
      <c r="G173" s="10">
        <v>1.25</v>
      </c>
      <c r="H173" s="10">
        <v>39685</v>
      </c>
      <c r="I173" s="10">
        <v>9612</v>
      </c>
      <c r="J173">
        <v>40</v>
      </c>
      <c r="K173" s="10">
        <v>40</v>
      </c>
      <c r="L173">
        <v>23.327999999999999</v>
      </c>
      <c r="M173" s="10">
        <v>23.327999999999999</v>
      </c>
      <c r="N173" s="10"/>
      <c r="O173" s="10" t="s">
        <v>135</v>
      </c>
      <c r="P173" s="12">
        <v>0.76126157407407413</v>
      </c>
      <c r="Q173" s="10">
        <v>2685</v>
      </c>
      <c r="R173" s="10">
        <v>105</v>
      </c>
    </row>
    <row r="174" spans="1:33" x14ac:dyDescent="0.2">
      <c r="A174" s="10">
        <v>23</v>
      </c>
      <c r="B174" s="10">
        <v>8</v>
      </c>
      <c r="C174" s="10" t="s">
        <v>41</v>
      </c>
      <c r="D174" s="10" t="s">
        <v>33</v>
      </c>
      <c r="E174" s="11">
        <v>44819</v>
      </c>
      <c r="F174" s="10">
        <v>0.5</v>
      </c>
      <c r="G174" s="10">
        <v>1.25</v>
      </c>
      <c r="H174" s="10">
        <v>39764</v>
      </c>
      <c r="I174" s="10">
        <v>9289</v>
      </c>
      <c r="J174">
        <v>40</v>
      </c>
      <c r="K174" s="10">
        <v>40</v>
      </c>
      <c r="L174">
        <v>23.327999999999999</v>
      </c>
      <c r="M174" s="10">
        <v>23.327999999999999</v>
      </c>
      <c r="N174" s="10"/>
      <c r="O174" s="10" t="s">
        <v>135</v>
      </c>
      <c r="P174" s="12">
        <v>0.76560185185185192</v>
      </c>
      <c r="Q174" s="10">
        <v>2685</v>
      </c>
      <c r="R174" s="10">
        <v>105</v>
      </c>
    </row>
    <row r="175" spans="1:33" x14ac:dyDescent="0.2">
      <c r="A175" s="10">
        <v>24</v>
      </c>
      <c r="B175" s="10">
        <v>8</v>
      </c>
      <c r="C175" s="10" t="s">
        <v>41</v>
      </c>
      <c r="D175" s="10" t="s">
        <v>33</v>
      </c>
      <c r="E175" s="11">
        <v>44819</v>
      </c>
      <c r="F175" s="10">
        <v>0.5</v>
      </c>
      <c r="G175" s="10">
        <v>1.25</v>
      </c>
      <c r="H175" s="10">
        <v>39146</v>
      </c>
      <c r="I175" s="10">
        <v>9263</v>
      </c>
      <c r="J175">
        <v>40</v>
      </c>
      <c r="K175" s="10">
        <v>40</v>
      </c>
      <c r="L175">
        <v>23.327999999999999</v>
      </c>
      <c r="M175" s="10">
        <v>23.327999999999999</v>
      </c>
      <c r="N175" s="10"/>
      <c r="O175" s="10" t="s">
        <v>135</v>
      </c>
      <c r="P175" s="12">
        <v>0.7702430555555555</v>
      </c>
      <c r="Q175" s="10">
        <v>2685</v>
      </c>
      <c r="R175" s="10">
        <v>105</v>
      </c>
    </row>
    <row r="176" spans="1:33" x14ac:dyDescent="0.2">
      <c r="A176" s="10">
        <v>25</v>
      </c>
      <c r="B176" s="10">
        <v>9</v>
      </c>
      <c r="C176" s="10" t="s">
        <v>42</v>
      </c>
      <c r="D176" s="10" t="s">
        <v>33</v>
      </c>
      <c r="E176" s="11">
        <v>44819</v>
      </c>
      <c r="F176" s="10">
        <v>0.5</v>
      </c>
      <c r="G176" s="10">
        <v>1.25</v>
      </c>
      <c r="H176" s="10">
        <v>189464</v>
      </c>
      <c r="I176" s="10">
        <v>34050</v>
      </c>
      <c r="J176">
        <v>200</v>
      </c>
      <c r="K176" s="10">
        <v>200</v>
      </c>
      <c r="L176">
        <v>116.624</v>
      </c>
      <c r="M176" s="10">
        <v>116.624</v>
      </c>
      <c r="N176" s="10"/>
      <c r="O176" s="10" t="s">
        <v>135</v>
      </c>
      <c r="P176" s="12">
        <v>0.78157407407407409</v>
      </c>
      <c r="Q176" s="10">
        <v>2685</v>
      </c>
      <c r="R176" s="10">
        <v>105</v>
      </c>
    </row>
    <row r="177" spans="1:18" x14ac:dyDescent="0.2">
      <c r="A177" s="10">
        <v>26</v>
      </c>
      <c r="B177" s="10">
        <v>9</v>
      </c>
      <c r="C177" s="10" t="s">
        <v>42</v>
      </c>
      <c r="D177" s="10" t="s">
        <v>33</v>
      </c>
      <c r="E177" s="11">
        <v>44819</v>
      </c>
      <c r="F177" s="10">
        <v>0.5</v>
      </c>
      <c r="G177" s="10">
        <v>1.25</v>
      </c>
      <c r="H177" s="10">
        <v>192270</v>
      </c>
      <c r="I177" s="10">
        <v>32129</v>
      </c>
      <c r="J177">
        <v>200</v>
      </c>
      <c r="K177" s="10">
        <v>200</v>
      </c>
      <c r="L177">
        <v>116.624</v>
      </c>
      <c r="M177" s="10">
        <v>116.624</v>
      </c>
      <c r="N177" s="10"/>
      <c r="O177" s="10" t="s">
        <v>135</v>
      </c>
      <c r="P177" s="12">
        <v>0.78545138888888888</v>
      </c>
      <c r="Q177" s="10">
        <v>2685</v>
      </c>
      <c r="R177" s="10">
        <v>105</v>
      </c>
    </row>
    <row r="178" spans="1:18" x14ac:dyDescent="0.2">
      <c r="A178" s="10">
        <v>27</v>
      </c>
      <c r="B178" s="10">
        <v>9</v>
      </c>
      <c r="C178" s="10" t="s">
        <v>42</v>
      </c>
      <c r="D178" s="10" t="s">
        <v>33</v>
      </c>
      <c r="E178" s="11">
        <v>44819</v>
      </c>
      <c r="F178" s="10">
        <v>0.5</v>
      </c>
      <c r="G178" s="10">
        <v>1.25</v>
      </c>
      <c r="H178" s="10">
        <v>200095</v>
      </c>
      <c r="I178" s="10">
        <v>34572</v>
      </c>
      <c r="J178">
        <v>200</v>
      </c>
      <c r="K178" s="10">
        <v>200</v>
      </c>
      <c r="L178">
        <v>116.624</v>
      </c>
      <c r="M178" s="10">
        <v>116.624</v>
      </c>
      <c r="N178" s="10"/>
      <c r="O178" s="10" t="s">
        <v>135</v>
      </c>
      <c r="P178" s="12">
        <v>0.78971064814814806</v>
      </c>
      <c r="Q178" s="10">
        <v>2685</v>
      </c>
      <c r="R178" s="10">
        <v>105</v>
      </c>
    </row>
    <row r="179" spans="1:18" x14ac:dyDescent="0.2">
      <c r="A179" s="10">
        <v>28</v>
      </c>
      <c r="B179" s="10">
        <v>10</v>
      </c>
      <c r="C179" s="10" t="s">
        <v>32</v>
      </c>
      <c r="D179" s="10" t="s">
        <v>33</v>
      </c>
      <c r="E179" s="11">
        <v>44819</v>
      </c>
      <c r="F179" s="10">
        <v>0.5</v>
      </c>
      <c r="G179" s="10">
        <v>1.25</v>
      </c>
      <c r="H179" s="10">
        <v>1806</v>
      </c>
      <c r="I179" s="10">
        <v>104</v>
      </c>
      <c r="J179">
        <v>3.677</v>
      </c>
      <c r="K179" s="10">
        <v>3.677</v>
      </c>
      <c r="L179">
        <v>0.38300000000000001</v>
      </c>
      <c r="M179" s="10">
        <v>0.38300000000000001</v>
      </c>
      <c r="N179" s="10" t="s">
        <v>46</v>
      </c>
      <c r="O179" s="10" t="s">
        <v>48</v>
      </c>
      <c r="P179" s="10" t="s">
        <v>135</v>
      </c>
      <c r="Q179" s="12">
        <v>0.797337962962963</v>
      </c>
      <c r="R179" s="10">
        <v>537</v>
      </c>
    </row>
    <row r="180" spans="1:18" x14ac:dyDescent="0.2">
      <c r="A180" s="10">
        <v>29</v>
      </c>
      <c r="B180" s="10">
        <v>10</v>
      </c>
      <c r="C180" s="10" t="s">
        <v>32</v>
      </c>
      <c r="D180" s="10" t="s">
        <v>33</v>
      </c>
      <c r="E180" s="11">
        <v>44819</v>
      </c>
      <c r="F180" s="10">
        <v>0.5</v>
      </c>
      <c r="G180" s="10">
        <v>1.25</v>
      </c>
      <c r="H180" s="10">
        <v>2523</v>
      </c>
      <c r="I180" s="10">
        <v>444</v>
      </c>
      <c r="J180">
        <v>4.6050000000000004</v>
      </c>
      <c r="K180" s="10">
        <v>4.6050000000000004</v>
      </c>
      <c r="L180">
        <v>1.444</v>
      </c>
      <c r="M180" s="10">
        <v>1.444</v>
      </c>
      <c r="N180" s="10" t="s">
        <v>46</v>
      </c>
      <c r="O180" s="10" t="s">
        <v>48</v>
      </c>
      <c r="P180" s="10" t="s">
        <v>135</v>
      </c>
      <c r="Q180" s="12">
        <v>0.80025462962962957</v>
      </c>
      <c r="R180" s="10">
        <v>537</v>
      </c>
    </row>
    <row r="181" spans="1:18" x14ac:dyDescent="0.2">
      <c r="A181" s="10">
        <v>30</v>
      </c>
      <c r="B181" s="10">
        <v>10</v>
      </c>
      <c r="C181" s="10" t="s">
        <v>32</v>
      </c>
      <c r="D181" s="10" t="s">
        <v>33</v>
      </c>
      <c r="E181" s="11">
        <v>44819</v>
      </c>
      <c r="F181" s="10">
        <v>0.5</v>
      </c>
      <c r="G181" s="10">
        <v>1.25</v>
      </c>
      <c r="H181" s="10">
        <v>3412</v>
      </c>
      <c r="I181" s="10">
        <v>679</v>
      </c>
      <c r="J181">
        <v>5.758</v>
      </c>
      <c r="K181" s="10">
        <v>5.758</v>
      </c>
      <c r="L181">
        <v>2.1779999999999999</v>
      </c>
      <c r="M181" s="10">
        <v>2.1779999999999999</v>
      </c>
      <c r="N181" s="10" t="s">
        <v>46</v>
      </c>
      <c r="O181" s="10" t="s">
        <v>48</v>
      </c>
      <c r="P181" s="10" t="s">
        <v>135</v>
      </c>
      <c r="Q181" s="12">
        <v>0.80353009259259256</v>
      </c>
      <c r="R181" s="10">
        <v>537</v>
      </c>
    </row>
    <row r="182" spans="1:18" x14ac:dyDescent="0.2">
      <c r="A182" s="10">
        <v>31</v>
      </c>
      <c r="B182" s="10">
        <v>11</v>
      </c>
      <c r="C182" s="10" t="s">
        <v>32</v>
      </c>
      <c r="D182" s="10" t="s">
        <v>33</v>
      </c>
      <c r="E182" s="11">
        <v>44819</v>
      </c>
      <c r="F182" s="10">
        <v>0.5</v>
      </c>
      <c r="G182" s="10">
        <v>1.25</v>
      </c>
      <c r="H182" s="10">
        <v>1123</v>
      </c>
      <c r="I182" s="10">
        <v>62</v>
      </c>
      <c r="J182">
        <v>2.7909999999999999</v>
      </c>
      <c r="K182" s="10">
        <v>2.7909999999999999</v>
      </c>
      <c r="L182">
        <v>0.253</v>
      </c>
      <c r="M182" s="10">
        <v>0.253</v>
      </c>
      <c r="N182" s="10" t="s">
        <v>46</v>
      </c>
      <c r="O182" s="10" t="s">
        <v>48</v>
      </c>
      <c r="P182" s="10" t="s">
        <v>135</v>
      </c>
      <c r="Q182" s="12">
        <v>0.81114583333333334</v>
      </c>
      <c r="R182" s="10">
        <v>537</v>
      </c>
    </row>
    <row r="183" spans="1:18" x14ac:dyDescent="0.2">
      <c r="A183" s="10">
        <v>32</v>
      </c>
      <c r="B183" s="10">
        <v>11</v>
      </c>
      <c r="C183" s="10" t="s">
        <v>32</v>
      </c>
      <c r="D183" s="10" t="s">
        <v>33</v>
      </c>
      <c r="E183" s="11">
        <v>44819</v>
      </c>
      <c r="F183" s="10">
        <v>0.5</v>
      </c>
      <c r="G183" s="10">
        <v>1.25</v>
      </c>
      <c r="H183" s="10">
        <v>1120</v>
      </c>
      <c r="I183" s="10">
        <v>68</v>
      </c>
      <c r="J183">
        <v>2.7869999999999999</v>
      </c>
      <c r="K183" s="10">
        <v>2.7869999999999999</v>
      </c>
      <c r="L183">
        <v>0.27200000000000002</v>
      </c>
      <c r="M183" s="10">
        <v>0.27200000000000002</v>
      </c>
      <c r="N183" s="10" t="s">
        <v>46</v>
      </c>
      <c r="O183" s="10" t="s">
        <v>48</v>
      </c>
      <c r="P183" s="10" t="s">
        <v>135</v>
      </c>
      <c r="Q183" s="12">
        <v>0.81400462962962961</v>
      </c>
      <c r="R183" s="10">
        <v>537</v>
      </c>
    </row>
    <row r="184" spans="1:18" x14ac:dyDescent="0.2">
      <c r="A184" s="10">
        <v>33</v>
      </c>
      <c r="B184" s="10">
        <v>11</v>
      </c>
      <c r="C184" s="10" t="s">
        <v>32</v>
      </c>
      <c r="D184" s="10" t="s">
        <v>33</v>
      </c>
      <c r="E184" s="11">
        <v>44819</v>
      </c>
      <c r="F184" s="10">
        <v>0.5</v>
      </c>
      <c r="G184" s="10">
        <v>1.25</v>
      </c>
      <c r="H184" s="10">
        <v>1153</v>
      </c>
      <c r="I184" s="10">
        <v>79</v>
      </c>
      <c r="J184">
        <v>2.83</v>
      </c>
      <c r="K184" s="10">
        <v>2.83</v>
      </c>
      <c r="L184">
        <v>0.30599999999999999</v>
      </c>
      <c r="M184" s="10">
        <v>0.30599999999999999</v>
      </c>
      <c r="N184" s="10" t="s">
        <v>46</v>
      </c>
      <c r="O184" s="10" t="s">
        <v>48</v>
      </c>
      <c r="P184" s="10" t="s">
        <v>135</v>
      </c>
      <c r="Q184" s="12">
        <v>0.81732638888888898</v>
      </c>
      <c r="R184" s="10">
        <v>537</v>
      </c>
    </row>
    <row r="185" spans="1:18" x14ac:dyDescent="0.2">
      <c r="A185" s="10">
        <v>34</v>
      </c>
      <c r="B185" s="10">
        <v>12</v>
      </c>
      <c r="C185" s="10" t="s">
        <v>32</v>
      </c>
      <c r="D185" s="10" t="s">
        <v>33</v>
      </c>
      <c r="E185" s="11">
        <v>44819</v>
      </c>
      <c r="F185" s="10">
        <v>0.5</v>
      </c>
      <c r="G185" s="10">
        <v>1.25</v>
      </c>
      <c r="H185" s="10">
        <v>1239</v>
      </c>
      <c r="I185" s="10">
        <v>53</v>
      </c>
      <c r="J185">
        <v>2.9420000000000002</v>
      </c>
      <c r="K185" s="10">
        <v>2.9420000000000002</v>
      </c>
      <c r="L185">
        <v>0.22500000000000001</v>
      </c>
      <c r="M185" s="10">
        <v>0.22500000000000001</v>
      </c>
      <c r="N185" s="10" t="s">
        <v>46</v>
      </c>
      <c r="O185" s="10" t="s">
        <v>48</v>
      </c>
      <c r="P185" s="10" t="s">
        <v>135</v>
      </c>
      <c r="Q185" s="12">
        <v>0.82487268518518519</v>
      </c>
      <c r="R185" s="10">
        <v>537</v>
      </c>
    </row>
    <row r="186" spans="1:18" x14ac:dyDescent="0.2">
      <c r="A186" s="10">
        <v>35</v>
      </c>
      <c r="B186" s="10">
        <v>12</v>
      </c>
      <c r="C186" s="10" t="s">
        <v>32</v>
      </c>
      <c r="D186" s="10" t="s">
        <v>33</v>
      </c>
      <c r="E186" s="11">
        <v>44819</v>
      </c>
      <c r="F186" s="10">
        <v>0.5</v>
      </c>
      <c r="G186" s="10">
        <v>1.25</v>
      </c>
      <c r="H186" s="10">
        <v>1200</v>
      </c>
      <c r="I186" s="10">
        <v>65</v>
      </c>
      <c r="J186">
        <v>2.891</v>
      </c>
      <c r="K186" s="10">
        <v>2.891</v>
      </c>
      <c r="L186">
        <v>0.26200000000000001</v>
      </c>
      <c r="M186" s="10">
        <v>0.26200000000000001</v>
      </c>
      <c r="N186" s="10" t="s">
        <v>46</v>
      </c>
      <c r="O186" s="10" t="s">
        <v>48</v>
      </c>
      <c r="P186" s="10" t="s">
        <v>135</v>
      </c>
      <c r="Q186" s="12">
        <v>0.82775462962962953</v>
      </c>
      <c r="R186" s="10">
        <v>537</v>
      </c>
    </row>
    <row r="187" spans="1:18" x14ac:dyDescent="0.2">
      <c r="A187" s="10">
        <v>36</v>
      </c>
      <c r="B187" s="10">
        <v>12</v>
      </c>
      <c r="C187" s="10" t="s">
        <v>32</v>
      </c>
      <c r="D187" s="10" t="s">
        <v>33</v>
      </c>
      <c r="E187" s="11">
        <v>44819</v>
      </c>
      <c r="F187" s="10">
        <v>0.5</v>
      </c>
      <c r="G187" s="10">
        <v>1.25</v>
      </c>
      <c r="H187" s="10">
        <v>1203</v>
      </c>
      <c r="I187" s="10">
        <v>101</v>
      </c>
      <c r="J187">
        <v>2.895</v>
      </c>
      <c r="K187" s="10">
        <v>2.895</v>
      </c>
      <c r="L187">
        <v>0.375</v>
      </c>
      <c r="M187" s="10">
        <v>0.375</v>
      </c>
      <c r="N187" s="10" t="s">
        <v>46</v>
      </c>
      <c r="O187" s="10" t="s">
        <v>48</v>
      </c>
      <c r="P187" s="10" t="s">
        <v>135</v>
      </c>
      <c r="Q187" s="12">
        <v>0.83101851851851849</v>
      </c>
      <c r="R187" s="10">
        <v>537</v>
      </c>
    </row>
    <row r="188" spans="1:18" x14ac:dyDescent="0.2">
      <c r="A188" s="10">
        <v>37</v>
      </c>
      <c r="B188" s="10">
        <v>13</v>
      </c>
      <c r="C188" s="10" t="s">
        <v>148</v>
      </c>
      <c r="D188" s="10" t="s">
        <v>33</v>
      </c>
      <c r="E188" s="11">
        <v>44819</v>
      </c>
      <c r="F188" s="10">
        <v>0.5</v>
      </c>
      <c r="G188" s="10">
        <v>1.25</v>
      </c>
      <c r="H188" s="10">
        <v>9383</v>
      </c>
      <c r="I188" s="10">
        <v>551</v>
      </c>
      <c r="J188">
        <v>13.496</v>
      </c>
      <c r="K188" s="10">
        <f>0.001*H188-1.3972</f>
        <v>7.9858000000000011</v>
      </c>
      <c r="L188">
        <v>1.78</v>
      </c>
      <c r="M188" s="10">
        <f>0.0025*I188 - 0.0598</f>
        <v>1.3176999999999999</v>
      </c>
      <c r="N188" s="10" t="s">
        <v>48</v>
      </c>
      <c r="O188" s="10" t="s">
        <v>135</v>
      </c>
      <c r="P188" s="12">
        <v>0.83875</v>
      </c>
      <c r="Q188" s="10">
        <v>537</v>
      </c>
      <c r="R188" s="10">
        <v>21</v>
      </c>
    </row>
    <row r="189" spans="1:18" x14ac:dyDescent="0.2">
      <c r="A189" s="10">
        <v>38</v>
      </c>
      <c r="B189" s="10">
        <v>13</v>
      </c>
      <c r="C189" s="10" t="s">
        <v>148</v>
      </c>
      <c r="D189" s="10" t="s">
        <v>33</v>
      </c>
      <c r="E189" s="11">
        <v>44819</v>
      </c>
      <c r="F189" s="10">
        <v>0.5</v>
      </c>
      <c r="G189" s="10">
        <v>1.25</v>
      </c>
      <c r="H189" s="10">
        <v>9332</v>
      </c>
      <c r="I189" s="10">
        <v>530</v>
      </c>
      <c r="J189">
        <v>13.43</v>
      </c>
      <c r="K189" s="10">
        <f t="shared" ref="K189:K205" si="8">0.001*H189-1.3972</f>
        <v>7.934800000000001</v>
      </c>
      <c r="L189">
        <v>1.714</v>
      </c>
      <c r="M189" s="10">
        <f>0.0025*I189 - 0.0598</f>
        <v>1.2651999999999999</v>
      </c>
      <c r="N189" s="10" t="s">
        <v>48</v>
      </c>
      <c r="O189" s="10" t="s">
        <v>135</v>
      </c>
      <c r="P189" s="12">
        <v>0.84165509259259252</v>
      </c>
      <c r="Q189" s="10">
        <v>537</v>
      </c>
      <c r="R189" s="10">
        <v>21</v>
      </c>
    </row>
    <row r="190" spans="1:18" x14ac:dyDescent="0.2">
      <c r="A190" s="10">
        <v>39</v>
      </c>
      <c r="B190" s="10">
        <v>13</v>
      </c>
      <c r="C190" s="10" t="s">
        <v>148</v>
      </c>
      <c r="D190" s="10" t="s">
        <v>33</v>
      </c>
      <c r="E190" s="11">
        <v>44819</v>
      </c>
      <c r="F190" s="10">
        <v>0.5</v>
      </c>
      <c r="G190" s="10">
        <v>1.25</v>
      </c>
      <c r="H190" s="10">
        <v>9354</v>
      </c>
      <c r="I190" s="10">
        <v>548</v>
      </c>
      <c r="J190">
        <v>13.459</v>
      </c>
      <c r="K190" s="10">
        <f t="shared" si="8"/>
        <v>7.9568000000000012</v>
      </c>
      <c r="L190">
        <v>1.7689999999999999</v>
      </c>
      <c r="M190" s="10">
        <f t="shared" ref="M190:M205" si="9">0.0025*I190 - 0.0598</f>
        <v>1.3102</v>
      </c>
      <c r="N190" s="10" t="s">
        <v>48</v>
      </c>
      <c r="O190" s="10" t="s">
        <v>135</v>
      </c>
      <c r="P190" s="12">
        <v>0.84500000000000008</v>
      </c>
      <c r="Q190" s="10">
        <v>537</v>
      </c>
      <c r="R190" s="10">
        <v>21</v>
      </c>
    </row>
    <row r="191" spans="1:18" x14ac:dyDescent="0.2">
      <c r="A191" s="10">
        <v>40</v>
      </c>
      <c r="B191" s="10">
        <v>14</v>
      </c>
      <c r="C191" s="10" t="s">
        <v>149</v>
      </c>
      <c r="D191" s="10" t="s">
        <v>33</v>
      </c>
      <c r="E191" s="11">
        <v>44819</v>
      </c>
      <c r="F191" s="10">
        <v>0.5</v>
      </c>
      <c r="G191" s="10">
        <v>1.25</v>
      </c>
      <c r="H191" s="10">
        <v>131056</v>
      </c>
      <c r="I191" s="10">
        <v>655</v>
      </c>
      <c r="J191">
        <v>171.18600000000001</v>
      </c>
      <c r="K191" s="10">
        <f t="shared" si="8"/>
        <v>129.65880000000001</v>
      </c>
      <c r="L191">
        <v>2.1040000000000001</v>
      </c>
      <c r="M191" s="10">
        <f t="shared" si="9"/>
        <v>1.5776999999999999</v>
      </c>
      <c r="N191" s="10" t="s">
        <v>48</v>
      </c>
      <c r="O191" s="10" t="s">
        <v>135</v>
      </c>
      <c r="P191" s="12">
        <v>0.85261574074074076</v>
      </c>
      <c r="Q191" s="10">
        <v>537</v>
      </c>
      <c r="R191" s="10">
        <v>21</v>
      </c>
    </row>
    <row r="192" spans="1:18" x14ac:dyDescent="0.2">
      <c r="A192" s="10">
        <v>41</v>
      </c>
      <c r="B192" s="10">
        <v>14</v>
      </c>
      <c r="C192" s="10" t="s">
        <v>149</v>
      </c>
      <c r="D192" s="10" t="s">
        <v>33</v>
      </c>
      <c r="E192" s="11">
        <v>44819</v>
      </c>
      <c r="F192" s="10">
        <v>0.5</v>
      </c>
      <c r="G192" s="10">
        <v>1.25</v>
      </c>
      <c r="H192" s="10">
        <v>131544</v>
      </c>
      <c r="I192" s="10">
        <v>606</v>
      </c>
      <c r="J192">
        <v>171.81700000000001</v>
      </c>
      <c r="K192" s="10">
        <f t="shared" si="8"/>
        <v>130.14680000000001</v>
      </c>
      <c r="L192">
        <v>1.9510000000000001</v>
      </c>
      <c r="M192" s="10">
        <f t="shared" si="9"/>
        <v>1.4552</v>
      </c>
      <c r="N192" s="10" t="s">
        <v>48</v>
      </c>
      <c r="O192" s="10" t="s">
        <v>135</v>
      </c>
      <c r="P192" s="12">
        <v>0.85546296296296298</v>
      </c>
      <c r="Q192" s="10">
        <v>537</v>
      </c>
      <c r="R192" s="10">
        <v>21</v>
      </c>
    </row>
    <row r="193" spans="1:18" x14ac:dyDescent="0.2">
      <c r="A193" s="10">
        <v>42</v>
      </c>
      <c r="B193" s="10">
        <v>14</v>
      </c>
      <c r="C193" s="10" t="s">
        <v>149</v>
      </c>
      <c r="D193" s="10" t="s">
        <v>33</v>
      </c>
      <c r="E193" s="11">
        <v>44819</v>
      </c>
      <c r="F193" s="10">
        <v>0.5</v>
      </c>
      <c r="G193" s="10">
        <v>1.25</v>
      </c>
      <c r="H193" s="10">
        <v>131207</v>
      </c>
      <c r="I193" s="10">
        <v>602</v>
      </c>
      <c r="J193">
        <v>171.381</v>
      </c>
      <c r="K193" s="10">
        <f t="shared" si="8"/>
        <v>129.8098</v>
      </c>
      <c r="L193">
        <v>1.9379999999999999</v>
      </c>
      <c r="M193" s="10">
        <f t="shared" si="9"/>
        <v>1.4452</v>
      </c>
      <c r="N193" s="10" t="s">
        <v>48</v>
      </c>
      <c r="O193" s="10" t="s">
        <v>135</v>
      </c>
      <c r="P193" s="12">
        <v>0.85872685185185194</v>
      </c>
      <c r="Q193" s="10">
        <v>537</v>
      </c>
      <c r="R193" s="10">
        <v>21</v>
      </c>
    </row>
    <row r="194" spans="1:18" x14ac:dyDescent="0.2">
      <c r="A194" s="10">
        <v>43</v>
      </c>
      <c r="B194" s="10">
        <v>15</v>
      </c>
      <c r="C194" s="10" t="s">
        <v>150</v>
      </c>
      <c r="D194" s="10" t="s">
        <v>33</v>
      </c>
      <c r="E194" s="11">
        <v>44819</v>
      </c>
      <c r="F194" s="10">
        <v>0.5</v>
      </c>
      <c r="G194" s="10">
        <v>1.25</v>
      </c>
      <c r="H194" s="10">
        <v>11936</v>
      </c>
      <c r="I194" s="10">
        <v>1328</v>
      </c>
      <c r="J194">
        <v>16.805</v>
      </c>
      <c r="K194" s="10">
        <f t="shared" si="8"/>
        <v>10.5388</v>
      </c>
      <c r="L194">
        <v>4.2050000000000001</v>
      </c>
      <c r="M194" s="10">
        <f t="shared" si="9"/>
        <v>3.2602000000000002</v>
      </c>
      <c r="N194" s="10"/>
      <c r="O194" s="10" t="s">
        <v>135</v>
      </c>
      <c r="P194" s="12">
        <v>0.8663657407407408</v>
      </c>
      <c r="Q194" s="10">
        <v>537</v>
      </c>
      <c r="R194" s="10">
        <v>21</v>
      </c>
    </row>
    <row r="195" spans="1:18" x14ac:dyDescent="0.2">
      <c r="A195" s="10">
        <v>44</v>
      </c>
      <c r="B195" s="10">
        <v>15</v>
      </c>
      <c r="C195" s="10" t="s">
        <v>150</v>
      </c>
      <c r="D195" s="10" t="s">
        <v>33</v>
      </c>
      <c r="E195" s="11">
        <v>44819</v>
      </c>
      <c r="F195" s="10">
        <v>0.5</v>
      </c>
      <c r="G195" s="10">
        <v>1.25</v>
      </c>
      <c r="H195" s="10">
        <v>11728</v>
      </c>
      <c r="I195" s="10">
        <v>1301</v>
      </c>
      <c r="J195">
        <v>16.535</v>
      </c>
      <c r="K195" s="10">
        <f t="shared" si="8"/>
        <v>10.3308</v>
      </c>
      <c r="L195">
        <v>4.1210000000000004</v>
      </c>
      <c r="M195" s="10">
        <f t="shared" si="9"/>
        <v>3.1926999999999999</v>
      </c>
      <c r="N195" s="10"/>
      <c r="O195" s="10" t="s">
        <v>135</v>
      </c>
      <c r="P195" s="12">
        <v>0.86930555555555555</v>
      </c>
      <c r="Q195" s="10">
        <v>537</v>
      </c>
      <c r="R195" s="10">
        <v>21</v>
      </c>
    </row>
    <row r="196" spans="1:18" x14ac:dyDescent="0.2">
      <c r="A196" s="10">
        <v>45</v>
      </c>
      <c r="B196" s="10">
        <v>15</v>
      </c>
      <c r="C196" s="10" t="s">
        <v>150</v>
      </c>
      <c r="D196" s="10" t="s">
        <v>33</v>
      </c>
      <c r="E196" s="11">
        <v>44819</v>
      </c>
      <c r="F196" s="10">
        <v>0.5</v>
      </c>
      <c r="G196" s="10">
        <v>1.25</v>
      </c>
      <c r="H196" s="10">
        <v>11440</v>
      </c>
      <c r="I196" s="10">
        <v>1290</v>
      </c>
      <c r="J196">
        <v>16.161999999999999</v>
      </c>
      <c r="K196" s="10">
        <f t="shared" si="8"/>
        <v>10.0428</v>
      </c>
      <c r="L196">
        <v>4.085</v>
      </c>
      <c r="M196" s="10">
        <f t="shared" si="9"/>
        <v>3.1652</v>
      </c>
      <c r="N196" s="10"/>
      <c r="O196" s="10" t="s">
        <v>135</v>
      </c>
      <c r="P196" s="12">
        <v>0.87269675925925927</v>
      </c>
      <c r="Q196" s="10">
        <v>537</v>
      </c>
      <c r="R196" s="10">
        <v>21</v>
      </c>
    </row>
    <row r="197" spans="1:18" x14ac:dyDescent="0.2">
      <c r="A197" s="10">
        <v>46</v>
      </c>
      <c r="B197" s="10">
        <v>16</v>
      </c>
      <c r="C197" s="10" t="s">
        <v>151</v>
      </c>
      <c r="D197" s="10" t="s">
        <v>33</v>
      </c>
      <c r="E197" s="11">
        <v>44819</v>
      </c>
      <c r="F197" s="10">
        <v>0.5</v>
      </c>
      <c r="G197" s="10">
        <v>1.25</v>
      </c>
      <c r="H197" s="10">
        <v>11287</v>
      </c>
      <c r="I197" s="10">
        <v>1257</v>
      </c>
      <c r="J197">
        <v>15.964</v>
      </c>
      <c r="K197" s="10">
        <f t="shared" si="8"/>
        <v>9.889800000000001</v>
      </c>
      <c r="L197">
        <v>3.9830000000000001</v>
      </c>
      <c r="M197" s="10">
        <f t="shared" si="9"/>
        <v>3.0827</v>
      </c>
      <c r="N197" s="10"/>
      <c r="O197" s="10" t="s">
        <v>135</v>
      </c>
      <c r="P197" s="12">
        <v>0.88048611111111119</v>
      </c>
      <c r="Q197" s="10">
        <v>537</v>
      </c>
      <c r="R197" s="10">
        <v>21</v>
      </c>
    </row>
    <row r="198" spans="1:18" x14ac:dyDescent="0.2">
      <c r="A198" s="10">
        <v>47</v>
      </c>
      <c r="B198" s="10">
        <v>16</v>
      </c>
      <c r="C198" s="10" t="s">
        <v>151</v>
      </c>
      <c r="D198" s="10" t="s">
        <v>33</v>
      </c>
      <c r="E198" s="11">
        <v>44819</v>
      </c>
      <c r="F198" s="10">
        <v>0.5</v>
      </c>
      <c r="G198" s="10">
        <v>1.25</v>
      </c>
      <c r="H198" s="10">
        <v>11171</v>
      </c>
      <c r="I198" s="10">
        <v>1214</v>
      </c>
      <c r="J198">
        <v>15.813000000000001</v>
      </c>
      <c r="K198" s="10">
        <f t="shared" si="8"/>
        <v>9.7737999999999996</v>
      </c>
      <c r="L198">
        <v>3.8490000000000002</v>
      </c>
      <c r="M198" s="10">
        <f t="shared" si="9"/>
        <v>2.9752000000000001</v>
      </c>
      <c r="N198" s="10"/>
      <c r="O198" s="10" t="s">
        <v>135</v>
      </c>
      <c r="P198" s="12">
        <v>0.88347222222222221</v>
      </c>
      <c r="Q198" s="10">
        <v>537</v>
      </c>
      <c r="R198" s="10">
        <v>21</v>
      </c>
    </row>
    <row r="199" spans="1:18" x14ac:dyDescent="0.2">
      <c r="A199" s="10">
        <v>48</v>
      </c>
      <c r="B199" s="10">
        <v>16</v>
      </c>
      <c r="C199" s="10" t="s">
        <v>151</v>
      </c>
      <c r="D199" s="10" t="s">
        <v>33</v>
      </c>
      <c r="E199" s="11">
        <v>44819</v>
      </c>
      <c r="F199" s="10">
        <v>0.5</v>
      </c>
      <c r="G199" s="10">
        <v>1.25</v>
      </c>
      <c r="H199" s="10">
        <v>11250</v>
      </c>
      <c r="I199" s="10">
        <v>1237</v>
      </c>
      <c r="J199">
        <v>15.916</v>
      </c>
      <c r="K199" s="10">
        <f t="shared" si="8"/>
        <v>9.8528000000000002</v>
      </c>
      <c r="L199">
        <v>3.919</v>
      </c>
      <c r="M199" s="10">
        <f t="shared" si="9"/>
        <v>3.0327000000000002</v>
      </c>
      <c r="N199" s="10"/>
      <c r="O199" s="10" t="s">
        <v>135</v>
      </c>
      <c r="P199" s="12">
        <v>0.88689814814814805</v>
      </c>
      <c r="Q199" s="10">
        <v>537</v>
      </c>
      <c r="R199" s="10">
        <v>21</v>
      </c>
    </row>
    <row r="200" spans="1:18" x14ac:dyDescent="0.2">
      <c r="A200" s="10">
        <v>49</v>
      </c>
      <c r="B200" s="10">
        <v>17</v>
      </c>
      <c r="C200" s="10" t="s">
        <v>152</v>
      </c>
      <c r="D200" s="10" t="s">
        <v>33</v>
      </c>
      <c r="E200" s="11">
        <v>44819</v>
      </c>
      <c r="F200" s="10">
        <v>0.5</v>
      </c>
      <c r="G200" s="10">
        <v>1.25</v>
      </c>
      <c r="H200" s="10">
        <v>10581</v>
      </c>
      <c r="I200" s="10">
        <v>1252</v>
      </c>
      <c r="J200">
        <v>15.048999999999999</v>
      </c>
      <c r="K200" s="10">
        <f t="shared" si="8"/>
        <v>9.1837999999999997</v>
      </c>
      <c r="L200">
        <v>3.9670000000000001</v>
      </c>
      <c r="M200" s="10">
        <f t="shared" si="9"/>
        <v>3.0701999999999998</v>
      </c>
      <c r="N200" s="10"/>
      <c r="O200" s="10" t="s">
        <v>135</v>
      </c>
      <c r="P200" s="12">
        <v>0.89468749999999997</v>
      </c>
      <c r="Q200" s="10">
        <v>537</v>
      </c>
      <c r="R200" s="10">
        <v>21</v>
      </c>
    </row>
    <row r="201" spans="1:18" x14ac:dyDescent="0.2">
      <c r="A201" s="10">
        <v>50</v>
      </c>
      <c r="B201" s="10">
        <v>17</v>
      </c>
      <c r="C201" s="10" t="s">
        <v>152</v>
      </c>
      <c r="D201" s="10" t="s">
        <v>33</v>
      </c>
      <c r="E201" s="11">
        <v>44819</v>
      </c>
      <c r="F201" s="10">
        <v>0.5</v>
      </c>
      <c r="G201" s="10">
        <v>1.25</v>
      </c>
      <c r="H201" s="10">
        <v>10982</v>
      </c>
      <c r="I201" s="10">
        <v>1258</v>
      </c>
      <c r="J201">
        <v>15.569000000000001</v>
      </c>
      <c r="K201" s="10">
        <f t="shared" si="8"/>
        <v>9.5848000000000013</v>
      </c>
      <c r="L201">
        <v>3.9849999999999999</v>
      </c>
      <c r="M201" s="10">
        <f t="shared" si="9"/>
        <v>3.0851999999999999</v>
      </c>
      <c r="N201" s="10"/>
      <c r="O201" s="10" t="s">
        <v>135</v>
      </c>
      <c r="P201" s="12">
        <v>0.89778935185185194</v>
      </c>
      <c r="Q201" s="10">
        <v>537</v>
      </c>
      <c r="R201" s="10">
        <v>21</v>
      </c>
    </row>
    <row r="202" spans="1:18" x14ac:dyDescent="0.2">
      <c r="A202" s="10">
        <v>51</v>
      </c>
      <c r="B202" s="10">
        <v>17</v>
      </c>
      <c r="C202" s="10" t="s">
        <v>152</v>
      </c>
      <c r="D202" s="10" t="s">
        <v>33</v>
      </c>
      <c r="E202" s="11">
        <v>44819</v>
      </c>
      <c r="F202" s="10">
        <v>0.5</v>
      </c>
      <c r="G202" s="10">
        <v>1.25</v>
      </c>
      <c r="H202" s="10">
        <v>10526</v>
      </c>
      <c r="I202" s="10">
        <v>1184</v>
      </c>
      <c r="J202">
        <v>14.977</v>
      </c>
      <c r="K202" s="10">
        <f t="shared" si="8"/>
        <v>9.1288</v>
      </c>
      <c r="L202">
        <v>3.754</v>
      </c>
      <c r="M202" s="10">
        <f t="shared" si="9"/>
        <v>2.9001999999999999</v>
      </c>
      <c r="N202" s="10"/>
      <c r="O202" s="10" t="s">
        <v>135</v>
      </c>
      <c r="P202" s="12">
        <v>0.90120370370370362</v>
      </c>
      <c r="Q202" s="10">
        <v>537</v>
      </c>
      <c r="R202" s="10">
        <v>21</v>
      </c>
    </row>
    <row r="203" spans="1:18" x14ac:dyDescent="0.2">
      <c r="A203" s="10">
        <v>52</v>
      </c>
      <c r="B203" s="10">
        <v>18</v>
      </c>
      <c r="C203" s="10" t="s">
        <v>153</v>
      </c>
      <c r="D203" s="10" t="s">
        <v>33</v>
      </c>
      <c r="E203" s="11">
        <v>44819</v>
      </c>
      <c r="F203" s="10">
        <v>0.5</v>
      </c>
      <c r="G203" s="10">
        <v>1.25</v>
      </c>
      <c r="H203" s="10">
        <v>13067</v>
      </c>
      <c r="I203" s="10">
        <v>1611</v>
      </c>
      <c r="J203">
        <v>18.271000000000001</v>
      </c>
      <c r="K203" s="10">
        <f t="shared" si="8"/>
        <v>11.6698</v>
      </c>
      <c r="L203">
        <v>5.0880000000000001</v>
      </c>
      <c r="M203" s="10">
        <f t="shared" si="9"/>
        <v>3.9676999999999998</v>
      </c>
      <c r="N203" s="10"/>
      <c r="O203" s="10" t="s">
        <v>135</v>
      </c>
      <c r="P203" s="12">
        <v>0.90918981481481476</v>
      </c>
      <c r="Q203" s="10">
        <v>537</v>
      </c>
      <c r="R203" s="10">
        <v>21</v>
      </c>
    </row>
    <row r="204" spans="1:18" x14ac:dyDescent="0.2">
      <c r="A204" s="10">
        <v>53</v>
      </c>
      <c r="B204" s="10">
        <v>18</v>
      </c>
      <c r="C204" s="10" t="s">
        <v>153</v>
      </c>
      <c r="D204" s="10" t="s">
        <v>33</v>
      </c>
      <c r="E204" s="11">
        <v>44819</v>
      </c>
      <c r="F204" s="10">
        <v>0.5</v>
      </c>
      <c r="G204" s="10">
        <v>1.25</v>
      </c>
      <c r="H204" s="10">
        <v>13081</v>
      </c>
      <c r="I204" s="10">
        <v>1682</v>
      </c>
      <c r="J204">
        <v>18.289000000000001</v>
      </c>
      <c r="K204" s="10">
        <f t="shared" si="8"/>
        <v>11.6838</v>
      </c>
      <c r="L204">
        <v>5.3090000000000002</v>
      </c>
      <c r="M204" s="10">
        <f t="shared" si="9"/>
        <v>4.1452</v>
      </c>
      <c r="N204" s="10"/>
      <c r="O204" s="10" t="s">
        <v>135</v>
      </c>
      <c r="P204" s="12">
        <v>0.91232638888888884</v>
      </c>
      <c r="Q204" s="10">
        <v>537</v>
      </c>
      <c r="R204" s="10">
        <v>21</v>
      </c>
    </row>
    <row r="205" spans="1:18" x14ac:dyDescent="0.2">
      <c r="A205" s="10">
        <v>54</v>
      </c>
      <c r="B205" s="10">
        <v>18</v>
      </c>
      <c r="C205" s="10" t="s">
        <v>153</v>
      </c>
      <c r="D205" s="10" t="s">
        <v>33</v>
      </c>
      <c r="E205" s="11">
        <v>44819</v>
      </c>
      <c r="F205" s="10">
        <v>0.5</v>
      </c>
      <c r="G205" s="10">
        <v>1.25</v>
      </c>
      <c r="H205" s="10">
        <v>13089</v>
      </c>
      <c r="I205" s="10">
        <v>1683</v>
      </c>
      <c r="J205">
        <v>18.298999999999999</v>
      </c>
      <c r="K205" s="10">
        <f t="shared" si="8"/>
        <v>11.691800000000001</v>
      </c>
      <c r="L205">
        <v>5.3129999999999997</v>
      </c>
      <c r="M205" s="10">
        <f t="shared" si="9"/>
        <v>4.1477000000000004</v>
      </c>
      <c r="N205" s="10"/>
      <c r="O205" s="10" t="s">
        <v>135</v>
      </c>
      <c r="P205" s="12">
        <v>0.91587962962962965</v>
      </c>
      <c r="Q205" s="10">
        <v>537</v>
      </c>
      <c r="R205" s="10">
        <v>21</v>
      </c>
    </row>
    <row r="206" spans="1:18" x14ac:dyDescent="0.2">
      <c r="A206" s="10">
        <v>55</v>
      </c>
      <c r="B206" s="10">
        <v>19</v>
      </c>
      <c r="C206" s="10" t="s">
        <v>32</v>
      </c>
      <c r="D206" s="10" t="s">
        <v>33</v>
      </c>
      <c r="E206" s="11">
        <v>44819</v>
      </c>
      <c r="F206" s="10">
        <v>0.5</v>
      </c>
      <c r="G206" s="10">
        <v>1.25</v>
      </c>
      <c r="H206" s="10">
        <v>1557</v>
      </c>
      <c r="I206" s="10">
        <v>13</v>
      </c>
      <c r="J206">
        <v>3.3540000000000001</v>
      </c>
      <c r="K206" s="10">
        <v>3.3540000000000001</v>
      </c>
      <c r="L206">
        <v>0</v>
      </c>
      <c r="M206" s="10">
        <v>0</v>
      </c>
      <c r="N206" s="10" t="s">
        <v>46</v>
      </c>
      <c r="O206" s="10" t="s">
        <v>135</v>
      </c>
      <c r="P206" s="12">
        <v>0.92347222222222225</v>
      </c>
      <c r="Q206" s="10">
        <v>537</v>
      </c>
      <c r="R206" s="10">
        <v>21</v>
      </c>
    </row>
    <row r="207" spans="1:18" x14ac:dyDescent="0.2">
      <c r="A207" s="10">
        <v>56</v>
      </c>
      <c r="B207" s="10">
        <v>19</v>
      </c>
      <c r="C207" s="10" t="s">
        <v>32</v>
      </c>
      <c r="D207" s="10" t="s">
        <v>33</v>
      </c>
      <c r="E207" s="11">
        <v>44819</v>
      </c>
      <c r="F207" s="10">
        <v>0.5</v>
      </c>
      <c r="G207" s="10">
        <v>1.25</v>
      </c>
      <c r="H207" s="10">
        <v>1423</v>
      </c>
      <c r="I207" s="10">
        <v>61</v>
      </c>
      <c r="J207">
        <v>3.1789999999999998</v>
      </c>
      <c r="K207" s="10">
        <v>3.1789999999999998</v>
      </c>
      <c r="L207">
        <v>0.249</v>
      </c>
      <c r="M207" s="10">
        <v>0.249</v>
      </c>
      <c r="N207" s="10" t="s">
        <v>46</v>
      </c>
      <c r="O207" s="10" t="s">
        <v>48</v>
      </c>
      <c r="P207" s="10" t="s">
        <v>135</v>
      </c>
      <c r="Q207" s="12">
        <v>0.92633101851851851</v>
      </c>
      <c r="R207" s="10">
        <v>537</v>
      </c>
    </row>
    <row r="208" spans="1:18" x14ac:dyDescent="0.2">
      <c r="A208" s="10">
        <v>57</v>
      </c>
      <c r="B208" s="10">
        <v>19</v>
      </c>
      <c r="C208" s="10" t="s">
        <v>32</v>
      </c>
      <c r="D208" s="10" t="s">
        <v>33</v>
      </c>
      <c r="E208" s="11">
        <v>44819</v>
      </c>
      <c r="F208" s="10">
        <v>0.5</v>
      </c>
      <c r="G208" s="10">
        <v>1.25</v>
      </c>
      <c r="H208" s="10">
        <v>1515</v>
      </c>
      <c r="I208" s="10">
        <v>66</v>
      </c>
      <c r="J208">
        <v>3.2989999999999999</v>
      </c>
      <c r="K208" s="10">
        <v>3.2989999999999999</v>
      </c>
      <c r="L208">
        <v>0.26500000000000001</v>
      </c>
      <c r="M208" s="10">
        <v>0.26500000000000001</v>
      </c>
      <c r="N208" s="10" t="s">
        <v>46</v>
      </c>
      <c r="O208" s="10" t="s">
        <v>48</v>
      </c>
      <c r="P208" s="10" t="s">
        <v>135</v>
      </c>
      <c r="Q208" s="12">
        <v>0.92965277777777777</v>
      </c>
      <c r="R208" s="10">
        <v>537</v>
      </c>
    </row>
    <row r="209" spans="1:18" x14ac:dyDescent="0.2">
      <c r="A209" s="10">
        <v>58</v>
      </c>
      <c r="B209" s="10">
        <v>20</v>
      </c>
      <c r="C209" s="10" t="s">
        <v>32</v>
      </c>
      <c r="D209" s="10" t="s">
        <v>33</v>
      </c>
      <c r="E209" s="11">
        <v>44819</v>
      </c>
      <c r="F209" s="10">
        <v>0.5</v>
      </c>
      <c r="G209" s="10">
        <v>1.25</v>
      </c>
      <c r="H209" s="10">
        <v>1293</v>
      </c>
      <c r="I209" s="10">
        <v>29</v>
      </c>
      <c r="J209">
        <v>3.0110000000000001</v>
      </c>
      <c r="K209" s="10">
        <v>3.0110000000000001</v>
      </c>
      <c r="L209">
        <v>0.151</v>
      </c>
      <c r="M209" s="10">
        <v>0.151</v>
      </c>
      <c r="N209" s="10" t="s">
        <v>46</v>
      </c>
      <c r="O209" s="10" t="s">
        <v>48</v>
      </c>
      <c r="P209" s="10" t="s">
        <v>135</v>
      </c>
      <c r="Q209" s="12">
        <v>0.93718749999999995</v>
      </c>
      <c r="R209" s="10">
        <v>537</v>
      </c>
    </row>
    <row r="210" spans="1:18" x14ac:dyDescent="0.2">
      <c r="A210" s="10">
        <v>59</v>
      </c>
      <c r="B210" s="10">
        <v>20</v>
      </c>
      <c r="C210" s="10" t="s">
        <v>32</v>
      </c>
      <c r="D210" s="10" t="s">
        <v>33</v>
      </c>
      <c r="E210" s="11">
        <v>44819</v>
      </c>
      <c r="F210" s="10">
        <v>0.5</v>
      </c>
      <c r="G210" s="10">
        <v>1.25</v>
      </c>
      <c r="H210" s="10">
        <v>1321</v>
      </c>
      <c r="I210" s="10">
        <v>63</v>
      </c>
      <c r="J210">
        <v>3.048</v>
      </c>
      <c r="K210" s="10">
        <v>3.048</v>
      </c>
      <c r="L210">
        <v>0.25600000000000001</v>
      </c>
      <c r="M210" s="10">
        <v>0.25600000000000001</v>
      </c>
      <c r="N210" s="10" t="s">
        <v>46</v>
      </c>
      <c r="O210" s="10" t="s">
        <v>48</v>
      </c>
      <c r="P210" s="10" t="s">
        <v>135</v>
      </c>
      <c r="Q210" s="12">
        <v>0.94010416666666663</v>
      </c>
      <c r="R210" s="10">
        <v>537</v>
      </c>
    </row>
    <row r="211" spans="1:18" x14ac:dyDescent="0.2">
      <c r="A211" s="10">
        <v>60</v>
      </c>
      <c r="B211" s="10">
        <v>20</v>
      </c>
      <c r="C211" s="10" t="s">
        <v>32</v>
      </c>
      <c r="D211" s="10" t="s">
        <v>33</v>
      </c>
      <c r="E211" s="11">
        <v>44819</v>
      </c>
      <c r="F211" s="10">
        <v>0.5</v>
      </c>
      <c r="G211" s="10">
        <v>1.25</v>
      </c>
      <c r="H211" s="10">
        <v>1304</v>
      </c>
      <c r="I211" s="10">
        <v>52</v>
      </c>
      <c r="J211">
        <v>3.0249999999999999</v>
      </c>
      <c r="K211" s="10">
        <v>3.0249999999999999</v>
      </c>
      <c r="L211">
        <v>0.221</v>
      </c>
      <c r="M211" s="10">
        <v>0.221</v>
      </c>
      <c r="N211" s="10" t="s">
        <v>46</v>
      </c>
      <c r="O211" s="10" t="s">
        <v>48</v>
      </c>
      <c r="P211" s="10" t="s">
        <v>135</v>
      </c>
      <c r="Q211" s="12">
        <v>0.94337962962962962</v>
      </c>
      <c r="R211" s="10">
        <v>537</v>
      </c>
    </row>
    <row r="212" spans="1:18" x14ac:dyDescent="0.2">
      <c r="A212" s="10">
        <v>61</v>
      </c>
      <c r="B212" s="10">
        <v>21</v>
      </c>
      <c r="C212" s="10" t="s">
        <v>32</v>
      </c>
      <c r="D212" s="10" t="s">
        <v>33</v>
      </c>
      <c r="E212" s="11">
        <v>44819</v>
      </c>
      <c r="F212" s="10">
        <v>0.5</v>
      </c>
      <c r="G212" s="10">
        <v>1.25</v>
      </c>
      <c r="H212" s="10">
        <v>1263</v>
      </c>
      <c r="I212" s="10">
        <v>30</v>
      </c>
      <c r="J212">
        <v>2.972</v>
      </c>
      <c r="K212" s="10">
        <v>2.972</v>
      </c>
      <c r="L212">
        <v>0.152</v>
      </c>
      <c r="M212" s="10">
        <v>0.152</v>
      </c>
      <c r="N212" s="10" t="s">
        <v>46</v>
      </c>
      <c r="O212" s="10" t="s">
        <v>48</v>
      </c>
      <c r="P212" s="10" t="s">
        <v>135</v>
      </c>
      <c r="Q212" s="12">
        <v>0.95103009259259252</v>
      </c>
      <c r="R212" s="10">
        <v>537</v>
      </c>
    </row>
    <row r="213" spans="1:18" x14ac:dyDescent="0.2">
      <c r="A213" s="10">
        <v>62</v>
      </c>
      <c r="B213" s="10">
        <v>21</v>
      </c>
      <c r="C213" s="10" t="s">
        <v>32</v>
      </c>
      <c r="D213" s="10" t="s">
        <v>33</v>
      </c>
      <c r="E213" s="11">
        <v>44819</v>
      </c>
      <c r="F213" s="10">
        <v>0.5</v>
      </c>
      <c r="G213" s="10">
        <v>1.25</v>
      </c>
      <c r="H213" s="10">
        <v>1305</v>
      </c>
      <c r="I213" s="10">
        <v>77</v>
      </c>
      <c r="J213">
        <v>3.0270000000000001</v>
      </c>
      <c r="K213" s="10">
        <v>3.0270000000000001</v>
      </c>
      <c r="L213">
        <v>0.30099999999999999</v>
      </c>
      <c r="M213" s="10">
        <v>0.30099999999999999</v>
      </c>
      <c r="N213" s="10" t="s">
        <v>46</v>
      </c>
      <c r="O213" s="10" t="s">
        <v>48</v>
      </c>
      <c r="P213" s="10" t="s">
        <v>135</v>
      </c>
      <c r="Q213" s="12">
        <v>0.95390046296296294</v>
      </c>
      <c r="R213" s="10">
        <v>537</v>
      </c>
    </row>
    <row r="214" spans="1:18" x14ac:dyDescent="0.2">
      <c r="A214" s="10">
        <v>63</v>
      </c>
      <c r="B214" s="10">
        <v>21</v>
      </c>
      <c r="C214" s="10" t="s">
        <v>32</v>
      </c>
      <c r="D214" s="10" t="s">
        <v>33</v>
      </c>
      <c r="E214" s="11">
        <v>44819</v>
      </c>
      <c r="F214" s="10">
        <v>0.5</v>
      </c>
      <c r="G214" s="10">
        <v>1.25</v>
      </c>
      <c r="H214" s="10">
        <v>1324</v>
      </c>
      <c r="I214" s="10">
        <v>36</v>
      </c>
      <c r="J214">
        <v>3.052</v>
      </c>
      <c r="K214" s="10">
        <v>3.052</v>
      </c>
      <c r="L214">
        <v>0.17199999999999999</v>
      </c>
      <c r="M214" s="10">
        <v>0.17199999999999999</v>
      </c>
      <c r="N214" s="10" t="s">
        <v>46</v>
      </c>
      <c r="O214" s="10" t="s">
        <v>48</v>
      </c>
      <c r="P214" s="10" t="s">
        <v>135</v>
      </c>
      <c r="Q214" s="12">
        <v>0.95719907407407412</v>
      </c>
      <c r="R214" s="10">
        <v>537</v>
      </c>
    </row>
    <row r="215" spans="1:18" x14ac:dyDescent="0.2">
      <c r="A215" s="10">
        <v>64</v>
      </c>
      <c r="B215" s="10">
        <v>22</v>
      </c>
      <c r="C215" s="10" t="s">
        <v>154</v>
      </c>
      <c r="D215" s="10" t="s">
        <v>33</v>
      </c>
      <c r="E215" s="11">
        <v>44819</v>
      </c>
      <c r="F215" s="10">
        <v>0.5</v>
      </c>
      <c r="G215" s="10">
        <v>1.25</v>
      </c>
      <c r="H215" s="10">
        <v>14585</v>
      </c>
      <c r="I215" s="10">
        <v>2142</v>
      </c>
      <c r="J215">
        <v>20.238</v>
      </c>
      <c r="K215" s="10">
        <f>0.001*H215-1.3972</f>
        <v>13.187800000000001</v>
      </c>
      <c r="L215">
        <v>6.7460000000000004</v>
      </c>
      <c r="M215" s="10">
        <f>0.0025*I215-0.0598</f>
        <v>5.2952000000000004</v>
      </c>
      <c r="N215" s="10"/>
      <c r="O215" s="10" t="s">
        <v>135</v>
      </c>
      <c r="P215" s="12">
        <v>0.9653356481481481</v>
      </c>
      <c r="Q215" s="10">
        <v>537</v>
      </c>
      <c r="R215" s="10">
        <v>21</v>
      </c>
    </row>
    <row r="216" spans="1:18" x14ac:dyDescent="0.2">
      <c r="A216" s="10">
        <v>65</v>
      </c>
      <c r="B216" s="10">
        <v>22</v>
      </c>
      <c r="C216" s="10" t="s">
        <v>154</v>
      </c>
      <c r="D216" s="10" t="s">
        <v>33</v>
      </c>
      <c r="E216" s="11">
        <v>44819</v>
      </c>
      <c r="F216" s="10">
        <v>0.5</v>
      </c>
      <c r="G216" s="10">
        <v>1.25</v>
      </c>
      <c r="H216" s="10">
        <v>14343</v>
      </c>
      <c r="I216" s="10">
        <v>2058</v>
      </c>
      <c r="J216">
        <v>19.923999999999999</v>
      </c>
      <c r="K216" s="10">
        <f t="shared" ref="K216:K232" si="10">0.001*H216-1.3972</f>
        <v>12.9458</v>
      </c>
      <c r="L216">
        <v>6.4829999999999997</v>
      </c>
      <c r="M216" s="10">
        <f>0.0025*I216-0.0598</f>
        <v>5.0852000000000004</v>
      </c>
      <c r="N216" s="10"/>
      <c r="O216" s="10" t="s">
        <v>135</v>
      </c>
      <c r="P216" s="12">
        <v>0.96854166666666675</v>
      </c>
      <c r="Q216" s="10">
        <v>537</v>
      </c>
      <c r="R216" s="10">
        <v>21</v>
      </c>
    </row>
    <row r="217" spans="1:18" x14ac:dyDescent="0.2">
      <c r="A217" s="10">
        <v>66</v>
      </c>
      <c r="B217" s="10">
        <v>22</v>
      </c>
      <c r="C217" s="10" t="s">
        <v>154</v>
      </c>
      <c r="D217" s="10" t="s">
        <v>33</v>
      </c>
      <c r="E217" s="11">
        <v>44819</v>
      </c>
      <c r="F217" s="10">
        <v>0.5</v>
      </c>
      <c r="G217" s="10">
        <v>1.25</v>
      </c>
      <c r="H217" s="10">
        <v>14463</v>
      </c>
      <c r="I217" s="10">
        <v>2002</v>
      </c>
      <c r="J217">
        <v>20.079000000000001</v>
      </c>
      <c r="K217" s="10">
        <f t="shared" si="10"/>
        <v>13.065800000000001</v>
      </c>
      <c r="L217">
        <v>6.3070000000000004</v>
      </c>
      <c r="M217" s="10">
        <f t="shared" ref="M217:M235" si="11">0.0025*I217-0.0598</f>
        <v>4.9451999999999998</v>
      </c>
      <c r="N217" s="10"/>
      <c r="O217" s="10" t="s">
        <v>135</v>
      </c>
      <c r="P217" s="12">
        <v>0.97211805555555564</v>
      </c>
      <c r="Q217" s="10">
        <v>537</v>
      </c>
      <c r="R217" s="10">
        <v>21</v>
      </c>
    </row>
    <row r="218" spans="1:18" x14ac:dyDescent="0.2">
      <c r="A218" s="10">
        <v>67</v>
      </c>
      <c r="B218" s="10">
        <v>23</v>
      </c>
      <c r="C218" s="10" t="s">
        <v>155</v>
      </c>
      <c r="D218" s="10" t="s">
        <v>33</v>
      </c>
      <c r="E218" s="11">
        <v>44819</v>
      </c>
      <c r="F218" s="10">
        <v>0.5</v>
      </c>
      <c r="G218" s="10">
        <v>1.25</v>
      </c>
      <c r="H218" s="10">
        <v>11184</v>
      </c>
      <c r="I218" s="10">
        <v>1515</v>
      </c>
      <c r="J218">
        <v>15.83</v>
      </c>
      <c r="K218" s="10">
        <f t="shared" si="10"/>
        <v>9.7868000000000013</v>
      </c>
      <c r="L218">
        <v>4.7859999999999996</v>
      </c>
      <c r="M218" s="10">
        <f t="shared" si="11"/>
        <v>3.7277</v>
      </c>
      <c r="N218" s="10"/>
      <c r="O218" s="10" t="s">
        <v>135</v>
      </c>
      <c r="P218" s="12">
        <v>0.97998842592592583</v>
      </c>
      <c r="Q218" s="10">
        <v>537</v>
      </c>
      <c r="R218" s="10">
        <v>21</v>
      </c>
    </row>
    <row r="219" spans="1:18" x14ac:dyDescent="0.2">
      <c r="A219" s="10">
        <v>68</v>
      </c>
      <c r="B219" s="10">
        <v>23</v>
      </c>
      <c r="C219" s="10" t="s">
        <v>155</v>
      </c>
      <c r="D219" s="10" t="s">
        <v>33</v>
      </c>
      <c r="E219" s="11">
        <v>44819</v>
      </c>
      <c r="F219" s="10">
        <v>0.5</v>
      </c>
      <c r="G219" s="10">
        <v>1.25</v>
      </c>
      <c r="H219" s="10">
        <v>11068</v>
      </c>
      <c r="I219" s="10">
        <v>1560</v>
      </c>
      <c r="J219">
        <v>15.679</v>
      </c>
      <c r="K219" s="10">
        <f t="shared" si="10"/>
        <v>9.6707999999999998</v>
      </c>
      <c r="L219">
        <v>4.9269999999999996</v>
      </c>
      <c r="M219" s="10">
        <f t="shared" si="11"/>
        <v>3.8401999999999998</v>
      </c>
      <c r="N219" s="10"/>
      <c r="O219" s="10" t="s">
        <v>135</v>
      </c>
      <c r="P219" s="12">
        <v>0.98310185185185184</v>
      </c>
      <c r="Q219" s="10">
        <v>537</v>
      </c>
      <c r="R219" s="10">
        <v>21</v>
      </c>
    </row>
    <row r="220" spans="1:18" x14ac:dyDescent="0.2">
      <c r="A220" s="10">
        <v>69</v>
      </c>
      <c r="B220" s="10">
        <v>23</v>
      </c>
      <c r="C220" s="10" t="s">
        <v>155</v>
      </c>
      <c r="D220" s="10" t="s">
        <v>33</v>
      </c>
      <c r="E220" s="11">
        <v>44819</v>
      </c>
      <c r="F220" s="10">
        <v>0.5</v>
      </c>
      <c r="G220" s="10">
        <v>1.25</v>
      </c>
      <c r="H220" s="10">
        <v>11156</v>
      </c>
      <c r="I220" s="10">
        <v>1553</v>
      </c>
      <c r="J220">
        <v>15.794</v>
      </c>
      <c r="K220" s="10">
        <f t="shared" si="10"/>
        <v>9.7588000000000008</v>
      </c>
      <c r="L220">
        <v>4.9059999999999997</v>
      </c>
      <c r="M220" s="10">
        <f t="shared" si="11"/>
        <v>3.8227000000000002</v>
      </c>
      <c r="N220" s="10"/>
      <c r="O220" s="10" t="s">
        <v>135</v>
      </c>
      <c r="P220" s="12">
        <v>0.98667824074074073</v>
      </c>
      <c r="Q220" s="10">
        <v>537</v>
      </c>
      <c r="R220" s="10">
        <v>21</v>
      </c>
    </row>
    <row r="221" spans="1:18" x14ac:dyDescent="0.2">
      <c r="A221" s="10">
        <v>70</v>
      </c>
      <c r="B221" s="10">
        <v>24</v>
      </c>
      <c r="C221" s="10" t="s">
        <v>156</v>
      </c>
      <c r="D221" s="10" t="s">
        <v>33</v>
      </c>
      <c r="E221" s="11">
        <v>44819</v>
      </c>
      <c r="F221" s="10">
        <v>0.5</v>
      </c>
      <c r="G221" s="10">
        <v>1.25</v>
      </c>
      <c r="H221" s="10">
        <v>16504</v>
      </c>
      <c r="I221" s="10">
        <v>1942</v>
      </c>
      <c r="J221">
        <v>22.725000000000001</v>
      </c>
      <c r="K221" s="10">
        <f t="shared" si="10"/>
        <v>15.106800000000002</v>
      </c>
      <c r="L221">
        <v>6.1189999999999998</v>
      </c>
      <c r="M221" s="10">
        <f t="shared" si="11"/>
        <v>4.7952000000000004</v>
      </c>
      <c r="N221" s="10"/>
      <c r="O221" s="10" t="s">
        <v>135</v>
      </c>
      <c r="P221" s="12">
        <v>0.99464120370370368</v>
      </c>
      <c r="Q221" s="10">
        <v>537</v>
      </c>
      <c r="R221" s="10">
        <v>21</v>
      </c>
    </row>
    <row r="222" spans="1:18" x14ac:dyDescent="0.2">
      <c r="A222" s="10">
        <v>71</v>
      </c>
      <c r="B222" s="10">
        <v>24</v>
      </c>
      <c r="C222" s="10" t="s">
        <v>156</v>
      </c>
      <c r="D222" s="10" t="s">
        <v>33</v>
      </c>
      <c r="E222" s="11">
        <v>44819</v>
      </c>
      <c r="F222" s="10">
        <v>0.5</v>
      </c>
      <c r="G222" s="10">
        <v>1.25</v>
      </c>
      <c r="H222" s="10">
        <v>16903</v>
      </c>
      <c r="I222" s="10">
        <v>1977</v>
      </c>
      <c r="J222">
        <v>23.242000000000001</v>
      </c>
      <c r="K222" s="10">
        <f t="shared" si="10"/>
        <v>15.505799999999999</v>
      </c>
      <c r="L222">
        <v>6.23</v>
      </c>
      <c r="M222" s="10">
        <f t="shared" si="11"/>
        <v>4.8826999999999998</v>
      </c>
      <c r="N222" s="10"/>
      <c r="O222" s="10" t="s">
        <v>135</v>
      </c>
      <c r="P222" s="12">
        <v>0.99790509259259252</v>
      </c>
      <c r="Q222" s="10">
        <v>537</v>
      </c>
      <c r="R222" s="10">
        <v>21</v>
      </c>
    </row>
    <row r="223" spans="1:18" x14ac:dyDescent="0.2">
      <c r="A223" s="10">
        <v>72</v>
      </c>
      <c r="B223" s="10">
        <v>24</v>
      </c>
      <c r="C223" s="10" t="s">
        <v>156</v>
      </c>
      <c r="D223" s="10" t="s">
        <v>33</v>
      </c>
      <c r="E223" s="11">
        <v>44819</v>
      </c>
      <c r="F223" s="10">
        <v>0.5</v>
      </c>
      <c r="G223" s="10">
        <v>1.25</v>
      </c>
      <c r="H223" s="10">
        <v>17050</v>
      </c>
      <c r="I223" s="10">
        <v>2027</v>
      </c>
      <c r="J223">
        <v>23.431999999999999</v>
      </c>
      <c r="K223" s="10">
        <f t="shared" si="10"/>
        <v>15.652800000000001</v>
      </c>
      <c r="L223">
        <v>6.3869999999999996</v>
      </c>
      <c r="M223" s="10">
        <f t="shared" si="11"/>
        <v>5.0076999999999998</v>
      </c>
      <c r="N223" s="10"/>
      <c r="O223" s="10" t="s">
        <v>157</v>
      </c>
      <c r="P223" s="12">
        <v>1.6087962962962963E-3</v>
      </c>
      <c r="Q223" s="10">
        <v>537</v>
      </c>
      <c r="R223" s="10">
        <v>21</v>
      </c>
    </row>
    <row r="224" spans="1:18" x14ac:dyDescent="0.2">
      <c r="A224" s="10">
        <v>73</v>
      </c>
      <c r="B224" s="10">
        <v>25</v>
      </c>
      <c r="C224" s="10" t="s">
        <v>158</v>
      </c>
      <c r="D224" s="10" t="s">
        <v>33</v>
      </c>
      <c r="E224" s="11">
        <v>44819</v>
      </c>
      <c r="F224" s="10">
        <v>0.5</v>
      </c>
      <c r="G224" s="10">
        <v>1.25</v>
      </c>
      <c r="H224" s="10">
        <v>11721</v>
      </c>
      <c r="I224" s="10">
        <v>1820</v>
      </c>
      <c r="J224">
        <v>16.526</v>
      </c>
      <c r="K224" s="10">
        <f t="shared" si="10"/>
        <v>10.3238</v>
      </c>
      <c r="L224">
        <v>5.7389999999999999</v>
      </c>
      <c r="M224" s="10">
        <f t="shared" si="11"/>
        <v>4.4901999999999997</v>
      </c>
      <c r="N224" s="10"/>
      <c r="O224" s="10" t="s">
        <v>157</v>
      </c>
      <c r="P224" s="12">
        <v>9.3634259259259261E-3</v>
      </c>
      <c r="Q224" s="10">
        <v>537</v>
      </c>
      <c r="R224" s="10">
        <v>21</v>
      </c>
    </row>
    <row r="225" spans="1:18" x14ac:dyDescent="0.2">
      <c r="A225" s="10">
        <v>74</v>
      </c>
      <c r="B225" s="10">
        <v>25</v>
      </c>
      <c r="C225" s="10" t="s">
        <v>158</v>
      </c>
      <c r="D225" s="10" t="s">
        <v>33</v>
      </c>
      <c r="E225" s="11">
        <v>44819</v>
      </c>
      <c r="F225" s="10">
        <v>0.5</v>
      </c>
      <c r="G225" s="10">
        <v>1.25</v>
      </c>
      <c r="H225" s="10">
        <v>12648</v>
      </c>
      <c r="I225" s="10">
        <v>1978</v>
      </c>
      <c r="J225">
        <v>17.728000000000002</v>
      </c>
      <c r="K225" s="10">
        <f t="shared" si="10"/>
        <v>11.2508</v>
      </c>
      <c r="L225">
        <v>6.2329999999999997</v>
      </c>
      <c r="M225" s="10">
        <f t="shared" si="11"/>
        <v>4.8852000000000002</v>
      </c>
      <c r="N225" s="10"/>
      <c r="O225" s="10" t="s">
        <v>157</v>
      </c>
      <c r="P225" s="12">
        <v>1.2615740740740742E-2</v>
      </c>
      <c r="Q225" s="10">
        <v>537</v>
      </c>
      <c r="R225" s="10">
        <v>21</v>
      </c>
    </row>
    <row r="226" spans="1:18" x14ac:dyDescent="0.2">
      <c r="A226" s="10">
        <v>75</v>
      </c>
      <c r="B226" s="10">
        <v>25</v>
      </c>
      <c r="C226" s="10" t="s">
        <v>158</v>
      </c>
      <c r="D226" s="10" t="s">
        <v>33</v>
      </c>
      <c r="E226" s="11">
        <v>44819</v>
      </c>
      <c r="F226" s="10">
        <v>0.5</v>
      </c>
      <c r="G226" s="10">
        <v>1.25</v>
      </c>
      <c r="H226" s="10">
        <v>12520</v>
      </c>
      <c r="I226" s="10">
        <v>1964</v>
      </c>
      <c r="J226">
        <v>17.561</v>
      </c>
      <c r="K226" s="10">
        <f t="shared" si="10"/>
        <v>11.1228</v>
      </c>
      <c r="L226">
        <v>6.1890000000000001</v>
      </c>
      <c r="M226" s="10">
        <f t="shared" si="11"/>
        <v>4.8502000000000001</v>
      </c>
      <c r="N226" s="10"/>
      <c r="O226" s="10" t="s">
        <v>157</v>
      </c>
      <c r="P226" s="12">
        <v>1.6180555555555556E-2</v>
      </c>
      <c r="Q226" s="10">
        <v>537</v>
      </c>
      <c r="R226" s="10">
        <v>21</v>
      </c>
    </row>
    <row r="227" spans="1:18" x14ac:dyDescent="0.2">
      <c r="A227" s="10">
        <v>76</v>
      </c>
      <c r="B227" s="10">
        <v>26</v>
      </c>
      <c r="C227" s="10" t="s">
        <v>159</v>
      </c>
      <c r="D227" s="10" t="s">
        <v>33</v>
      </c>
      <c r="E227" s="11">
        <v>44819</v>
      </c>
      <c r="F227" s="10">
        <v>0.5</v>
      </c>
      <c r="G227" s="10">
        <v>1.25</v>
      </c>
      <c r="H227" s="10">
        <v>13053</v>
      </c>
      <c r="I227" s="10">
        <v>2188</v>
      </c>
      <c r="J227">
        <v>18.253</v>
      </c>
      <c r="K227" s="10">
        <f t="shared" si="10"/>
        <v>11.655800000000001</v>
      </c>
      <c r="L227">
        <v>6.8890000000000002</v>
      </c>
      <c r="M227" s="10">
        <f t="shared" si="11"/>
        <v>5.4101999999999997</v>
      </c>
      <c r="N227" s="10"/>
      <c r="O227" s="10" t="s">
        <v>157</v>
      </c>
      <c r="P227" s="12">
        <v>2.4363425925925927E-2</v>
      </c>
      <c r="Q227" s="10">
        <v>537</v>
      </c>
      <c r="R227" s="10">
        <v>21</v>
      </c>
    </row>
    <row r="228" spans="1:18" x14ac:dyDescent="0.2">
      <c r="A228" s="10">
        <v>77</v>
      </c>
      <c r="B228" s="10">
        <v>26</v>
      </c>
      <c r="C228" s="10" t="s">
        <v>159</v>
      </c>
      <c r="D228" s="10" t="s">
        <v>33</v>
      </c>
      <c r="E228" s="11">
        <v>44819</v>
      </c>
      <c r="F228" s="10">
        <v>0.5</v>
      </c>
      <c r="G228" s="10">
        <v>1.25</v>
      </c>
      <c r="H228" s="10">
        <v>13016</v>
      </c>
      <c r="I228" s="10">
        <v>2231</v>
      </c>
      <c r="J228">
        <v>18.204000000000001</v>
      </c>
      <c r="K228" s="10">
        <f t="shared" si="10"/>
        <v>11.6188</v>
      </c>
      <c r="L228">
        <v>7.0209999999999999</v>
      </c>
      <c r="M228" s="10">
        <f t="shared" si="11"/>
        <v>5.5176999999999996</v>
      </c>
      <c r="N228" s="10"/>
      <c r="O228" s="10" t="s">
        <v>157</v>
      </c>
      <c r="P228" s="12">
        <v>2.7581018518518519E-2</v>
      </c>
      <c r="Q228" s="10">
        <v>537</v>
      </c>
      <c r="R228" s="10">
        <v>21</v>
      </c>
    </row>
    <row r="229" spans="1:18" x14ac:dyDescent="0.2">
      <c r="A229" s="10">
        <v>78</v>
      </c>
      <c r="B229" s="10">
        <v>26</v>
      </c>
      <c r="C229" s="10" t="s">
        <v>159</v>
      </c>
      <c r="D229" s="10" t="s">
        <v>33</v>
      </c>
      <c r="E229" s="11">
        <v>44819</v>
      </c>
      <c r="F229" s="10">
        <v>0.5</v>
      </c>
      <c r="G229" s="10">
        <v>1.25</v>
      </c>
      <c r="H229" s="10">
        <v>12997</v>
      </c>
      <c r="I229" s="10">
        <v>2163</v>
      </c>
      <c r="J229">
        <v>18.18</v>
      </c>
      <c r="K229" s="10">
        <f t="shared" si="10"/>
        <v>11.5998</v>
      </c>
      <c r="L229">
        <v>6.8109999999999999</v>
      </c>
      <c r="M229" s="10">
        <f t="shared" si="11"/>
        <v>5.3476999999999997</v>
      </c>
      <c r="N229" s="10"/>
      <c r="O229" s="10" t="s">
        <v>157</v>
      </c>
      <c r="P229" s="12">
        <v>3.1168981481481482E-2</v>
      </c>
      <c r="Q229" s="10">
        <v>537</v>
      </c>
      <c r="R229" s="10">
        <v>21</v>
      </c>
    </row>
    <row r="230" spans="1:18" x14ac:dyDescent="0.2">
      <c r="A230" s="10">
        <v>79</v>
      </c>
      <c r="B230" s="10">
        <v>27</v>
      </c>
      <c r="C230" s="10" t="s">
        <v>160</v>
      </c>
      <c r="D230" s="10" t="s">
        <v>33</v>
      </c>
      <c r="E230" s="11">
        <v>44819</v>
      </c>
      <c r="F230" s="10">
        <v>0.5</v>
      </c>
      <c r="G230" s="10">
        <v>1.25</v>
      </c>
      <c r="H230" s="10">
        <v>10272</v>
      </c>
      <c r="I230" s="10">
        <v>1709</v>
      </c>
      <c r="J230">
        <v>14.648</v>
      </c>
      <c r="K230" s="10">
        <f t="shared" si="10"/>
        <v>8.8748000000000005</v>
      </c>
      <c r="L230">
        <v>5.3940000000000001</v>
      </c>
      <c r="M230" s="10">
        <f t="shared" si="11"/>
        <v>4.2126999999999999</v>
      </c>
      <c r="N230" s="10"/>
      <c r="O230" s="10" t="s">
        <v>157</v>
      </c>
      <c r="P230" s="12">
        <v>3.8958333333333338E-2</v>
      </c>
      <c r="Q230" s="10">
        <v>537</v>
      </c>
      <c r="R230" s="10">
        <v>21</v>
      </c>
    </row>
    <row r="231" spans="1:18" x14ac:dyDescent="0.2">
      <c r="A231" s="10">
        <v>80</v>
      </c>
      <c r="B231" s="10">
        <v>27</v>
      </c>
      <c r="C231" s="10" t="s">
        <v>160</v>
      </c>
      <c r="D231" s="10" t="s">
        <v>33</v>
      </c>
      <c r="E231" s="11">
        <v>44819</v>
      </c>
      <c r="F231" s="10">
        <v>0.5</v>
      </c>
      <c r="G231" s="10">
        <v>1.25</v>
      </c>
      <c r="H231" s="10">
        <v>10604</v>
      </c>
      <c r="I231" s="10">
        <v>1821</v>
      </c>
      <c r="J231">
        <v>15.079000000000001</v>
      </c>
      <c r="K231" s="10">
        <f t="shared" si="10"/>
        <v>9.2068000000000012</v>
      </c>
      <c r="L231">
        <v>5.7430000000000003</v>
      </c>
      <c r="M231" s="10">
        <f t="shared" si="11"/>
        <v>4.4927000000000001</v>
      </c>
      <c r="N231" s="10"/>
      <c r="O231" s="10" t="s">
        <v>157</v>
      </c>
      <c r="P231" s="12">
        <v>4.2129629629629628E-2</v>
      </c>
      <c r="Q231" s="10">
        <v>537</v>
      </c>
      <c r="R231" s="10">
        <v>21</v>
      </c>
    </row>
    <row r="232" spans="1:18" x14ac:dyDescent="0.2">
      <c r="A232" s="10">
        <v>81</v>
      </c>
      <c r="B232" s="10">
        <v>27</v>
      </c>
      <c r="C232" s="10" t="s">
        <v>160</v>
      </c>
      <c r="D232" s="10" t="s">
        <v>33</v>
      </c>
      <c r="E232" s="11">
        <v>44819</v>
      </c>
      <c r="F232" s="10">
        <v>0.5</v>
      </c>
      <c r="G232" s="10">
        <v>1.25</v>
      </c>
      <c r="H232" s="10">
        <v>10648</v>
      </c>
      <c r="I232" s="10">
        <v>1895</v>
      </c>
      <c r="J232">
        <v>15.135</v>
      </c>
      <c r="K232" s="10">
        <f t="shared" si="10"/>
        <v>9.2507999999999999</v>
      </c>
      <c r="L232">
        <v>5.9720000000000004</v>
      </c>
      <c r="M232" s="10">
        <f t="shared" si="11"/>
        <v>4.6776999999999997</v>
      </c>
      <c r="N232" s="10"/>
      <c r="O232" s="10" t="s">
        <v>157</v>
      </c>
      <c r="P232" s="12">
        <v>4.5682870370370367E-2</v>
      </c>
      <c r="Q232" s="10">
        <v>537</v>
      </c>
      <c r="R232" s="10">
        <v>21</v>
      </c>
    </row>
    <row r="233" spans="1:18" x14ac:dyDescent="0.2">
      <c r="A233" s="10">
        <v>82</v>
      </c>
      <c r="B233" s="10">
        <v>28</v>
      </c>
      <c r="C233" s="10" t="s">
        <v>43</v>
      </c>
      <c r="D233" s="10" t="s">
        <v>33</v>
      </c>
      <c r="E233" s="11">
        <v>44819</v>
      </c>
      <c r="F233" s="10">
        <v>0.5</v>
      </c>
      <c r="G233" s="10">
        <v>1.25</v>
      </c>
      <c r="H233" s="10">
        <v>19259</v>
      </c>
      <c r="I233" s="10">
        <v>3099</v>
      </c>
      <c r="J233">
        <v>26.295999999999999</v>
      </c>
      <c r="K233" s="10">
        <v>26.295999999999999</v>
      </c>
      <c r="L233">
        <v>9.7319999999999993</v>
      </c>
      <c r="M233" s="10">
        <f t="shared" si="11"/>
        <v>7.6877000000000004</v>
      </c>
      <c r="N233" s="10"/>
      <c r="O233" s="10" t="s">
        <v>157</v>
      </c>
      <c r="P233" s="12">
        <v>5.3831018518518514E-2</v>
      </c>
      <c r="Q233" s="10">
        <v>537</v>
      </c>
      <c r="R233" s="10">
        <v>21</v>
      </c>
    </row>
    <row r="234" spans="1:18" x14ac:dyDescent="0.2">
      <c r="A234" s="10">
        <v>83</v>
      </c>
      <c r="B234" s="10">
        <v>28</v>
      </c>
      <c r="C234" s="10" t="s">
        <v>43</v>
      </c>
      <c r="D234" s="10" t="s">
        <v>33</v>
      </c>
      <c r="E234" s="11">
        <v>44819</v>
      </c>
      <c r="F234" s="10">
        <v>0.5</v>
      </c>
      <c r="G234" s="10">
        <v>1.25</v>
      </c>
      <c r="H234" s="10">
        <v>21154</v>
      </c>
      <c r="I234" s="10">
        <v>3449</v>
      </c>
      <c r="J234">
        <v>28.751000000000001</v>
      </c>
      <c r="K234" s="10">
        <v>28.751000000000001</v>
      </c>
      <c r="L234">
        <v>10.824999999999999</v>
      </c>
      <c r="M234" s="10">
        <f t="shared" si="11"/>
        <v>8.5627000000000013</v>
      </c>
      <c r="N234" s="10"/>
      <c r="O234" s="10" t="s">
        <v>157</v>
      </c>
      <c r="P234" s="12">
        <v>5.7291666666666664E-2</v>
      </c>
      <c r="Q234" s="10">
        <v>537</v>
      </c>
      <c r="R234" s="10">
        <v>21</v>
      </c>
    </row>
    <row r="235" spans="1:18" x14ac:dyDescent="0.2">
      <c r="A235" s="10">
        <v>84</v>
      </c>
      <c r="B235" s="10">
        <v>28</v>
      </c>
      <c r="C235" s="10" t="s">
        <v>43</v>
      </c>
      <c r="D235" s="10" t="s">
        <v>33</v>
      </c>
      <c r="E235" s="11">
        <v>44819</v>
      </c>
      <c r="F235" s="10">
        <v>0.5</v>
      </c>
      <c r="G235" s="10">
        <v>1.25</v>
      </c>
      <c r="H235" s="10">
        <v>21127</v>
      </c>
      <c r="I235" s="10">
        <v>3404</v>
      </c>
      <c r="J235">
        <v>28.716000000000001</v>
      </c>
      <c r="K235" s="10">
        <v>28.716000000000001</v>
      </c>
      <c r="L235">
        <v>10.683999999999999</v>
      </c>
      <c r="M235" s="10">
        <f t="shared" si="11"/>
        <v>8.4502000000000006</v>
      </c>
      <c r="N235" s="10"/>
      <c r="O235" s="10" t="s">
        <v>157</v>
      </c>
      <c r="P235" s="12">
        <v>6.1192129629629631E-2</v>
      </c>
      <c r="Q235" s="10">
        <v>537</v>
      </c>
      <c r="R235" s="10">
        <v>21</v>
      </c>
    </row>
    <row r="236" spans="1:18" x14ac:dyDescent="0.2">
      <c r="A236" s="10">
        <v>85</v>
      </c>
      <c r="B236" s="10">
        <v>29</v>
      </c>
      <c r="C236" s="10" t="s">
        <v>32</v>
      </c>
      <c r="D236" s="10" t="s">
        <v>33</v>
      </c>
      <c r="E236" s="11">
        <v>44819</v>
      </c>
      <c r="F236" s="10">
        <v>0.5</v>
      </c>
      <c r="G236" s="10">
        <v>1.25</v>
      </c>
      <c r="H236" s="10">
        <v>1658</v>
      </c>
      <c r="I236" s="10">
        <v>16</v>
      </c>
      <c r="J236">
        <v>3.4849999999999999</v>
      </c>
      <c r="K236" s="10">
        <v>3.4849999999999999</v>
      </c>
      <c r="L236">
        <v>0</v>
      </c>
      <c r="M236" s="10">
        <v>0</v>
      </c>
      <c r="N236" s="10" t="s">
        <v>46</v>
      </c>
      <c r="O236" s="10" t="s">
        <v>157</v>
      </c>
      <c r="P236" s="12">
        <v>6.8738425925925925E-2</v>
      </c>
      <c r="Q236" s="10">
        <v>537</v>
      </c>
      <c r="R236" s="10">
        <v>21</v>
      </c>
    </row>
    <row r="237" spans="1:18" x14ac:dyDescent="0.2">
      <c r="A237" s="10">
        <v>86</v>
      </c>
      <c r="B237" s="10">
        <v>29</v>
      </c>
      <c r="C237" s="10" t="s">
        <v>32</v>
      </c>
      <c r="D237" s="10" t="s">
        <v>33</v>
      </c>
      <c r="E237" s="11">
        <v>44819</v>
      </c>
      <c r="F237" s="10">
        <v>0.5</v>
      </c>
      <c r="G237" s="10">
        <v>1.25</v>
      </c>
      <c r="H237" s="10">
        <v>1644</v>
      </c>
      <c r="I237" s="10">
        <v>87</v>
      </c>
      <c r="J237">
        <v>3.4660000000000002</v>
      </c>
      <c r="K237" s="10">
        <v>3.4660000000000002</v>
      </c>
      <c r="L237">
        <v>0.33200000000000002</v>
      </c>
      <c r="M237" s="10">
        <v>0.33200000000000002</v>
      </c>
      <c r="N237" s="10" t="s">
        <v>46</v>
      </c>
      <c r="O237" s="10" t="s">
        <v>48</v>
      </c>
      <c r="P237" s="10" t="s">
        <v>157</v>
      </c>
      <c r="Q237" s="12">
        <v>7.1631944444444443E-2</v>
      </c>
      <c r="R237" s="10">
        <v>537</v>
      </c>
    </row>
    <row r="238" spans="1:18" x14ac:dyDescent="0.2">
      <c r="A238" s="10">
        <v>87</v>
      </c>
      <c r="B238" s="10">
        <v>29</v>
      </c>
      <c r="C238" s="10" t="s">
        <v>32</v>
      </c>
      <c r="D238" s="10" t="s">
        <v>33</v>
      </c>
      <c r="E238" s="11">
        <v>44819</v>
      </c>
      <c r="F238" s="10">
        <v>0.5</v>
      </c>
      <c r="G238" s="10">
        <v>1.25</v>
      </c>
      <c r="H238" s="10">
        <v>1719</v>
      </c>
      <c r="I238" s="10">
        <v>102</v>
      </c>
      <c r="J238">
        <v>3.5630000000000002</v>
      </c>
      <c r="K238" s="10">
        <v>3.5630000000000002</v>
      </c>
      <c r="L238">
        <v>0.378</v>
      </c>
      <c r="M238" s="10">
        <v>0.378</v>
      </c>
      <c r="N238" s="10" t="s">
        <v>46</v>
      </c>
      <c r="O238" s="10" t="s">
        <v>48</v>
      </c>
      <c r="P238" s="10" t="s">
        <v>157</v>
      </c>
      <c r="Q238" s="12">
        <v>7.4942129629629636E-2</v>
      </c>
      <c r="R238" s="10">
        <v>537</v>
      </c>
    </row>
    <row r="239" spans="1:18" x14ac:dyDescent="0.2">
      <c r="A239" s="10">
        <v>88</v>
      </c>
      <c r="B239" s="10">
        <v>30</v>
      </c>
      <c r="C239" s="10" t="s">
        <v>32</v>
      </c>
      <c r="D239" s="10" t="s">
        <v>33</v>
      </c>
      <c r="E239" s="11">
        <v>44819</v>
      </c>
      <c r="F239" s="10">
        <v>0.5</v>
      </c>
      <c r="G239" s="10">
        <v>1.25</v>
      </c>
      <c r="H239" s="10">
        <v>1541</v>
      </c>
      <c r="I239" s="10">
        <v>0</v>
      </c>
      <c r="J239">
        <v>3.3330000000000002</v>
      </c>
      <c r="K239" s="10">
        <v>3.3330000000000002</v>
      </c>
      <c r="L239">
        <v>0</v>
      </c>
      <c r="M239" s="10">
        <v>0</v>
      </c>
      <c r="N239" s="10" t="s">
        <v>46</v>
      </c>
      <c r="O239" s="10" t="s">
        <v>157</v>
      </c>
      <c r="P239" s="12">
        <v>8.2546296296296298E-2</v>
      </c>
      <c r="Q239" s="10">
        <v>537</v>
      </c>
      <c r="R239" s="10">
        <v>21</v>
      </c>
    </row>
    <row r="240" spans="1:18" x14ac:dyDescent="0.2">
      <c r="A240" s="10">
        <v>89</v>
      </c>
      <c r="B240" s="10">
        <v>30</v>
      </c>
      <c r="C240" s="10" t="s">
        <v>32</v>
      </c>
      <c r="D240" s="10" t="s">
        <v>33</v>
      </c>
      <c r="E240" s="11">
        <v>44819</v>
      </c>
      <c r="F240" s="10">
        <v>0.5</v>
      </c>
      <c r="G240" s="10">
        <v>1.25</v>
      </c>
      <c r="H240" s="10">
        <v>1436</v>
      </c>
      <c r="I240" s="10">
        <v>75</v>
      </c>
      <c r="J240">
        <v>3.1970000000000001</v>
      </c>
      <c r="K240" s="10">
        <v>3.1970000000000001</v>
      </c>
      <c r="L240">
        <v>0.29399999999999998</v>
      </c>
      <c r="M240" s="10">
        <v>0.29399999999999998</v>
      </c>
      <c r="N240" s="10" t="s">
        <v>46</v>
      </c>
      <c r="O240" s="10" t="s">
        <v>48</v>
      </c>
      <c r="P240" s="10" t="s">
        <v>157</v>
      </c>
      <c r="Q240" s="12">
        <v>8.5393518518518521E-2</v>
      </c>
      <c r="R240" s="10">
        <v>537</v>
      </c>
    </row>
    <row r="241" spans="1:18" x14ac:dyDescent="0.2">
      <c r="A241" s="10">
        <v>90</v>
      </c>
      <c r="B241" s="10">
        <v>30</v>
      </c>
      <c r="C241" s="10" t="s">
        <v>32</v>
      </c>
      <c r="D241" s="10" t="s">
        <v>33</v>
      </c>
      <c r="E241" s="11">
        <v>44819</v>
      </c>
      <c r="F241" s="10">
        <v>0.5</v>
      </c>
      <c r="G241" s="10">
        <v>1.25</v>
      </c>
      <c r="H241" s="10">
        <v>1526</v>
      </c>
      <c r="I241" s="10">
        <v>48</v>
      </c>
      <c r="J241">
        <v>3.3130000000000002</v>
      </c>
      <c r="K241" s="10">
        <v>3.3130000000000002</v>
      </c>
      <c r="L241">
        <v>0.20799999999999999</v>
      </c>
      <c r="M241" s="10">
        <v>0.20799999999999999</v>
      </c>
      <c r="N241" s="10" t="s">
        <v>46</v>
      </c>
      <c r="O241" s="10" t="s">
        <v>48</v>
      </c>
      <c r="P241" s="10" t="s">
        <v>157</v>
      </c>
      <c r="Q241" s="12">
        <v>8.8692129629629635E-2</v>
      </c>
      <c r="R241" s="10">
        <v>537</v>
      </c>
    </row>
    <row r="242" spans="1:18" x14ac:dyDescent="0.2">
      <c r="A242" s="10">
        <v>91</v>
      </c>
      <c r="B242" s="10">
        <v>31</v>
      </c>
      <c r="C242" s="10" t="s">
        <v>32</v>
      </c>
      <c r="D242" s="10" t="s">
        <v>33</v>
      </c>
      <c r="E242" s="11">
        <v>44819</v>
      </c>
      <c r="F242" s="10">
        <v>0.5</v>
      </c>
      <c r="G242" s="10">
        <v>1.25</v>
      </c>
      <c r="H242" s="10">
        <v>980</v>
      </c>
      <c r="I242" s="10">
        <v>29</v>
      </c>
      <c r="J242">
        <v>2.605</v>
      </c>
      <c r="K242" s="10">
        <v>2.605</v>
      </c>
      <c r="L242">
        <v>0.151</v>
      </c>
      <c r="M242" s="10">
        <v>0.151</v>
      </c>
      <c r="N242" s="10" t="s">
        <v>46</v>
      </c>
      <c r="O242" s="10" t="s">
        <v>48</v>
      </c>
      <c r="P242" s="10" t="s">
        <v>157</v>
      </c>
      <c r="Q242" s="12">
        <v>9.6226851851851855E-2</v>
      </c>
      <c r="R242" s="10">
        <v>537</v>
      </c>
    </row>
    <row r="243" spans="1:18" x14ac:dyDescent="0.2">
      <c r="A243" s="10">
        <v>92</v>
      </c>
      <c r="B243" s="10">
        <v>31</v>
      </c>
      <c r="C243" s="10" t="s">
        <v>32</v>
      </c>
      <c r="D243" s="10" t="s">
        <v>33</v>
      </c>
      <c r="E243" s="11">
        <v>44819</v>
      </c>
      <c r="F243" s="10">
        <v>0.5</v>
      </c>
      <c r="G243" s="10">
        <v>1.25</v>
      </c>
      <c r="H243" s="10">
        <v>967</v>
      </c>
      <c r="I243" s="10">
        <v>46</v>
      </c>
      <c r="J243">
        <v>2.589</v>
      </c>
      <c r="K243" s="10">
        <v>2.589</v>
      </c>
      <c r="L243">
        <v>0.20300000000000001</v>
      </c>
      <c r="M243" s="10">
        <v>0.20300000000000001</v>
      </c>
      <c r="N243" s="10" t="s">
        <v>46</v>
      </c>
      <c r="O243" s="10" t="s">
        <v>48</v>
      </c>
      <c r="P243" s="10" t="s">
        <v>157</v>
      </c>
      <c r="Q243" s="12">
        <v>9.9178240740740733E-2</v>
      </c>
      <c r="R243" s="10">
        <v>537</v>
      </c>
    </row>
    <row r="244" spans="1:18" x14ac:dyDescent="0.2">
      <c r="A244" s="10">
        <v>93</v>
      </c>
      <c r="B244" s="10">
        <v>31</v>
      </c>
      <c r="C244" s="10" t="s">
        <v>32</v>
      </c>
      <c r="D244" s="10" t="s">
        <v>33</v>
      </c>
      <c r="E244" s="11">
        <v>44819</v>
      </c>
      <c r="F244" s="10">
        <v>0.5</v>
      </c>
      <c r="G244" s="10">
        <v>1.25</v>
      </c>
      <c r="H244" s="10">
        <v>939</v>
      </c>
      <c r="I244" s="10">
        <v>42</v>
      </c>
      <c r="J244">
        <v>2.552</v>
      </c>
      <c r="K244" s="10">
        <v>2.552</v>
      </c>
      <c r="L244">
        <v>0.192</v>
      </c>
      <c r="M244" s="10">
        <v>0.192</v>
      </c>
      <c r="N244" s="10" t="s">
        <v>46</v>
      </c>
      <c r="O244" s="10" t="s">
        <v>48</v>
      </c>
      <c r="P244" s="10" t="s">
        <v>157</v>
      </c>
      <c r="Q244" s="12">
        <v>0.10243055555555557</v>
      </c>
      <c r="R244" s="10">
        <v>537</v>
      </c>
    </row>
    <row r="245" spans="1:18" x14ac:dyDescent="0.2">
      <c r="A245" s="10">
        <v>94</v>
      </c>
      <c r="B245" s="10">
        <v>32</v>
      </c>
      <c r="C245" s="10" t="s">
        <v>161</v>
      </c>
      <c r="D245" s="10" t="s">
        <v>33</v>
      </c>
      <c r="E245" s="11">
        <v>44819</v>
      </c>
      <c r="F245" s="10">
        <v>0.5</v>
      </c>
      <c r="G245" s="10">
        <v>1.25</v>
      </c>
      <c r="H245" s="10">
        <v>13019</v>
      </c>
      <c r="I245" s="10">
        <v>2132</v>
      </c>
      <c r="J245">
        <v>18.207999999999998</v>
      </c>
      <c r="K245" s="10">
        <f>0.001*H245-1.3972</f>
        <v>11.6218</v>
      </c>
      <c r="L245">
        <v>6.7119999999999997</v>
      </c>
      <c r="M245" s="10">
        <f>0.0025*I245-0.0598</f>
        <v>5.2702</v>
      </c>
      <c r="N245" s="10"/>
      <c r="O245" s="10" t="s">
        <v>157</v>
      </c>
      <c r="P245" s="12">
        <v>0.11099537037037037</v>
      </c>
      <c r="Q245" s="10">
        <v>537</v>
      </c>
      <c r="R245" s="10">
        <v>21</v>
      </c>
    </row>
    <row r="246" spans="1:18" x14ac:dyDescent="0.2">
      <c r="A246" s="10">
        <v>95</v>
      </c>
      <c r="B246" s="10">
        <v>32</v>
      </c>
      <c r="C246" s="10" t="s">
        <v>161</v>
      </c>
      <c r="D246" s="10" t="s">
        <v>33</v>
      </c>
      <c r="E246" s="11">
        <v>44819</v>
      </c>
      <c r="F246" s="10">
        <v>0.5</v>
      </c>
      <c r="G246" s="10">
        <v>1.25</v>
      </c>
      <c r="H246" s="10">
        <v>13286</v>
      </c>
      <c r="I246" s="10">
        <v>2266</v>
      </c>
      <c r="J246">
        <v>18.555</v>
      </c>
      <c r="K246" s="10">
        <f t="shared" ref="K246:K262" si="12">0.001*H246-1.3972</f>
        <v>11.8888</v>
      </c>
      <c r="L246">
        <v>7.13</v>
      </c>
      <c r="M246" s="10">
        <f t="shared" ref="M246:M262" si="13">0.0025*I246-0.0598</f>
        <v>5.6052</v>
      </c>
      <c r="N246" s="10"/>
      <c r="O246" s="10" t="s">
        <v>157</v>
      </c>
      <c r="P246" s="12">
        <v>0.11431712962962963</v>
      </c>
      <c r="Q246" s="10">
        <v>537</v>
      </c>
      <c r="R246" s="10">
        <v>21</v>
      </c>
    </row>
    <row r="247" spans="1:18" x14ac:dyDescent="0.2">
      <c r="A247" s="10">
        <v>96</v>
      </c>
      <c r="B247" s="10">
        <v>32</v>
      </c>
      <c r="C247" s="10" t="s">
        <v>161</v>
      </c>
      <c r="D247" s="10" t="s">
        <v>33</v>
      </c>
      <c r="E247" s="11">
        <v>44819</v>
      </c>
      <c r="F247" s="10">
        <v>0.5</v>
      </c>
      <c r="G247" s="10">
        <v>1.25</v>
      </c>
      <c r="H247" s="10">
        <v>13252</v>
      </c>
      <c r="I247" s="10">
        <v>2254</v>
      </c>
      <c r="J247">
        <v>18.510000000000002</v>
      </c>
      <c r="K247" s="10">
        <f t="shared" si="12"/>
        <v>11.854800000000001</v>
      </c>
      <c r="L247">
        <v>7.0940000000000003</v>
      </c>
      <c r="M247" s="10">
        <f t="shared" si="13"/>
        <v>5.5751999999999997</v>
      </c>
      <c r="N247" s="10"/>
      <c r="O247" s="10" t="s">
        <v>157</v>
      </c>
      <c r="P247" s="12">
        <v>0.1180787037037037</v>
      </c>
      <c r="Q247" s="10">
        <v>537</v>
      </c>
      <c r="R247" s="10">
        <v>21</v>
      </c>
    </row>
    <row r="248" spans="1:18" x14ac:dyDescent="0.2">
      <c r="A248" s="10">
        <v>97</v>
      </c>
      <c r="B248" s="10">
        <v>33</v>
      </c>
      <c r="C248" s="10" t="s">
        <v>162</v>
      </c>
      <c r="D248" s="10" t="s">
        <v>33</v>
      </c>
      <c r="E248" s="11">
        <v>44819</v>
      </c>
      <c r="F248" s="10">
        <v>0.5</v>
      </c>
      <c r="G248" s="10">
        <v>1.25</v>
      </c>
      <c r="H248" s="10">
        <v>26964</v>
      </c>
      <c r="I248" s="10">
        <v>3723</v>
      </c>
      <c r="J248">
        <v>36.281999999999996</v>
      </c>
      <c r="K248" s="10">
        <f t="shared" si="12"/>
        <v>25.566800000000001</v>
      </c>
      <c r="L248">
        <v>11.677</v>
      </c>
      <c r="M248" s="10">
        <f t="shared" si="13"/>
        <v>9.2477000000000018</v>
      </c>
      <c r="N248" s="10"/>
      <c r="O248" s="10" t="s">
        <v>157</v>
      </c>
      <c r="P248" s="12">
        <v>0.12710648148148149</v>
      </c>
      <c r="Q248" s="10">
        <v>537</v>
      </c>
      <c r="R248" s="10">
        <v>21</v>
      </c>
    </row>
    <row r="249" spans="1:18" x14ac:dyDescent="0.2">
      <c r="A249" s="10">
        <v>98</v>
      </c>
      <c r="B249" s="10">
        <v>33</v>
      </c>
      <c r="C249" s="10" t="s">
        <v>162</v>
      </c>
      <c r="D249" s="10" t="s">
        <v>33</v>
      </c>
      <c r="E249" s="11">
        <v>44819</v>
      </c>
      <c r="F249" s="10">
        <v>0.5</v>
      </c>
      <c r="G249" s="10">
        <v>1.25</v>
      </c>
      <c r="H249" s="10">
        <v>26837</v>
      </c>
      <c r="I249" s="10">
        <v>3750</v>
      </c>
      <c r="J249">
        <v>36.116</v>
      </c>
      <c r="K249" s="10">
        <f t="shared" si="12"/>
        <v>25.439799999999998</v>
      </c>
      <c r="L249">
        <v>11.763</v>
      </c>
      <c r="M249" s="10">
        <f t="shared" si="13"/>
        <v>9.3152000000000008</v>
      </c>
      <c r="N249" s="10"/>
      <c r="O249" s="10" t="s">
        <v>157</v>
      </c>
      <c r="P249" s="12">
        <v>0.13076388888888887</v>
      </c>
      <c r="Q249" s="10">
        <v>537</v>
      </c>
      <c r="R249" s="10">
        <v>21</v>
      </c>
    </row>
    <row r="250" spans="1:18" x14ac:dyDescent="0.2">
      <c r="A250" s="10">
        <v>99</v>
      </c>
      <c r="B250" s="10">
        <v>33</v>
      </c>
      <c r="C250" s="10" t="s">
        <v>162</v>
      </c>
      <c r="D250" s="10" t="s">
        <v>33</v>
      </c>
      <c r="E250" s="11">
        <v>44819</v>
      </c>
      <c r="F250" s="10">
        <v>0.5</v>
      </c>
      <c r="G250" s="10">
        <v>1.25</v>
      </c>
      <c r="H250" s="10">
        <v>27014</v>
      </c>
      <c r="I250" s="10">
        <v>3758</v>
      </c>
      <c r="J250">
        <v>36.345999999999997</v>
      </c>
      <c r="K250" s="10">
        <f t="shared" si="12"/>
        <v>25.616799999999998</v>
      </c>
      <c r="L250">
        <v>11.788</v>
      </c>
      <c r="M250" s="10">
        <f t="shared" si="13"/>
        <v>9.3352000000000004</v>
      </c>
      <c r="N250" s="10"/>
      <c r="O250" s="10" t="s">
        <v>157</v>
      </c>
      <c r="P250" s="12">
        <v>0.13478009259259258</v>
      </c>
      <c r="Q250" s="10">
        <v>537</v>
      </c>
      <c r="R250" s="10">
        <v>21</v>
      </c>
    </row>
    <row r="251" spans="1:18" x14ac:dyDescent="0.2">
      <c r="A251" s="10">
        <v>100</v>
      </c>
      <c r="B251" s="10">
        <v>34</v>
      </c>
      <c r="C251" s="10" t="s">
        <v>163</v>
      </c>
      <c r="D251" s="10" t="s">
        <v>33</v>
      </c>
      <c r="E251" s="11">
        <v>44819</v>
      </c>
      <c r="F251" s="10">
        <v>0.5</v>
      </c>
      <c r="G251" s="10">
        <v>1.25</v>
      </c>
      <c r="H251" s="10">
        <v>21958</v>
      </c>
      <c r="I251" s="10">
        <v>3386</v>
      </c>
      <c r="J251">
        <v>29.792999999999999</v>
      </c>
      <c r="K251" s="10">
        <f t="shared" si="12"/>
        <v>20.5608</v>
      </c>
      <c r="L251">
        <v>10.628</v>
      </c>
      <c r="M251" s="10">
        <f t="shared" si="13"/>
        <v>8.4052000000000007</v>
      </c>
      <c r="N251" s="10"/>
      <c r="O251" s="10" t="s">
        <v>157</v>
      </c>
      <c r="P251" s="12">
        <v>0.1434375</v>
      </c>
      <c r="Q251" s="10">
        <v>537</v>
      </c>
      <c r="R251" s="10">
        <v>21</v>
      </c>
    </row>
    <row r="252" spans="1:18" x14ac:dyDescent="0.2">
      <c r="A252" s="10">
        <v>101</v>
      </c>
      <c r="B252" s="10">
        <v>34</v>
      </c>
      <c r="C252" s="10" t="s">
        <v>163</v>
      </c>
      <c r="D252" s="10" t="s">
        <v>33</v>
      </c>
      <c r="E252" s="11">
        <v>44819</v>
      </c>
      <c r="F252" s="10">
        <v>0.5</v>
      </c>
      <c r="G252" s="10">
        <v>1.25</v>
      </c>
      <c r="H252" s="10">
        <v>21748</v>
      </c>
      <c r="I252" s="10">
        <v>3396</v>
      </c>
      <c r="J252">
        <v>29.521000000000001</v>
      </c>
      <c r="K252" s="10">
        <f t="shared" si="12"/>
        <v>20.3508</v>
      </c>
      <c r="L252">
        <v>10.657</v>
      </c>
      <c r="M252" s="10">
        <f t="shared" si="13"/>
        <v>8.430200000000001</v>
      </c>
      <c r="N252" s="10"/>
      <c r="O252" s="10" t="s">
        <v>157</v>
      </c>
      <c r="P252" s="12">
        <v>0.14701388888888889</v>
      </c>
      <c r="Q252" s="10">
        <v>537</v>
      </c>
      <c r="R252" s="10">
        <v>21</v>
      </c>
    </row>
    <row r="253" spans="1:18" x14ac:dyDescent="0.2">
      <c r="A253" s="10">
        <v>102</v>
      </c>
      <c r="B253" s="10">
        <v>34</v>
      </c>
      <c r="C253" s="10" t="s">
        <v>163</v>
      </c>
      <c r="D253" s="10" t="s">
        <v>33</v>
      </c>
      <c r="E253" s="11">
        <v>44819</v>
      </c>
      <c r="F253" s="10">
        <v>0.5</v>
      </c>
      <c r="G253" s="10">
        <v>1.25</v>
      </c>
      <c r="H253" s="10">
        <v>21758</v>
      </c>
      <c r="I253" s="10">
        <v>3448</v>
      </c>
      <c r="J253">
        <v>29.533999999999999</v>
      </c>
      <c r="K253" s="10">
        <f t="shared" si="12"/>
        <v>20.360799999999998</v>
      </c>
      <c r="L253">
        <v>10.819000000000001</v>
      </c>
      <c r="M253" s="10">
        <f t="shared" si="13"/>
        <v>8.5602000000000018</v>
      </c>
      <c r="N253" s="10"/>
      <c r="O253" s="10" t="s">
        <v>157</v>
      </c>
      <c r="P253" s="12">
        <v>0.15099537037037036</v>
      </c>
      <c r="Q253" s="10">
        <v>537</v>
      </c>
      <c r="R253" s="10">
        <v>21</v>
      </c>
    </row>
    <row r="254" spans="1:18" x14ac:dyDescent="0.2">
      <c r="A254" s="10">
        <v>103</v>
      </c>
      <c r="B254" s="10">
        <v>35</v>
      </c>
      <c r="C254" s="10" t="s">
        <v>164</v>
      </c>
      <c r="D254" s="10" t="s">
        <v>33</v>
      </c>
      <c r="E254" s="11">
        <v>44819</v>
      </c>
      <c r="F254" s="10">
        <v>0.5</v>
      </c>
      <c r="G254" s="10">
        <v>1.25</v>
      </c>
      <c r="H254" s="10">
        <v>21589</v>
      </c>
      <c r="I254" s="10">
        <v>3250</v>
      </c>
      <c r="J254">
        <v>29.315000000000001</v>
      </c>
      <c r="K254" s="10">
        <f t="shared" si="12"/>
        <v>20.191800000000001</v>
      </c>
      <c r="L254">
        <v>10.202</v>
      </c>
      <c r="M254" s="10">
        <f t="shared" si="13"/>
        <v>8.0652000000000008</v>
      </c>
      <c r="N254" s="10"/>
      <c r="O254" s="10" t="s">
        <v>157</v>
      </c>
      <c r="P254" s="12">
        <v>0.15964120370370369</v>
      </c>
      <c r="Q254" s="10">
        <v>537</v>
      </c>
      <c r="R254" s="10">
        <v>21</v>
      </c>
    </row>
    <row r="255" spans="1:18" x14ac:dyDescent="0.2">
      <c r="A255" s="10">
        <v>104</v>
      </c>
      <c r="B255" s="10">
        <v>35</v>
      </c>
      <c r="C255" s="10" t="s">
        <v>164</v>
      </c>
      <c r="D255" s="10" t="s">
        <v>33</v>
      </c>
      <c r="E255" s="11">
        <v>44819</v>
      </c>
      <c r="F255" s="10">
        <v>0.5</v>
      </c>
      <c r="G255" s="10">
        <v>1.25</v>
      </c>
      <c r="H255" s="10">
        <v>21106</v>
      </c>
      <c r="I255" s="10">
        <v>3290</v>
      </c>
      <c r="J255">
        <v>28.689</v>
      </c>
      <c r="K255" s="10">
        <f t="shared" si="12"/>
        <v>19.7088</v>
      </c>
      <c r="L255">
        <v>10.326000000000001</v>
      </c>
      <c r="M255" s="10">
        <f t="shared" si="13"/>
        <v>8.1652000000000005</v>
      </c>
      <c r="N255" s="10"/>
      <c r="O255" s="10" t="s">
        <v>157</v>
      </c>
      <c r="P255" s="12">
        <v>0.16321759259259258</v>
      </c>
      <c r="Q255" s="10">
        <v>537</v>
      </c>
      <c r="R255" s="10">
        <v>21</v>
      </c>
    </row>
    <row r="256" spans="1:18" x14ac:dyDescent="0.2">
      <c r="A256" s="10">
        <v>105</v>
      </c>
      <c r="B256" s="10">
        <v>35</v>
      </c>
      <c r="C256" s="10" t="s">
        <v>164</v>
      </c>
      <c r="D256" s="10" t="s">
        <v>33</v>
      </c>
      <c r="E256" s="11">
        <v>44819</v>
      </c>
      <c r="F256" s="10">
        <v>0.5</v>
      </c>
      <c r="G256" s="10">
        <v>1.25</v>
      </c>
      <c r="H256" s="10">
        <v>21204</v>
      </c>
      <c r="I256" s="10">
        <v>3273</v>
      </c>
      <c r="J256">
        <v>28.815999999999999</v>
      </c>
      <c r="K256" s="10">
        <f t="shared" si="12"/>
        <v>19.806799999999999</v>
      </c>
      <c r="L256">
        <v>10.275</v>
      </c>
      <c r="M256" s="10">
        <f t="shared" si="13"/>
        <v>8.1227000000000018</v>
      </c>
      <c r="N256" s="10"/>
      <c r="O256" s="10" t="s">
        <v>157</v>
      </c>
      <c r="P256" s="12">
        <v>0.16715277777777779</v>
      </c>
      <c r="Q256" s="10">
        <v>537</v>
      </c>
      <c r="R256" s="10">
        <v>21</v>
      </c>
    </row>
    <row r="257" spans="1:18" x14ac:dyDescent="0.2">
      <c r="A257" s="10">
        <v>106</v>
      </c>
      <c r="B257" s="10">
        <v>36</v>
      </c>
      <c r="C257" s="10" t="s">
        <v>165</v>
      </c>
      <c r="D257" s="10" t="s">
        <v>33</v>
      </c>
      <c r="E257" s="11">
        <v>44819</v>
      </c>
      <c r="F257" s="10">
        <v>0.5</v>
      </c>
      <c r="G257" s="10">
        <v>1.25</v>
      </c>
      <c r="H257" s="10">
        <v>24017</v>
      </c>
      <c r="I257" s="10">
        <v>3127</v>
      </c>
      <c r="J257">
        <v>32.462000000000003</v>
      </c>
      <c r="K257" s="10">
        <f t="shared" si="12"/>
        <v>22.619799999999998</v>
      </c>
      <c r="L257">
        <v>9.8179999999999996</v>
      </c>
      <c r="M257" s="10">
        <f t="shared" si="13"/>
        <v>7.7576999999999998</v>
      </c>
      <c r="N257" s="10"/>
      <c r="O257" s="10" t="s">
        <v>157</v>
      </c>
      <c r="P257" s="12">
        <v>0.17568287037037036</v>
      </c>
      <c r="Q257" s="10">
        <v>537</v>
      </c>
      <c r="R257" s="10">
        <v>21</v>
      </c>
    </row>
    <row r="258" spans="1:18" x14ac:dyDescent="0.2">
      <c r="A258" s="10">
        <v>107</v>
      </c>
      <c r="B258" s="10">
        <v>36</v>
      </c>
      <c r="C258" s="10" t="s">
        <v>165</v>
      </c>
      <c r="D258" s="10" t="s">
        <v>33</v>
      </c>
      <c r="E258" s="11">
        <v>44819</v>
      </c>
      <c r="F258" s="10">
        <v>0.5</v>
      </c>
      <c r="G258" s="10">
        <v>1.25</v>
      </c>
      <c r="H258" s="10">
        <v>24858</v>
      </c>
      <c r="I258" s="10">
        <v>3335</v>
      </c>
      <c r="J258">
        <v>33.552</v>
      </c>
      <c r="K258" s="10">
        <f t="shared" si="12"/>
        <v>23.460799999999999</v>
      </c>
      <c r="L258">
        <v>10.468</v>
      </c>
      <c r="M258" s="10">
        <f t="shared" si="13"/>
        <v>8.2777000000000012</v>
      </c>
      <c r="N258" s="10"/>
      <c r="O258" s="10" t="s">
        <v>157</v>
      </c>
      <c r="P258" s="12">
        <v>0.17947916666666666</v>
      </c>
      <c r="Q258" s="10">
        <v>537</v>
      </c>
      <c r="R258" s="10">
        <v>21</v>
      </c>
    </row>
    <row r="259" spans="1:18" x14ac:dyDescent="0.2">
      <c r="A259" s="10">
        <v>108</v>
      </c>
      <c r="B259" s="10">
        <v>36</v>
      </c>
      <c r="C259" s="10" t="s">
        <v>165</v>
      </c>
      <c r="D259" s="10" t="s">
        <v>33</v>
      </c>
      <c r="E259" s="11">
        <v>44819</v>
      </c>
      <c r="F259" s="10">
        <v>0.5</v>
      </c>
      <c r="G259" s="10">
        <v>1.25</v>
      </c>
      <c r="H259" s="10">
        <v>24975</v>
      </c>
      <c r="I259" s="10">
        <v>3353</v>
      </c>
      <c r="J259">
        <v>33.703000000000003</v>
      </c>
      <c r="K259" s="10">
        <f t="shared" si="12"/>
        <v>23.5778</v>
      </c>
      <c r="L259">
        <v>10.523</v>
      </c>
      <c r="M259" s="10">
        <f t="shared" si="13"/>
        <v>8.3227000000000011</v>
      </c>
      <c r="N259" s="10"/>
      <c r="O259" s="10" t="s">
        <v>157</v>
      </c>
      <c r="P259" s="12">
        <v>0.18355324074074075</v>
      </c>
      <c r="Q259" s="10">
        <v>537</v>
      </c>
      <c r="R259" s="10">
        <v>21</v>
      </c>
    </row>
    <row r="260" spans="1:18" x14ac:dyDescent="0.2">
      <c r="A260" s="10">
        <v>109</v>
      </c>
      <c r="B260" s="10">
        <v>37</v>
      </c>
      <c r="C260" s="10" t="s">
        <v>166</v>
      </c>
      <c r="D260" s="10" t="s">
        <v>33</v>
      </c>
      <c r="E260" s="11">
        <v>44819</v>
      </c>
      <c r="F260" s="10">
        <v>0.5</v>
      </c>
      <c r="G260" s="10">
        <v>1.25</v>
      </c>
      <c r="H260" s="10">
        <v>16934</v>
      </c>
      <c r="I260" s="10">
        <v>2641</v>
      </c>
      <c r="J260">
        <v>23.283000000000001</v>
      </c>
      <c r="K260" s="10">
        <f t="shared" si="12"/>
        <v>15.536800000000001</v>
      </c>
      <c r="L260">
        <v>8.3010000000000002</v>
      </c>
      <c r="M260" s="10">
        <f t="shared" si="13"/>
        <v>6.5427</v>
      </c>
      <c r="N260" s="10"/>
      <c r="O260" s="10" t="s">
        <v>157</v>
      </c>
      <c r="P260" s="12">
        <v>0.19202546296296297</v>
      </c>
      <c r="Q260" s="10">
        <v>537</v>
      </c>
      <c r="R260" s="10">
        <v>21</v>
      </c>
    </row>
    <row r="261" spans="1:18" x14ac:dyDescent="0.2">
      <c r="A261" s="10">
        <v>110</v>
      </c>
      <c r="B261" s="10">
        <v>37</v>
      </c>
      <c r="C261" s="10" t="s">
        <v>166</v>
      </c>
      <c r="D261" s="10" t="s">
        <v>33</v>
      </c>
      <c r="E261" s="11">
        <v>44819</v>
      </c>
      <c r="F261" s="10">
        <v>0.5</v>
      </c>
      <c r="G261" s="10">
        <v>1.25</v>
      </c>
      <c r="H261" s="10">
        <v>19090</v>
      </c>
      <c r="I261" s="10">
        <v>2864</v>
      </c>
      <c r="J261">
        <v>26.076000000000001</v>
      </c>
      <c r="K261" s="10">
        <f t="shared" si="12"/>
        <v>17.692799999999998</v>
      </c>
      <c r="L261">
        <v>8.9979999999999993</v>
      </c>
      <c r="M261" s="10">
        <f t="shared" si="13"/>
        <v>7.1002000000000001</v>
      </c>
      <c r="N261" s="10"/>
      <c r="O261" s="10" t="s">
        <v>157</v>
      </c>
      <c r="P261" s="12">
        <v>0.19556712962962963</v>
      </c>
      <c r="Q261" s="10">
        <v>537</v>
      </c>
      <c r="R261" s="10">
        <v>21</v>
      </c>
    </row>
    <row r="262" spans="1:18" x14ac:dyDescent="0.2">
      <c r="A262" s="10">
        <v>111</v>
      </c>
      <c r="B262" s="10">
        <v>37</v>
      </c>
      <c r="C262" s="10" t="s">
        <v>166</v>
      </c>
      <c r="D262" s="10" t="s">
        <v>33</v>
      </c>
      <c r="E262" s="11">
        <v>44819</v>
      </c>
      <c r="F262" s="10">
        <v>0.5</v>
      </c>
      <c r="G262" s="10">
        <v>1.25</v>
      </c>
      <c r="H262" s="10">
        <v>16779</v>
      </c>
      <c r="I262" s="10">
        <v>2632</v>
      </c>
      <c r="J262">
        <v>23.082000000000001</v>
      </c>
      <c r="K262" s="10">
        <f t="shared" si="12"/>
        <v>15.3818</v>
      </c>
      <c r="L262">
        <v>8.2729999999999997</v>
      </c>
      <c r="M262" s="10">
        <f t="shared" si="13"/>
        <v>6.5202</v>
      </c>
      <c r="N262" s="10"/>
      <c r="O262" s="10" t="s">
        <v>157</v>
      </c>
      <c r="P262" s="12">
        <v>0.19947916666666665</v>
      </c>
      <c r="Q262" s="10">
        <v>537</v>
      </c>
      <c r="R262" s="10">
        <v>21</v>
      </c>
    </row>
    <row r="263" spans="1:18" x14ac:dyDescent="0.2">
      <c r="A263" s="10">
        <v>112</v>
      </c>
      <c r="B263" s="10">
        <v>38</v>
      </c>
      <c r="C263" s="10" t="s">
        <v>32</v>
      </c>
      <c r="D263" s="10" t="s">
        <v>33</v>
      </c>
      <c r="E263" s="11">
        <v>44819</v>
      </c>
      <c r="F263" s="10">
        <v>0.5</v>
      </c>
      <c r="G263" s="10">
        <v>1.25</v>
      </c>
      <c r="H263" s="10">
        <v>1442</v>
      </c>
      <c r="I263" s="10">
        <v>65</v>
      </c>
      <c r="J263">
        <v>3.2040000000000002</v>
      </c>
      <c r="K263" s="10">
        <v>3.2040000000000002</v>
      </c>
      <c r="L263">
        <v>0.26300000000000001</v>
      </c>
      <c r="M263" s="10">
        <v>0.26300000000000001</v>
      </c>
      <c r="N263" s="10" t="s">
        <v>46</v>
      </c>
      <c r="O263" s="10" t="s">
        <v>48</v>
      </c>
      <c r="P263" s="10" t="s">
        <v>157</v>
      </c>
      <c r="Q263" s="12">
        <v>0.2071412037037037</v>
      </c>
      <c r="R263" s="10">
        <v>537</v>
      </c>
    </row>
    <row r="264" spans="1:18" x14ac:dyDescent="0.2">
      <c r="A264" s="10">
        <v>113</v>
      </c>
      <c r="B264" s="10">
        <v>38</v>
      </c>
      <c r="C264" s="10" t="s">
        <v>32</v>
      </c>
      <c r="D264" s="10" t="s">
        <v>33</v>
      </c>
      <c r="E264" s="11">
        <v>44819</v>
      </c>
      <c r="F264" s="10">
        <v>0.5</v>
      </c>
      <c r="G264" s="10">
        <v>1.25</v>
      </c>
      <c r="H264" s="10">
        <v>1396</v>
      </c>
      <c r="I264" s="10">
        <v>110</v>
      </c>
      <c r="J264">
        <v>3.1440000000000001</v>
      </c>
      <c r="K264" s="10">
        <v>3.1440000000000001</v>
      </c>
      <c r="L264">
        <v>0.40300000000000002</v>
      </c>
      <c r="M264" s="10">
        <v>0.40300000000000002</v>
      </c>
      <c r="N264" s="10" t="s">
        <v>46</v>
      </c>
      <c r="O264" s="10" t="s">
        <v>48</v>
      </c>
      <c r="P264" s="10" t="s">
        <v>157</v>
      </c>
      <c r="Q264" s="12">
        <v>0.21</v>
      </c>
      <c r="R264" s="10">
        <v>537</v>
      </c>
    </row>
    <row r="265" spans="1:18" x14ac:dyDescent="0.2">
      <c r="A265" s="10">
        <v>114</v>
      </c>
      <c r="B265" s="10">
        <v>38</v>
      </c>
      <c r="C265" s="10" t="s">
        <v>32</v>
      </c>
      <c r="D265" s="10" t="s">
        <v>33</v>
      </c>
      <c r="E265" s="11">
        <v>44819</v>
      </c>
      <c r="F265" s="10">
        <v>0.5</v>
      </c>
      <c r="G265" s="10">
        <v>1.25</v>
      </c>
      <c r="H265" s="10">
        <v>1588</v>
      </c>
      <c r="I265" s="10">
        <v>81</v>
      </c>
      <c r="J265">
        <v>3.3940000000000001</v>
      </c>
      <c r="K265" s="10">
        <v>3.3940000000000001</v>
      </c>
      <c r="L265">
        <v>0.311</v>
      </c>
      <c r="M265" s="10">
        <v>0.311</v>
      </c>
      <c r="N265" s="10" t="s">
        <v>46</v>
      </c>
      <c r="O265" s="10" t="s">
        <v>48</v>
      </c>
      <c r="P265" s="10" t="s">
        <v>157</v>
      </c>
      <c r="Q265" s="12">
        <v>0.21328703703703702</v>
      </c>
      <c r="R265" s="10">
        <v>537</v>
      </c>
    </row>
    <row r="266" spans="1:18" x14ac:dyDescent="0.2">
      <c r="A266" s="10">
        <v>115</v>
      </c>
      <c r="B266" s="10">
        <v>39</v>
      </c>
      <c r="C266" s="10" t="s">
        <v>32</v>
      </c>
      <c r="D266" s="10" t="s">
        <v>33</v>
      </c>
      <c r="E266" s="11">
        <v>44819</v>
      </c>
      <c r="F266" s="10">
        <v>0.5</v>
      </c>
      <c r="G266" s="10">
        <v>1.25</v>
      </c>
      <c r="H266" s="10">
        <v>1485</v>
      </c>
      <c r="I266" s="10">
        <v>31</v>
      </c>
      <c r="J266">
        <v>3.26</v>
      </c>
      <c r="K266" s="10">
        <v>3.26</v>
      </c>
      <c r="L266">
        <v>0.156</v>
      </c>
      <c r="M266" s="10">
        <v>0.156</v>
      </c>
      <c r="N266" s="10" t="s">
        <v>46</v>
      </c>
      <c r="O266" s="10" t="s">
        <v>48</v>
      </c>
      <c r="P266" s="10" t="s">
        <v>157</v>
      </c>
      <c r="Q266" s="12">
        <v>0.22084490740740739</v>
      </c>
      <c r="R266" s="10">
        <v>537</v>
      </c>
    </row>
    <row r="267" spans="1:18" x14ac:dyDescent="0.2">
      <c r="A267" s="10">
        <v>116</v>
      </c>
      <c r="B267" s="10">
        <v>39</v>
      </c>
      <c r="C267" s="10" t="s">
        <v>32</v>
      </c>
      <c r="D267" s="10" t="s">
        <v>33</v>
      </c>
      <c r="E267" s="11">
        <v>44819</v>
      </c>
      <c r="F267" s="10">
        <v>0.5</v>
      </c>
      <c r="G267" s="10">
        <v>1.25</v>
      </c>
      <c r="H267" s="10">
        <v>1410</v>
      </c>
      <c r="I267" s="10">
        <v>47</v>
      </c>
      <c r="J267">
        <v>3.1640000000000001</v>
      </c>
      <c r="K267" s="10">
        <v>3.1640000000000001</v>
      </c>
      <c r="L267">
        <v>0.20499999999999999</v>
      </c>
      <c r="M267" s="10">
        <v>0.20499999999999999</v>
      </c>
      <c r="N267" s="10" t="s">
        <v>46</v>
      </c>
      <c r="O267" s="10" t="s">
        <v>48</v>
      </c>
      <c r="P267" s="10" t="s">
        <v>157</v>
      </c>
      <c r="Q267" s="12">
        <v>0.22373842592592594</v>
      </c>
      <c r="R267" s="10">
        <v>537</v>
      </c>
    </row>
    <row r="268" spans="1:18" x14ac:dyDescent="0.2">
      <c r="A268" s="10">
        <v>117</v>
      </c>
      <c r="B268" s="10">
        <v>39</v>
      </c>
      <c r="C268" s="10" t="s">
        <v>32</v>
      </c>
      <c r="D268" s="10" t="s">
        <v>33</v>
      </c>
      <c r="E268" s="11">
        <v>44819</v>
      </c>
      <c r="F268" s="10">
        <v>0.5</v>
      </c>
      <c r="G268" s="10">
        <v>1.25</v>
      </c>
      <c r="H268" s="10">
        <v>1388</v>
      </c>
      <c r="I268" s="10">
        <v>42</v>
      </c>
      <c r="J268">
        <v>3.1339999999999999</v>
      </c>
      <c r="K268" s="10">
        <v>3.1339999999999999</v>
      </c>
      <c r="L268">
        <v>0.19</v>
      </c>
      <c r="M268" s="10">
        <v>0.19</v>
      </c>
      <c r="N268" s="10" t="s">
        <v>46</v>
      </c>
      <c r="O268" s="10" t="s">
        <v>48</v>
      </c>
      <c r="P268" s="10" t="s">
        <v>157</v>
      </c>
      <c r="Q268" s="12">
        <v>0.22701388888888888</v>
      </c>
      <c r="R268" s="10">
        <v>537</v>
      </c>
    </row>
    <row r="269" spans="1:18" x14ac:dyDescent="0.2">
      <c r="A269" s="10">
        <v>118</v>
      </c>
      <c r="B269" s="10">
        <v>40</v>
      </c>
      <c r="C269" s="10" t="s">
        <v>32</v>
      </c>
      <c r="D269" s="10" t="s">
        <v>33</v>
      </c>
      <c r="E269" s="11">
        <v>44819</v>
      </c>
      <c r="F269" s="10">
        <v>0.5</v>
      </c>
      <c r="G269" s="10">
        <v>1.25</v>
      </c>
      <c r="H269" s="10">
        <v>1272</v>
      </c>
      <c r="I269" s="10">
        <v>31</v>
      </c>
      <c r="J269">
        <v>2.984</v>
      </c>
      <c r="K269" s="10">
        <v>2.984</v>
      </c>
      <c r="L269">
        <v>0.157</v>
      </c>
      <c r="M269" s="10">
        <v>0.157</v>
      </c>
      <c r="N269" s="10" t="s">
        <v>46</v>
      </c>
      <c r="O269" s="10" t="s">
        <v>48</v>
      </c>
      <c r="P269" s="10" t="s">
        <v>157</v>
      </c>
      <c r="Q269" s="12">
        <v>0.23460648148148147</v>
      </c>
      <c r="R269" s="10">
        <v>537</v>
      </c>
    </row>
    <row r="270" spans="1:18" x14ac:dyDescent="0.2">
      <c r="A270" s="10">
        <v>119</v>
      </c>
      <c r="B270" s="10">
        <v>40</v>
      </c>
      <c r="C270" s="10" t="s">
        <v>32</v>
      </c>
      <c r="D270" s="10" t="s">
        <v>33</v>
      </c>
      <c r="E270" s="11">
        <v>44819</v>
      </c>
      <c r="F270" s="10">
        <v>0.5</v>
      </c>
      <c r="G270" s="10">
        <v>1.25</v>
      </c>
      <c r="H270" s="10">
        <v>1324</v>
      </c>
      <c r="I270" s="10">
        <v>34</v>
      </c>
      <c r="J270">
        <v>3.0510000000000002</v>
      </c>
      <c r="K270" s="10">
        <v>3.0510000000000002</v>
      </c>
      <c r="L270">
        <v>0.16500000000000001</v>
      </c>
      <c r="M270" s="10">
        <v>0.16500000000000001</v>
      </c>
      <c r="N270" s="10" t="s">
        <v>46</v>
      </c>
      <c r="O270" s="10" t="s">
        <v>48</v>
      </c>
      <c r="P270" s="10" t="s">
        <v>157</v>
      </c>
      <c r="Q270" s="12">
        <v>0.23746527777777779</v>
      </c>
      <c r="R270" s="10">
        <v>537</v>
      </c>
    </row>
    <row r="271" spans="1:18" x14ac:dyDescent="0.2">
      <c r="A271" s="10">
        <v>120</v>
      </c>
      <c r="B271" s="10">
        <v>40</v>
      </c>
      <c r="C271" s="10" t="s">
        <v>32</v>
      </c>
      <c r="D271" s="10" t="s">
        <v>33</v>
      </c>
      <c r="E271" s="11">
        <v>44819</v>
      </c>
      <c r="F271" s="10">
        <v>0.5</v>
      </c>
      <c r="G271" s="10">
        <v>1.25</v>
      </c>
      <c r="H271" s="10">
        <v>1325</v>
      </c>
      <c r="I271" s="10">
        <v>43</v>
      </c>
      <c r="J271">
        <v>3.0529999999999999</v>
      </c>
      <c r="K271" s="10">
        <v>3.0529999999999999</v>
      </c>
      <c r="L271">
        <v>0.193</v>
      </c>
      <c r="M271" s="10">
        <v>0.193</v>
      </c>
      <c r="N271" s="10" t="s">
        <v>46</v>
      </c>
      <c r="O271" s="10" t="s">
        <v>48</v>
      </c>
      <c r="P271" s="10" t="s">
        <v>157</v>
      </c>
      <c r="Q271" s="12">
        <v>0.24078703703703705</v>
      </c>
      <c r="R271" s="10">
        <v>537</v>
      </c>
    </row>
    <row r="272" spans="1:18" x14ac:dyDescent="0.2">
      <c r="A272" s="10">
        <v>121</v>
      </c>
      <c r="B272" s="10">
        <v>41</v>
      </c>
      <c r="C272" s="10" t="s">
        <v>167</v>
      </c>
      <c r="D272" s="10" t="s">
        <v>33</v>
      </c>
      <c r="E272" s="11">
        <v>44819</v>
      </c>
      <c r="F272" s="10">
        <v>0.5</v>
      </c>
      <c r="G272" s="10">
        <v>1.25</v>
      </c>
      <c r="H272" s="10">
        <v>19486</v>
      </c>
      <c r="I272" s="10">
        <v>2903</v>
      </c>
      <c r="J272">
        <v>26.59</v>
      </c>
      <c r="K272" s="10">
        <f>0.001*H272-1.3972</f>
        <v>18.088799999999999</v>
      </c>
      <c r="L272">
        <v>9.1199999999999992</v>
      </c>
      <c r="M272" s="10">
        <f>0.0025*I272-0.0598</f>
        <v>7.1977000000000002</v>
      </c>
      <c r="N272" s="10"/>
      <c r="O272" s="10" t="s">
        <v>157</v>
      </c>
      <c r="P272" s="12">
        <v>0.24939814814814812</v>
      </c>
      <c r="Q272" s="10">
        <v>537</v>
      </c>
      <c r="R272" s="10">
        <v>21</v>
      </c>
    </row>
    <row r="273" spans="1:18" x14ac:dyDescent="0.2">
      <c r="A273" s="10">
        <v>122</v>
      </c>
      <c r="B273" s="10">
        <v>41</v>
      </c>
      <c r="C273" s="10" t="s">
        <v>167</v>
      </c>
      <c r="D273" s="10" t="s">
        <v>33</v>
      </c>
      <c r="E273" s="11">
        <v>44819</v>
      </c>
      <c r="F273" s="10">
        <v>0.5</v>
      </c>
      <c r="G273" s="10">
        <v>1.25</v>
      </c>
      <c r="H273" s="10">
        <v>19203</v>
      </c>
      <c r="I273" s="10">
        <v>2953</v>
      </c>
      <c r="J273">
        <v>26.222000000000001</v>
      </c>
      <c r="K273" s="10">
        <f>0.001*H273-1.3972</f>
        <v>17.805799999999998</v>
      </c>
      <c r="L273">
        <v>9.2769999999999992</v>
      </c>
      <c r="M273" s="10">
        <f t="shared" ref="M273:M292" si="14">0.0025*I273-0.0598</f>
        <v>7.3227000000000002</v>
      </c>
      <c r="N273" s="10"/>
      <c r="O273" s="10" t="s">
        <v>157</v>
      </c>
      <c r="P273" s="12">
        <v>0.25310185185185186</v>
      </c>
      <c r="Q273" s="10">
        <v>537</v>
      </c>
      <c r="R273" s="10">
        <v>21</v>
      </c>
    </row>
    <row r="274" spans="1:18" x14ac:dyDescent="0.2">
      <c r="A274" s="10">
        <v>123</v>
      </c>
      <c r="B274" s="10">
        <v>41</v>
      </c>
      <c r="C274" s="10" t="s">
        <v>167</v>
      </c>
      <c r="D274" s="10" t="s">
        <v>33</v>
      </c>
      <c r="E274" s="11">
        <v>44819</v>
      </c>
      <c r="F274" s="10">
        <v>0.5</v>
      </c>
      <c r="G274" s="10">
        <v>1.25</v>
      </c>
      <c r="H274" s="10">
        <v>19884</v>
      </c>
      <c r="I274" s="10">
        <v>3075</v>
      </c>
      <c r="J274">
        <v>27.106000000000002</v>
      </c>
      <c r="K274" s="10">
        <f>0.001*H274-1.3972</f>
        <v>18.486799999999999</v>
      </c>
      <c r="L274">
        <v>9.6560000000000006</v>
      </c>
      <c r="M274" s="10">
        <f t="shared" si="14"/>
        <v>7.6276999999999999</v>
      </c>
      <c r="N274" s="10"/>
      <c r="O274" s="10" t="s">
        <v>157</v>
      </c>
      <c r="P274" s="12">
        <v>0.25714120370370369</v>
      </c>
      <c r="Q274" s="10">
        <v>537</v>
      </c>
      <c r="R274" s="10">
        <v>21</v>
      </c>
    </row>
    <row r="275" spans="1:18" x14ac:dyDescent="0.2">
      <c r="A275" s="10">
        <v>124</v>
      </c>
      <c r="B275" s="10">
        <v>42</v>
      </c>
      <c r="C275" s="10" t="s">
        <v>168</v>
      </c>
      <c r="D275" s="10" t="s">
        <v>33</v>
      </c>
      <c r="E275" s="11">
        <v>44819</v>
      </c>
      <c r="F275" s="10">
        <v>0.5</v>
      </c>
      <c r="G275" s="10">
        <v>1.25</v>
      </c>
      <c r="H275" s="10">
        <v>21853</v>
      </c>
      <c r="I275" s="10">
        <v>3044</v>
      </c>
      <c r="J275">
        <v>29.658000000000001</v>
      </c>
      <c r="K275" s="10">
        <f t="shared" ref="K275:K289" si="15">0.001*H275-1.3972</f>
        <v>20.4558</v>
      </c>
      <c r="L275">
        <v>9.5609999999999999</v>
      </c>
      <c r="M275" s="10">
        <f t="shared" si="14"/>
        <v>7.5502000000000002</v>
      </c>
      <c r="N275" s="10"/>
      <c r="O275" s="10" t="s">
        <v>157</v>
      </c>
      <c r="P275" s="12">
        <v>0.26579861111111108</v>
      </c>
      <c r="Q275" s="10">
        <v>537</v>
      </c>
      <c r="R275" s="10">
        <v>21</v>
      </c>
    </row>
    <row r="276" spans="1:18" x14ac:dyDescent="0.2">
      <c r="A276" s="10">
        <v>125</v>
      </c>
      <c r="B276" s="10">
        <v>42</v>
      </c>
      <c r="C276" s="10" t="s">
        <v>168</v>
      </c>
      <c r="D276" s="10" t="s">
        <v>33</v>
      </c>
      <c r="E276" s="11">
        <v>44819</v>
      </c>
      <c r="F276" s="10">
        <v>0.5</v>
      </c>
      <c r="G276" s="10">
        <v>1.25</v>
      </c>
      <c r="H276" s="10">
        <v>21833</v>
      </c>
      <c r="I276" s="10">
        <v>3120</v>
      </c>
      <c r="J276">
        <v>29.631</v>
      </c>
      <c r="K276" s="10">
        <f t="shared" si="15"/>
        <v>20.4358</v>
      </c>
      <c r="L276">
        <v>9.7959999999999994</v>
      </c>
      <c r="M276" s="10">
        <f t="shared" si="14"/>
        <v>7.7401999999999997</v>
      </c>
      <c r="N276" s="10"/>
      <c r="O276" s="10" t="s">
        <v>157</v>
      </c>
      <c r="P276" s="12">
        <v>0.26951388888888889</v>
      </c>
      <c r="Q276" s="10">
        <v>537</v>
      </c>
      <c r="R276" s="10">
        <v>21</v>
      </c>
    </row>
    <row r="277" spans="1:18" x14ac:dyDescent="0.2">
      <c r="A277" s="10">
        <v>126</v>
      </c>
      <c r="B277" s="10">
        <v>42</v>
      </c>
      <c r="C277" s="10" t="s">
        <v>168</v>
      </c>
      <c r="D277" s="10" t="s">
        <v>33</v>
      </c>
      <c r="E277" s="11">
        <v>44819</v>
      </c>
      <c r="F277" s="10">
        <v>0.5</v>
      </c>
      <c r="G277" s="10">
        <v>1.25</v>
      </c>
      <c r="H277" s="10">
        <v>21560</v>
      </c>
      <c r="I277" s="10">
        <v>3063</v>
      </c>
      <c r="J277">
        <v>29.277999999999999</v>
      </c>
      <c r="K277" s="10">
        <f t="shared" si="15"/>
        <v>20.162799999999997</v>
      </c>
      <c r="L277">
        <v>9.6180000000000003</v>
      </c>
      <c r="M277" s="10">
        <f t="shared" si="14"/>
        <v>7.5976999999999997</v>
      </c>
      <c r="N277" s="10"/>
      <c r="O277" s="10" t="s">
        <v>157</v>
      </c>
      <c r="P277" s="12">
        <v>0.27363425925925927</v>
      </c>
      <c r="Q277" s="10">
        <v>537</v>
      </c>
      <c r="R277" s="10">
        <v>21</v>
      </c>
    </row>
    <row r="278" spans="1:18" x14ac:dyDescent="0.2">
      <c r="A278" s="10">
        <v>127</v>
      </c>
      <c r="B278" s="10">
        <v>43</v>
      </c>
      <c r="C278" s="10" t="s">
        <v>169</v>
      </c>
      <c r="D278" s="10" t="s">
        <v>33</v>
      </c>
      <c r="E278" s="11">
        <v>44819</v>
      </c>
      <c r="F278" s="10">
        <v>0.5</v>
      </c>
      <c r="G278" s="10">
        <v>1.25</v>
      </c>
      <c r="H278" s="10">
        <v>14069</v>
      </c>
      <c r="I278" s="10">
        <v>2691</v>
      </c>
      <c r="J278">
        <v>19.568999999999999</v>
      </c>
      <c r="K278" s="10">
        <f t="shared" si="15"/>
        <v>12.671800000000001</v>
      </c>
      <c r="L278">
        <v>8.4580000000000002</v>
      </c>
      <c r="M278" s="10">
        <f t="shared" si="14"/>
        <v>6.6677</v>
      </c>
      <c r="N278" s="10"/>
      <c r="O278" s="10" t="s">
        <v>157</v>
      </c>
      <c r="P278" s="12">
        <v>0.28218749999999998</v>
      </c>
      <c r="Q278" s="10">
        <v>537</v>
      </c>
      <c r="R278" s="10">
        <v>21</v>
      </c>
    </row>
    <row r="279" spans="1:18" x14ac:dyDescent="0.2">
      <c r="A279" s="10">
        <v>128</v>
      </c>
      <c r="B279" s="10">
        <v>43</v>
      </c>
      <c r="C279" s="10" t="s">
        <v>169</v>
      </c>
      <c r="D279" s="10" t="s">
        <v>33</v>
      </c>
      <c r="E279" s="11">
        <v>44819</v>
      </c>
      <c r="F279" s="10">
        <v>0.5</v>
      </c>
      <c r="G279" s="10">
        <v>1.25</v>
      </c>
      <c r="H279" s="10">
        <v>13853</v>
      </c>
      <c r="I279" s="10">
        <v>2779</v>
      </c>
      <c r="J279">
        <v>19.289000000000001</v>
      </c>
      <c r="K279" s="10">
        <f t="shared" si="15"/>
        <v>12.4558</v>
      </c>
      <c r="L279">
        <v>8.7309999999999999</v>
      </c>
      <c r="M279" s="10">
        <f t="shared" si="14"/>
        <v>6.8876999999999997</v>
      </c>
      <c r="N279" s="10"/>
      <c r="O279" s="10" t="s">
        <v>157</v>
      </c>
      <c r="P279" s="12">
        <v>0.28577546296296297</v>
      </c>
      <c r="Q279" s="10">
        <v>537</v>
      </c>
      <c r="R279" s="10">
        <v>21</v>
      </c>
    </row>
    <row r="280" spans="1:18" x14ac:dyDescent="0.2">
      <c r="A280" s="10">
        <v>129</v>
      </c>
      <c r="B280" s="10">
        <v>43</v>
      </c>
      <c r="C280" s="10" t="s">
        <v>169</v>
      </c>
      <c r="D280" s="10" t="s">
        <v>33</v>
      </c>
      <c r="E280" s="11">
        <v>44819</v>
      </c>
      <c r="F280" s="10">
        <v>0.5</v>
      </c>
      <c r="G280" s="10">
        <v>1.25</v>
      </c>
      <c r="H280" s="10">
        <v>13933</v>
      </c>
      <c r="I280" s="10">
        <v>2742</v>
      </c>
      <c r="J280">
        <v>19.393000000000001</v>
      </c>
      <c r="K280" s="10">
        <f t="shared" si="15"/>
        <v>12.5358</v>
      </c>
      <c r="L280">
        <v>8.6170000000000009</v>
      </c>
      <c r="M280" s="10">
        <f t="shared" si="14"/>
        <v>6.7952000000000004</v>
      </c>
      <c r="N280" s="10"/>
      <c r="O280" s="10" t="s">
        <v>157</v>
      </c>
      <c r="P280" s="12">
        <v>0.2895949074074074</v>
      </c>
      <c r="Q280" s="10">
        <v>537</v>
      </c>
      <c r="R280" s="10">
        <v>21</v>
      </c>
    </row>
    <row r="281" spans="1:18" x14ac:dyDescent="0.2">
      <c r="A281" s="10">
        <v>130</v>
      </c>
      <c r="B281" s="10">
        <v>44</v>
      </c>
      <c r="C281" s="10" t="s">
        <v>170</v>
      </c>
      <c r="D281" s="10" t="s">
        <v>33</v>
      </c>
      <c r="E281" s="11">
        <v>44819</v>
      </c>
      <c r="F281" s="10">
        <v>0.5</v>
      </c>
      <c r="G281" s="10">
        <v>1.25</v>
      </c>
      <c r="H281" s="10">
        <v>16659</v>
      </c>
      <c r="I281" s="10">
        <v>1911</v>
      </c>
      <c r="J281">
        <v>22.925999999999998</v>
      </c>
      <c r="K281" s="10">
        <f t="shared" si="15"/>
        <v>15.261799999999999</v>
      </c>
      <c r="L281">
        <v>6.0229999999999997</v>
      </c>
      <c r="M281" s="10">
        <f t="shared" si="14"/>
        <v>4.7176999999999998</v>
      </c>
      <c r="N281" s="10"/>
      <c r="O281" s="10" t="s">
        <v>157</v>
      </c>
      <c r="P281" s="12">
        <v>0.29804398148148148</v>
      </c>
      <c r="Q281" s="10">
        <v>537</v>
      </c>
      <c r="R281" s="10">
        <v>21</v>
      </c>
    </row>
    <row r="282" spans="1:18" x14ac:dyDescent="0.2">
      <c r="A282" s="10">
        <v>131</v>
      </c>
      <c r="B282" s="10">
        <v>44</v>
      </c>
      <c r="C282" s="10" t="s">
        <v>170</v>
      </c>
      <c r="D282" s="10" t="s">
        <v>33</v>
      </c>
      <c r="E282" s="11">
        <v>44819</v>
      </c>
      <c r="F282" s="10">
        <v>0.5</v>
      </c>
      <c r="G282" s="10">
        <v>1.25</v>
      </c>
      <c r="H282" s="10">
        <v>17603</v>
      </c>
      <c r="I282" s="10">
        <v>2213</v>
      </c>
      <c r="J282">
        <v>24.149000000000001</v>
      </c>
      <c r="K282" s="10">
        <f t="shared" si="15"/>
        <v>16.2058</v>
      </c>
      <c r="L282">
        <v>6.9669999999999996</v>
      </c>
      <c r="M282" s="10">
        <f t="shared" si="14"/>
        <v>5.4726999999999997</v>
      </c>
      <c r="N282" s="10"/>
      <c r="O282" s="10" t="s">
        <v>157</v>
      </c>
      <c r="P282" s="12">
        <v>0.30167824074074073</v>
      </c>
      <c r="Q282" s="10">
        <v>537</v>
      </c>
      <c r="R282" s="10">
        <v>21</v>
      </c>
    </row>
    <row r="283" spans="1:18" x14ac:dyDescent="0.2">
      <c r="A283" s="10">
        <v>132</v>
      </c>
      <c r="B283" s="10">
        <v>44</v>
      </c>
      <c r="C283" s="10" t="s">
        <v>170</v>
      </c>
      <c r="D283" s="10" t="s">
        <v>33</v>
      </c>
      <c r="E283" s="11">
        <v>44819</v>
      </c>
      <c r="F283" s="10">
        <v>0.5</v>
      </c>
      <c r="G283" s="10">
        <v>1.25</v>
      </c>
      <c r="H283" s="10">
        <v>17644</v>
      </c>
      <c r="I283" s="10">
        <v>2149</v>
      </c>
      <c r="J283">
        <v>24.202000000000002</v>
      </c>
      <c r="K283" s="10">
        <f t="shared" si="15"/>
        <v>16.2468</v>
      </c>
      <c r="L283">
        <v>6.7670000000000003</v>
      </c>
      <c r="M283" s="10">
        <f t="shared" si="14"/>
        <v>5.3127000000000004</v>
      </c>
      <c r="N283" s="10"/>
      <c r="O283" s="10" t="s">
        <v>157</v>
      </c>
      <c r="P283" s="12">
        <v>0.30571759259259262</v>
      </c>
      <c r="Q283" s="10">
        <v>537</v>
      </c>
      <c r="R283" s="10">
        <v>21</v>
      </c>
    </row>
    <row r="284" spans="1:18" x14ac:dyDescent="0.2">
      <c r="A284" s="10">
        <v>133</v>
      </c>
      <c r="B284" s="10">
        <v>45</v>
      </c>
      <c r="C284" s="10" t="s">
        <v>171</v>
      </c>
      <c r="D284" s="10" t="s">
        <v>33</v>
      </c>
      <c r="E284" s="11">
        <v>44819</v>
      </c>
      <c r="F284" s="10">
        <v>0.5</v>
      </c>
      <c r="G284" s="10">
        <v>1.25</v>
      </c>
      <c r="H284" s="10">
        <v>18342</v>
      </c>
      <c r="I284" s="10">
        <v>2304</v>
      </c>
      <c r="J284">
        <v>25.106000000000002</v>
      </c>
      <c r="K284" s="10">
        <f t="shared" si="15"/>
        <v>16.944799999999997</v>
      </c>
      <c r="L284">
        <v>7.2510000000000003</v>
      </c>
      <c r="M284" s="10">
        <f t="shared" si="14"/>
        <v>5.7001999999999997</v>
      </c>
      <c r="N284" s="10"/>
      <c r="O284" s="10" t="s">
        <v>157</v>
      </c>
      <c r="P284" s="12">
        <v>0.31422453703703707</v>
      </c>
      <c r="Q284" s="10">
        <v>537</v>
      </c>
      <c r="R284" s="10">
        <v>21</v>
      </c>
    </row>
    <row r="285" spans="1:18" x14ac:dyDescent="0.2">
      <c r="A285" s="10">
        <v>134</v>
      </c>
      <c r="B285" s="10">
        <v>45</v>
      </c>
      <c r="C285" s="10" t="s">
        <v>171</v>
      </c>
      <c r="D285" s="10" t="s">
        <v>33</v>
      </c>
      <c r="E285" s="11">
        <v>44819</v>
      </c>
      <c r="F285" s="10">
        <v>0.5</v>
      </c>
      <c r="G285" s="10">
        <v>1.25</v>
      </c>
      <c r="H285" s="10">
        <v>19267</v>
      </c>
      <c r="I285" s="10">
        <v>2540</v>
      </c>
      <c r="J285">
        <v>26.306000000000001</v>
      </c>
      <c r="K285" s="10">
        <f t="shared" si="15"/>
        <v>17.869799999999998</v>
      </c>
      <c r="L285">
        <v>7.9850000000000003</v>
      </c>
      <c r="M285" s="10">
        <f t="shared" si="14"/>
        <v>6.2902000000000005</v>
      </c>
      <c r="N285" s="10"/>
      <c r="O285" s="10" t="s">
        <v>157</v>
      </c>
      <c r="P285" s="12">
        <v>0.3178125</v>
      </c>
      <c r="Q285" s="10">
        <v>537</v>
      </c>
      <c r="R285" s="10">
        <v>21</v>
      </c>
    </row>
    <row r="286" spans="1:18" x14ac:dyDescent="0.2">
      <c r="A286" s="10">
        <v>135</v>
      </c>
      <c r="B286" s="10">
        <v>45</v>
      </c>
      <c r="C286" s="10" t="s">
        <v>171</v>
      </c>
      <c r="D286" s="10" t="s">
        <v>33</v>
      </c>
      <c r="E286" s="11">
        <v>44819</v>
      </c>
      <c r="F286" s="10">
        <v>0.5</v>
      </c>
      <c r="G286" s="10">
        <v>1.25</v>
      </c>
      <c r="H286" s="10">
        <v>19392</v>
      </c>
      <c r="I286" s="10">
        <v>2488</v>
      </c>
      <c r="J286">
        <v>26.468</v>
      </c>
      <c r="K286" s="10">
        <f t="shared" si="15"/>
        <v>17.994799999999998</v>
      </c>
      <c r="L286">
        <v>7.8230000000000004</v>
      </c>
      <c r="M286" s="10">
        <f t="shared" si="14"/>
        <v>6.1601999999999997</v>
      </c>
      <c r="N286" s="10"/>
      <c r="O286" s="10" t="s">
        <v>157</v>
      </c>
      <c r="P286" s="12">
        <v>0.32181712962962966</v>
      </c>
      <c r="Q286" s="10">
        <v>537</v>
      </c>
      <c r="R286" s="10">
        <v>21</v>
      </c>
    </row>
    <row r="287" spans="1:18" x14ac:dyDescent="0.2">
      <c r="A287" s="10">
        <v>136</v>
      </c>
      <c r="B287" s="10">
        <v>46</v>
      </c>
      <c r="C287" s="10" t="s">
        <v>172</v>
      </c>
      <c r="D287" s="10" t="s">
        <v>33</v>
      </c>
      <c r="E287" s="11">
        <v>44819</v>
      </c>
      <c r="F287" s="10">
        <v>0.5</v>
      </c>
      <c r="G287" s="10">
        <v>1.25</v>
      </c>
      <c r="H287" s="10">
        <v>20000</v>
      </c>
      <c r="I287" s="10">
        <v>2179</v>
      </c>
      <c r="J287">
        <v>27.254999999999999</v>
      </c>
      <c r="K287" s="10">
        <f t="shared" si="15"/>
        <v>18.602799999999998</v>
      </c>
      <c r="L287">
        <v>6.8609999999999998</v>
      </c>
      <c r="M287" s="10">
        <f t="shared" si="14"/>
        <v>5.3876999999999997</v>
      </c>
      <c r="N287" s="10"/>
      <c r="O287" s="10" t="s">
        <v>157</v>
      </c>
      <c r="P287" s="12">
        <v>0.33033564814814814</v>
      </c>
      <c r="Q287" s="10">
        <v>537</v>
      </c>
      <c r="R287" s="10">
        <v>21</v>
      </c>
    </row>
    <row r="288" spans="1:18" x14ac:dyDescent="0.2">
      <c r="A288" s="10">
        <v>137</v>
      </c>
      <c r="B288" s="10">
        <v>46</v>
      </c>
      <c r="C288" s="10" t="s">
        <v>172</v>
      </c>
      <c r="D288" s="10" t="s">
        <v>33</v>
      </c>
      <c r="E288" s="11">
        <v>44819</v>
      </c>
      <c r="F288" s="10">
        <v>0.5</v>
      </c>
      <c r="G288" s="10">
        <v>1.25</v>
      </c>
      <c r="H288" s="10">
        <v>21837</v>
      </c>
      <c r="I288" s="10">
        <v>2516</v>
      </c>
      <c r="J288">
        <v>29.637</v>
      </c>
      <c r="K288" s="10">
        <f t="shared" si="15"/>
        <v>20.439799999999998</v>
      </c>
      <c r="L288">
        <v>7.9130000000000003</v>
      </c>
      <c r="M288" s="10">
        <f t="shared" si="14"/>
        <v>6.2302</v>
      </c>
      <c r="N288" s="10"/>
      <c r="O288" s="10" t="s">
        <v>157</v>
      </c>
      <c r="P288" s="12">
        <v>0.33408564814814817</v>
      </c>
      <c r="Q288" s="10">
        <v>537</v>
      </c>
      <c r="R288" s="10">
        <v>21</v>
      </c>
    </row>
    <row r="289" spans="1:33" x14ac:dyDescent="0.2">
      <c r="A289" s="10">
        <v>138</v>
      </c>
      <c r="B289" s="10">
        <v>46</v>
      </c>
      <c r="C289" s="10" t="s">
        <v>172</v>
      </c>
      <c r="D289" s="10" t="s">
        <v>33</v>
      </c>
      <c r="E289" s="11">
        <v>44819</v>
      </c>
      <c r="F289" s="10">
        <v>0.5</v>
      </c>
      <c r="G289" s="10">
        <v>1.25</v>
      </c>
      <c r="H289" s="10">
        <v>21657</v>
      </c>
      <c r="I289" s="10">
        <v>2536</v>
      </c>
      <c r="J289">
        <v>29.402999999999999</v>
      </c>
      <c r="K289" s="10">
        <f t="shared" si="15"/>
        <v>20.259799999999998</v>
      </c>
      <c r="L289">
        <v>7.9729999999999999</v>
      </c>
      <c r="M289" s="10">
        <f t="shared" si="14"/>
        <v>6.2801999999999998</v>
      </c>
      <c r="N289" s="10"/>
      <c r="O289" s="10" t="s">
        <v>157</v>
      </c>
      <c r="P289" s="12">
        <v>0.3382175925925926</v>
      </c>
      <c r="Q289" s="10">
        <v>537</v>
      </c>
      <c r="R289" s="10">
        <v>21</v>
      </c>
    </row>
    <row r="290" spans="1:33" x14ac:dyDescent="0.2">
      <c r="A290" s="10">
        <v>139</v>
      </c>
      <c r="B290" s="10">
        <v>47</v>
      </c>
      <c r="C290" s="10" t="s">
        <v>43</v>
      </c>
      <c r="D290" s="10" t="s">
        <v>33</v>
      </c>
      <c r="E290" s="11">
        <v>44819</v>
      </c>
      <c r="F290" s="10">
        <v>0.5</v>
      </c>
      <c r="G290" s="10">
        <v>1.25</v>
      </c>
      <c r="H290" s="10">
        <v>21342</v>
      </c>
      <c r="I290" s="10">
        <v>3499</v>
      </c>
      <c r="J290">
        <v>28.995999999999999</v>
      </c>
      <c r="K290" s="10">
        <v>28.995999999999999</v>
      </c>
      <c r="L290">
        <v>10.981</v>
      </c>
      <c r="M290" s="10">
        <f t="shared" si="14"/>
        <v>8.6877000000000013</v>
      </c>
      <c r="N290" s="10"/>
      <c r="O290" s="10" t="s">
        <v>157</v>
      </c>
      <c r="P290" s="12">
        <v>0.34722222222222227</v>
      </c>
      <c r="Q290" s="10">
        <v>537</v>
      </c>
      <c r="R290" s="10">
        <v>21</v>
      </c>
    </row>
    <row r="291" spans="1:33" x14ac:dyDescent="0.2">
      <c r="A291" s="10">
        <v>140</v>
      </c>
      <c r="B291" s="10">
        <v>47</v>
      </c>
      <c r="C291" s="10" t="s">
        <v>43</v>
      </c>
      <c r="D291" s="10" t="s">
        <v>33</v>
      </c>
      <c r="E291" s="11">
        <v>44819</v>
      </c>
      <c r="F291" s="10">
        <v>0.5</v>
      </c>
      <c r="G291" s="10">
        <v>1.25</v>
      </c>
      <c r="H291" s="10">
        <v>21249</v>
      </c>
      <c r="I291" s="10">
        <v>3572</v>
      </c>
      <c r="J291">
        <v>28.873999999999999</v>
      </c>
      <c r="K291" s="10">
        <v>28.873999999999999</v>
      </c>
      <c r="L291">
        <v>11.207000000000001</v>
      </c>
      <c r="M291" s="10">
        <f t="shared" si="14"/>
        <v>8.8702000000000005</v>
      </c>
      <c r="N291" s="10"/>
      <c r="O291" s="10" t="s">
        <v>157</v>
      </c>
      <c r="P291" s="12">
        <v>0.35096064814814815</v>
      </c>
      <c r="Q291" s="10">
        <v>537</v>
      </c>
      <c r="R291" s="10">
        <v>21</v>
      </c>
    </row>
    <row r="292" spans="1:33" x14ac:dyDescent="0.2">
      <c r="A292" s="10">
        <v>141</v>
      </c>
      <c r="B292" s="10">
        <v>47</v>
      </c>
      <c r="C292" s="10" t="s">
        <v>43</v>
      </c>
      <c r="D292" s="10" t="s">
        <v>33</v>
      </c>
      <c r="E292" s="11">
        <v>44819</v>
      </c>
      <c r="F292" s="10">
        <v>0.5</v>
      </c>
      <c r="G292" s="10">
        <v>1.25</v>
      </c>
      <c r="H292" s="10">
        <v>21193</v>
      </c>
      <c r="I292" s="10">
        <v>3616</v>
      </c>
      <c r="J292">
        <v>28.802</v>
      </c>
      <c r="K292" s="10">
        <v>28.802</v>
      </c>
      <c r="L292">
        <v>11.343999999999999</v>
      </c>
      <c r="M292" s="10">
        <f t="shared" si="14"/>
        <v>8.9802000000000017</v>
      </c>
      <c r="N292" s="10"/>
      <c r="O292" s="10" t="s">
        <v>157</v>
      </c>
      <c r="P292" s="12">
        <v>0.35498842592592594</v>
      </c>
      <c r="Q292" s="10">
        <v>537</v>
      </c>
      <c r="R292" s="10">
        <v>21</v>
      </c>
    </row>
    <row r="293" spans="1:33" x14ac:dyDescent="0.2">
      <c r="A293" s="10">
        <v>142</v>
      </c>
      <c r="B293" s="10">
        <v>48</v>
      </c>
      <c r="C293" s="10" t="s">
        <v>32</v>
      </c>
      <c r="D293" s="10" t="s">
        <v>33</v>
      </c>
      <c r="E293" s="11">
        <v>44819</v>
      </c>
      <c r="F293" s="10">
        <v>0.5</v>
      </c>
      <c r="G293" s="10">
        <v>1.25</v>
      </c>
      <c r="H293" s="10">
        <v>1796</v>
      </c>
      <c r="I293" s="10">
        <v>98</v>
      </c>
      <c r="J293">
        <v>3.6629999999999998</v>
      </c>
      <c r="K293" s="10">
        <v>3.6629999999999998</v>
      </c>
      <c r="L293">
        <v>0.36599999999999999</v>
      </c>
      <c r="M293" s="10">
        <v>0.36599999999999999</v>
      </c>
      <c r="N293" s="10" t="s">
        <v>46</v>
      </c>
      <c r="O293" s="10" t="s">
        <v>48</v>
      </c>
      <c r="P293" s="10" t="s">
        <v>157</v>
      </c>
      <c r="Q293" s="12">
        <v>0.36252314814814812</v>
      </c>
      <c r="R293" s="10">
        <v>537</v>
      </c>
    </row>
    <row r="294" spans="1:33" x14ac:dyDescent="0.2">
      <c r="A294" s="10">
        <v>143</v>
      </c>
      <c r="B294" s="10">
        <v>48</v>
      </c>
      <c r="C294" s="10" t="s">
        <v>32</v>
      </c>
      <c r="D294" s="10" t="s">
        <v>33</v>
      </c>
      <c r="E294" s="11">
        <v>44819</v>
      </c>
      <c r="F294" s="10">
        <v>0.5</v>
      </c>
      <c r="G294" s="10">
        <v>1.25</v>
      </c>
      <c r="H294" s="10">
        <v>1920</v>
      </c>
      <c r="I294" s="10">
        <v>112</v>
      </c>
      <c r="J294">
        <v>3.823</v>
      </c>
      <c r="K294" s="10">
        <v>3.823</v>
      </c>
      <c r="L294">
        <v>0.41</v>
      </c>
      <c r="M294" s="10">
        <v>0.41</v>
      </c>
      <c r="N294" s="10" t="s">
        <v>46</v>
      </c>
      <c r="O294" s="10" t="s">
        <v>48</v>
      </c>
      <c r="P294" s="10" t="s">
        <v>157</v>
      </c>
      <c r="Q294" s="12">
        <v>0.36542824074074076</v>
      </c>
      <c r="R294" s="10">
        <v>537</v>
      </c>
    </row>
    <row r="295" spans="1:33" x14ac:dyDescent="0.2">
      <c r="A295" s="10">
        <v>144</v>
      </c>
      <c r="B295" s="10">
        <v>48</v>
      </c>
      <c r="C295" s="10" t="s">
        <v>32</v>
      </c>
      <c r="D295" s="10" t="s">
        <v>33</v>
      </c>
      <c r="E295" s="11">
        <v>44819</v>
      </c>
      <c r="F295" s="10">
        <v>0.5</v>
      </c>
      <c r="G295" s="10">
        <v>1.25</v>
      </c>
      <c r="H295" s="10">
        <v>1842</v>
      </c>
      <c r="I295" s="10">
        <v>101</v>
      </c>
      <c r="J295">
        <v>3.7229999999999999</v>
      </c>
      <c r="K295" s="10">
        <v>3.7229999999999999</v>
      </c>
      <c r="L295">
        <v>0.376</v>
      </c>
      <c r="M295" s="10">
        <v>0.376</v>
      </c>
      <c r="N295" s="10" t="s">
        <v>46</v>
      </c>
      <c r="O295" s="10" t="s">
        <v>48</v>
      </c>
      <c r="P295" s="10" t="s">
        <v>157</v>
      </c>
      <c r="Q295" s="12">
        <v>0.36869212962962966</v>
      </c>
      <c r="R295" s="10">
        <v>537</v>
      </c>
    </row>
    <row r="296" spans="1:33" x14ac:dyDescent="0.2">
      <c r="A296" s="10">
        <v>145</v>
      </c>
      <c r="B296" s="10">
        <v>49</v>
      </c>
      <c r="C296" s="10" t="s">
        <v>32</v>
      </c>
      <c r="D296" s="10" t="s">
        <v>33</v>
      </c>
      <c r="E296" s="11">
        <v>44819</v>
      </c>
      <c r="F296" s="10">
        <v>0.5</v>
      </c>
      <c r="G296" s="10">
        <v>1.25</v>
      </c>
      <c r="H296" s="10">
        <v>1947</v>
      </c>
      <c r="I296" s="10">
        <v>0</v>
      </c>
      <c r="J296">
        <v>3.859</v>
      </c>
      <c r="K296" s="10">
        <v>3.859</v>
      </c>
      <c r="L296">
        <v>0</v>
      </c>
      <c r="M296" s="10">
        <v>0</v>
      </c>
      <c r="N296" s="10" t="s">
        <v>46</v>
      </c>
      <c r="O296" s="10" t="s">
        <v>157</v>
      </c>
      <c r="P296" s="12">
        <v>0.37631944444444443</v>
      </c>
      <c r="Q296" s="10">
        <v>537</v>
      </c>
      <c r="R296" s="10">
        <v>21</v>
      </c>
    </row>
    <row r="297" spans="1:33" x14ac:dyDescent="0.2">
      <c r="A297" s="10">
        <v>146</v>
      </c>
      <c r="B297" s="10">
        <v>49</v>
      </c>
      <c r="C297" s="10" t="s">
        <v>32</v>
      </c>
      <c r="D297" s="10" t="s">
        <v>33</v>
      </c>
      <c r="E297" s="11">
        <v>44819</v>
      </c>
      <c r="F297" s="10">
        <v>0.5</v>
      </c>
      <c r="G297" s="10">
        <v>1.25</v>
      </c>
      <c r="H297" s="10">
        <v>2005</v>
      </c>
      <c r="I297" s="10">
        <v>37</v>
      </c>
      <c r="J297">
        <v>3.9340000000000002</v>
      </c>
      <c r="K297" s="10">
        <v>3.9340000000000002</v>
      </c>
      <c r="L297">
        <v>0.17399999999999999</v>
      </c>
      <c r="M297" s="10">
        <v>0.17399999999999999</v>
      </c>
      <c r="N297" s="10" t="s">
        <v>46</v>
      </c>
      <c r="O297" s="10" t="s">
        <v>48</v>
      </c>
      <c r="P297" s="10" t="s">
        <v>157</v>
      </c>
      <c r="Q297" s="12">
        <v>0.37918981481481479</v>
      </c>
      <c r="R297" s="10">
        <v>537</v>
      </c>
    </row>
    <row r="298" spans="1:33" x14ac:dyDescent="0.2">
      <c r="A298" s="10">
        <v>147</v>
      </c>
      <c r="B298" s="10">
        <v>49</v>
      </c>
      <c r="C298" s="10" t="s">
        <v>32</v>
      </c>
      <c r="D298" s="10" t="s">
        <v>33</v>
      </c>
      <c r="E298" s="11">
        <v>44819</v>
      </c>
      <c r="F298" s="10">
        <v>0.5</v>
      </c>
      <c r="G298" s="10">
        <v>1.25</v>
      </c>
      <c r="H298" s="10">
        <v>1999</v>
      </c>
      <c r="I298" s="10">
        <v>44</v>
      </c>
      <c r="J298">
        <v>3.927</v>
      </c>
      <c r="K298" s="10">
        <v>3.927</v>
      </c>
      <c r="L298">
        <v>0.19700000000000001</v>
      </c>
      <c r="M298" s="10">
        <v>0.19700000000000001</v>
      </c>
      <c r="N298" s="10" t="s">
        <v>46</v>
      </c>
      <c r="O298" s="10" t="s">
        <v>48</v>
      </c>
      <c r="P298" s="10" t="s">
        <v>157</v>
      </c>
      <c r="Q298" s="12">
        <v>0.38253472222222223</v>
      </c>
      <c r="R298" s="10">
        <v>537</v>
      </c>
    </row>
    <row r="299" spans="1:33" x14ac:dyDescent="0.2">
      <c r="A299" s="10">
        <v>148</v>
      </c>
      <c r="B299" s="10">
        <v>50</v>
      </c>
      <c r="C299" s="10" t="s">
        <v>32</v>
      </c>
      <c r="D299" s="10" t="s">
        <v>33</v>
      </c>
      <c r="E299" s="11">
        <v>44819</v>
      </c>
      <c r="F299" s="10">
        <v>0.5</v>
      </c>
      <c r="G299" s="10">
        <v>1.25</v>
      </c>
      <c r="H299" s="10">
        <v>3427</v>
      </c>
      <c r="I299" s="10">
        <v>63</v>
      </c>
      <c r="J299">
        <v>5.7770000000000001</v>
      </c>
      <c r="K299" s="10">
        <v>5.7770000000000001</v>
      </c>
      <c r="L299">
        <v>0.255</v>
      </c>
      <c r="M299" s="10">
        <v>0.255</v>
      </c>
      <c r="N299" s="10" t="s">
        <v>46</v>
      </c>
      <c r="O299" s="10" t="s">
        <v>48</v>
      </c>
      <c r="P299" s="10" t="s">
        <v>157</v>
      </c>
      <c r="Q299" s="12">
        <v>0.39006944444444441</v>
      </c>
      <c r="R299" s="10">
        <v>537</v>
      </c>
    </row>
    <row r="300" spans="1:33" x14ac:dyDescent="0.2">
      <c r="A300" s="10">
        <v>149</v>
      </c>
      <c r="B300" s="10">
        <v>50</v>
      </c>
      <c r="C300" s="10" t="s">
        <v>32</v>
      </c>
      <c r="D300" s="10" t="s">
        <v>33</v>
      </c>
      <c r="E300" s="11">
        <v>44819</v>
      </c>
      <c r="F300" s="10">
        <v>0.5</v>
      </c>
      <c r="G300" s="10">
        <v>1.25</v>
      </c>
      <c r="H300" s="10">
        <v>3287</v>
      </c>
      <c r="I300" s="10">
        <v>40</v>
      </c>
      <c r="J300">
        <v>5.5960000000000001</v>
      </c>
      <c r="K300" s="10">
        <v>5.5960000000000001</v>
      </c>
      <c r="L300">
        <v>0.185</v>
      </c>
      <c r="M300" s="10">
        <v>0.185</v>
      </c>
      <c r="N300" s="10" t="s">
        <v>46</v>
      </c>
      <c r="O300" s="10" t="s">
        <v>48</v>
      </c>
      <c r="P300" s="10" t="s">
        <v>157</v>
      </c>
      <c r="Q300" s="12">
        <v>0.39293981481481483</v>
      </c>
      <c r="R300" s="10">
        <v>537</v>
      </c>
    </row>
    <row r="301" spans="1:33" x14ac:dyDescent="0.2">
      <c r="A301" s="10">
        <v>150</v>
      </c>
      <c r="B301" s="10">
        <v>50</v>
      </c>
      <c r="C301" s="10" t="s">
        <v>32</v>
      </c>
      <c r="D301" s="10" t="s">
        <v>33</v>
      </c>
      <c r="E301" s="11">
        <v>44819</v>
      </c>
      <c r="F301" s="10">
        <v>0.5</v>
      </c>
      <c r="G301" s="10">
        <v>1.25</v>
      </c>
      <c r="H301" s="10">
        <v>3415</v>
      </c>
      <c r="I301" s="10">
        <v>87</v>
      </c>
      <c r="J301">
        <v>5.7619999999999996</v>
      </c>
      <c r="K301" s="10">
        <v>5.7619999999999996</v>
      </c>
      <c r="L301">
        <v>0.33200000000000002</v>
      </c>
      <c r="M301" s="10">
        <v>0.33200000000000002</v>
      </c>
      <c r="N301" s="10" t="s">
        <v>46</v>
      </c>
      <c r="O301" s="10" t="s">
        <v>48</v>
      </c>
      <c r="P301" s="10" t="s">
        <v>157</v>
      </c>
      <c r="Q301" s="12">
        <v>0.39623842592592595</v>
      </c>
      <c r="R301" s="10">
        <v>537</v>
      </c>
    </row>
    <row r="302" spans="1:33" x14ac:dyDescent="0.2">
      <c r="A302" s="18">
        <v>1</v>
      </c>
      <c r="B302" s="18">
        <v>1</v>
      </c>
      <c r="C302" s="18" t="s">
        <v>32</v>
      </c>
      <c r="D302" s="18" t="s">
        <v>33</v>
      </c>
      <c r="E302" s="19">
        <v>44826</v>
      </c>
      <c r="F302" s="18">
        <v>0.5</v>
      </c>
      <c r="G302" s="18">
        <v>1.25</v>
      </c>
      <c r="H302" s="18">
        <v>1074</v>
      </c>
      <c r="I302" s="18">
        <v>77</v>
      </c>
      <c r="J302">
        <v>1.1779999999999999</v>
      </c>
      <c r="K302" s="18">
        <v>1.1779999999999999</v>
      </c>
      <c r="L302">
        <v>0.252</v>
      </c>
      <c r="M302" s="18">
        <v>0.252</v>
      </c>
      <c r="N302" s="18" t="s">
        <v>46</v>
      </c>
      <c r="O302" s="18" t="s">
        <v>48</v>
      </c>
      <c r="P302" s="18" t="s">
        <v>173</v>
      </c>
      <c r="Q302" s="20">
        <v>0.5192592592592592</v>
      </c>
      <c r="R302" s="18">
        <v>204</v>
      </c>
      <c r="U302" s="42" t="s">
        <v>62</v>
      </c>
      <c r="V302" s="42" t="s">
        <v>61</v>
      </c>
      <c r="W302" s="42" t="s">
        <v>24</v>
      </c>
      <c r="AE302" s="42" t="s">
        <v>62</v>
      </c>
      <c r="AF302" s="42" t="s">
        <v>308</v>
      </c>
      <c r="AG302" s="42" t="s">
        <v>64</v>
      </c>
    </row>
    <row r="303" spans="1:33" x14ac:dyDescent="0.2">
      <c r="A303" s="18">
        <v>2</v>
      </c>
      <c r="B303" s="18">
        <v>1</v>
      </c>
      <c r="C303" s="18" t="s">
        <v>32</v>
      </c>
      <c r="D303" s="18" t="s">
        <v>33</v>
      </c>
      <c r="E303" s="19">
        <v>44826</v>
      </c>
      <c r="F303" s="18">
        <v>0.5</v>
      </c>
      <c r="G303" s="18">
        <v>1.25</v>
      </c>
      <c r="H303" s="18">
        <v>1082</v>
      </c>
      <c r="I303" s="18">
        <v>39</v>
      </c>
      <c r="J303">
        <v>1.1879999999999999</v>
      </c>
      <c r="K303" s="18">
        <v>1.1879999999999999</v>
      </c>
      <c r="L303">
        <v>0.14299999999999999</v>
      </c>
      <c r="M303" s="18">
        <v>0.14299999999999999</v>
      </c>
      <c r="N303" s="18" t="s">
        <v>46</v>
      </c>
      <c r="O303" s="18" t="s">
        <v>48</v>
      </c>
      <c r="P303" s="18" t="s">
        <v>173</v>
      </c>
      <c r="Q303" s="20">
        <v>0.5221527777777778</v>
      </c>
      <c r="R303" s="18">
        <v>204</v>
      </c>
      <c r="U303" s="18" t="s">
        <v>38</v>
      </c>
      <c r="V303" s="18">
        <v>5755</v>
      </c>
      <c r="W303" s="18">
        <v>5</v>
      </c>
      <c r="AE303" s="18" t="s">
        <v>38</v>
      </c>
      <c r="AF303" s="18">
        <v>1232</v>
      </c>
      <c r="AG303" s="18">
        <v>2.9119999999999999</v>
      </c>
    </row>
    <row r="304" spans="1:33" x14ac:dyDescent="0.2">
      <c r="A304" s="18">
        <v>3</v>
      </c>
      <c r="B304" s="18">
        <v>1</v>
      </c>
      <c r="C304" s="18" t="s">
        <v>32</v>
      </c>
      <c r="D304" s="18" t="s">
        <v>33</v>
      </c>
      <c r="E304" s="19">
        <v>44826</v>
      </c>
      <c r="F304" s="18">
        <v>0.5</v>
      </c>
      <c r="G304" s="18">
        <v>1.25</v>
      </c>
      <c r="H304" s="18">
        <v>962</v>
      </c>
      <c r="I304" s="18">
        <v>77</v>
      </c>
      <c r="J304">
        <v>1.034</v>
      </c>
      <c r="K304" s="18">
        <v>1.034</v>
      </c>
      <c r="L304">
        <v>0.252</v>
      </c>
      <c r="M304" s="18">
        <v>0.252</v>
      </c>
      <c r="N304" s="18" t="s">
        <v>46</v>
      </c>
      <c r="O304" s="18" t="s">
        <v>48</v>
      </c>
      <c r="P304" s="18" t="s">
        <v>173</v>
      </c>
      <c r="Q304" s="20">
        <v>0.52542824074074079</v>
      </c>
      <c r="R304" s="18">
        <v>204</v>
      </c>
      <c r="U304" s="18" t="s">
        <v>38</v>
      </c>
      <c r="V304" s="18">
        <v>5829</v>
      </c>
      <c r="W304" s="18">
        <v>5</v>
      </c>
      <c r="AE304" s="18" t="s">
        <v>38</v>
      </c>
      <c r="AF304" s="18">
        <v>1222</v>
      </c>
      <c r="AG304" s="18">
        <v>2.9119999999999999</v>
      </c>
    </row>
    <row r="305" spans="1:33" x14ac:dyDescent="0.2">
      <c r="A305" s="18">
        <v>4</v>
      </c>
      <c r="B305" s="18">
        <v>2</v>
      </c>
      <c r="C305" s="18" t="s">
        <v>32</v>
      </c>
      <c r="D305" s="18" t="s">
        <v>33</v>
      </c>
      <c r="E305" s="19">
        <v>44826</v>
      </c>
      <c r="F305" s="18">
        <v>0.5</v>
      </c>
      <c r="G305" s="18">
        <v>1.25</v>
      </c>
      <c r="H305" s="18">
        <v>657</v>
      </c>
      <c r="I305" s="18">
        <v>33</v>
      </c>
      <c r="J305">
        <v>0.64100000000000001</v>
      </c>
      <c r="K305" s="18">
        <v>0.64100000000000001</v>
      </c>
      <c r="L305">
        <v>0.124</v>
      </c>
      <c r="M305" s="18">
        <v>0.124</v>
      </c>
      <c r="N305" s="18" t="s">
        <v>46</v>
      </c>
      <c r="O305" s="18" t="s">
        <v>48</v>
      </c>
      <c r="P305" s="18" t="s">
        <v>173</v>
      </c>
      <c r="Q305" s="20">
        <v>0.5329976851851852</v>
      </c>
      <c r="R305" s="18">
        <v>204</v>
      </c>
      <c r="U305" s="18" t="s">
        <v>38</v>
      </c>
      <c r="V305" s="18">
        <v>5859</v>
      </c>
      <c r="W305" s="18">
        <v>5</v>
      </c>
      <c r="AE305" s="18" t="s">
        <v>38</v>
      </c>
      <c r="AF305" s="18">
        <v>1201</v>
      </c>
      <c r="AG305" s="18">
        <v>2.9119999999999999</v>
      </c>
    </row>
    <row r="306" spans="1:33" x14ac:dyDescent="0.2">
      <c r="A306" s="18">
        <v>5</v>
      </c>
      <c r="B306" s="18">
        <v>2</v>
      </c>
      <c r="C306" s="18" t="s">
        <v>32</v>
      </c>
      <c r="D306" s="18" t="s">
        <v>33</v>
      </c>
      <c r="E306" s="19">
        <v>44826</v>
      </c>
      <c r="F306" s="18">
        <v>0.5</v>
      </c>
      <c r="G306" s="18">
        <v>1.25</v>
      </c>
      <c r="H306" s="18">
        <v>846</v>
      </c>
      <c r="I306" s="18">
        <v>36</v>
      </c>
      <c r="J306">
        <v>0.88400000000000001</v>
      </c>
      <c r="K306" s="18">
        <v>0.88400000000000001</v>
      </c>
      <c r="L306">
        <v>0.13300000000000001</v>
      </c>
      <c r="M306" s="18">
        <v>0.13300000000000001</v>
      </c>
      <c r="N306" s="18" t="s">
        <v>46</v>
      </c>
      <c r="O306" s="18" t="s">
        <v>48</v>
      </c>
      <c r="P306" s="18" t="s">
        <v>173</v>
      </c>
      <c r="Q306" s="20">
        <v>0.53587962962962965</v>
      </c>
      <c r="R306" s="18">
        <v>204</v>
      </c>
      <c r="U306" s="18" t="s">
        <v>39</v>
      </c>
      <c r="V306" s="18">
        <v>10659</v>
      </c>
      <c r="W306" s="18">
        <v>10</v>
      </c>
      <c r="AE306" s="18" t="s">
        <v>39</v>
      </c>
      <c r="AF306" s="18">
        <v>2647</v>
      </c>
      <c r="AG306" s="18">
        <v>5.8319999999999999</v>
      </c>
    </row>
    <row r="307" spans="1:33" x14ac:dyDescent="0.2">
      <c r="A307" s="18">
        <v>6</v>
      </c>
      <c r="B307" s="18">
        <v>2</v>
      </c>
      <c r="C307" s="18" t="s">
        <v>32</v>
      </c>
      <c r="D307" s="18" t="s">
        <v>33</v>
      </c>
      <c r="E307" s="19">
        <v>44826</v>
      </c>
      <c r="F307" s="18">
        <v>0.5</v>
      </c>
      <c r="G307" s="18">
        <v>1.25</v>
      </c>
      <c r="H307" s="18">
        <v>794</v>
      </c>
      <c r="I307" s="18">
        <v>41</v>
      </c>
      <c r="J307">
        <v>0.81699999999999995</v>
      </c>
      <c r="K307" s="18">
        <v>0.81699999999999995</v>
      </c>
      <c r="L307">
        <v>0.14699999999999999</v>
      </c>
      <c r="M307" s="18">
        <v>0.14699999999999999</v>
      </c>
      <c r="N307" s="18" t="s">
        <v>46</v>
      </c>
      <c r="O307" s="18" t="s">
        <v>48</v>
      </c>
      <c r="P307" s="18" t="s">
        <v>173</v>
      </c>
      <c r="Q307" s="20">
        <v>0.53918981481481476</v>
      </c>
      <c r="R307" s="18">
        <v>204</v>
      </c>
      <c r="U307" s="18" t="s">
        <v>39</v>
      </c>
      <c r="V307" s="18">
        <v>10849</v>
      </c>
      <c r="W307" s="18">
        <v>10</v>
      </c>
      <c r="AE307" s="18" t="s">
        <v>39</v>
      </c>
      <c r="AF307" s="18">
        <v>2584</v>
      </c>
      <c r="AG307" s="18">
        <v>5.8319999999999999</v>
      </c>
    </row>
    <row r="308" spans="1:33" x14ac:dyDescent="0.2">
      <c r="A308" s="18">
        <v>7</v>
      </c>
      <c r="B308" s="18">
        <v>3</v>
      </c>
      <c r="C308" s="18" t="s">
        <v>32</v>
      </c>
      <c r="D308" s="18" t="s">
        <v>33</v>
      </c>
      <c r="E308" s="19">
        <v>44826</v>
      </c>
      <c r="F308" s="18">
        <v>0.5</v>
      </c>
      <c r="G308" s="18">
        <v>1.25</v>
      </c>
      <c r="H308" s="18">
        <v>820</v>
      </c>
      <c r="I308" s="18">
        <v>38</v>
      </c>
      <c r="J308">
        <v>0.85099999999999998</v>
      </c>
      <c r="K308" s="18">
        <v>0.85099999999999998</v>
      </c>
      <c r="L308">
        <v>0.13800000000000001</v>
      </c>
      <c r="M308" s="18">
        <v>0.13800000000000001</v>
      </c>
      <c r="N308" s="18" t="s">
        <v>46</v>
      </c>
      <c r="O308" s="18" t="s">
        <v>48</v>
      </c>
      <c r="P308" s="18" t="s">
        <v>173</v>
      </c>
      <c r="Q308" s="20">
        <v>0.54680555555555554</v>
      </c>
      <c r="R308" s="18">
        <v>204</v>
      </c>
      <c r="U308" s="18" t="s">
        <v>39</v>
      </c>
      <c r="V308" s="18">
        <v>10954</v>
      </c>
      <c r="W308" s="18">
        <v>10</v>
      </c>
      <c r="AE308" s="18" t="s">
        <v>39</v>
      </c>
      <c r="AF308" s="18">
        <v>2628</v>
      </c>
      <c r="AG308" s="18">
        <v>5.8319999999999999</v>
      </c>
    </row>
    <row r="309" spans="1:33" x14ac:dyDescent="0.2">
      <c r="A309" s="18">
        <v>8</v>
      </c>
      <c r="B309" s="18">
        <v>3</v>
      </c>
      <c r="C309" s="18" t="s">
        <v>32</v>
      </c>
      <c r="D309" s="18" t="s">
        <v>33</v>
      </c>
      <c r="E309" s="19">
        <v>44826</v>
      </c>
      <c r="F309" s="18">
        <v>0.5</v>
      </c>
      <c r="G309" s="18">
        <v>1.25</v>
      </c>
      <c r="H309" s="18">
        <v>875</v>
      </c>
      <c r="I309" s="18">
        <v>33</v>
      </c>
      <c r="J309">
        <v>0.92100000000000004</v>
      </c>
      <c r="K309" s="18">
        <v>0.92100000000000004</v>
      </c>
      <c r="L309">
        <v>0.126</v>
      </c>
      <c r="M309" s="18">
        <v>0.126</v>
      </c>
      <c r="N309" s="18" t="s">
        <v>46</v>
      </c>
      <c r="O309" s="18" t="s">
        <v>48</v>
      </c>
      <c r="P309" s="18" t="s">
        <v>173</v>
      </c>
      <c r="Q309" s="20">
        <v>0.5496875</v>
      </c>
      <c r="R309" s="18">
        <v>204</v>
      </c>
      <c r="U309" s="18" t="s">
        <v>40</v>
      </c>
      <c r="V309" s="18">
        <v>20444</v>
      </c>
      <c r="W309" s="18">
        <v>20</v>
      </c>
      <c r="AE309" s="18" t="s">
        <v>40</v>
      </c>
      <c r="AF309" s="18">
        <v>5251</v>
      </c>
      <c r="AG309" s="18">
        <v>11.664</v>
      </c>
    </row>
    <row r="310" spans="1:33" x14ac:dyDescent="0.2">
      <c r="A310" s="18">
        <v>9</v>
      </c>
      <c r="B310" s="18">
        <v>3</v>
      </c>
      <c r="C310" s="18" t="s">
        <v>32</v>
      </c>
      <c r="D310" s="18" t="s">
        <v>33</v>
      </c>
      <c r="E310" s="19">
        <v>44826</v>
      </c>
      <c r="F310" s="18">
        <v>0.5</v>
      </c>
      <c r="G310" s="18">
        <v>1.25</v>
      </c>
      <c r="H310" s="18">
        <v>787</v>
      </c>
      <c r="I310" s="18">
        <v>34</v>
      </c>
      <c r="J310">
        <v>0.80800000000000005</v>
      </c>
      <c r="K310" s="18">
        <v>0.80800000000000005</v>
      </c>
      <c r="L310">
        <v>0.129</v>
      </c>
      <c r="M310" s="18">
        <v>0.129</v>
      </c>
      <c r="N310" s="18" t="s">
        <v>46</v>
      </c>
      <c r="O310" s="18" t="s">
        <v>48</v>
      </c>
      <c r="P310" s="18" t="s">
        <v>173</v>
      </c>
      <c r="Q310" s="20">
        <v>0.55296296296296299</v>
      </c>
      <c r="R310" s="18">
        <v>204</v>
      </c>
      <c r="U310" s="18" t="s">
        <v>40</v>
      </c>
      <c r="V310" s="18">
        <v>20564</v>
      </c>
      <c r="W310" s="18">
        <v>20</v>
      </c>
      <c r="AE310" s="18" t="s">
        <v>40</v>
      </c>
      <c r="AF310" s="18">
        <v>5200</v>
      </c>
      <c r="AG310" s="18">
        <v>11.664</v>
      </c>
    </row>
    <row r="311" spans="1:33" x14ac:dyDescent="0.2">
      <c r="A311" s="18">
        <v>10</v>
      </c>
      <c r="B311" s="18">
        <v>4</v>
      </c>
      <c r="C311" s="18" t="s">
        <v>37</v>
      </c>
      <c r="D311" s="18" t="s">
        <v>33</v>
      </c>
      <c r="E311" s="19">
        <v>44826</v>
      </c>
      <c r="F311" s="18">
        <v>0.5</v>
      </c>
      <c r="G311" s="18">
        <v>1.25</v>
      </c>
      <c r="H311" s="18">
        <v>956</v>
      </c>
      <c r="I311" s="18">
        <v>48</v>
      </c>
      <c r="J311">
        <v>1.2889999999999999</v>
      </c>
      <c r="K311" s="18">
        <v>1.2889999999999999</v>
      </c>
      <c r="L311">
        <v>0.20200000000000001</v>
      </c>
      <c r="M311" s="18">
        <v>0.20200000000000001</v>
      </c>
      <c r="N311" s="18" t="s">
        <v>46</v>
      </c>
      <c r="O311" s="18" t="s">
        <v>48</v>
      </c>
      <c r="P311" s="18" t="s">
        <v>173</v>
      </c>
      <c r="Q311" s="20">
        <v>0.56089120370370371</v>
      </c>
      <c r="R311" s="18">
        <v>204</v>
      </c>
      <c r="U311" s="18" t="s">
        <v>40</v>
      </c>
      <c r="V311" s="18">
        <v>20611</v>
      </c>
      <c r="W311" s="18">
        <v>20</v>
      </c>
      <c r="AE311" s="18" t="s">
        <v>40</v>
      </c>
      <c r="AF311" s="18">
        <v>5190</v>
      </c>
      <c r="AG311" s="18">
        <v>11.664</v>
      </c>
    </row>
    <row r="312" spans="1:33" x14ac:dyDescent="0.2">
      <c r="A312" s="18">
        <v>11</v>
      </c>
      <c r="B312" s="18">
        <v>4</v>
      </c>
      <c r="C312" s="18" t="s">
        <v>37</v>
      </c>
      <c r="D312" s="18" t="s">
        <v>33</v>
      </c>
      <c r="E312" s="19">
        <v>44826</v>
      </c>
      <c r="F312" s="18">
        <v>0.5</v>
      </c>
      <c r="G312" s="18">
        <v>1.25</v>
      </c>
      <c r="H312" s="18">
        <v>1243</v>
      </c>
      <c r="I312" s="18">
        <v>63</v>
      </c>
      <c r="J312">
        <v>1.6579999999999999</v>
      </c>
      <c r="K312" s="18">
        <v>1.6579999999999999</v>
      </c>
      <c r="L312">
        <v>0.24399999999999999</v>
      </c>
      <c r="M312" s="18">
        <v>0.24399999999999999</v>
      </c>
      <c r="N312" s="18" t="s">
        <v>46</v>
      </c>
      <c r="O312" s="18" t="s">
        <v>48</v>
      </c>
      <c r="P312" s="18" t="s">
        <v>173</v>
      </c>
      <c r="Q312" s="20">
        <v>0.56452546296296291</v>
      </c>
      <c r="R312" s="18">
        <v>204</v>
      </c>
      <c r="U312" s="18" t="s">
        <v>41</v>
      </c>
      <c r="V312" s="18">
        <v>39396</v>
      </c>
      <c r="W312" s="18">
        <v>40</v>
      </c>
      <c r="AE312" s="18" t="s">
        <v>41</v>
      </c>
      <c r="AF312" s="18">
        <v>10178</v>
      </c>
      <c r="AG312" s="18">
        <v>23.327999999999999</v>
      </c>
    </row>
    <row r="313" spans="1:33" x14ac:dyDescent="0.2">
      <c r="A313" s="18">
        <v>12</v>
      </c>
      <c r="B313" s="18">
        <v>4</v>
      </c>
      <c r="C313" s="18" t="s">
        <v>37</v>
      </c>
      <c r="D313" s="18" t="s">
        <v>33</v>
      </c>
      <c r="E313" s="19">
        <v>44826</v>
      </c>
      <c r="F313" s="18">
        <v>0.5</v>
      </c>
      <c r="G313" s="18">
        <v>1.25</v>
      </c>
      <c r="H313" s="18">
        <v>863</v>
      </c>
      <c r="I313" s="18">
        <v>62</v>
      </c>
      <c r="J313">
        <v>1.169</v>
      </c>
      <c r="K313" s="18">
        <v>1.169</v>
      </c>
      <c r="L313">
        <v>0.24199999999999999</v>
      </c>
      <c r="M313" s="18">
        <v>0.24199999999999999</v>
      </c>
      <c r="N313" s="18" t="s">
        <v>46</v>
      </c>
      <c r="O313" s="18" t="s">
        <v>48</v>
      </c>
      <c r="P313" s="18" t="s">
        <v>173</v>
      </c>
      <c r="Q313" s="20">
        <v>0.56853009259259257</v>
      </c>
      <c r="R313" s="18">
        <v>204</v>
      </c>
      <c r="U313" s="18" t="s">
        <v>41</v>
      </c>
      <c r="V313" s="18">
        <v>39442</v>
      </c>
      <c r="W313" s="18">
        <v>40</v>
      </c>
      <c r="AE313" s="18" t="s">
        <v>41</v>
      </c>
      <c r="AF313" s="18">
        <v>10117</v>
      </c>
      <c r="AG313" s="18">
        <v>23.327999999999999</v>
      </c>
    </row>
    <row r="314" spans="1:33" x14ac:dyDescent="0.2">
      <c r="A314" s="18">
        <v>13</v>
      </c>
      <c r="B314" s="18">
        <v>5</v>
      </c>
      <c r="C314" s="18" t="s">
        <v>38</v>
      </c>
      <c r="D314" s="18" t="s">
        <v>33</v>
      </c>
      <c r="E314" s="19">
        <v>44826</v>
      </c>
      <c r="F314" s="18">
        <v>0.5</v>
      </c>
      <c r="G314" s="18">
        <v>1.25</v>
      </c>
      <c r="H314" s="18">
        <v>5755</v>
      </c>
      <c r="I314" s="18">
        <v>1232</v>
      </c>
      <c r="J314">
        <v>5</v>
      </c>
      <c r="K314" s="18">
        <v>5</v>
      </c>
      <c r="L314">
        <v>2.9119999999999999</v>
      </c>
      <c r="M314" s="18">
        <v>2.9119999999999999</v>
      </c>
      <c r="N314" s="18"/>
      <c r="O314" s="18" t="s">
        <v>173</v>
      </c>
      <c r="P314" s="20">
        <v>0.57662037037037039</v>
      </c>
      <c r="Q314" s="18">
        <v>1021</v>
      </c>
      <c r="R314" s="18">
        <v>58</v>
      </c>
      <c r="U314" s="18" t="s">
        <v>41</v>
      </c>
      <c r="V314" s="18">
        <v>39720</v>
      </c>
      <c r="W314" s="18">
        <v>40</v>
      </c>
      <c r="AE314" s="18" t="s">
        <v>41</v>
      </c>
      <c r="AF314" s="18">
        <v>10173</v>
      </c>
      <c r="AG314" s="18">
        <v>23.327999999999999</v>
      </c>
    </row>
    <row r="315" spans="1:33" x14ac:dyDescent="0.2">
      <c r="A315" s="18">
        <v>14</v>
      </c>
      <c r="B315" s="18">
        <v>5</v>
      </c>
      <c r="C315" s="18" t="s">
        <v>38</v>
      </c>
      <c r="D315" s="18" t="s">
        <v>33</v>
      </c>
      <c r="E315" s="19">
        <v>44826</v>
      </c>
      <c r="F315" s="18">
        <v>0.5</v>
      </c>
      <c r="G315" s="18">
        <v>1.25</v>
      </c>
      <c r="H315" s="18">
        <v>5829</v>
      </c>
      <c r="I315" s="18">
        <v>1222</v>
      </c>
      <c r="J315">
        <v>5</v>
      </c>
      <c r="K315" s="18">
        <v>5</v>
      </c>
      <c r="L315">
        <v>2.9119999999999999</v>
      </c>
      <c r="M315" s="18">
        <v>2.9119999999999999</v>
      </c>
      <c r="N315" s="18"/>
      <c r="O315" s="18" t="s">
        <v>173</v>
      </c>
      <c r="P315" s="20">
        <v>0.5794907407407407</v>
      </c>
      <c r="Q315" s="18">
        <v>1021</v>
      </c>
      <c r="R315" s="18">
        <v>58</v>
      </c>
      <c r="U315" s="18" t="s">
        <v>42</v>
      </c>
      <c r="V315" s="18">
        <v>192542</v>
      </c>
      <c r="W315" s="18">
        <v>200</v>
      </c>
      <c r="AE315" s="18" t="s">
        <v>42</v>
      </c>
      <c r="AF315" s="18">
        <v>35634</v>
      </c>
      <c r="AG315" s="18">
        <v>116.624</v>
      </c>
    </row>
    <row r="316" spans="1:33" x14ac:dyDescent="0.2">
      <c r="A316" s="18">
        <v>15</v>
      </c>
      <c r="B316" s="18">
        <v>5</v>
      </c>
      <c r="C316" s="18" t="s">
        <v>38</v>
      </c>
      <c r="D316" s="18" t="s">
        <v>33</v>
      </c>
      <c r="E316" s="19">
        <v>44826</v>
      </c>
      <c r="F316" s="18">
        <v>0.5</v>
      </c>
      <c r="G316" s="18">
        <v>1.25</v>
      </c>
      <c r="H316" s="18">
        <v>5859</v>
      </c>
      <c r="I316" s="18">
        <v>1201</v>
      </c>
      <c r="J316">
        <v>5</v>
      </c>
      <c r="K316" s="18">
        <v>5</v>
      </c>
      <c r="L316">
        <v>2.9119999999999999</v>
      </c>
      <c r="M316" s="18">
        <v>2.9119999999999999</v>
      </c>
      <c r="N316" s="18"/>
      <c r="O316" s="18" t="s">
        <v>173</v>
      </c>
      <c r="P316" s="20">
        <v>0.58282407407407411</v>
      </c>
      <c r="Q316" s="18">
        <v>1021</v>
      </c>
      <c r="R316" s="18">
        <v>58</v>
      </c>
      <c r="U316" s="18" t="s">
        <v>42</v>
      </c>
      <c r="V316" s="18">
        <v>196214</v>
      </c>
      <c r="W316" s="18">
        <v>200</v>
      </c>
      <c r="AE316" s="18" t="s">
        <v>42</v>
      </c>
      <c r="AF316" s="18">
        <v>34257</v>
      </c>
      <c r="AG316" s="18">
        <v>116.624</v>
      </c>
    </row>
    <row r="317" spans="1:33" x14ac:dyDescent="0.2">
      <c r="A317" s="18">
        <v>16</v>
      </c>
      <c r="B317" s="18">
        <v>6</v>
      </c>
      <c r="C317" s="18" t="s">
        <v>39</v>
      </c>
      <c r="D317" s="18" t="s">
        <v>33</v>
      </c>
      <c r="E317" s="19">
        <v>44826</v>
      </c>
      <c r="F317" s="18">
        <v>0.5</v>
      </c>
      <c r="G317" s="18">
        <v>1.25</v>
      </c>
      <c r="H317" s="18">
        <v>10659</v>
      </c>
      <c r="I317" s="18">
        <v>2647</v>
      </c>
      <c r="J317">
        <v>10</v>
      </c>
      <c r="K317" s="18">
        <v>10</v>
      </c>
      <c r="L317">
        <v>5.8319999999999999</v>
      </c>
      <c r="M317" s="18">
        <v>5.8319999999999999</v>
      </c>
      <c r="N317" s="18"/>
      <c r="O317" s="18" t="s">
        <v>173</v>
      </c>
      <c r="P317" s="20">
        <v>0.59133101851851855</v>
      </c>
      <c r="Q317" s="18">
        <v>1021</v>
      </c>
      <c r="R317" s="18">
        <v>58</v>
      </c>
      <c r="U317" s="18" t="s">
        <v>42</v>
      </c>
      <c r="V317" s="18">
        <v>196687</v>
      </c>
      <c r="W317" s="18">
        <v>200</v>
      </c>
      <c r="AE317" s="18" t="s">
        <v>42</v>
      </c>
      <c r="AF317" s="18">
        <v>34346</v>
      </c>
      <c r="AG317" s="18">
        <v>116.624</v>
      </c>
    </row>
    <row r="318" spans="1:33" x14ac:dyDescent="0.2">
      <c r="A318" s="18">
        <v>17</v>
      </c>
      <c r="B318" s="18">
        <v>6</v>
      </c>
      <c r="C318" s="18" t="s">
        <v>39</v>
      </c>
      <c r="D318" s="18" t="s">
        <v>33</v>
      </c>
      <c r="E318" s="19">
        <v>44826</v>
      </c>
      <c r="F318" s="18">
        <v>0.5</v>
      </c>
      <c r="G318" s="18">
        <v>1.25</v>
      </c>
      <c r="H318" s="18">
        <v>10849</v>
      </c>
      <c r="I318" s="18">
        <v>2584</v>
      </c>
      <c r="J318">
        <v>10</v>
      </c>
      <c r="K318" s="18">
        <v>10</v>
      </c>
      <c r="L318">
        <v>5.8319999999999999</v>
      </c>
      <c r="M318" s="18">
        <v>5.8319999999999999</v>
      </c>
      <c r="N318" s="18"/>
      <c r="O318" s="18" t="s">
        <v>173</v>
      </c>
      <c r="P318" s="20">
        <v>0.59462962962962962</v>
      </c>
      <c r="Q318" s="18">
        <v>1021</v>
      </c>
      <c r="R318" s="18">
        <v>58</v>
      </c>
    </row>
    <row r="319" spans="1:33" x14ac:dyDescent="0.2">
      <c r="A319" s="18">
        <v>18</v>
      </c>
      <c r="B319" s="18">
        <v>6</v>
      </c>
      <c r="C319" s="18" t="s">
        <v>39</v>
      </c>
      <c r="D319" s="18" t="s">
        <v>33</v>
      </c>
      <c r="E319" s="19">
        <v>44826</v>
      </c>
      <c r="F319" s="18">
        <v>0.5</v>
      </c>
      <c r="G319" s="18">
        <v>1.25</v>
      </c>
      <c r="H319" s="18">
        <v>10954</v>
      </c>
      <c r="I319" s="18">
        <v>2628</v>
      </c>
      <c r="J319">
        <v>10</v>
      </c>
      <c r="K319" s="18">
        <v>10</v>
      </c>
      <c r="L319">
        <v>5.8319999999999999</v>
      </c>
      <c r="M319" s="18">
        <v>5.8319999999999999</v>
      </c>
      <c r="N319" s="18"/>
      <c r="O319" s="18" t="s">
        <v>173</v>
      </c>
      <c r="P319" s="20">
        <v>0.59833333333333327</v>
      </c>
      <c r="Q319" s="18">
        <v>1021</v>
      </c>
      <c r="R319" s="18">
        <v>58</v>
      </c>
    </row>
    <row r="320" spans="1:33" x14ac:dyDescent="0.2">
      <c r="A320" s="18">
        <v>19</v>
      </c>
      <c r="B320" s="18">
        <v>7</v>
      </c>
      <c r="C320" s="18" t="s">
        <v>40</v>
      </c>
      <c r="D320" s="18" t="s">
        <v>33</v>
      </c>
      <c r="E320" s="19">
        <v>44826</v>
      </c>
      <c r="F320" s="18">
        <v>0.5</v>
      </c>
      <c r="G320" s="18">
        <v>1.25</v>
      </c>
      <c r="H320" s="18">
        <v>20444</v>
      </c>
      <c r="I320" s="18">
        <v>5251</v>
      </c>
      <c r="J320">
        <v>20</v>
      </c>
      <c r="K320" s="18">
        <v>20</v>
      </c>
      <c r="L320">
        <v>11.664</v>
      </c>
      <c r="M320" s="18">
        <v>11.664</v>
      </c>
      <c r="N320" s="18"/>
      <c r="O320" s="18" t="s">
        <v>173</v>
      </c>
      <c r="P320" s="20">
        <v>0.60775462962962956</v>
      </c>
      <c r="Q320" s="18">
        <v>1021</v>
      </c>
      <c r="R320" s="18">
        <v>58</v>
      </c>
    </row>
    <row r="321" spans="1:18" x14ac:dyDescent="0.2">
      <c r="A321" s="18">
        <v>20</v>
      </c>
      <c r="B321" s="18">
        <v>7</v>
      </c>
      <c r="C321" s="18" t="s">
        <v>40</v>
      </c>
      <c r="D321" s="18" t="s">
        <v>33</v>
      </c>
      <c r="E321" s="19">
        <v>44826</v>
      </c>
      <c r="F321" s="18">
        <v>0.5</v>
      </c>
      <c r="G321" s="18">
        <v>1.25</v>
      </c>
      <c r="H321" s="18">
        <v>20564</v>
      </c>
      <c r="I321" s="18">
        <v>5200</v>
      </c>
      <c r="J321">
        <v>20</v>
      </c>
      <c r="K321" s="18">
        <v>20</v>
      </c>
      <c r="L321">
        <v>11.664</v>
      </c>
      <c r="M321" s="18">
        <v>11.664</v>
      </c>
      <c r="N321" s="18"/>
      <c r="O321" s="18" t="s">
        <v>173</v>
      </c>
      <c r="P321" s="20">
        <v>0.61157407407407405</v>
      </c>
      <c r="Q321" s="18">
        <v>1021</v>
      </c>
      <c r="R321" s="18">
        <v>58</v>
      </c>
    </row>
    <row r="322" spans="1:18" x14ac:dyDescent="0.2">
      <c r="A322" s="18">
        <v>21</v>
      </c>
      <c r="B322" s="18">
        <v>7</v>
      </c>
      <c r="C322" s="18" t="s">
        <v>40</v>
      </c>
      <c r="D322" s="18" t="s">
        <v>33</v>
      </c>
      <c r="E322" s="19">
        <v>44826</v>
      </c>
      <c r="F322" s="18">
        <v>0.5</v>
      </c>
      <c r="G322" s="18">
        <v>1.25</v>
      </c>
      <c r="H322" s="18">
        <v>20611</v>
      </c>
      <c r="I322" s="18">
        <v>5190</v>
      </c>
      <c r="J322">
        <v>20</v>
      </c>
      <c r="K322" s="18">
        <v>20</v>
      </c>
      <c r="L322">
        <v>11.664</v>
      </c>
      <c r="M322" s="18">
        <v>11.664</v>
      </c>
      <c r="N322" s="18"/>
      <c r="O322" s="18" t="s">
        <v>173</v>
      </c>
      <c r="P322" s="20">
        <v>0.61579861111111112</v>
      </c>
      <c r="Q322" s="18">
        <v>1021</v>
      </c>
      <c r="R322" s="18">
        <v>58</v>
      </c>
    </row>
    <row r="323" spans="1:18" x14ac:dyDescent="0.2">
      <c r="A323" s="18">
        <v>22</v>
      </c>
      <c r="B323" s="18">
        <v>8</v>
      </c>
      <c r="C323" s="18" t="s">
        <v>41</v>
      </c>
      <c r="D323" s="18" t="s">
        <v>33</v>
      </c>
      <c r="E323" s="19">
        <v>44826</v>
      </c>
      <c r="F323" s="18">
        <v>0.5</v>
      </c>
      <c r="G323" s="18">
        <v>1.25</v>
      </c>
      <c r="H323" s="18">
        <v>39396</v>
      </c>
      <c r="I323" s="18">
        <v>10178</v>
      </c>
      <c r="J323">
        <v>40</v>
      </c>
      <c r="K323" s="18">
        <v>40</v>
      </c>
      <c r="L323">
        <v>23.327999999999999</v>
      </c>
      <c r="M323" s="18">
        <v>23.327999999999999</v>
      </c>
      <c r="N323" s="18"/>
      <c r="O323" s="18" t="s">
        <v>173</v>
      </c>
      <c r="P323" s="20">
        <v>0.62634259259259262</v>
      </c>
      <c r="Q323" s="18">
        <v>1021</v>
      </c>
      <c r="R323" s="18">
        <v>58</v>
      </c>
    </row>
    <row r="324" spans="1:18" x14ac:dyDescent="0.2">
      <c r="A324" s="18">
        <v>23</v>
      </c>
      <c r="B324" s="18">
        <v>8</v>
      </c>
      <c r="C324" s="18" t="s">
        <v>41</v>
      </c>
      <c r="D324" s="18" t="s">
        <v>33</v>
      </c>
      <c r="E324" s="19">
        <v>44826</v>
      </c>
      <c r="F324" s="18">
        <v>0.5</v>
      </c>
      <c r="G324" s="18">
        <v>1.25</v>
      </c>
      <c r="H324" s="18">
        <v>39442</v>
      </c>
      <c r="I324" s="18">
        <v>10117</v>
      </c>
      <c r="J324">
        <v>40</v>
      </c>
      <c r="K324" s="18">
        <v>40</v>
      </c>
      <c r="L324">
        <v>23.327999999999999</v>
      </c>
      <c r="M324" s="18">
        <v>23.327999999999999</v>
      </c>
      <c r="N324" s="18"/>
      <c r="O324" s="18" t="s">
        <v>173</v>
      </c>
      <c r="P324" s="20">
        <v>0.63085648148148155</v>
      </c>
      <c r="Q324" s="18">
        <v>1021</v>
      </c>
      <c r="R324" s="18">
        <v>58</v>
      </c>
    </row>
    <row r="325" spans="1:18" x14ac:dyDescent="0.2">
      <c r="A325" s="18">
        <v>24</v>
      </c>
      <c r="B325" s="18">
        <v>8</v>
      </c>
      <c r="C325" s="18" t="s">
        <v>41</v>
      </c>
      <c r="D325" s="18" t="s">
        <v>33</v>
      </c>
      <c r="E325" s="19">
        <v>44826</v>
      </c>
      <c r="F325" s="18">
        <v>0.5</v>
      </c>
      <c r="G325" s="18">
        <v>1.25</v>
      </c>
      <c r="H325" s="18">
        <v>39720</v>
      </c>
      <c r="I325" s="18">
        <v>10173</v>
      </c>
      <c r="J325">
        <v>40</v>
      </c>
      <c r="K325" s="18">
        <v>40</v>
      </c>
      <c r="L325">
        <v>23.327999999999999</v>
      </c>
      <c r="M325" s="18">
        <v>23.327999999999999</v>
      </c>
      <c r="N325" s="18"/>
      <c r="O325" s="18" t="s">
        <v>173</v>
      </c>
      <c r="P325" s="20">
        <v>0.63571759259259253</v>
      </c>
      <c r="Q325" s="18">
        <v>1021</v>
      </c>
      <c r="R325" s="18">
        <v>58</v>
      </c>
    </row>
    <row r="326" spans="1:18" x14ac:dyDescent="0.2">
      <c r="A326" s="18">
        <v>25</v>
      </c>
      <c r="B326" s="18">
        <v>9</v>
      </c>
      <c r="C326" s="18" t="s">
        <v>42</v>
      </c>
      <c r="D326" s="18" t="s">
        <v>33</v>
      </c>
      <c r="E326" s="19">
        <v>44826</v>
      </c>
      <c r="F326" s="18">
        <v>0.5</v>
      </c>
      <c r="G326" s="18">
        <v>1.25</v>
      </c>
      <c r="H326" s="18">
        <v>192542</v>
      </c>
      <c r="I326" s="18">
        <v>35634</v>
      </c>
      <c r="J326">
        <v>200</v>
      </c>
      <c r="K326" s="18">
        <v>200</v>
      </c>
      <c r="L326">
        <v>116.624</v>
      </c>
      <c r="M326" s="18">
        <v>116.624</v>
      </c>
      <c r="N326" s="18"/>
      <c r="O326" s="18" t="s">
        <v>173</v>
      </c>
      <c r="P326" s="20">
        <v>0.64684027777777775</v>
      </c>
      <c r="Q326" s="18">
        <v>1021</v>
      </c>
      <c r="R326" s="18">
        <v>58</v>
      </c>
    </row>
    <row r="327" spans="1:18" x14ac:dyDescent="0.2">
      <c r="A327" s="18">
        <v>26</v>
      </c>
      <c r="B327" s="18">
        <v>9</v>
      </c>
      <c r="C327" s="18" t="s">
        <v>42</v>
      </c>
      <c r="D327" s="18" t="s">
        <v>33</v>
      </c>
      <c r="E327" s="19">
        <v>44826</v>
      </c>
      <c r="F327" s="18">
        <v>0.5</v>
      </c>
      <c r="G327" s="18">
        <v>1.25</v>
      </c>
      <c r="H327" s="18">
        <v>196214</v>
      </c>
      <c r="I327" s="18">
        <v>34257</v>
      </c>
      <c r="J327">
        <v>200</v>
      </c>
      <c r="K327" s="18">
        <v>200</v>
      </c>
      <c r="L327">
        <v>116.624</v>
      </c>
      <c r="M327" s="18">
        <v>116.624</v>
      </c>
      <c r="N327" s="18"/>
      <c r="O327" s="18" t="s">
        <v>173</v>
      </c>
      <c r="P327" s="20">
        <v>0.65081018518518519</v>
      </c>
      <c r="Q327" s="18">
        <v>1021</v>
      </c>
      <c r="R327" s="18">
        <v>58</v>
      </c>
    </row>
    <row r="328" spans="1:18" x14ac:dyDescent="0.2">
      <c r="A328" s="18">
        <v>27</v>
      </c>
      <c r="B328" s="18">
        <v>9</v>
      </c>
      <c r="C328" s="18" t="s">
        <v>42</v>
      </c>
      <c r="D328" s="18" t="s">
        <v>33</v>
      </c>
      <c r="E328" s="19">
        <v>44826</v>
      </c>
      <c r="F328" s="18">
        <v>0.5</v>
      </c>
      <c r="G328" s="18">
        <v>1.25</v>
      </c>
      <c r="H328" s="18">
        <v>196687</v>
      </c>
      <c r="I328" s="18">
        <v>34346</v>
      </c>
      <c r="J328">
        <v>200</v>
      </c>
      <c r="K328" s="18">
        <v>200</v>
      </c>
      <c r="L328">
        <v>116.624</v>
      </c>
      <c r="M328" s="18">
        <v>116.624</v>
      </c>
      <c r="N328" s="18"/>
      <c r="O328" s="18" t="s">
        <v>173</v>
      </c>
      <c r="P328" s="20">
        <v>0.65525462962962966</v>
      </c>
      <c r="Q328" s="18">
        <v>1021</v>
      </c>
      <c r="R328" s="18">
        <v>58</v>
      </c>
    </row>
    <row r="329" spans="1:18" x14ac:dyDescent="0.2">
      <c r="A329" s="18">
        <v>28</v>
      </c>
      <c r="B329" s="18">
        <v>10</v>
      </c>
      <c r="C329" s="18" t="s">
        <v>32</v>
      </c>
      <c r="D329" s="18" t="s">
        <v>33</v>
      </c>
      <c r="E329" s="19">
        <v>44826</v>
      </c>
      <c r="F329" s="18">
        <v>0.5</v>
      </c>
      <c r="G329" s="18">
        <v>1.25</v>
      </c>
      <c r="H329" s="18">
        <v>3602</v>
      </c>
      <c r="I329" s="18">
        <v>511</v>
      </c>
      <c r="J329">
        <v>4.4320000000000004</v>
      </c>
      <c r="K329" s="18">
        <v>4.4320000000000004</v>
      </c>
      <c r="L329">
        <v>1.494</v>
      </c>
      <c r="M329" s="18">
        <v>1.494</v>
      </c>
      <c r="N329" s="18" t="s">
        <v>46</v>
      </c>
      <c r="O329" s="18" t="s">
        <v>48</v>
      </c>
      <c r="P329" s="18" t="s">
        <v>173</v>
      </c>
      <c r="Q329" s="20">
        <v>0.66339120370370364</v>
      </c>
      <c r="R329" s="18">
        <v>204</v>
      </c>
    </row>
    <row r="330" spans="1:18" x14ac:dyDescent="0.2">
      <c r="A330" s="18">
        <v>29</v>
      </c>
      <c r="B330" s="18">
        <v>10</v>
      </c>
      <c r="C330" s="18" t="s">
        <v>32</v>
      </c>
      <c r="D330" s="18" t="s">
        <v>33</v>
      </c>
      <c r="E330" s="19">
        <v>44826</v>
      </c>
      <c r="F330" s="18">
        <v>0.5</v>
      </c>
      <c r="G330" s="18">
        <v>1.25</v>
      </c>
      <c r="H330" s="18">
        <v>4382</v>
      </c>
      <c r="I330" s="18">
        <v>846</v>
      </c>
      <c r="J330">
        <v>5.4370000000000003</v>
      </c>
      <c r="K330" s="18">
        <v>5.4370000000000003</v>
      </c>
      <c r="L330">
        <v>2.4569999999999999</v>
      </c>
      <c r="M330" s="18">
        <v>2.4569999999999999</v>
      </c>
      <c r="N330" s="18" t="s">
        <v>46</v>
      </c>
      <c r="O330" s="18" t="s">
        <v>48</v>
      </c>
      <c r="P330" s="18" t="s">
        <v>173</v>
      </c>
      <c r="Q330" s="20">
        <v>0.66623842592592586</v>
      </c>
      <c r="R330" s="18">
        <v>204</v>
      </c>
    </row>
    <row r="331" spans="1:18" x14ac:dyDescent="0.2">
      <c r="A331" s="18">
        <v>30</v>
      </c>
      <c r="B331" s="18">
        <v>10</v>
      </c>
      <c r="C331" s="18" t="s">
        <v>32</v>
      </c>
      <c r="D331" s="18" t="s">
        <v>33</v>
      </c>
      <c r="E331" s="19">
        <v>44826</v>
      </c>
      <c r="F331" s="18">
        <v>0.5</v>
      </c>
      <c r="G331" s="18">
        <v>1.25</v>
      </c>
      <c r="H331" s="18">
        <v>5112</v>
      </c>
      <c r="I331" s="18">
        <v>1064</v>
      </c>
      <c r="J331">
        <v>6.3780000000000001</v>
      </c>
      <c r="K331" s="18">
        <v>6.3780000000000001</v>
      </c>
      <c r="L331">
        <v>3.0819999999999999</v>
      </c>
      <c r="M331" s="18">
        <v>3.0819999999999999</v>
      </c>
      <c r="N331" s="18" t="s">
        <v>48</v>
      </c>
      <c r="O331" s="18" t="s">
        <v>173</v>
      </c>
      <c r="P331" s="20">
        <v>0.66953703703703704</v>
      </c>
      <c r="Q331" s="18">
        <v>204</v>
      </c>
      <c r="R331" s="18">
        <v>12</v>
      </c>
    </row>
    <row r="332" spans="1:18" x14ac:dyDescent="0.2">
      <c r="A332" s="18">
        <v>31</v>
      </c>
      <c r="B332" s="18">
        <v>11</v>
      </c>
      <c r="C332" s="18" t="s">
        <v>32</v>
      </c>
      <c r="D332" s="18" t="s">
        <v>33</v>
      </c>
      <c r="E332" s="19">
        <v>44826</v>
      </c>
      <c r="F332" s="18">
        <v>0.5</v>
      </c>
      <c r="G332" s="18">
        <v>1.25</v>
      </c>
      <c r="H332" s="18">
        <v>1093</v>
      </c>
      <c r="I332" s="18">
        <v>43</v>
      </c>
      <c r="J332">
        <v>1.202</v>
      </c>
      <c r="K332" s="18">
        <v>1.202</v>
      </c>
      <c r="L332">
        <v>0.153</v>
      </c>
      <c r="M332" s="18">
        <v>0.153</v>
      </c>
      <c r="N332" s="18" t="s">
        <v>46</v>
      </c>
      <c r="O332" s="18" t="s">
        <v>48</v>
      </c>
      <c r="P332" s="18" t="s">
        <v>173</v>
      </c>
      <c r="Q332" s="20">
        <v>0.67708333333333337</v>
      </c>
      <c r="R332" s="18">
        <v>204</v>
      </c>
    </row>
    <row r="333" spans="1:18" x14ac:dyDescent="0.2">
      <c r="A333" s="18">
        <v>32</v>
      </c>
      <c r="B333" s="18">
        <v>11</v>
      </c>
      <c r="C333" s="18" t="s">
        <v>32</v>
      </c>
      <c r="D333" s="18" t="s">
        <v>33</v>
      </c>
      <c r="E333" s="19">
        <v>44826</v>
      </c>
      <c r="F333" s="18">
        <v>0.5</v>
      </c>
      <c r="G333" s="18">
        <v>1.25</v>
      </c>
      <c r="H333" s="18">
        <v>1064</v>
      </c>
      <c r="I333" s="18">
        <v>78</v>
      </c>
      <c r="J333">
        <v>1.1639999999999999</v>
      </c>
      <c r="K333" s="18">
        <v>1.1639999999999999</v>
      </c>
      <c r="L333">
        <v>0.252</v>
      </c>
      <c r="M333" s="18">
        <v>0.252</v>
      </c>
      <c r="N333" s="18" t="s">
        <v>46</v>
      </c>
      <c r="O333" s="18" t="s">
        <v>48</v>
      </c>
      <c r="P333" s="18" t="s">
        <v>173</v>
      </c>
      <c r="Q333" s="20">
        <v>0.6799884259259259</v>
      </c>
      <c r="R333" s="18">
        <v>204</v>
      </c>
    </row>
    <row r="334" spans="1:18" x14ac:dyDescent="0.2">
      <c r="A334" s="18">
        <v>33</v>
      </c>
      <c r="B334" s="18">
        <v>11</v>
      </c>
      <c r="C334" s="18" t="s">
        <v>32</v>
      </c>
      <c r="D334" s="18" t="s">
        <v>33</v>
      </c>
      <c r="E334" s="19">
        <v>44826</v>
      </c>
      <c r="F334" s="18">
        <v>0.5</v>
      </c>
      <c r="G334" s="18">
        <v>1.25</v>
      </c>
      <c r="H334" s="18">
        <v>1005</v>
      </c>
      <c r="I334" s="18">
        <v>27</v>
      </c>
      <c r="J334">
        <v>1.089</v>
      </c>
      <c r="K334" s="18">
        <v>1.089</v>
      </c>
      <c r="L334">
        <v>0.109</v>
      </c>
      <c r="M334" s="18">
        <v>0.109</v>
      </c>
      <c r="N334" s="18" t="s">
        <v>46</v>
      </c>
      <c r="O334" s="18" t="s">
        <v>48</v>
      </c>
      <c r="P334" s="18" t="s">
        <v>173</v>
      </c>
      <c r="Q334" s="20">
        <v>0.68325231481481474</v>
      </c>
      <c r="R334" s="18">
        <v>204</v>
      </c>
    </row>
    <row r="335" spans="1:18" x14ac:dyDescent="0.2">
      <c r="A335" s="18">
        <v>34</v>
      </c>
      <c r="B335" s="18">
        <v>12</v>
      </c>
      <c r="C335" s="18" t="s">
        <v>32</v>
      </c>
      <c r="D335" s="18" t="s">
        <v>33</v>
      </c>
      <c r="E335" s="19">
        <v>44826</v>
      </c>
      <c r="F335" s="18">
        <v>0.5</v>
      </c>
      <c r="G335" s="18">
        <v>1.25</v>
      </c>
      <c r="H335" s="18">
        <v>915</v>
      </c>
      <c r="I335" s="18">
        <v>45</v>
      </c>
      <c r="J335">
        <v>0.97399999999999998</v>
      </c>
      <c r="K335" s="18">
        <v>0.97399999999999998</v>
      </c>
      <c r="L335">
        <v>0.16</v>
      </c>
      <c r="M335" s="18">
        <v>0.16</v>
      </c>
      <c r="N335" s="18" t="s">
        <v>46</v>
      </c>
      <c r="O335" s="18" t="s">
        <v>48</v>
      </c>
      <c r="P335" s="18" t="s">
        <v>173</v>
      </c>
      <c r="Q335" s="20">
        <v>0.69086805555555564</v>
      </c>
      <c r="R335" s="18">
        <v>204</v>
      </c>
    </row>
    <row r="336" spans="1:18" x14ac:dyDescent="0.2">
      <c r="A336" s="18">
        <v>35</v>
      </c>
      <c r="B336" s="18">
        <v>12</v>
      </c>
      <c r="C336" s="18" t="s">
        <v>32</v>
      </c>
      <c r="D336" s="18" t="s">
        <v>33</v>
      </c>
      <c r="E336" s="19">
        <v>44826</v>
      </c>
      <c r="F336" s="18">
        <v>0.5</v>
      </c>
      <c r="G336" s="18">
        <v>1.25</v>
      </c>
      <c r="H336" s="18">
        <v>917</v>
      </c>
      <c r="I336" s="18">
        <v>57</v>
      </c>
      <c r="J336">
        <v>0.97499999999999998</v>
      </c>
      <c r="K336" s="18">
        <v>0.97499999999999998</v>
      </c>
      <c r="L336">
        <v>0.19400000000000001</v>
      </c>
      <c r="M336" s="18">
        <v>0.19400000000000001</v>
      </c>
      <c r="N336" s="18" t="s">
        <v>46</v>
      </c>
      <c r="O336" s="18" t="s">
        <v>48</v>
      </c>
      <c r="P336" s="18" t="s">
        <v>173</v>
      </c>
      <c r="Q336" s="20">
        <v>0.69371527777777775</v>
      </c>
      <c r="R336" s="18">
        <v>204</v>
      </c>
    </row>
    <row r="337" spans="1:18" x14ac:dyDescent="0.2">
      <c r="A337" s="18">
        <v>36</v>
      </c>
      <c r="B337" s="18">
        <v>12</v>
      </c>
      <c r="C337" s="18" t="s">
        <v>32</v>
      </c>
      <c r="D337" s="18" t="s">
        <v>33</v>
      </c>
      <c r="E337" s="19">
        <v>44826</v>
      </c>
      <c r="F337" s="18">
        <v>0.5</v>
      </c>
      <c r="G337" s="18">
        <v>1.25</v>
      </c>
      <c r="H337" s="18">
        <v>944</v>
      </c>
      <c r="I337" s="18">
        <v>106</v>
      </c>
      <c r="J337">
        <v>1.01</v>
      </c>
      <c r="K337" s="18">
        <v>1.01</v>
      </c>
      <c r="L337">
        <v>0.33400000000000002</v>
      </c>
      <c r="M337" s="18">
        <v>0.33400000000000002</v>
      </c>
      <c r="N337" s="18" t="s">
        <v>46</v>
      </c>
      <c r="O337" s="18" t="s">
        <v>48</v>
      </c>
      <c r="P337" s="18" t="s">
        <v>173</v>
      </c>
      <c r="Q337" s="20">
        <v>0.69703703703703701</v>
      </c>
      <c r="R337" s="18">
        <v>204</v>
      </c>
    </row>
    <row r="338" spans="1:18" x14ac:dyDescent="0.2">
      <c r="A338" s="18">
        <v>37</v>
      </c>
      <c r="B338" s="18">
        <v>13</v>
      </c>
      <c r="C338" s="18" t="s">
        <v>174</v>
      </c>
      <c r="D338" s="18" t="s">
        <v>33</v>
      </c>
      <c r="E338" s="19">
        <v>44826</v>
      </c>
      <c r="F338" s="18">
        <v>0.5</v>
      </c>
      <c r="G338" s="18">
        <v>1.25</v>
      </c>
      <c r="H338" s="18">
        <v>16186</v>
      </c>
      <c r="I338" s="18">
        <v>1176</v>
      </c>
      <c r="J338">
        <v>20.637</v>
      </c>
      <c r="K338" s="18">
        <f>0.001*H338-1.0054</f>
        <v>15.1806</v>
      </c>
      <c r="L338">
        <v>3.403</v>
      </c>
      <c r="M338" s="18">
        <f>0.0022*I338-0.1727</f>
        <v>2.4145000000000003</v>
      </c>
      <c r="N338" s="18"/>
      <c r="O338" s="18" t="s">
        <v>173</v>
      </c>
      <c r="P338" s="20">
        <v>0.70483796296296297</v>
      </c>
      <c r="Q338" s="18">
        <v>204</v>
      </c>
      <c r="R338" s="18">
        <v>12</v>
      </c>
    </row>
    <row r="339" spans="1:18" x14ac:dyDescent="0.2">
      <c r="A339" s="18">
        <v>38</v>
      </c>
      <c r="B339" s="18">
        <v>13</v>
      </c>
      <c r="C339" s="18" t="s">
        <v>174</v>
      </c>
      <c r="D339" s="18" t="s">
        <v>33</v>
      </c>
      <c r="E339" s="19">
        <v>44826</v>
      </c>
      <c r="F339" s="18">
        <v>0.5</v>
      </c>
      <c r="G339" s="18">
        <v>1.25</v>
      </c>
      <c r="H339" s="18">
        <v>16523</v>
      </c>
      <c r="I339" s="18">
        <v>1211</v>
      </c>
      <c r="J339">
        <v>21.07</v>
      </c>
      <c r="K339" s="18">
        <f t="shared" ref="K339:K354" si="16">0.001*H339-1.0054</f>
        <v>15.5176</v>
      </c>
      <c r="L339">
        <v>3.5030000000000001</v>
      </c>
      <c r="M339" s="18">
        <f t="shared" ref="M339:M355" si="17">0.0022*I339-0.1727</f>
        <v>2.4915000000000003</v>
      </c>
      <c r="N339" s="18"/>
      <c r="O339" s="18" t="s">
        <v>173</v>
      </c>
      <c r="P339" s="20">
        <v>0.70781250000000007</v>
      </c>
      <c r="Q339" s="18">
        <v>204</v>
      </c>
      <c r="R339" s="18">
        <v>12</v>
      </c>
    </row>
    <row r="340" spans="1:18" x14ac:dyDescent="0.2">
      <c r="A340" s="18">
        <v>39</v>
      </c>
      <c r="B340" s="18">
        <v>13</v>
      </c>
      <c r="C340" s="18" t="s">
        <v>174</v>
      </c>
      <c r="D340" s="18" t="s">
        <v>33</v>
      </c>
      <c r="E340" s="19">
        <v>44826</v>
      </c>
      <c r="F340" s="18">
        <v>0.5</v>
      </c>
      <c r="G340" s="18">
        <v>1.25</v>
      </c>
      <c r="H340" s="18">
        <v>16620</v>
      </c>
      <c r="I340" s="18">
        <v>1190</v>
      </c>
      <c r="J340">
        <v>21.195</v>
      </c>
      <c r="K340" s="18">
        <f t="shared" si="16"/>
        <v>15.614600000000001</v>
      </c>
      <c r="L340">
        <v>3.4420000000000002</v>
      </c>
      <c r="M340" s="18">
        <f t="shared" si="17"/>
        <v>2.4453000000000005</v>
      </c>
      <c r="N340" s="18"/>
      <c r="O340" s="18" t="s">
        <v>173</v>
      </c>
      <c r="P340" s="20">
        <v>0.71116898148148155</v>
      </c>
      <c r="Q340" s="18">
        <v>204</v>
      </c>
      <c r="R340" s="18">
        <v>12</v>
      </c>
    </row>
    <row r="341" spans="1:18" x14ac:dyDescent="0.2">
      <c r="A341" s="18">
        <v>40</v>
      </c>
      <c r="B341" s="18">
        <v>14</v>
      </c>
      <c r="C341" s="18" t="s">
        <v>175</v>
      </c>
      <c r="D341" s="18" t="s">
        <v>33</v>
      </c>
      <c r="E341" s="19">
        <v>44826</v>
      </c>
      <c r="F341" s="18">
        <v>0.5</v>
      </c>
      <c r="G341" s="18">
        <v>1.25</v>
      </c>
      <c r="H341" s="18">
        <v>18787</v>
      </c>
      <c r="I341" s="18">
        <v>1472</v>
      </c>
      <c r="J341">
        <v>23.986000000000001</v>
      </c>
      <c r="K341" s="18">
        <f t="shared" si="16"/>
        <v>17.781599999999997</v>
      </c>
      <c r="L341">
        <v>4.2530000000000001</v>
      </c>
      <c r="M341" s="18">
        <f t="shared" si="17"/>
        <v>3.0657000000000005</v>
      </c>
      <c r="N341" s="18"/>
      <c r="O341" s="18" t="s">
        <v>173</v>
      </c>
      <c r="P341" s="20">
        <v>0.71912037037037047</v>
      </c>
      <c r="Q341" s="18">
        <v>204</v>
      </c>
      <c r="R341" s="18">
        <v>12</v>
      </c>
    </row>
    <row r="342" spans="1:18" x14ac:dyDescent="0.2">
      <c r="A342" s="18">
        <v>41</v>
      </c>
      <c r="B342" s="18">
        <v>14</v>
      </c>
      <c r="C342" s="18" t="s">
        <v>175</v>
      </c>
      <c r="D342" s="18" t="s">
        <v>33</v>
      </c>
      <c r="E342" s="19">
        <v>44826</v>
      </c>
      <c r="F342" s="18">
        <v>0.5</v>
      </c>
      <c r="G342" s="18">
        <v>1.25</v>
      </c>
      <c r="H342" s="18">
        <v>19210</v>
      </c>
      <c r="I342" s="18">
        <v>1527</v>
      </c>
      <c r="J342">
        <v>24.53</v>
      </c>
      <c r="K342" s="18">
        <f t="shared" si="16"/>
        <v>18.204599999999999</v>
      </c>
      <c r="L342">
        <v>4.4089999999999998</v>
      </c>
      <c r="M342" s="18">
        <f t="shared" si="17"/>
        <v>3.1867000000000005</v>
      </c>
      <c r="N342" s="18"/>
      <c r="O342" s="18" t="s">
        <v>173</v>
      </c>
      <c r="P342" s="20">
        <v>0.72217592592592583</v>
      </c>
      <c r="Q342" s="18">
        <v>204</v>
      </c>
      <c r="R342" s="18">
        <v>12</v>
      </c>
    </row>
    <row r="343" spans="1:18" x14ac:dyDescent="0.2">
      <c r="A343" s="18">
        <v>42</v>
      </c>
      <c r="B343" s="18">
        <v>14</v>
      </c>
      <c r="C343" s="18" t="s">
        <v>175</v>
      </c>
      <c r="D343" s="18" t="s">
        <v>33</v>
      </c>
      <c r="E343" s="19">
        <v>44826</v>
      </c>
      <c r="F343" s="18">
        <v>0.5</v>
      </c>
      <c r="G343" s="18">
        <v>1.25</v>
      </c>
      <c r="H343" s="18">
        <v>19171</v>
      </c>
      <c r="I343" s="18">
        <v>1465</v>
      </c>
      <c r="J343">
        <v>24.48</v>
      </c>
      <c r="K343" s="18">
        <f t="shared" si="16"/>
        <v>18.165599999999998</v>
      </c>
      <c r="L343">
        <v>4.2309999999999999</v>
      </c>
      <c r="M343" s="18">
        <f t="shared" si="17"/>
        <v>3.0503000000000005</v>
      </c>
      <c r="N343" s="18"/>
      <c r="O343" s="18" t="s">
        <v>173</v>
      </c>
      <c r="P343" s="20">
        <v>0.72562499999999996</v>
      </c>
      <c r="Q343" s="18">
        <v>204</v>
      </c>
      <c r="R343" s="18">
        <v>12</v>
      </c>
    </row>
    <row r="344" spans="1:18" x14ac:dyDescent="0.2">
      <c r="A344" s="18">
        <v>43</v>
      </c>
      <c r="B344" s="18">
        <v>15</v>
      </c>
      <c r="C344" s="18" t="s">
        <v>176</v>
      </c>
      <c r="D344" s="18" t="s">
        <v>33</v>
      </c>
      <c r="E344" s="19">
        <v>44826</v>
      </c>
      <c r="F344" s="18">
        <v>0.5</v>
      </c>
      <c r="G344" s="18">
        <v>1.25</v>
      </c>
      <c r="H344" s="18">
        <v>123626</v>
      </c>
      <c r="I344" s="18">
        <v>564</v>
      </c>
      <c r="J344">
        <v>158.98099999999999</v>
      </c>
      <c r="K344" s="18">
        <f t="shared" si="16"/>
        <v>122.62060000000001</v>
      </c>
      <c r="L344">
        <v>1.647</v>
      </c>
      <c r="M344" s="18">
        <f t="shared" si="17"/>
        <v>1.0681</v>
      </c>
      <c r="N344" s="18" t="s">
        <v>48</v>
      </c>
      <c r="O344" s="18" t="s">
        <v>173</v>
      </c>
      <c r="P344" s="20">
        <v>0.73335648148148147</v>
      </c>
      <c r="Q344" s="18">
        <v>204</v>
      </c>
      <c r="R344" s="18">
        <v>12</v>
      </c>
    </row>
    <row r="345" spans="1:18" x14ac:dyDescent="0.2">
      <c r="A345" s="18">
        <v>44</v>
      </c>
      <c r="B345" s="18">
        <v>15</v>
      </c>
      <c r="C345" s="18" t="s">
        <v>176</v>
      </c>
      <c r="D345" s="18" t="s">
        <v>33</v>
      </c>
      <c r="E345" s="19">
        <v>44826</v>
      </c>
      <c r="F345" s="18">
        <v>0.5</v>
      </c>
      <c r="G345" s="18">
        <v>1.25</v>
      </c>
      <c r="H345" s="18">
        <v>130022</v>
      </c>
      <c r="I345" s="18">
        <v>629</v>
      </c>
      <c r="J345">
        <v>167.21600000000001</v>
      </c>
      <c r="K345" s="18">
        <f t="shared" si="16"/>
        <v>129.01659999999998</v>
      </c>
      <c r="L345">
        <v>1.833</v>
      </c>
      <c r="M345" s="18">
        <f t="shared" si="17"/>
        <v>1.2111000000000001</v>
      </c>
      <c r="N345" s="18" t="s">
        <v>48</v>
      </c>
      <c r="O345" s="18" t="s">
        <v>173</v>
      </c>
      <c r="P345" s="20">
        <v>0.73621527777777773</v>
      </c>
      <c r="Q345" s="18">
        <v>204</v>
      </c>
      <c r="R345" s="18">
        <v>12</v>
      </c>
    </row>
    <row r="346" spans="1:18" x14ac:dyDescent="0.2">
      <c r="A346" s="18">
        <v>45</v>
      </c>
      <c r="B346" s="18">
        <v>15</v>
      </c>
      <c r="C346" s="18" t="s">
        <v>176</v>
      </c>
      <c r="D346" s="18" t="s">
        <v>33</v>
      </c>
      <c r="E346" s="19">
        <v>44826</v>
      </c>
      <c r="F346" s="18">
        <v>0.5</v>
      </c>
      <c r="G346" s="18">
        <v>1.25</v>
      </c>
      <c r="H346" s="18">
        <v>131537</v>
      </c>
      <c r="I346" s="18">
        <v>581</v>
      </c>
      <c r="J346">
        <v>169.166</v>
      </c>
      <c r="K346" s="18">
        <f t="shared" si="16"/>
        <v>130.5316</v>
      </c>
      <c r="L346">
        <v>1.6970000000000001</v>
      </c>
      <c r="M346" s="18">
        <f t="shared" si="17"/>
        <v>1.1054999999999999</v>
      </c>
      <c r="N346" s="18" t="s">
        <v>48</v>
      </c>
      <c r="O346" s="18" t="s">
        <v>173</v>
      </c>
      <c r="P346" s="20">
        <v>0.73951388888888892</v>
      </c>
      <c r="Q346" s="18">
        <v>204</v>
      </c>
      <c r="R346" s="18">
        <v>12</v>
      </c>
    </row>
    <row r="347" spans="1:18" x14ac:dyDescent="0.2">
      <c r="A347" s="18">
        <v>46</v>
      </c>
      <c r="B347" s="18">
        <v>16</v>
      </c>
      <c r="C347" s="18" t="s">
        <v>177</v>
      </c>
      <c r="D347" s="18" t="s">
        <v>33</v>
      </c>
      <c r="E347" s="19">
        <v>44826</v>
      </c>
      <c r="F347" s="18">
        <v>0.5</v>
      </c>
      <c r="G347" s="18">
        <v>1.25</v>
      </c>
      <c r="H347" s="18">
        <v>10743</v>
      </c>
      <c r="I347" s="18">
        <v>1295</v>
      </c>
      <c r="J347">
        <v>13.628</v>
      </c>
      <c r="K347" s="18">
        <f t="shared" si="16"/>
        <v>9.7376000000000005</v>
      </c>
      <c r="L347">
        <v>3.7440000000000002</v>
      </c>
      <c r="M347" s="18">
        <f t="shared" si="17"/>
        <v>2.6763000000000003</v>
      </c>
      <c r="N347" s="18"/>
      <c r="O347" s="18" t="s">
        <v>173</v>
      </c>
      <c r="P347" s="20">
        <v>0.74719907407407404</v>
      </c>
      <c r="Q347" s="18">
        <v>204</v>
      </c>
      <c r="R347" s="18">
        <v>12</v>
      </c>
    </row>
    <row r="348" spans="1:18" x14ac:dyDescent="0.2">
      <c r="A348" s="18">
        <v>47</v>
      </c>
      <c r="B348" s="18">
        <v>16</v>
      </c>
      <c r="C348" s="18" t="s">
        <v>177</v>
      </c>
      <c r="D348" s="18" t="s">
        <v>33</v>
      </c>
      <c r="E348" s="19">
        <v>44826</v>
      </c>
      <c r="F348" s="18">
        <v>0.5</v>
      </c>
      <c r="G348" s="18">
        <v>1.25</v>
      </c>
      <c r="H348" s="18">
        <v>11277</v>
      </c>
      <c r="I348" s="18">
        <v>1335</v>
      </c>
      <c r="J348">
        <v>14.316000000000001</v>
      </c>
      <c r="K348" s="18">
        <f t="shared" si="16"/>
        <v>10.271600000000001</v>
      </c>
      <c r="L348">
        <v>3.859</v>
      </c>
      <c r="M348" s="18">
        <f t="shared" si="17"/>
        <v>2.7643000000000004</v>
      </c>
      <c r="N348" s="18"/>
      <c r="O348" s="18" t="s">
        <v>173</v>
      </c>
      <c r="P348" s="20">
        <v>0.75016203703703699</v>
      </c>
      <c r="Q348" s="18">
        <v>204</v>
      </c>
      <c r="R348" s="18">
        <v>12</v>
      </c>
    </row>
    <row r="349" spans="1:18" x14ac:dyDescent="0.2">
      <c r="A349" s="18">
        <v>48</v>
      </c>
      <c r="B349" s="18">
        <v>16</v>
      </c>
      <c r="C349" s="18" t="s">
        <v>177</v>
      </c>
      <c r="D349" s="18" t="s">
        <v>33</v>
      </c>
      <c r="E349" s="19">
        <v>44826</v>
      </c>
      <c r="F349" s="18">
        <v>0.5</v>
      </c>
      <c r="G349" s="18">
        <v>1.25</v>
      </c>
      <c r="H349" s="18">
        <v>11726</v>
      </c>
      <c r="I349" s="18">
        <v>1289</v>
      </c>
      <c r="J349">
        <v>14.894</v>
      </c>
      <c r="K349" s="18">
        <f t="shared" si="16"/>
        <v>10.720600000000001</v>
      </c>
      <c r="L349">
        <v>3.7280000000000002</v>
      </c>
      <c r="M349" s="18">
        <f t="shared" si="17"/>
        <v>2.6631000000000005</v>
      </c>
      <c r="N349" s="18"/>
      <c r="O349" s="18" t="s">
        <v>173</v>
      </c>
      <c r="P349" s="20">
        <v>0.75350694444444455</v>
      </c>
      <c r="Q349" s="18">
        <v>204</v>
      </c>
      <c r="R349" s="18">
        <v>12</v>
      </c>
    </row>
    <row r="350" spans="1:18" x14ac:dyDescent="0.2">
      <c r="A350" s="18">
        <v>49</v>
      </c>
      <c r="B350" s="18">
        <v>17</v>
      </c>
      <c r="C350" s="18" t="s">
        <v>178</v>
      </c>
      <c r="D350" s="18" t="s">
        <v>33</v>
      </c>
      <c r="E350" s="19">
        <v>44826</v>
      </c>
      <c r="F350" s="18">
        <v>0.5</v>
      </c>
      <c r="G350" s="18">
        <v>1.25</v>
      </c>
      <c r="H350" s="18">
        <v>11247</v>
      </c>
      <c r="I350" s="18">
        <v>1314</v>
      </c>
      <c r="J350">
        <v>14.276999999999999</v>
      </c>
      <c r="K350" s="18">
        <f t="shared" si="16"/>
        <v>10.2416</v>
      </c>
      <c r="L350">
        <v>3.7970000000000002</v>
      </c>
      <c r="M350" s="18">
        <f t="shared" si="17"/>
        <v>2.7181000000000002</v>
      </c>
      <c r="N350" s="18"/>
      <c r="O350" s="18" t="s">
        <v>173</v>
      </c>
      <c r="P350" s="20">
        <v>0.76135416666666667</v>
      </c>
      <c r="Q350" s="18">
        <v>204</v>
      </c>
      <c r="R350" s="18">
        <v>12</v>
      </c>
    </row>
    <row r="351" spans="1:18" x14ac:dyDescent="0.2">
      <c r="A351" s="18">
        <v>50</v>
      </c>
      <c r="B351" s="18">
        <v>17</v>
      </c>
      <c r="C351" s="18" t="s">
        <v>178</v>
      </c>
      <c r="D351" s="18" t="s">
        <v>33</v>
      </c>
      <c r="E351" s="19">
        <v>44826</v>
      </c>
      <c r="F351" s="18">
        <v>0.5</v>
      </c>
      <c r="G351" s="18">
        <v>1.25</v>
      </c>
      <c r="H351" s="18">
        <v>12103</v>
      </c>
      <c r="I351" s="18">
        <v>1392</v>
      </c>
      <c r="J351">
        <v>15.378</v>
      </c>
      <c r="K351" s="18">
        <f t="shared" si="16"/>
        <v>11.0976</v>
      </c>
      <c r="L351">
        <v>4.0209999999999999</v>
      </c>
      <c r="M351" s="18">
        <f t="shared" si="17"/>
        <v>2.8897000000000004</v>
      </c>
      <c r="N351" s="18"/>
      <c r="O351" s="18" t="s">
        <v>173</v>
      </c>
      <c r="P351" s="20">
        <v>0.76438657407407407</v>
      </c>
      <c r="Q351" s="18">
        <v>204</v>
      </c>
      <c r="R351" s="18">
        <v>12</v>
      </c>
    </row>
    <row r="352" spans="1:18" x14ac:dyDescent="0.2">
      <c r="A352" s="18">
        <v>51</v>
      </c>
      <c r="B352" s="18">
        <v>17</v>
      </c>
      <c r="C352" s="18" t="s">
        <v>178</v>
      </c>
      <c r="D352" s="18" t="s">
        <v>33</v>
      </c>
      <c r="E352" s="19">
        <v>44826</v>
      </c>
      <c r="F352" s="18">
        <v>0.5</v>
      </c>
      <c r="G352" s="18">
        <v>1.25</v>
      </c>
      <c r="H352" s="18">
        <v>12143</v>
      </c>
      <c r="I352" s="18">
        <v>1425</v>
      </c>
      <c r="J352">
        <v>15.43</v>
      </c>
      <c r="K352" s="18">
        <f t="shared" si="16"/>
        <v>11.137600000000001</v>
      </c>
      <c r="L352">
        <v>4.1180000000000003</v>
      </c>
      <c r="M352" s="18">
        <f t="shared" si="17"/>
        <v>2.9623000000000004</v>
      </c>
      <c r="N352" s="18"/>
      <c r="O352" s="18" t="s">
        <v>173</v>
      </c>
      <c r="P352" s="20">
        <v>0.76785879629629628</v>
      </c>
      <c r="Q352" s="18">
        <v>204</v>
      </c>
      <c r="R352" s="18">
        <v>12</v>
      </c>
    </row>
    <row r="353" spans="1:18" x14ac:dyDescent="0.2">
      <c r="A353" s="18">
        <v>52</v>
      </c>
      <c r="B353" s="18">
        <v>18</v>
      </c>
      <c r="C353" s="18" t="s">
        <v>179</v>
      </c>
      <c r="D353" s="18" t="s">
        <v>33</v>
      </c>
      <c r="E353" s="19">
        <v>44826</v>
      </c>
      <c r="F353" s="18">
        <v>0.5</v>
      </c>
      <c r="G353" s="18">
        <v>1.25</v>
      </c>
      <c r="H353" s="18">
        <v>10645</v>
      </c>
      <c r="I353" s="18">
        <v>1246</v>
      </c>
      <c r="J353">
        <v>13.502000000000001</v>
      </c>
      <c r="K353" s="18">
        <f t="shared" si="16"/>
        <v>9.6395999999999997</v>
      </c>
      <c r="L353">
        <v>3.6040000000000001</v>
      </c>
      <c r="M353" s="18">
        <f t="shared" si="17"/>
        <v>2.5685000000000002</v>
      </c>
      <c r="N353" s="18"/>
      <c r="O353" s="18" t="s">
        <v>173</v>
      </c>
      <c r="P353" s="20">
        <v>0.77575231481481488</v>
      </c>
      <c r="Q353" s="18">
        <v>204</v>
      </c>
      <c r="R353" s="18">
        <v>12</v>
      </c>
    </row>
    <row r="354" spans="1:18" x14ac:dyDescent="0.2">
      <c r="A354" s="18">
        <v>53</v>
      </c>
      <c r="B354" s="18">
        <v>18</v>
      </c>
      <c r="C354" s="18" t="s">
        <v>179</v>
      </c>
      <c r="D354" s="18" t="s">
        <v>33</v>
      </c>
      <c r="E354" s="19">
        <v>44826</v>
      </c>
      <c r="F354" s="18">
        <v>0.5</v>
      </c>
      <c r="G354" s="18">
        <v>1.25</v>
      </c>
      <c r="H354" s="18">
        <v>11164</v>
      </c>
      <c r="I354" s="18">
        <v>1261</v>
      </c>
      <c r="J354">
        <v>14.17</v>
      </c>
      <c r="K354" s="18">
        <f t="shared" si="16"/>
        <v>10.1586</v>
      </c>
      <c r="L354">
        <v>3.6459999999999999</v>
      </c>
      <c r="M354" s="18">
        <f t="shared" si="17"/>
        <v>2.6015000000000001</v>
      </c>
      <c r="N354" s="18"/>
      <c r="O354" s="18" t="s">
        <v>173</v>
      </c>
      <c r="P354" s="20">
        <v>0.77875000000000005</v>
      </c>
      <c r="Q354" s="18">
        <v>204</v>
      </c>
      <c r="R354" s="18">
        <v>12</v>
      </c>
    </row>
    <row r="355" spans="1:18" x14ac:dyDescent="0.2">
      <c r="A355" s="18">
        <v>54</v>
      </c>
      <c r="B355" s="18">
        <v>18</v>
      </c>
      <c r="C355" s="18" t="s">
        <v>179</v>
      </c>
      <c r="D355" s="18" t="s">
        <v>33</v>
      </c>
      <c r="E355" s="19">
        <v>44826</v>
      </c>
      <c r="F355" s="18">
        <v>0.5</v>
      </c>
      <c r="G355" s="18">
        <v>1.25</v>
      </c>
      <c r="H355" s="18">
        <v>11487</v>
      </c>
      <c r="I355" s="18">
        <v>1316</v>
      </c>
      <c r="J355">
        <v>14.586</v>
      </c>
      <c r="K355" s="18">
        <f>0.001*H355-1.0054</f>
        <v>10.4816</v>
      </c>
      <c r="L355">
        <v>3.8039999999999998</v>
      </c>
      <c r="M355" s="18">
        <f t="shared" si="17"/>
        <v>2.7225000000000001</v>
      </c>
      <c r="N355" s="18"/>
      <c r="O355" s="18" t="s">
        <v>173</v>
      </c>
      <c r="P355" s="20">
        <v>0.78224537037037034</v>
      </c>
      <c r="Q355" s="18">
        <v>204</v>
      </c>
      <c r="R355" s="18">
        <v>12</v>
      </c>
    </row>
    <row r="356" spans="1:18" x14ac:dyDescent="0.2">
      <c r="A356" s="18">
        <v>55</v>
      </c>
      <c r="B356" s="18">
        <v>19</v>
      </c>
      <c r="C356" s="18" t="s">
        <v>32</v>
      </c>
      <c r="D356" s="18" t="s">
        <v>33</v>
      </c>
      <c r="E356" s="19">
        <v>44826</v>
      </c>
      <c r="F356" s="18">
        <v>0.5</v>
      </c>
      <c r="G356" s="18">
        <v>1.25</v>
      </c>
      <c r="H356" s="18">
        <v>1123</v>
      </c>
      <c r="I356" s="18">
        <v>38</v>
      </c>
      <c r="J356">
        <v>1.24</v>
      </c>
      <c r="K356" s="18">
        <v>1.24</v>
      </c>
      <c r="L356">
        <v>0.13800000000000001</v>
      </c>
      <c r="M356" s="18">
        <v>0.13800000000000001</v>
      </c>
      <c r="N356" s="18" t="s">
        <v>46</v>
      </c>
      <c r="O356" s="18" t="s">
        <v>48</v>
      </c>
      <c r="P356" s="18" t="s">
        <v>173</v>
      </c>
      <c r="Q356" s="20">
        <v>0.78978009259259263</v>
      </c>
      <c r="R356" s="18">
        <v>204</v>
      </c>
    </row>
    <row r="357" spans="1:18" x14ac:dyDescent="0.2">
      <c r="A357" s="18">
        <v>56</v>
      </c>
      <c r="B357" s="18">
        <v>19</v>
      </c>
      <c r="C357" s="18" t="s">
        <v>32</v>
      </c>
      <c r="D357" s="18" t="s">
        <v>33</v>
      </c>
      <c r="E357" s="19">
        <v>44826</v>
      </c>
      <c r="F357" s="18">
        <v>0.5</v>
      </c>
      <c r="G357" s="18">
        <v>1.25</v>
      </c>
      <c r="H357" s="18">
        <v>1116</v>
      </c>
      <c r="I357" s="18">
        <v>51</v>
      </c>
      <c r="J357">
        <v>1.2310000000000001</v>
      </c>
      <c r="K357" s="18">
        <v>1.2310000000000001</v>
      </c>
      <c r="L357">
        <v>0.17499999999999999</v>
      </c>
      <c r="M357" s="18">
        <v>0.17499999999999999</v>
      </c>
      <c r="N357" s="18" t="s">
        <v>46</v>
      </c>
      <c r="O357" s="18" t="s">
        <v>48</v>
      </c>
      <c r="P357" s="18" t="s">
        <v>173</v>
      </c>
      <c r="Q357" s="20">
        <v>0.79269675925925931</v>
      </c>
      <c r="R357" s="18">
        <v>204</v>
      </c>
    </row>
    <row r="358" spans="1:18" x14ac:dyDescent="0.2">
      <c r="A358" s="18">
        <v>57</v>
      </c>
      <c r="B358" s="18">
        <v>19</v>
      </c>
      <c r="C358" s="18" t="s">
        <v>32</v>
      </c>
      <c r="D358" s="18" t="s">
        <v>33</v>
      </c>
      <c r="E358" s="19">
        <v>44826</v>
      </c>
      <c r="F358" s="18">
        <v>0.5</v>
      </c>
      <c r="G358" s="18">
        <v>1.25</v>
      </c>
      <c r="H358" s="18">
        <v>1186</v>
      </c>
      <c r="I358" s="18">
        <v>72</v>
      </c>
      <c r="J358">
        <v>1.3220000000000001</v>
      </c>
      <c r="K358" s="18">
        <v>1.3220000000000001</v>
      </c>
      <c r="L358">
        <v>0.23699999999999999</v>
      </c>
      <c r="M358" s="18">
        <v>0.23699999999999999</v>
      </c>
      <c r="N358" s="18" t="s">
        <v>46</v>
      </c>
      <c r="O358" s="18" t="s">
        <v>48</v>
      </c>
      <c r="P358" s="18" t="s">
        <v>173</v>
      </c>
      <c r="Q358" s="20">
        <v>0.79597222222222219</v>
      </c>
      <c r="R358" s="18">
        <v>204</v>
      </c>
    </row>
    <row r="359" spans="1:18" x14ac:dyDescent="0.2">
      <c r="A359" s="18">
        <v>58</v>
      </c>
      <c r="B359" s="18">
        <v>20</v>
      </c>
      <c r="C359" s="18" t="s">
        <v>32</v>
      </c>
      <c r="D359" s="18" t="s">
        <v>33</v>
      </c>
      <c r="E359" s="19">
        <v>44826</v>
      </c>
      <c r="F359" s="18">
        <v>0.5</v>
      </c>
      <c r="G359" s="18">
        <v>1.25</v>
      </c>
      <c r="H359" s="18">
        <v>1091</v>
      </c>
      <c r="I359" s="18">
        <v>28</v>
      </c>
      <c r="J359">
        <v>1.1990000000000001</v>
      </c>
      <c r="K359" s="18">
        <v>1.1990000000000001</v>
      </c>
      <c r="L359">
        <v>0.111</v>
      </c>
      <c r="M359" s="18">
        <v>0.111</v>
      </c>
      <c r="N359" s="18" t="s">
        <v>46</v>
      </c>
      <c r="O359" s="18" t="s">
        <v>48</v>
      </c>
      <c r="P359" s="18" t="s">
        <v>173</v>
      </c>
      <c r="Q359" s="20">
        <v>0.80359953703703713</v>
      </c>
      <c r="R359" s="18">
        <v>204</v>
      </c>
    </row>
    <row r="360" spans="1:18" x14ac:dyDescent="0.2">
      <c r="A360" s="18">
        <v>59</v>
      </c>
      <c r="B360" s="18">
        <v>20</v>
      </c>
      <c r="C360" s="18" t="s">
        <v>32</v>
      </c>
      <c r="D360" s="18" t="s">
        <v>33</v>
      </c>
      <c r="E360" s="19">
        <v>44826</v>
      </c>
      <c r="F360" s="18">
        <v>0.5</v>
      </c>
      <c r="G360" s="18">
        <v>1.25</v>
      </c>
      <c r="H360" s="18">
        <v>1101</v>
      </c>
      <c r="I360" s="18">
        <v>40</v>
      </c>
      <c r="J360">
        <v>1.212</v>
      </c>
      <c r="K360" s="18">
        <v>1.212</v>
      </c>
      <c r="L360">
        <v>0.14299999999999999</v>
      </c>
      <c r="M360" s="18">
        <v>0.14299999999999999</v>
      </c>
      <c r="N360" s="18" t="s">
        <v>46</v>
      </c>
      <c r="O360" s="18" t="s">
        <v>48</v>
      </c>
      <c r="P360" s="18" t="s">
        <v>173</v>
      </c>
      <c r="Q360" s="20">
        <v>0.80645833333333339</v>
      </c>
      <c r="R360" s="18">
        <v>204</v>
      </c>
    </row>
    <row r="361" spans="1:18" x14ac:dyDescent="0.2">
      <c r="A361" s="18">
        <v>60</v>
      </c>
      <c r="B361" s="18">
        <v>20</v>
      </c>
      <c r="C361" s="18" t="s">
        <v>32</v>
      </c>
      <c r="D361" s="18" t="s">
        <v>33</v>
      </c>
      <c r="E361" s="19">
        <v>44826</v>
      </c>
      <c r="F361" s="18">
        <v>0.5</v>
      </c>
      <c r="G361" s="18">
        <v>1.25</v>
      </c>
      <c r="H361" s="18">
        <v>1112</v>
      </c>
      <c r="I361" s="18">
        <v>40</v>
      </c>
      <c r="J361">
        <v>1.226</v>
      </c>
      <c r="K361" s="18">
        <v>1.226</v>
      </c>
      <c r="L361">
        <v>0.14599999999999999</v>
      </c>
      <c r="M361" s="18">
        <v>0.14599999999999999</v>
      </c>
      <c r="N361" s="18" t="s">
        <v>46</v>
      </c>
      <c r="O361" s="18" t="s">
        <v>48</v>
      </c>
      <c r="P361" s="18" t="s">
        <v>173</v>
      </c>
      <c r="Q361" s="20">
        <v>0.80974537037037031</v>
      </c>
      <c r="R361" s="18">
        <v>204</v>
      </c>
    </row>
    <row r="362" spans="1:18" x14ac:dyDescent="0.2">
      <c r="A362" s="18">
        <v>61</v>
      </c>
      <c r="B362" s="18">
        <v>21</v>
      </c>
      <c r="C362" s="18" t="s">
        <v>32</v>
      </c>
      <c r="D362" s="18" t="s">
        <v>33</v>
      </c>
      <c r="E362" s="19">
        <v>44826</v>
      </c>
      <c r="F362" s="18">
        <v>0.5</v>
      </c>
      <c r="G362" s="18">
        <v>1.25</v>
      </c>
      <c r="H362" s="18">
        <v>776</v>
      </c>
      <c r="I362" s="18">
        <v>28</v>
      </c>
      <c r="J362">
        <v>0.79400000000000004</v>
      </c>
      <c r="K362" s="18">
        <v>0.79400000000000004</v>
      </c>
      <c r="L362">
        <v>0.109</v>
      </c>
      <c r="M362" s="18">
        <v>0.109</v>
      </c>
      <c r="N362" s="18" t="s">
        <v>46</v>
      </c>
      <c r="O362" s="18" t="s">
        <v>48</v>
      </c>
      <c r="P362" s="18" t="s">
        <v>173</v>
      </c>
      <c r="Q362" s="20">
        <v>0.81729166666666664</v>
      </c>
      <c r="R362" s="18">
        <v>204</v>
      </c>
    </row>
    <row r="363" spans="1:18" x14ac:dyDescent="0.2">
      <c r="A363" s="18">
        <v>62</v>
      </c>
      <c r="B363" s="18">
        <v>21</v>
      </c>
      <c r="C363" s="18" t="s">
        <v>32</v>
      </c>
      <c r="D363" s="18" t="s">
        <v>33</v>
      </c>
      <c r="E363" s="19">
        <v>44826</v>
      </c>
      <c r="F363" s="18">
        <v>0.5</v>
      </c>
      <c r="G363" s="18">
        <v>1.25</v>
      </c>
      <c r="H363" s="18">
        <v>768</v>
      </c>
      <c r="I363" s="18">
        <v>30</v>
      </c>
      <c r="J363">
        <v>0.78300000000000003</v>
      </c>
      <c r="K363" s="18">
        <v>0.78300000000000003</v>
      </c>
      <c r="L363">
        <v>0.11700000000000001</v>
      </c>
      <c r="M363" s="18">
        <v>0.11700000000000001</v>
      </c>
      <c r="N363" s="18" t="s">
        <v>46</v>
      </c>
      <c r="O363" s="18" t="s">
        <v>48</v>
      </c>
      <c r="P363" s="18" t="s">
        <v>173</v>
      </c>
      <c r="Q363" s="20">
        <v>0.82018518518518524</v>
      </c>
      <c r="R363" s="18">
        <v>204</v>
      </c>
    </row>
    <row r="364" spans="1:18" x14ac:dyDescent="0.2">
      <c r="A364" s="18">
        <v>63</v>
      </c>
      <c r="B364" s="18">
        <v>21</v>
      </c>
      <c r="C364" s="18" t="s">
        <v>32</v>
      </c>
      <c r="D364" s="18" t="s">
        <v>33</v>
      </c>
      <c r="E364" s="19">
        <v>44826</v>
      </c>
      <c r="F364" s="18">
        <v>0.5</v>
      </c>
      <c r="G364" s="18">
        <v>1.25</v>
      </c>
      <c r="H364" s="18">
        <v>727</v>
      </c>
      <c r="I364" s="18">
        <v>33</v>
      </c>
      <c r="J364">
        <v>0.73</v>
      </c>
      <c r="K364" s="18">
        <v>0.73</v>
      </c>
      <c r="L364">
        <v>0.125</v>
      </c>
      <c r="M364" s="18">
        <v>0.125</v>
      </c>
      <c r="N364" s="18" t="s">
        <v>46</v>
      </c>
      <c r="O364" s="18" t="s">
        <v>48</v>
      </c>
      <c r="P364" s="18" t="s">
        <v>173</v>
      </c>
      <c r="Q364" s="20">
        <v>0.82344907407407408</v>
      </c>
      <c r="R364" s="18">
        <v>204</v>
      </c>
    </row>
    <row r="365" spans="1:18" x14ac:dyDescent="0.2">
      <c r="A365" s="18">
        <v>64</v>
      </c>
      <c r="B365" s="18">
        <v>22</v>
      </c>
      <c r="C365" s="18" t="s">
        <v>180</v>
      </c>
      <c r="D365" s="18" t="s">
        <v>33</v>
      </c>
      <c r="E365" s="19">
        <v>44826</v>
      </c>
      <c r="F365" s="18">
        <v>0.5</v>
      </c>
      <c r="G365" s="18">
        <v>1.25</v>
      </c>
      <c r="H365" s="18">
        <v>13233</v>
      </c>
      <c r="I365" s="18">
        <v>1668</v>
      </c>
      <c r="J365">
        <v>16.834</v>
      </c>
      <c r="K365" s="18">
        <f>0.001*H365-1.0054</f>
        <v>12.227600000000001</v>
      </c>
      <c r="L365">
        <v>4.8140000000000001</v>
      </c>
      <c r="M365" s="18">
        <f>0.0022*I365-0.1727</f>
        <v>3.4969000000000006</v>
      </c>
      <c r="N365" s="18"/>
      <c r="O365" s="18" t="s">
        <v>173</v>
      </c>
      <c r="P365" s="20">
        <v>0.83159722222222221</v>
      </c>
      <c r="Q365" s="18">
        <v>204</v>
      </c>
      <c r="R365" s="18">
        <v>12</v>
      </c>
    </row>
    <row r="366" spans="1:18" x14ac:dyDescent="0.2">
      <c r="A366" s="18">
        <v>65</v>
      </c>
      <c r="B366" s="18">
        <v>22</v>
      </c>
      <c r="C366" s="18" t="s">
        <v>180</v>
      </c>
      <c r="D366" s="18" t="s">
        <v>33</v>
      </c>
      <c r="E366" s="19">
        <v>44826</v>
      </c>
      <c r="F366" s="18">
        <v>0.5</v>
      </c>
      <c r="G366" s="18">
        <v>1.25</v>
      </c>
      <c r="H366" s="18">
        <v>13852</v>
      </c>
      <c r="I366" s="18">
        <v>1766</v>
      </c>
      <c r="J366">
        <v>17.631</v>
      </c>
      <c r="K366" s="18">
        <f t="shared" ref="K366:K385" si="18">0.001*H366-1.0054</f>
        <v>12.8466</v>
      </c>
      <c r="L366">
        <v>5.0940000000000003</v>
      </c>
      <c r="M366" s="18">
        <f t="shared" ref="M366:M385" si="19">0.0022*I366-0.1727</f>
        <v>3.7125000000000004</v>
      </c>
      <c r="N366" s="18"/>
      <c r="O366" s="18" t="s">
        <v>173</v>
      </c>
      <c r="P366" s="20">
        <v>0.83483796296296298</v>
      </c>
      <c r="Q366" s="18">
        <v>204</v>
      </c>
      <c r="R366" s="18">
        <v>12</v>
      </c>
    </row>
    <row r="367" spans="1:18" x14ac:dyDescent="0.2">
      <c r="A367" s="18">
        <v>66</v>
      </c>
      <c r="B367" s="18">
        <v>22</v>
      </c>
      <c r="C367" s="18" t="s">
        <v>180</v>
      </c>
      <c r="D367" s="18" t="s">
        <v>33</v>
      </c>
      <c r="E367" s="19">
        <v>44826</v>
      </c>
      <c r="F367" s="18">
        <v>0.5</v>
      </c>
      <c r="G367" s="18">
        <v>1.25</v>
      </c>
      <c r="H367" s="18">
        <v>14113</v>
      </c>
      <c r="I367" s="18">
        <v>1786</v>
      </c>
      <c r="J367">
        <v>17.966999999999999</v>
      </c>
      <c r="K367" s="18">
        <f t="shared" si="18"/>
        <v>13.1076</v>
      </c>
      <c r="L367">
        <v>5.1529999999999996</v>
      </c>
      <c r="M367" s="18">
        <f t="shared" si="19"/>
        <v>3.7565000000000004</v>
      </c>
      <c r="N367" s="18"/>
      <c r="O367" s="18" t="s">
        <v>173</v>
      </c>
      <c r="P367" s="20">
        <v>0.83849537037037036</v>
      </c>
      <c r="Q367" s="18">
        <v>204</v>
      </c>
      <c r="R367" s="18">
        <v>12</v>
      </c>
    </row>
    <row r="368" spans="1:18" x14ac:dyDescent="0.2">
      <c r="A368" s="18">
        <v>67</v>
      </c>
      <c r="B368" s="18">
        <v>23</v>
      </c>
      <c r="C368" s="18" t="s">
        <v>181</v>
      </c>
      <c r="D368" s="18" t="s">
        <v>33</v>
      </c>
      <c r="E368" s="19">
        <v>44826</v>
      </c>
      <c r="F368" s="18">
        <v>0.5</v>
      </c>
      <c r="G368" s="18">
        <v>1.25</v>
      </c>
      <c r="H368" s="18">
        <v>12346</v>
      </c>
      <c r="I368" s="18">
        <v>1861</v>
      </c>
      <c r="J368">
        <v>15.692</v>
      </c>
      <c r="K368" s="18">
        <f t="shared" si="18"/>
        <v>11.3406</v>
      </c>
      <c r="L368">
        <v>5.3680000000000003</v>
      </c>
      <c r="M368" s="18">
        <f t="shared" si="19"/>
        <v>3.9215</v>
      </c>
      <c r="N368" s="18"/>
      <c r="O368" s="18" t="s">
        <v>173</v>
      </c>
      <c r="P368" s="20">
        <v>0.84673611111111102</v>
      </c>
      <c r="Q368" s="18">
        <v>204</v>
      </c>
      <c r="R368" s="18">
        <v>12</v>
      </c>
    </row>
    <row r="369" spans="1:18" x14ac:dyDescent="0.2">
      <c r="A369" s="18">
        <v>68</v>
      </c>
      <c r="B369" s="18">
        <v>23</v>
      </c>
      <c r="C369" s="18" t="s">
        <v>181</v>
      </c>
      <c r="D369" s="18" t="s">
        <v>33</v>
      </c>
      <c r="E369" s="19">
        <v>44826</v>
      </c>
      <c r="F369" s="18">
        <v>0.5</v>
      </c>
      <c r="G369" s="18">
        <v>1.25</v>
      </c>
      <c r="H369" s="18">
        <v>12878</v>
      </c>
      <c r="I369" s="18">
        <v>1904</v>
      </c>
      <c r="J369">
        <v>16.376999999999999</v>
      </c>
      <c r="K369" s="18">
        <f t="shared" si="18"/>
        <v>11.8726</v>
      </c>
      <c r="L369">
        <v>5.4909999999999997</v>
      </c>
      <c r="M369" s="18">
        <f t="shared" si="19"/>
        <v>4.0161000000000007</v>
      </c>
      <c r="N369" s="18"/>
      <c r="O369" s="18" t="s">
        <v>173</v>
      </c>
      <c r="P369" s="20">
        <v>0.84996527777777775</v>
      </c>
      <c r="Q369" s="18">
        <v>204</v>
      </c>
      <c r="R369" s="18">
        <v>12</v>
      </c>
    </row>
    <row r="370" spans="1:18" x14ac:dyDescent="0.2">
      <c r="A370" s="18">
        <v>69</v>
      </c>
      <c r="B370" s="18">
        <v>23</v>
      </c>
      <c r="C370" s="18" t="s">
        <v>181</v>
      </c>
      <c r="D370" s="18" t="s">
        <v>33</v>
      </c>
      <c r="E370" s="19">
        <v>44826</v>
      </c>
      <c r="F370" s="18">
        <v>0.5</v>
      </c>
      <c r="G370" s="18">
        <v>1.25</v>
      </c>
      <c r="H370" s="18">
        <v>13357</v>
      </c>
      <c r="I370" s="18">
        <v>1920</v>
      </c>
      <c r="J370">
        <v>16.994</v>
      </c>
      <c r="K370" s="18">
        <f t="shared" si="18"/>
        <v>12.351600000000001</v>
      </c>
      <c r="L370">
        <v>5.5359999999999996</v>
      </c>
      <c r="M370" s="18">
        <f t="shared" si="19"/>
        <v>4.0513000000000003</v>
      </c>
      <c r="N370" s="18"/>
      <c r="O370" s="18" t="s">
        <v>173</v>
      </c>
      <c r="P370" s="20">
        <v>0.85362268518518514</v>
      </c>
      <c r="Q370" s="18">
        <v>204</v>
      </c>
      <c r="R370" s="18">
        <v>12</v>
      </c>
    </row>
    <row r="371" spans="1:18" x14ac:dyDescent="0.2">
      <c r="A371" s="18">
        <v>70</v>
      </c>
      <c r="B371" s="18">
        <v>24</v>
      </c>
      <c r="C371" s="18" t="s">
        <v>182</v>
      </c>
      <c r="D371" s="18" t="s">
        <v>33</v>
      </c>
      <c r="E371" s="19">
        <v>44826</v>
      </c>
      <c r="F371" s="18">
        <v>0.5</v>
      </c>
      <c r="G371" s="18">
        <v>1.25</v>
      </c>
      <c r="H371" s="18">
        <v>11832</v>
      </c>
      <c r="I371" s="18">
        <v>1566</v>
      </c>
      <c r="J371">
        <v>15.03</v>
      </c>
      <c r="K371" s="18">
        <f t="shared" si="18"/>
        <v>10.826600000000001</v>
      </c>
      <c r="L371">
        <v>4.5220000000000002</v>
      </c>
      <c r="M371" s="18">
        <f t="shared" si="19"/>
        <v>3.2725000000000004</v>
      </c>
      <c r="N371" s="18"/>
      <c r="O371" s="18" t="s">
        <v>173</v>
      </c>
      <c r="P371" s="20">
        <v>0.86193287037037036</v>
      </c>
      <c r="Q371" s="18">
        <v>204</v>
      </c>
      <c r="R371" s="18">
        <v>12</v>
      </c>
    </row>
    <row r="372" spans="1:18" x14ac:dyDescent="0.2">
      <c r="A372" s="18">
        <v>71</v>
      </c>
      <c r="B372" s="18">
        <v>24</v>
      </c>
      <c r="C372" s="18" t="s">
        <v>182</v>
      </c>
      <c r="D372" s="18" t="s">
        <v>33</v>
      </c>
      <c r="E372" s="19">
        <v>44826</v>
      </c>
      <c r="F372" s="18">
        <v>0.5</v>
      </c>
      <c r="G372" s="18">
        <v>1.25</v>
      </c>
      <c r="H372" s="18">
        <v>12268</v>
      </c>
      <c r="I372" s="18">
        <v>1604</v>
      </c>
      <c r="J372">
        <v>15.590999999999999</v>
      </c>
      <c r="K372" s="18">
        <f t="shared" si="18"/>
        <v>11.262600000000001</v>
      </c>
      <c r="L372">
        <v>4.63</v>
      </c>
      <c r="M372" s="18">
        <f t="shared" si="19"/>
        <v>3.3561000000000005</v>
      </c>
      <c r="N372" s="18"/>
      <c r="O372" s="18" t="s">
        <v>173</v>
      </c>
      <c r="P372" s="20">
        <v>0.86519675925925921</v>
      </c>
      <c r="Q372" s="18">
        <v>204</v>
      </c>
      <c r="R372" s="18">
        <v>12</v>
      </c>
    </row>
    <row r="373" spans="1:18" x14ac:dyDescent="0.2">
      <c r="A373" s="18">
        <v>72</v>
      </c>
      <c r="B373" s="18">
        <v>24</v>
      </c>
      <c r="C373" s="18" t="s">
        <v>182</v>
      </c>
      <c r="D373" s="18" t="s">
        <v>33</v>
      </c>
      <c r="E373" s="19">
        <v>44826</v>
      </c>
      <c r="F373" s="18">
        <v>0.5</v>
      </c>
      <c r="G373" s="18">
        <v>1.25</v>
      </c>
      <c r="H373" s="18">
        <v>12423</v>
      </c>
      <c r="I373" s="18">
        <v>1619</v>
      </c>
      <c r="J373">
        <v>15.791</v>
      </c>
      <c r="K373" s="18">
        <f t="shared" si="18"/>
        <v>11.4176</v>
      </c>
      <c r="L373">
        <v>4.6740000000000004</v>
      </c>
      <c r="M373" s="18">
        <f t="shared" si="19"/>
        <v>3.3891000000000004</v>
      </c>
      <c r="N373" s="18"/>
      <c r="O373" s="18" t="s">
        <v>173</v>
      </c>
      <c r="P373" s="20">
        <v>0.86885416666666659</v>
      </c>
      <c r="Q373" s="18">
        <v>204</v>
      </c>
      <c r="R373" s="18">
        <v>12</v>
      </c>
    </row>
    <row r="374" spans="1:18" x14ac:dyDescent="0.2">
      <c r="A374" s="18">
        <v>73</v>
      </c>
      <c r="B374" s="18">
        <v>25</v>
      </c>
      <c r="C374" s="18" t="s">
        <v>183</v>
      </c>
      <c r="D374" s="18" t="s">
        <v>33</v>
      </c>
      <c r="E374" s="19">
        <v>44826</v>
      </c>
      <c r="F374" s="18">
        <v>0.5</v>
      </c>
      <c r="G374" s="18">
        <v>1.25</v>
      </c>
      <c r="H374" s="18">
        <v>12891</v>
      </c>
      <c r="I374" s="18">
        <v>1928</v>
      </c>
      <c r="J374">
        <v>16.393999999999998</v>
      </c>
      <c r="K374" s="18">
        <f t="shared" si="18"/>
        <v>11.8856</v>
      </c>
      <c r="L374">
        <v>5.56</v>
      </c>
      <c r="M374" s="18">
        <f t="shared" si="19"/>
        <v>4.0689000000000002</v>
      </c>
      <c r="N374" s="18"/>
      <c r="O374" s="18" t="s">
        <v>173</v>
      </c>
      <c r="P374" s="20">
        <v>0.87726851851851861</v>
      </c>
      <c r="Q374" s="18">
        <v>204</v>
      </c>
      <c r="R374" s="18">
        <v>12</v>
      </c>
    </row>
    <row r="375" spans="1:18" x14ac:dyDescent="0.2">
      <c r="A375" s="18">
        <v>74</v>
      </c>
      <c r="B375" s="18">
        <v>25</v>
      </c>
      <c r="C375" s="18" t="s">
        <v>183</v>
      </c>
      <c r="D375" s="18" t="s">
        <v>33</v>
      </c>
      <c r="E375" s="19">
        <v>44826</v>
      </c>
      <c r="F375" s="18">
        <v>0.5</v>
      </c>
      <c r="G375" s="18">
        <v>1.25</v>
      </c>
      <c r="H375" s="18">
        <v>13602</v>
      </c>
      <c r="I375" s="18">
        <v>2024</v>
      </c>
      <c r="J375">
        <v>17.309999999999999</v>
      </c>
      <c r="K375" s="18">
        <f t="shared" si="18"/>
        <v>12.5966</v>
      </c>
      <c r="L375">
        <v>5.8360000000000003</v>
      </c>
      <c r="M375" s="18">
        <f t="shared" si="19"/>
        <v>4.2801</v>
      </c>
      <c r="N375" s="18"/>
      <c r="O375" s="18" t="s">
        <v>173</v>
      </c>
      <c r="P375" s="20">
        <v>0.88061342592592595</v>
      </c>
      <c r="Q375" s="18">
        <v>204</v>
      </c>
      <c r="R375" s="18">
        <v>12</v>
      </c>
    </row>
    <row r="376" spans="1:18" x14ac:dyDescent="0.2">
      <c r="A376" s="18">
        <v>75</v>
      </c>
      <c r="B376" s="18">
        <v>25</v>
      </c>
      <c r="C376" s="18" t="s">
        <v>183</v>
      </c>
      <c r="D376" s="18" t="s">
        <v>33</v>
      </c>
      <c r="E376" s="19">
        <v>44826</v>
      </c>
      <c r="F376" s="18">
        <v>0.5</v>
      </c>
      <c r="G376" s="18">
        <v>1.25</v>
      </c>
      <c r="H376" s="18">
        <v>13875</v>
      </c>
      <c r="I376" s="18">
        <v>2070</v>
      </c>
      <c r="J376">
        <v>17.661000000000001</v>
      </c>
      <c r="K376" s="18">
        <f t="shared" si="18"/>
        <v>12.8696</v>
      </c>
      <c r="L376">
        <v>5.9660000000000002</v>
      </c>
      <c r="M376" s="18">
        <f t="shared" si="19"/>
        <v>4.3813000000000004</v>
      </c>
      <c r="N376" s="18"/>
      <c r="O376" s="18" t="s">
        <v>173</v>
      </c>
      <c r="P376" s="20">
        <v>0.88437500000000002</v>
      </c>
      <c r="Q376" s="18">
        <v>204</v>
      </c>
      <c r="R376" s="18">
        <v>12</v>
      </c>
    </row>
    <row r="377" spans="1:18" x14ac:dyDescent="0.2">
      <c r="A377" s="18">
        <v>76</v>
      </c>
      <c r="B377" s="18">
        <v>26</v>
      </c>
      <c r="C377" s="18" t="s">
        <v>184</v>
      </c>
      <c r="D377" s="18" t="s">
        <v>33</v>
      </c>
      <c r="E377" s="19">
        <v>44826</v>
      </c>
      <c r="F377" s="18">
        <v>0.5</v>
      </c>
      <c r="G377" s="18">
        <v>1.25</v>
      </c>
      <c r="H377" s="18">
        <v>12036</v>
      </c>
      <c r="I377" s="18">
        <v>2003</v>
      </c>
      <c r="J377">
        <v>15.292999999999999</v>
      </c>
      <c r="K377" s="18">
        <f t="shared" si="18"/>
        <v>11.0306</v>
      </c>
      <c r="L377">
        <v>5.774</v>
      </c>
      <c r="M377" s="18">
        <f t="shared" si="19"/>
        <v>4.2339000000000002</v>
      </c>
      <c r="N377" s="18"/>
      <c r="O377" s="18" t="s">
        <v>173</v>
      </c>
      <c r="P377" s="20">
        <v>0.89282407407407405</v>
      </c>
      <c r="Q377" s="18">
        <v>204</v>
      </c>
      <c r="R377" s="18">
        <v>12</v>
      </c>
    </row>
    <row r="378" spans="1:18" x14ac:dyDescent="0.2">
      <c r="A378" s="18">
        <v>77</v>
      </c>
      <c r="B378" s="18">
        <v>26</v>
      </c>
      <c r="C378" s="18" t="s">
        <v>184</v>
      </c>
      <c r="D378" s="18" t="s">
        <v>33</v>
      </c>
      <c r="E378" s="19">
        <v>44826</v>
      </c>
      <c r="F378" s="18">
        <v>0.5</v>
      </c>
      <c r="G378" s="18">
        <v>1.25</v>
      </c>
      <c r="H378" s="18">
        <v>12900</v>
      </c>
      <c r="I378" s="18">
        <v>2081</v>
      </c>
      <c r="J378">
        <v>16.405000000000001</v>
      </c>
      <c r="K378" s="18">
        <f t="shared" si="18"/>
        <v>11.894600000000001</v>
      </c>
      <c r="L378">
        <v>5.9960000000000004</v>
      </c>
      <c r="M378" s="18">
        <f t="shared" si="19"/>
        <v>4.4055000000000009</v>
      </c>
      <c r="N378" s="18"/>
      <c r="O378" s="18" t="s">
        <v>173</v>
      </c>
      <c r="P378" s="20">
        <v>0.89615740740740746</v>
      </c>
      <c r="Q378" s="18">
        <v>204</v>
      </c>
      <c r="R378" s="18">
        <v>12</v>
      </c>
    </row>
    <row r="379" spans="1:18" x14ac:dyDescent="0.2">
      <c r="A379" s="18">
        <v>78</v>
      </c>
      <c r="B379" s="18">
        <v>26</v>
      </c>
      <c r="C379" s="18" t="s">
        <v>184</v>
      </c>
      <c r="D379" s="18" t="s">
        <v>33</v>
      </c>
      <c r="E379" s="19">
        <v>44826</v>
      </c>
      <c r="F379" s="18">
        <v>0.5</v>
      </c>
      <c r="G379" s="18">
        <v>1.25</v>
      </c>
      <c r="H379" s="18">
        <v>12848</v>
      </c>
      <c r="I379" s="18">
        <v>2145</v>
      </c>
      <c r="J379">
        <v>16.338999999999999</v>
      </c>
      <c r="K379" s="18">
        <f t="shared" si="18"/>
        <v>11.842600000000001</v>
      </c>
      <c r="L379">
        <v>6.181</v>
      </c>
      <c r="M379" s="18">
        <f t="shared" si="19"/>
        <v>4.5463000000000005</v>
      </c>
      <c r="N379" s="18"/>
      <c r="O379" s="18" t="s">
        <v>173</v>
      </c>
      <c r="P379" s="20">
        <v>0.89989583333333334</v>
      </c>
      <c r="Q379" s="18">
        <v>204</v>
      </c>
      <c r="R379" s="18">
        <v>12</v>
      </c>
    </row>
    <row r="380" spans="1:18" x14ac:dyDescent="0.2">
      <c r="A380" s="18">
        <v>79</v>
      </c>
      <c r="B380" s="18">
        <v>27</v>
      </c>
      <c r="C380" s="18" t="s">
        <v>185</v>
      </c>
      <c r="D380" s="18" t="s">
        <v>33</v>
      </c>
      <c r="E380" s="19">
        <v>44826</v>
      </c>
      <c r="F380" s="18">
        <v>0.5</v>
      </c>
      <c r="G380" s="18">
        <v>1.25</v>
      </c>
      <c r="H380" s="18">
        <v>12800</v>
      </c>
      <c r="I380" s="18">
        <v>2203</v>
      </c>
      <c r="J380">
        <v>16.277000000000001</v>
      </c>
      <c r="K380" s="18">
        <f t="shared" si="18"/>
        <v>11.794600000000001</v>
      </c>
      <c r="L380">
        <v>6.3470000000000004</v>
      </c>
      <c r="M380" s="18">
        <f t="shared" si="19"/>
        <v>4.6739000000000006</v>
      </c>
      <c r="N380" s="18"/>
      <c r="O380" s="18" t="s">
        <v>173</v>
      </c>
      <c r="P380" s="20">
        <v>0.90841435185185182</v>
      </c>
      <c r="Q380" s="18">
        <v>204</v>
      </c>
      <c r="R380" s="18">
        <v>12</v>
      </c>
    </row>
    <row r="381" spans="1:18" x14ac:dyDescent="0.2">
      <c r="A381" s="18">
        <v>80</v>
      </c>
      <c r="B381" s="18">
        <v>27</v>
      </c>
      <c r="C381" s="18" t="s">
        <v>185</v>
      </c>
      <c r="D381" s="18" t="s">
        <v>33</v>
      </c>
      <c r="E381" s="19">
        <v>44826</v>
      </c>
      <c r="F381" s="18">
        <v>0.5</v>
      </c>
      <c r="G381" s="18">
        <v>1.25</v>
      </c>
      <c r="H381" s="18">
        <v>13243</v>
      </c>
      <c r="I381" s="18">
        <v>2224</v>
      </c>
      <c r="J381">
        <v>16.847000000000001</v>
      </c>
      <c r="K381" s="18">
        <f t="shared" si="18"/>
        <v>12.2376</v>
      </c>
      <c r="L381">
        <v>6.4089999999999998</v>
      </c>
      <c r="M381" s="18">
        <f t="shared" si="19"/>
        <v>4.7201000000000004</v>
      </c>
      <c r="N381" s="18"/>
      <c r="O381" s="18" t="s">
        <v>173</v>
      </c>
      <c r="P381" s="20">
        <v>0.91173611111111119</v>
      </c>
      <c r="Q381" s="18">
        <v>204</v>
      </c>
      <c r="R381" s="18">
        <v>12</v>
      </c>
    </row>
    <row r="382" spans="1:18" x14ac:dyDescent="0.2">
      <c r="A382" s="18">
        <v>81</v>
      </c>
      <c r="B382" s="18">
        <v>27</v>
      </c>
      <c r="C382" s="18" t="s">
        <v>185</v>
      </c>
      <c r="D382" s="18" t="s">
        <v>33</v>
      </c>
      <c r="E382" s="19">
        <v>44826</v>
      </c>
      <c r="F382" s="18">
        <v>0.5</v>
      </c>
      <c r="G382" s="18">
        <v>1.25</v>
      </c>
      <c r="H382" s="18">
        <v>13545</v>
      </c>
      <c r="I382" s="18">
        <v>2301</v>
      </c>
      <c r="J382">
        <v>17.236000000000001</v>
      </c>
      <c r="K382" s="18">
        <f t="shared" si="18"/>
        <v>12.5396</v>
      </c>
      <c r="L382">
        <v>6.6289999999999996</v>
      </c>
      <c r="M382" s="18">
        <f t="shared" si="19"/>
        <v>4.8895000000000008</v>
      </c>
      <c r="N382" s="18"/>
      <c r="O382" s="18" t="s">
        <v>173</v>
      </c>
      <c r="P382" s="20">
        <v>0.91547453703703707</v>
      </c>
      <c r="Q382" s="18">
        <v>204</v>
      </c>
      <c r="R382" s="18">
        <v>12</v>
      </c>
    </row>
    <row r="383" spans="1:18" x14ac:dyDescent="0.2">
      <c r="A383" s="18">
        <v>82</v>
      </c>
      <c r="B383" s="18">
        <v>28</v>
      </c>
      <c r="C383" s="18" t="s">
        <v>43</v>
      </c>
      <c r="D383" s="18" t="s">
        <v>33</v>
      </c>
      <c r="E383" s="19">
        <v>44826</v>
      </c>
      <c r="F383" s="18">
        <v>0.5</v>
      </c>
      <c r="G383" s="18">
        <v>1.25</v>
      </c>
      <c r="H383" s="18">
        <v>21305</v>
      </c>
      <c r="I383" s="18">
        <v>3421</v>
      </c>
      <c r="J383">
        <v>27.228000000000002</v>
      </c>
      <c r="K383" s="18">
        <f t="shared" si="18"/>
        <v>20.299599999999998</v>
      </c>
      <c r="L383">
        <v>9.8409999999999993</v>
      </c>
      <c r="M383" s="18">
        <f t="shared" si="19"/>
        <v>7.3535000000000004</v>
      </c>
      <c r="N383" s="18"/>
      <c r="O383" s="18" t="s">
        <v>173</v>
      </c>
      <c r="P383" s="20">
        <v>0.92439814814814814</v>
      </c>
      <c r="Q383" s="18">
        <v>204</v>
      </c>
      <c r="R383" s="18">
        <v>12</v>
      </c>
    </row>
    <row r="384" spans="1:18" x14ac:dyDescent="0.2">
      <c r="A384" s="18">
        <v>83</v>
      </c>
      <c r="B384" s="18">
        <v>28</v>
      </c>
      <c r="C384" s="18" t="s">
        <v>43</v>
      </c>
      <c r="D384" s="18" t="s">
        <v>33</v>
      </c>
      <c r="E384" s="19">
        <v>44826</v>
      </c>
      <c r="F384" s="18">
        <v>0.5</v>
      </c>
      <c r="G384" s="18">
        <v>1.25</v>
      </c>
      <c r="H384" s="18">
        <v>21269</v>
      </c>
      <c r="I384" s="18">
        <v>3401</v>
      </c>
      <c r="J384">
        <v>27.181999999999999</v>
      </c>
      <c r="K384" s="18">
        <f t="shared" si="18"/>
        <v>20.2636</v>
      </c>
      <c r="L384">
        <v>9.7829999999999995</v>
      </c>
      <c r="M384" s="18">
        <f t="shared" si="19"/>
        <v>7.3095000000000008</v>
      </c>
      <c r="N384" s="18"/>
      <c r="O384" s="18" t="s">
        <v>173</v>
      </c>
      <c r="P384" s="20">
        <v>0.92798611111111118</v>
      </c>
      <c r="Q384" s="18">
        <v>204</v>
      </c>
      <c r="R384" s="18">
        <v>12</v>
      </c>
    </row>
    <row r="385" spans="1:18" x14ac:dyDescent="0.2">
      <c r="A385" s="18">
        <v>84</v>
      </c>
      <c r="B385" s="18">
        <v>28</v>
      </c>
      <c r="C385" s="18" t="s">
        <v>43</v>
      </c>
      <c r="D385" s="18" t="s">
        <v>33</v>
      </c>
      <c r="E385" s="19">
        <v>44826</v>
      </c>
      <c r="F385" s="18">
        <v>0.5</v>
      </c>
      <c r="G385" s="18">
        <v>1.25</v>
      </c>
      <c r="H385" s="18">
        <v>21409</v>
      </c>
      <c r="I385" s="18">
        <v>3363</v>
      </c>
      <c r="J385">
        <v>27.361999999999998</v>
      </c>
      <c r="K385" s="18">
        <f t="shared" si="18"/>
        <v>20.403599999999997</v>
      </c>
      <c r="L385">
        <v>9.6750000000000007</v>
      </c>
      <c r="M385" s="18">
        <f t="shared" si="19"/>
        <v>7.2259000000000002</v>
      </c>
      <c r="N385" s="18"/>
      <c r="O385" s="18" t="s">
        <v>173</v>
      </c>
      <c r="P385" s="20">
        <v>0.93196759259259254</v>
      </c>
      <c r="Q385" s="18">
        <v>204</v>
      </c>
      <c r="R385" s="18">
        <v>12</v>
      </c>
    </row>
    <row r="386" spans="1:18" x14ac:dyDescent="0.2">
      <c r="A386" s="18">
        <v>85</v>
      </c>
      <c r="B386" s="18">
        <v>29</v>
      </c>
      <c r="C386" s="18" t="s">
        <v>32</v>
      </c>
      <c r="D386" s="18" t="s">
        <v>33</v>
      </c>
      <c r="E386" s="19">
        <v>44826</v>
      </c>
      <c r="F386" s="18">
        <v>0.5</v>
      </c>
      <c r="G386" s="18">
        <v>1.25</v>
      </c>
      <c r="H386" s="18">
        <v>940</v>
      </c>
      <c r="I386" s="18">
        <v>27</v>
      </c>
      <c r="J386">
        <v>1.0049999999999999</v>
      </c>
      <c r="K386" s="18">
        <v>1.0049999999999999</v>
      </c>
      <c r="L386">
        <v>0.107</v>
      </c>
      <c r="M386" s="18">
        <v>0.107</v>
      </c>
      <c r="N386" s="18" t="s">
        <v>46</v>
      </c>
      <c r="O386" s="18" t="s">
        <v>48</v>
      </c>
      <c r="P386" s="18" t="s">
        <v>173</v>
      </c>
      <c r="Q386" s="20">
        <v>0.93964120370370363</v>
      </c>
      <c r="R386" s="18">
        <v>204</v>
      </c>
    </row>
    <row r="387" spans="1:18" x14ac:dyDescent="0.2">
      <c r="A387" s="18">
        <v>86</v>
      </c>
      <c r="B387" s="18">
        <v>29</v>
      </c>
      <c r="C387" s="18" t="s">
        <v>32</v>
      </c>
      <c r="D387" s="18" t="s">
        <v>33</v>
      </c>
      <c r="E387" s="19">
        <v>44826</v>
      </c>
      <c r="F387" s="18">
        <v>0.5</v>
      </c>
      <c r="G387" s="18">
        <v>1.25</v>
      </c>
      <c r="H387" s="18">
        <v>1097</v>
      </c>
      <c r="I387" s="18">
        <v>119</v>
      </c>
      <c r="J387">
        <v>1.2070000000000001</v>
      </c>
      <c r="K387" s="18">
        <v>1.2070000000000001</v>
      </c>
      <c r="L387">
        <v>0.371</v>
      </c>
      <c r="M387" s="18">
        <v>0.371</v>
      </c>
      <c r="N387" s="18" t="s">
        <v>46</v>
      </c>
      <c r="O387" s="18" t="s">
        <v>48</v>
      </c>
      <c r="P387" s="18" t="s">
        <v>173</v>
      </c>
      <c r="Q387" s="20">
        <v>0.94255787037037031</v>
      </c>
      <c r="R387" s="18">
        <v>204</v>
      </c>
    </row>
    <row r="388" spans="1:18" x14ac:dyDescent="0.2">
      <c r="A388" s="18">
        <v>87</v>
      </c>
      <c r="B388" s="18">
        <v>29</v>
      </c>
      <c r="C388" s="18" t="s">
        <v>32</v>
      </c>
      <c r="D388" s="18" t="s">
        <v>33</v>
      </c>
      <c r="E388" s="19">
        <v>44826</v>
      </c>
      <c r="F388" s="18">
        <v>0.5</v>
      </c>
      <c r="G388" s="18">
        <v>1.25</v>
      </c>
      <c r="H388" s="18">
        <v>1205</v>
      </c>
      <c r="I388" s="18">
        <v>119</v>
      </c>
      <c r="J388">
        <v>1.3460000000000001</v>
      </c>
      <c r="K388" s="18">
        <v>1.3460000000000001</v>
      </c>
      <c r="L388">
        <v>0.371</v>
      </c>
      <c r="M388" s="18">
        <v>0.371</v>
      </c>
      <c r="N388" s="18" t="s">
        <v>46</v>
      </c>
      <c r="O388" s="18" t="s">
        <v>48</v>
      </c>
      <c r="P388" s="18" t="s">
        <v>173</v>
      </c>
      <c r="Q388" s="20">
        <v>0.94582175925925915</v>
      </c>
      <c r="R388" s="18">
        <v>204</v>
      </c>
    </row>
    <row r="389" spans="1:18" x14ac:dyDescent="0.2">
      <c r="A389" s="18">
        <v>88</v>
      </c>
      <c r="B389" s="18">
        <v>30</v>
      </c>
      <c r="C389" s="18" t="s">
        <v>32</v>
      </c>
      <c r="D389" s="18" t="s">
        <v>33</v>
      </c>
      <c r="E389" s="19">
        <v>44826</v>
      </c>
      <c r="F389" s="18">
        <v>0.5</v>
      </c>
      <c r="G389" s="18">
        <v>1.25</v>
      </c>
      <c r="H389" s="18">
        <v>931</v>
      </c>
      <c r="I389" s="18">
        <v>33</v>
      </c>
      <c r="J389">
        <v>0.99299999999999999</v>
      </c>
      <c r="K389" s="18">
        <v>0.99299999999999999</v>
      </c>
      <c r="L389">
        <v>0.125</v>
      </c>
      <c r="M389" s="18">
        <v>0.125</v>
      </c>
      <c r="N389" s="18" t="s">
        <v>46</v>
      </c>
      <c r="O389" s="18" t="s">
        <v>48</v>
      </c>
      <c r="P389" s="18" t="s">
        <v>173</v>
      </c>
      <c r="Q389" s="20">
        <v>0.9534259259259259</v>
      </c>
      <c r="R389" s="18">
        <v>204</v>
      </c>
    </row>
    <row r="390" spans="1:18" x14ac:dyDescent="0.2">
      <c r="A390" s="18">
        <v>89</v>
      </c>
      <c r="B390" s="18">
        <v>30</v>
      </c>
      <c r="C390" s="18" t="s">
        <v>32</v>
      </c>
      <c r="D390" s="18" t="s">
        <v>33</v>
      </c>
      <c r="E390" s="19">
        <v>44826</v>
      </c>
      <c r="F390" s="18">
        <v>0.5</v>
      </c>
      <c r="G390" s="18">
        <v>1.25</v>
      </c>
      <c r="H390" s="18">
        <v>991</v>
      </c>
      <c r="I390" s="18">
        <v>81</v>
      </c>
      <c r="J390">
        <v>1.071</v>
      </c>
      <c r="K390" s="18">
        <v>1.071</v>
      </c>
      <c r="L390">
        <v>0.26300000000000001</v>
      </c>
      <c r="M390" s="18">
        <v>0.26300000000000001</v>
      </c>
      <c r="N390" s="18" t="s">
        <v>46</v>
      </c>
      <c r="O390" s="18" t="s">
        <v>48</v>
      </c>
      <c r="P390" s="18" t="s">
        <v>173</v>
      </c>
      <c r="Q390" s="20">
        <v>0.95628472222222216</v>
      </c>
      <c r="R390" s="18">
        <v>204</v>
      </c>
    </row>
    <row r="391" spans="1:18" x14ac:dyDescent="0.2">
      <c r="A391" s="18">
        <v>90</v>
      </c>
      <c r="B391" s="18">
        <v>30</v>
      </c>
      <c r="C391" s="18" t="s">
        <v>32</v>
      </c>
      <c r="D391" s="18" t="s">
        <v>33</v>
      </c>
      <c r="E391" s="19">
        <v>44826</v>
      </c>
      <c r="F391" s="18">
        <v>0.5</v>
      </c>
      <c r="G391" s="18">
        <v>1.25</v>
      </c>
      <c r="H391" s="18">
        <v>1018</v>
      </c>
      <c r="I391" s="18">
        <v>38</v>
      </c>
      <c r="J391">
        <v>1.1060000000000001</v>
      </c>
      <c r="K391" s="18">
        <v>1.1060000000000001</v>
      </c>
      <c r="L391">
        <v>0.13800000000000001</v>
      </c>
      <c r="M391" s="18">
        <v>0.13800000000000001</v>
      </c>
      <c r="N391" s="18" t="s">
        <v>46</v>
      </c>
      <c r="O391" s="18" t="s">
        <v>48</v>
      </c>
      <c r="P391" s="18" t="s">
        <v>173</v>
      </c>
      <c r="Q391" s="20">
        <v>0.95958333333333334</v>
      </c>
      <c r="R391" s="18">
        <v>204</v>
      </c>
    </row>
    <row r="392" spans="1:18" x14ac:dyDescent="0.2">
      <c r="A392" s="18">
        <v>91</v>
      </c>
      <c r="B392" s="18">
        <v>31</v>
      </c>
      <c r="C392" s="18" t="s">
        <v>32</v>
      </c>
      <c r="D392" s="18" t="s">
        <v>33</v>
      </c>
      <c r="E392" s="19">
        <v>44826</v>
      </c>
      <c r="F392" s="18">
        <v>0.5</v>
      </c>
      <c r="G392" s="18">
        <v>1.25</v>
      </c>
      <c r="H392" s="18">
        <v>1079</v>
      </c>
      <c r="I392" s="18">
        <v>29</v>
      </c>
      <c r="J392">
        <v>1.1839999999999999</v>
      </c>
      <c r="K392" s="18">
        <v>1.1839999999999999</v>
      </c>
      <c r="L392">
        <v>0.114</v>
      </c>
      <c r="M392" s="18">
        <v>0.114</v>
      </c>
      <c r="N392" s="18" t="s">
        <v>46</v>
      </c>
      <c r="O392" s="18" t="s">
        <v>48</v>
      </c>
      <c r="P392" s="18" t="s">
        <v>173</v>
      </c>
      <c r="Q392" s="20">
        <v>0.96715277777777775</v>
      </c>
      <c r="R392" s="18">
        <v>204</v>
      </c>
    </row>
    <row r="393" spans="1:18" x14ac:dyDescent="0.2">
      <c r="A393" s="18">
        <v>92</v>
      </c>
      <c r="B393" s="18">
        <v>31</v>
      </c>
      <c r="C393" s="18" t="s">
        <v>32</v>
      </c>
      <c r="D393" s="18" t="s">
        <v>33</v>
      </c>
      <c r="E393" s="19">
        <v>44826</v>
      </c>
      <c r="F393" s="18">
        <v>0.5</v>
      </c>
      <c r="G393" s="18">
        <v>1.25</v>
      </c>
      <c r="H393" s="18">
        <v>1093</v>
      </c>
      <c r="I393" s="18">
        <v>36</v>
      </c>
      <c r="J393">
        <v>1.202</v>
      </c>
      <c r="K393" s="18">
        <v>1.202</v>
      </c>
      <c r="L393">
        <v>0.13300000000000001</v>
      </c>
      <c r="M393" s="18">
        <v>0.13300000000000001</v>
      </c>
      <c r="N393" s="18" t="s">
        <v>46</v>
      </c>
      <c r="O393" s="18" t="s">
        <v>48</v>
      </c>
      <c r="P393" s="18" t="s">
        <v>173</v>
      </c>
      <c r="Q393" s="20">
        <v>0.97004629629629635</v>
      </c>
      <c r="R393" s="18">
        <v>204</v>
      </c>
    </row>
    <row r="394" spans="1:18" x14ac:dyDescent="0.2">
      <c r="A394" s="18">
        <v>93</v>
      </c>
      <c r="B394" s="18">
        <v>31</v>
      </c>
      <c r="C394" s="18" t="s">
        <v>32</v>
      </c>
      <c r="D394" s="18" t="s">
        <v>33</v>
      </c>
      <c r="E394" s="19">
        <v>44826</v>
      </c>
      <c r="F394" s="18">
        <v>0.5</v>
      </c>
      <c r="G394" s="18">
        <v>1.25</v>
      </c>
      <c r="H394" s="18">
        <v>1024</v>
      </c>
      <c r="I394" s="18">
        <v>30</v>
      </c>
      <c r="J394">
        <v>1.113</v>
      </c>
      <c r="K394" s="18">
        <v>1.113</v>
      </c>
      <c r="L394">
        <v>0.11600000000000001</v>
      </c>
      <c r="M394" s="18">
        <v>0.11600000000000001</v>
      </c>
      <c r="N394" s="18" t="s">
        <v>46</v>
      </c>
      <c r="O394" s="18" t="s">
        <v>48</v>
      </c>
      <c r="P394" s="18" t="s">
        <v>173</v>
      </c>
      <c r="Q394" s="20">
        <v>0.97331018518518519</v>
      </c>
      <c r="R394" s="18">
        <v>204</v>
      </c>
    </row>
    <row r="395" spans="1:18" x14ac:dyDescent="0.2">
      <c r="A395" s="18">
        <v>94</v>
      </c>
      <c r="B395" s="18">
        <v>32</v>
      </c>
      <c r="C395" s="18" t="s">
        <v>186</v>
      </c>
      <c r="D395" s="18" t="s">
        <v>33</v>
      </c>
      <c r="E395" s="19">
        <v>44826</v>
      </c>
      <c r="F395" s="18">
        <v>0.5</v>
      </c>
      <c r="G395" s="18">
        <v>1.25</v>
      </c>
      <c r="H395" s="18">
        <v>11940</v>
      </c>
      <c r="I395" s="18">
        <v>1685</v>
      </c>
      <c r="J395">
        <v>15.169</v>
      </c>
      <c r="K395" s="18">
        <f>0.001*H395-1.0054</f>
        <v>10.9346</v>
      </c>
      <c r="L395">
        <v>4.8620000000000001</v>
      </c>
      <c r="M395" s="18">
        <f>0.0022*I395-0.1727</f>
        <v>3.5343000000000004</v>
      </c>
      <c r="N395" s="18"/>
      <c r="O395" s="18" t="s">
        <v>173</v>
      </c>
      <c r="P395" s="20">
        <v>0.98178240740740741</v>
      </c>
      <c r="Q395" s="18">
        <v>204</v>
      </c>
      <c r="R395" s="18">
        <v>12</v>
      </c>
    </row>
    <row r="396" spans="1:18" x14ac:dyDescent="0.2">
      <c r="A396" s="18">
        <v>95</v>
      </c>
      <c r="B396" s="18">
        <v>32</v>
      </c>
      <c r="C396" s="18" t="s">
        <v>186</v>
      </c>
      <c r="D396" s="18" t="s">
        <v>33</v>
      </c>
      <c r="E396" s="19">
        <v>44826</v>
      </c>
      <c r="F396" s="18">
        <v>0.5</v>
      </c>
      <c r="G396" s="18">
        <v>1.25</v>
      </c>
      <c r="H396" s="18">
        <v>12270</v>
      </c>
      <c r="I396" s="18">
        <v>1708</v>
      </c>
      <c r="J396">
        <v>15.595000000000001</v>
      </c>
      <c r="K396" s="18">
        <f t="shared" ref="K396:K412" si="20">0.001*H396-1.0054</f>
        <v>11.2646</v>
      </c>
      <c r="L396">
        <v>4.9269999999999996</v>
      </c>
      <c r="M396" s="18">
        <f t="shared" ref="M396:M412" si="21">0.0022*I396-0.1727</f>
        <v>3.5849000000000002</v>
      </c>
      <c r="N396" s="18"/>
      <c r="O396" s="18" t="s">
        <v>173</v>
      </c>
      <c r="P396" s="20">
        <v>0.98511574074074071</v>
      </c>
      <c r="Q396" s="18">
        <v>204</v>
      </c>
      <c r="R396" s="18">
        <v>12</v>
      </c>
    </row>
    <row r="397" spans="1:18" x14ac:dyDescent="0.2">
      <c r="A397" s="18">
        <v>96</v>
      </c>
      <c r="B397" s="18">
        <v>32</v>
      </c>
      <c r="C397" s="18" t="s">
        <v>186</v>
      </c>
      <c r="D397" s="18" t="s">
        <v>33</v>
      </c>
      <c r="E397" s="19">
        <v>44826</v>
      </c>
      <c r="F397" s="18">
        <v>0.5</v>
      </c>
      <c r="G397" s="18">
        <v>1.25</v>
      </c>
      <c r="H397" s="18">
        <v>12410</v>
      </c>
      <c r="I397" s="18">
        <v>1754</v>
      </c>
      <c r="J397">
        <v>15.775</v>
      </c>
      <c r="K397" s="18">
        <f t="shared" si="20"/>
        <v>11.4046</v>
      </c>
      <c r="L397">
        <v>5.0609999999999999</v>
      </c>
      <c r="M397" s="18">
        <f t="shared" si="21"/>
        <v>3.6861000000000006</v>
      </c>
      <c r="N397" s="18"/>
      <c r="O397" s="18" t="s">
        <v>173</v>
      </c>
      <c r="P397" s="20">
        <v>0.98891203703703701</v>
      </c>
      <c r="Q397" s="18">
        <v>204</v>
      </c>
      <c r="R397" s="18">
        <v>12</v>
      </c>
    </row>
    <row r="398" spans="1:18" x14ac:dyDescent="0.2">
      <c r="A398" s="18">
        <v>97</v>
      </c>
      <c r="B398" s="18">
        <v>33</v>
      </c>
      <c r="C398" s="18" t="s">
        <v>187</v>
      </c>
      <c r="D398" s="18" t="s">
        <v>33</v>
      </c>
      <c r="E398" s="19">
        <v>44826</v>
      </c>
      <c r="F398" s="18">
        <v>0.5</v>
      </c>
      <c r="G398" s="18">
        <v>1.25</v>
      </c>
      <c r="H398" s="18">
        <v>11732</v>
      </c>
      <c r="I398" s="18">
        <v>1800</v>
      </c>
      <c r="J398">
        <v>14.901999999999999</v>
      </c>
      <c r="K398" s="18">
        <f t="shared" si="20"/>
        <v>10.726600000000001</v>
      </c>
      <c r="L398">
        <v>5.1929999999999996</v>
      </c>
      <c r="M398" s="18">
        <f t="shared" si="21"/>
        <v>3.7873000000000006</v>
      </c>
      <c r="N398" s="18"/>
      <c r="O398" s="18" t="s">
        <v>173</v>
      </c>
      <c r="P398" s="20">
        <v>0.99743055555555549</v>
      </c>
      <c r="Q398" s="18">
        <v>204</v>
      </c>
      <c r="R398" s="18">
        <v>12</v>
      </c>
    </row>
    <row r="399" spans="1:18" x14ac:dyDescent="0.2">
      <c r="A399" s="18">
        <v>98</v>
      </c>
      <c r="B399" s="18">
        <v>33</v>
      </c>
      <c r="C399" s="18" t="s">
        <v>187</v>
      </c>
      <c r="D399" s="18" t="s">
        <v>33</v>
      </c>
      <c r="E399" s="19">
        <v>44826</v>
      </c>
      <c r="F399" s="18">
        <v>0.5</v>
      </c>
      <c r="G399" s="18">
        <v>1.25</v>
      </c>
      <c r="H399" s="18">
        <v>12060</v>
      </c>
      <c r="I399" s="18">
        <v>1787</v>
      </c>
      <c r="J399">
        <v>15.324</v>
      </c>
      <c r="K399" s="18">
        <f t="shared" si="20"/>
        <v>11.054600000000001</v>
      </c>
      <c r="L399">
        <v>5.1539999999999999</v>
      </c>
      <c r="M399" s="18">
        <f t="shared" si="21"/>
        <v>3.7587000000000006</v>
      </c>
      <c r="N399" s="18"/>
      <c r="O399" s="18" t="s">
        <v>188</v>
      </c>
      <c r="P399" s="20">
        <v>7.7546296296296304E-4</v>
      </c>
      <c r="Q399" s="18">
        <v>204</v>
      </c>
      <c r="R399" s="18">
        <v>12</v>
      </c>
    </row>
    <row r="400" spans="1:18" x14ac:dyDescent="0.2">
      <c r="A400" s="18">
        <v>99</v>
      </c>
      <c r="B400" s="18">
        <v>33</v>
      </c>
      <c r="C400" s="18" t="s">
        <v>187</v>
      </c>
      <c r="D400" s="18" t="s">
        <v>33</v>
      </c>
      <c r="E400" s="19">
        <v>44826</v>
      </c>
      <c r="F400" s="18">
        <v>0.5</v>
      </c>
      <c r="G400" s="18">
        <v>1.25</v>
      </c>
      <c r="H400" s="18">
        <v>12573</v>
      </c>
      <c r="I400" s="18">
        <v>1903</v>
      </c>
      <c r="J400">
        <v>15.984</v>
      </c>
      <c r="K400" s="18">
        <f t="shared" si="20"/>
        <v>11.567600000000001</v>
      </c>
      <c r="L400">
        <v>5.4880000000000004</v>
      </c>
      <c r="M400" s="18">
        <f t="shared" si="21"/>
        <v>4.0139000000000005</v>
      </c>
      <c r="N400" s="18"/>
      <c r="O400" s="18" t="s">
        <v>188</v>
      </c>
      <c r="P400" s="20">
        <v>4.5370370370370365E-3</v>
      </c>
      <c r="Q400" s="18">
        <v>204</v>
      </c>
      <c r="R400" s="18">
        <v>12</v>
      </c>
    </row>
    <row r="401" spans="1:18" x14ac:dyDescent="0.2">
      <c r="A401" s="18">
        <v>100</v>
      </c>
      <c r="B401" s="18">
        <v>34</v>
      </c>
      <c r="C401" s="18" t="s">
        <v>189</v>
      </c>
      <c r="D401" s="18" t="s">
        <v>33</v>
      </c>
      <c r="E401" s="19">
        <v>44826</v>
      </c>
      <c r="F401" s="18">
        <v>0.5</v>
      </c>
      <c r="G401" s="18">
        <v>1.25</v>
      </c>
      <c r="H401" s="18">
        <v>22359</v>
      </c>
      <c r="I401" s="18">
        <v>3248</v>
      </c>
      <c r="J401">
        <v>28.585000000000001</v>
      </c>
      <c r="K401" s="18">
        <f t="shared" si="20"/>
        <v>21.3536</v>
      </c>
      <c r="L401">
        <v>9.3450000000000006</v>
      </c>
      <c r="M401" s="18">
        <f t="shared" si="21"/>
        <v>6.972900000000001</v>
      </c>
      <c r="N401" s="18"/>
      <c r="O401" s="18" t="s">
        <v>188</v>
      </c>
      <c r="P401" s="20">
        <v>1.3553240740740741E-2</v>
      </c>
      <c r="Q401" s="18">
        <v>204</v>
      </c>
      <c r="R401" s="18">
        <v>12</v>
      </c>
    </row>
    <row r="402" spans="1:18" x14ac:dyDescent="0.2">
      <c r="A402" s="18">
        <v>101</v>
      </c>
      <c r="B402" s="18">
        <v>34</v>
      </c>
      <c r="C402" s="18" t="s">
        <v>189</v>
      </c>
      <c r="D402" s="18" t="s">
        <v>33</v>
      </c>
      <c r="E402" s="19">
        <v>44826</v>
      </c>
      <c r="F402" s="18">
        <v>0.5</v>
      </c>
      <c r="G402" s="18">
        <v>1.25</v>
      </c>
      <c r="H402" s="18">
        <v>22699</v>
      </c>
      <c r="I402" s="18">
        <v>3261</v>
      </c>
      <c r="J402">
        <v>29.021999999999998</v>
      </c>
      <c r="K402" s="18">
        <f t="shared" si="20"/>
        <v>21.6936</v>
      </c>
      <c r="L402">
        <v>9.3810000000000002</v>
      </c>
      <c r="M402" s="18">
        <f t="shared" si="21"/>
        <v>7.0015000000000009</v>
      </c>
      <c r="N402" s="18"/>
      <c r="O402" s="18" t="s">
        <v>188</v>
      </c>
      <c r="P402" s="20">
        <v>1.7164351851851851E-2</v>
      </c>
      <c r="Q402" s="18">
        <v>204</v>
      </c>
      <c r="R402" s="18">
        <v>12</v>
      </c>
    </row>
    <row r="403" spans="1:18" x14ac:dyDescent="0.2">
      <c r="A403" s="18">
        <v>102</v>
      </c>
      <c r="B403" s="18">
        <v>34</v>
      </c>
      <c r="C403" s="18" t="s">
        <v>189</v>
      </c>
      <c r="D403" s="18" t="s">
        <v>33</v>
      </c>
      <c r="E403" s="19">
        <v>44826</v>
      </c>
      <c r="F403" s="18">
        <v>0.5</v>
      </c>
      <c r="G403" s="18">
        <v>1.25</v>
      </c>
      <c r="H403" s="18">
        <v>23025</v>
      </c>
      <c r="I403" s="18">
        <v>3337</v>
      </c>
      <c r="J403">
        <v>29.443000000000001</v>
      </c>
      <c r="K403" s="18">
        <f t="shared" si="20"/>
        <v>22.019600000000001</v>
      </c>
      <c r="L403">
        <v>9.5990000000000002</v>
      </c>
      <c r="M403" s="18">
        <f t="shared" si="21"/>
        <v>7.1687000000000003</v>
      </c>
      <c r="N403" s="18"/>
      <c r="O403" s="18" t="s">
        <v>188</v>
      </c>
      <c r="P403" s="20">
        <v>2.1203703703703707E-2</v>
      </c>
      <c r="Q403" s="18">
        <v>204</v>
      </c>
      <c r="R403" s="18">
        <v>12</v>
      </c>
    </row>
    <row r="404" spans="1:18" x14ac:dyDescent="0.2">
      <c r="A404" s="18">
        <v>103</v>
      </c>
      <c r="B404" s="18">
        <v>35</v>
      </c>
      <c r="C404" s="18" t="s">
        <v>190</v>
      </c>
      <c r="D404" s="18" t="s">
        <v>33</v>
      </c>
      <c r="E404" s="19">
        <v>44826</v>
      </c>
      <c r="F404" s="18">
        <v>0.5</v>
      </c>
      <c r="G404" s="18">
        <v>1.25</v>
      </c>
      <c r="H404" s="18">
        <v>21653</v>
      </c>
      <c r="I404" s="18">
        <v>2516</v>
      </c>
      <c r="J404">
        <v>27.675999999999998</v>
      </c>
      <c r="K404" s="18">
        <f t="shared" si="20"/>
        <v>20.647599999999997</v>
      </c>
      <c r="L404">
        <v>7.2450000000000001</v>
      </c>
      <c r="M404" s="18">
        <f t="shared" si="21"/>
        <v>5.3625000000000007</v>
      </c>
      <c r="N404" s="18"/>
      <c r="O404" s="18" t="s">
        <v>188</v>
      </c>
      <c r="P404" s="20">
        <v>3.0000000000000002E-2</v>
      </c>
      <c r="Q404" s="18">
        <v>204</v>
      </c>
      <c r="R404" s="18">
        <v>12</v>
      </c>
    </row>
    <row r="405" spans="1:18" x14ac:dyDescent="0.2">
      <c r="A405" s="18">
        <v>104</v>
      </c>
      <c r="B405" s="18">
        <v>35</v>
      </c>
      <c r="C405" s="18" t="s">
        <v>190</v>
      </c>
      <c r="D405" s="18" t="s">
        <v>33</v>
      </c>
      <c r="E405" s="19">
        <v>44826</v>
      </c>
      <c r="F405" s="18">
        <v>0.5</v>
      </c>
      <c r="G405" s="18">
        <v>1.25</v>
      </c>
      <c r="H405" s="18">
        <v>22004</v>
      </c>
      <c r="I405" s="18">
        <v>2543</v>
      </c>
      <c r="J405">
        <v>28.128</v>
      </c>
      <c r="K405" s="18">
        <f t="shared" si="20"/>
        <v>20.9986</v>
      </c>
      <c r="L405">
        <v>7.3239999999999998</v>
      </c>
      <c r="M405" s="18">
        <f t="shared" si="21"/>
        <v>5.4219000000000008</v>
      </c>
      <c r="N405" s="18"/>
      <c r="O405" s="18" t="s">
        <v>188</v>
      </c>
      <c r="P405" s="20">
        <v>3.3599537037037039E-2</v>
      </c>
      <c r="Q405" s="18">
        <v>204</v>
      </c>
      <c r="R405" s="18">
        <v>12</v>
      </c>
    </row>
    <row r="406" spans="1:18" x14ac:dyDescent="0.2">
      <c r="A406" s="18">
        <v>105</v>
      </c>
      <c r="B406" s="18">
        <v>35</v>
      </c>
      <c r="C406" s="18" t="s">
        <v>190</v>
      </c>
      <c r="D406" s="18" t="s">
        <v>33</v>
      </c>
      <c r="E406" s="19">
        <v>44826</v>
      </c>
      <c r="F406" s="18">
        <v>0.5</v>
      </c>
      <c r="G406" s="18">
        <v>1.25</v>
      </c>
      <c r="H406" s="18">
        <v>22275</v>
      </c>
      <c r="I406" s="18">
        <v>2534</v>
      </c>
      <c r="J406">
        <v>28.477</v>
      </c>
      <c r="K406" s="18">
        <f t="shared" si="20"/>
        <v>21.269600000000001</v>
      </c>
      <c r="L406">
        <v>7.2969999999999997</v>
      </c>
      <c r="M406" s="18">
        <f t="shared" si="21"/>
        <v>5.4021000000000008</v>
      </c>
      <c r="N406" s="18"/>
      <c r="O406" s="18" t="s">
        <v>188</v>
      </c>
      <c r="P406" s="20">
        <v>3.7615740740740741E-2</v>
      </c>
      <c r="Q406" s="18">
        <v>204</v>
      </c>
      <c r="R406" s="18">
        <v>12</v>
      </c>
    </row>
    <row r="407" spans="1:18" x14ac:dyDescent="0.2">
      <c r="A407" s="18">
        <v>106</v>
      </c>
      <c r="B407" s="18">
        <v>36</v>
      </c>
      <c r="C407" s="18" t="s">
        <v>191</v>
      </c>
      <c r="D407" s="18" t="s">
        <v>33</v>
      </c>
      <c r="E407" s="19">
        <v>44826</v>
      </c>
      <c r="F407" s="18">
        <v>0.5</v>
      </c>
      <c r="G407" s="18">
        <v>1.25</v>
      </c>
      <c r="H407" s="18">
        <v>15053</v>
      </c>
      <c r="I407" s="18">
        <v>2383</v>
      </c>
      <c r="J407">
        <v>19.178000000000001</v>
      </c>
      <c r="K407" s="18">
        <f t="shared" si="20"/>
        <v>14.047600000000001</v>
      </c>
      <c r="L407">
        <v>6.8639999999999999</v>
      </c>
      <c r="M407" s="18">
        <f t="shared" si="21"/>
        <v>5.0699000000000005</v>
      </c>
      <c r="N407" s="18"/>
      <c r="O407" s="18" t="s">
        <v>188</v>
      </c>
      <c r="P407" s="20">
        <v>4.6365740740740742E-2</v>
      </c>
      <c r="Q407" s="18">
        <v>204</v>
      </c>
      <c r="R407" s="18">
        <v>12</v>
      </c>
    </row>
    <row r="408" spans="1:18" x14ac:dyDescent="0.2">
      <c r="A408" s="18">
        <v>107</v>
      </c>
      <c r="B408" s="18">
        <v>36</v>
      </c>
      <c r="C408" s="18" t="s">
        <v>191</v>
      </c>
      <c r="D408" s="18" t="s">
        <v>33</v>
      </c>
      <c r="E408" s="19">
        <v>44826</v>
      </c>
      <c r="F408" s="18">
        <v>0.5</v>
      </c>
      <c r="G408" s="18">
        <v>1.25</v>
      </c>
      <c r="H408" s="18">
        <v>15433</v>
      </c>
      <c r="I408" s="18">
        <v>2413</v>
      </c>
      <c r="J408">
        <v>19.667000000000002</v>
      </c>
      <c r="K408" s="18">
        <f t="shared" si="20"/>
        <v>14.4276</v>
      </c>
      <c r="L408">
        <v>6.95</v>
      </c>
      <c r="M408" s="18">
        <f t="shared" si="21"/>
        <v>5.1359000000000004</v>
      </c>
      <c r="N408" s="18"/>
      <c r="O408" s="18" t="s">
        <v>188</v>
      </c>
      <c r="P408" s="20">
        <v>4.988425925925926E-2</v>
      </c>
      <c r="Q408" s="18">
        <v>204</v>
      </c>
      <c r="R408" s="18">
        <v>12</v>
      </c>
    </row>
    <row r="409" spans="1:18" x14ac:dyDescent="0.2">
      <c r="A409" s="18">
        <v>108</v>
      </c>
      <c r="B409" s="18">
        <v>36</v>
      </c>
      <c r="C409" s="18" t="s">
        <v>191</v>
      </c>
      <c r="D409" s="18" t="s">
        <v>33</v>
      </c>
      <c r="E409" s="19">
        <v>44826</v>
      </c>
      <c r="F409" s="18">
        <v>0.5</v>
      </c>
      <c r="G409" s="18">
        <v>1.25</v>
      </c>
      <c r="H409" s="18">
        <v>15841</v>
      </c>
      <c r="I409" s="18">
        <v>2451</v>
      </c>
      <c r="J409">
        <v>20.192</v>
      </c>
      <c r="K409" s="18">
        <f t="shared" si="20"/>
        <v>14.835600000000001</v>
      </c>
      <c r="L409">
        <v>7.0590000000000002</v>
      </c>
      <c r="M409" s="18">
        <f t="shared" si="21"/>
        <v>5.2195</v>
      </c>
      <c r="N409" s="18"/>
      <c r="O409" s="18" t="s">
        <v>188</v>
      </c>
      <c r="P409" s="20">
        <v>5.3807870370370374E-2</v>
      </c>
      <c r="Q409" s="18">
        <v>204</v>
      </c>
      <c r="R409" s="18">
        <v>12</v>
      </c>
    </row>
    <row r="410" spans="1:18" x14ac:dyDescent="0.2">
      <c r="A410" s="18">
        <v>109</v>
      </c>
      <c r="B410" s="18">
        <v>37</v>
      </c>
      <c r="C410" s="18" t="s">
        <v>192</v>
      </c>
      <c r="D410" s="18" t="s">
        <v>33</v>
      </c>
      <c r="E410" s="19">
        <v>44826</v>
      </c>
      <c r="F410" s="18">
        <v>0.5</v>
      </c>
      <c r="G410" s="18">
        <v>1.25</v>
      </c>
      <c r="H410" s="18">
        <v>19486</v>
      </c>
      <c r="I410" s="18">
        <v>2503</v>
      </c>
      <c r="J410">
        <v>24.885999999999999</v>
      </c>
      <c r="K410" s="18">
        <f t="shared" si="20"/>
        <v>18.480599999999999</v>
      </c>
      <c r="L410">
        <v>7.2089999999999996</v>
      </c>
      <c r="M410" s="18">
        <f t="shared" si="21"/>
        <v>5.3339000000000008</v>
      </c>
      <c r="N410" s="18"/>
      <c r="O410" s="18" t="s">
        <v>188</v>
      </c>
      <c r="P410" s="20">
        <v>6.2731481481481485E-2</v>
      </c>
      <c r="Q410" s="18">
        <v>204</v>
      </c>
      <c r="R410" s="18">
        <v>12</v>
      </c>
    </row>
    <row r="411" spans="1:18" x14ac:dyDescent="0.2">
      <c r="A411" s="18">
        <v>110</v>
      </c>
      <c r="B411" s="18">
        <v>37</v>
      </c>
      <c r="C411" s="18" t="s">
        <v>192</v>
      </c>
      <c r="D411" s="18" t="s">
        <v>33</v>
      </c>
      <c r="E411" s="19">
        <v>44826</v>
      </c>
      <c r="F411" s="18">
        <v>0.5</v>
      </c>
      <c r="G411" s="18">
        <v>1.25</v>
      </c>
      <c r="H411" s="18">
        <v>20175</v>
      </c>
      <c r="I411" s="18">
        <v>2602</v>
      </c>
      <c r="J411">
        <v>25.773</v>
      </c>
      <c r="K411" s="18">
        <f t="shared" si="20"/>
        <v>19.169599999999999</v>
      </c>
      <c r="L411">
        <v>7.49</v>
      </c>
      <c r="M411" s="18">
        <f t="shared" si="21"/>
        <v>5.5517000000000003</v>
      </c>
      <c r="N411" s="18"/>
      <c r="O411" s="18" t="s">
        <v>188</v>
      </c>
      <c r="P411" s="20">
        <v>6.6342592592592592E-2</v>
      </c>
      <c r="Q411" s="18">
        <v>204</v>
      </c>
      <c r="R411" s="18">
        <v>12</v>
      </c>
    </row>
    <row r="412" spans="1:18" x14ac:dyDescent="0.2">
      <c r="A412" s="18">
        <v>111</v>
      </c>
      <c r="B412" s="18">
        <v>37</v>
      </c>
      <c r="C412" s="18" t="s">
        <v>192</v>
      </c>
      <c r="D412" s="18" t="s">
        <v>33</v>
      </c>
      <c r="E412" s="19">
        <v>44826</v>
      </c>
      <c r="F412" s="18">
        <v>0.5</v>
      </c>
      <c r="G412" s="18">
        <v>1.25</v>
      </c>
      <c r="H412" s="18">
        <v>20586</v>
      </c>
      <c r="I412" s="18">
        <v>2608</v>
      </c>
      <c r="J412">
        <v>26.302</v>
      </c>
      <c r="K412" s="18">
        <f t="shared" si="20"/>
        <v>19.5806</v>
      </c>
      <c r="L412">
        <v>7.5090000000000003</v>
      </c>
      <c r="M412" s="18">
        <f t="shared" si="21"/>
        <v>5.5649000000000006</v>
      </c>
      <c r="N412" s="18"/>
      <c r="O412" s="18" t="s">
        <v>188</v>
      </c>
      <c r="P412" s="20">
        <v>7.0381944444444441E-2</v>
      </c>
      <c r="Q412" s="18">
        <v>204</v>
      </c>
      <c r="R412" s="18">
        <v>12</v>
      </c>
    </row>
    <row r="413" spans="1:18" x14ac:dyDescent="0.2">
      <c r="A413" s="18">
        <v>112</v>
      </c>
      <c r="B413" s="18">
        <v>38</v>
      </c>
      <c r="C413" s="18" t="s">
        <v>32</v>
      </c>
      <c r="D413" s="18" t="s">
        <v>33</v>
      </c>
      <c r="E413" s="19">
        <v>44826</v>
      </c>
      <c r="F413" s="18">
        <v>0.5</v>
      </c>
      <c r="G413" s="18">
        <v>1.25</v>
      </c>
      <c r="H413" s="18">
        <v>1260</v>
      </c>
      <c r="I413" s="18">
        <v>100</v>
      </c>
      <c r="J413">
        <v>1.417</v>
      </c>
      <c r="K413" s="18">
        <v>1.417</v>
      </c>
      <c r="L413">
        <v>0.317</v>
      </c>
      <c r="M413" s="18">
        <v>0.317</v>
      </c>
      <c r="N413" s="18" t="s">
        <v>46</v>
      </c>
      <c r="O413" s="18" t="s">
        <v>48</v>
      </c>
      <c r="P413" s="18" t="s">
        <v>188</v>
      </c>
      <c r="Q413" s="20">
        <v>7.8148148148148147E-2</v>
      </c>
      <c r="R413" s="18">
        <v>204</v>
      </c>
    </row>
    <row r="414" spans="1:18" x14ac:dyDescent="0.2">
      <c r="A414" s="18">
        <v>113</v>
      </c>
      <c r="B414" s="18">
        <v>38</v>
      </c>
      <c r="C414" s="18" t="s">
        <v>32</v>
      </c>
      <c r="D414" s="18" t="s">
        <v>33</v>
      </c>
      <c r="E414" s="19">
        <v>44826</v>
      </c>
      <c r="F414" s="18">
        <v>0.5</v>
      </c>
      <c r="G414" s="18">
        <v>1.25</v>
      </c>
      <c r="H414" s="18">
        <v>1161</v>
      </c>
      <c r="I414" s="18">
        <v>92</v>
      </c>
      <c r="J414">
        <v>1.29</v>
      </c>
      <c r="K414" s="18">
        <v>1.29</v>
      </c>
      <c r="L414">
        <v>0.29299999999999998</v>
      </c>
      <c r="M414" s="18">
        <v>0.29299999999999998</v>
      </c>
      <c r="N414" s="18" t="s">
        <v>46</v>
      </c>
      <c r="O414" s="18" t="s">
        <v>48</v>
      </c>
      <c r="P414" s="18" t="s">
        <v>188</v>
      </c>
      <c r="Q414" s="20">
        <v>8.1030092592592584E-2</v>
      </c>
      <c r="R414" s="18">
        <v>204</v>
      </c>
    </row>
    <row r="415" spans="1:18" x14ac:dyDescent="0.2">
      <c r="A415" s="18">
        <v>114</v>
      </c>
      <c r="B415" s="18">
        <v>38</v>
      </c>
      <c r="C415" s="18" t="s">
        <v>32</v>
      </c>
      <c r="D415" s="18" t="s">
        <v>33</v>
      </c>
      <c r="E415" s="19">
        <v>44826</v>
      </c>
      <c r="F415" s="18">
        <v>0.5</v>
      </c>
      <c r="G415" s="18">
        <v>1.25</v>
      </c>
      <c r="H415" s="18">
        <v>1275</v>
      </c>
      <c r="I415" s="18">
        <v>122</v>
      </c>
      <c r="J415">
        <v>1.4359999999999999</v>
      </c>
      <c r="K415" s="18">
        <v>1.4359999999999999</v>
      </c>
      <c r="L415">
        <v>0.38</v>
      </c>
      <c r="M415" s="18">
        <v>0.38</v>
      </c>
      <c r="N415" s="18" t="s">
        <v>46</v>
      </c>
      <c r="O415" s="18" t="s">
        <v>48</v>
      </c>
      <c r="P415" s="18" t="s">
        <v>188</v>
      </c>
      <c r="Q415" s="20">
        <v>8.4374999999999992E-2</v>
      </c>
      <c r="R415" s="18">
        <v>204</v>
      </c>
    </row>
    <row r="416" spans="1:18" x14ac:dyDescent="0.2">
      <c r="A416" s="18">
        <v>115</v>
      </c>
      <c r="B416" s="18">
        <v>39</v>
      </c>
      <c r="C416" s="18" t="s">
        <v>32</v>
      </c>
      <c r="D416" s="18" t="s">
        <v>33</v>
      </c>
      <c r="E416" s="19">
        <v>44826</v>
      </c>
      <c r="F416" s="18">
        <v>0.5</v>
      </c>
      <c r="G416" s="18">
        <v>1.25</v>
      </c>
      <c r="H416" s="18">
        <v>792</v>
      </c>
      <c r="I416" s="18">
        <v>66</v>
      </c>
      <c r="J416">
        <v>0.81399999999999995</v>
      </c>
      <c r="K416" s="18">
        <v>0.81399999999999995</v>
      </c>
      <c r="L416">
        <v>0.22</v>
      </c>
      <c r="M416" s="18">
        <v>0.22</v>
      </c>
      <c r="N416" s="18" t="s">
        <v>46</v>
      </c>
      <c r="O416" s="18" t="s">
        <v>48</v>
      </c>
      <c r="P416" s="18" t="s">
        <v>188</v>
      </c>
      <c r="Q416" s="20">
        <v>9.1932870370370359E-2</v>
      </c>
      <c r="R416" s="18">
        <v>204</v>
      </c>
    </row>
    <row r="417" spans="1:18" x14ac:dyDescent="0.2">
      <c r="A417" s="18">
        <v>116</v>
      </c>
      <c r="B417" s="18">
        <v>39</v>
      </c>
      <c r="C417" s="18" t="s">
        <v>32</v>
      </c>
      <c r="D417" s="18" t="s">
        <v>33</v>
      </c>
      <c r="E417" s="19">
        <v>44826</v>
      </c>
      <c r="F417" s="18">
        <v>0.5</v>
      </c>
      <c r="G417" s="18">
        <v>1.25</v>
      </c>
      <c r="H417" s="18">
        <v>748</v>
      </c>
      <c r="I417" s="18">
        <v>57</v>
      </c>
      <c r="J417">
        <v>0.75800000000000001</v>
      </c>
      <c r="K417" s="18">
        <v>0.75800000000000001</v>
      </c>
      <c r="L417">
        <v>0.192</v>
      </c>
      <c r="M417" s="18">
        <v>0.192</v>
      </c>
      <c r="N417" s="18" t="s">
        <v>46</v>
      </c>
      <c r="O417" s="18" t="s">
        <v>48</v>
      </c>
      <c r="P417" s="18" t="s">
        <v>188</v>
      </c>
      <c r="Q417" s="20">
        <v>9.4803240740740743E-2</v>
      </c>
      <c r="R417" s="18">
        <v>204</v>
      </c>
    </row>
    <row r="418" spans="1:18" x14ac:dyDescent="0.2">
      <c r="A418" s="18">
        <v>117</v>
      </c>
      <c r="B418" s="18">
        <v>39</v>
      </c>
      <c r="C418" s="18" t="s">
        <v>32</v>
      </c>
      <c r="D418" s="18" t="s">
        <v>33</v>
      </c>
      <c r="E418" s="19">
        <v>44826</v>
      </c>
      <c r="F418" s="18">
        <v>0.5</v>
      </c>
      <c r="G418" s="18">
        <v>1.25</v>
      </c>
      <c r="H418" s="18">
        <v>791</v>
      </c>
      <c r="I418" s="18">
        <v>86</v>
      </c>
      <c r="J418">
        <v>0.81399999999999995</v>
      </c>
      <c r="K418" s="18">
        <v>0.81399999999999995</v>
      </c>
      <c r="L418">
        <v>0.27700000000000002</v>
      </c>
      <c r="M418" s="18">
        <v>0.27700000000000002</v>
      </c>
      <c r="N418" s="18" t="s">
        <v>46</v>
      </c>
      <c r="O418" s="18" t="s">
        <v>48</v>
      </c>
      <c r="P418" s="18" t="s">
        <v>188</v>
      </c>
      <c r="Q418" s="20">
        <v>9.8067129629629643E-2</v>
      </c>
      <c r="R418" s="18">
        <v>204</v>
      </c>
    </row>
    <row r="419" spans="1:18" x14ac:dyDescent="0.2">
      <c r="A419" s="18">
        <v>118</v>
      </c>
      <c r="B419" s="18">
        <v>40</v>
      </c>
      <c r="C419" s="18" t="s">
        <v>32</v>
      </c>
      <c r="D419" s="18" t="s">
        <v>33</v>
      </c>
      <c r="E419" s="19">
        <v>44826</v>
      </c>
      <c r="F419" s="18">
        <v>0.5</v>
      </c>
      <c r="G419" s="18">
        <v>1.25</v>
      </c>
      <c r="H419" s="18">
        <v>929</v>
      </c>
      <c r="I419" s="18">
        <v>52</v>
      </c>
      <c r="J419">
        <v>0.99099999999999999</v>
      </c>
      <c r="K419" s="18">
        <v>0.99099999999999999</v>
      </c>
      <c r="L419">
        <v>0.18</v>
      </c>
      <c r="M419" s="18">
        <v>0.18</v>
      </c>
      <c r="N419" s="18" t="s">
        <v>46</v>
      </c>
      <c r="O419" s="18" t="s">
        <v>48</v>
      </c>
      <c r="P419" s="18" t="s">
        <v>188</v>
      </c>
      <c r="Q419" s="20">
        <v>0.10562500000000001</v>
      </c>
      <c r="R419" s="18">
        <v>204</v>
      </c>
    </row>
    <row r="420" spans="1:18" x14ac:dyDescent="0.2">
      <c r="A420" s="18">
        <v>119</v>
      </c>
      <c r="B420" s="18">
        <v>40</v>
      </c>
      <c r="C420" s="18" t="s">
        <v>32</v>
      </c>
      <c r="D420" s="18" t="s">
        <v>33</v>
      </c>
      <c r="E420" s="19">
        <v>44826</v>
      </c>
      <c r="F420" s="18">
        <v>0.5</v>
      </c>
      <c r="G420" s="18">
        <v>1.25</v>
      </c>
      <c r="H420" s="18">
        <v>934</v>
      </c>
      <c r="I420" s="18">
        <v>57</v>
      </c>
      <c r="J420">
        <v>0.997</v>
      </c>
      <c r="K420" s="18">
        <v>0.997</v>
      </c>
      <c r="L420">
        <v>0.193</v>
      </c>
      <c r="M420" s="18">
        <v>0.193</v>
      </c>
      <c r="N420" s="18" t="s">
        <v>46</v>
      </c>
      <c r="O420" s="18" t="s">
        <v>48</v>
      </c>
      <c r="P420" s="18" t="s">
        <v>188</v>
      </c>
      <c r="Q420" s="20">
        <v>0.10850694444444443</v>
      </c>
      <c r="R420" s="18">
        <v>204</v>
      </c>
    </row>
    <row r="421" spans="1:18" x14ac:dyDescent="0.2">
      <c r="A421" s="18">
        <v>120</v>
      </c>
      <c r="B421" s="18">
        <v>40</v>
      </c>
      <c r="C421" s="18" t="s">
        <v>32</v>
      </c>
      <c r="D421" s="18" t="s">
        <v>33</v>
      </c>
      <c r="E421" s="19">
        <v>44826</v>
      </c>
      <c r="F421" s="18">
        <v>0.5</v>
      </c>
      <c r="G421" s="18">
        <v>1.25</v>
      </c>
      <c r="H421" s="18">
        <v>889</v>
      </c>
      <c r="I421" s="18">
        <v>39</v>
      </c>
      <c r="J421">
        <v>0.93899999999999995</v>
      </c>
      <c r="K421" s="18">
        <v>0.93899999999999995</v>
      </c>
      <c r="L421">
        <v>0.14299999999999999</v>
      </c>
      <c r="M421" s="18">
        <v>0.14299999999999999</v>
      </c>
      <c r="N421" s="18" t="s">
        <v>46</v>
      </c>
      <c r="O421" s="18" t="s">
        <v>48</v>
      </c>
      <c r="P421" s="18" t="s">
        <v>188</v>
      </c>
      <c r="Q421" s="20">
        <v>0.11180555555555556</v>
      </c>
      <c r="R421" s="18">
        <v>204</v>
      </c>
    </row>
    <row r="422" spans="1:18" x14ac:dyDescent="0.2">
      <c r="A422" s="18">
        <v>121</v>
      </c>
      <c r="B422" s="18">
        <v>41</v>
      </c>
      <c r="C422" s="18" t="s">
        <v>193</v>
      </c>
      <c r="D422" s="18" t="s">
        <v>33</v>
      </c>
      <c r="E422" s="19">
        <v>44826</v>
      </c>
      <c r="F422" s="18">
        <v>0.5</v>
      </c>
      <c r="G422" s="18">
        <v>1.25</v>
      </c>
      <c r="H422" s="18">
        <v>10952</v>
      </c>
      <c r="I422" s="18">
        <v>2200</v>
      </c>
      <c r="J422">
        <v>13.896000000000001</v>
      </c>
      <c r="K422" s="18">
        <f>0.001*H422-1.0054</f>
        <v>9.9466000000000001</v>
      </c>
      <c r="L422">
        <v>6.34</v>
      </c>
      <c r="M422" s="18">
        <f>0.0022*I422-0.1727</f>
        <v>4.6673</v>
      </c>
      <c r="N422" s="18"/>
      <c r="O422" s="18" t="s">
        <v>188</v>
      </c>
      <c r="P422" s="20">
        <v>0.12040509259259259</v>
      </c>
      <c r="Q422" s="18">
        <v>204</v>
      </c>
      <c r="R422" s="18">
        <v>12</v>
      </c>
    </row>
    <row r="423" spans="1:18" x14ac:dyDescent="0.2">
      <c r="A423" s="18">
        <v>122</v>
      </c>
      <c r="B423" s="18">
        <v>41</v>
      </c>
      <c r="C423" s="18" t="s">
        <v>193</v>
      </c>
      <c r="D423" s="18" t="s">
        <v>33</v>
      </c>
      <c r="E423" s="19">
        <v>44826</v>
      </c>
      <c r="F423" s="18">
        <v>0.5</v>
      </c>
      <c r="G423" s="18">
        <v>1.25</v>
      </c>
      <c r="H423" s="18">
        <v>10947</v>
      </c>
      <c r="I423" s="18">
        <v>2242</v>
      </c>
      <c r="J423">
        <v>13.891</v>
      </c>
      <c r="K423" s="18">
        <f t="shared" ref="K423:K439" si="22">0.001*H423-1.0054</f>
        <v>9.9416000000000011</v>
      </c>
      <c r="L423">
        <v>6.4589999999999996</v>
      </c>
      <c r="M423" s="18">
        <f t="shared" ref="M423:M442" si="23">0.0022*I423-0.1727</f>
        <v>4.7597000000000005</v>
      </c>
      <c r="N423" s="18"/>
      <c r="O423" s="18" t="s">
        <v>188</v>
      </c>
      <c r="P423" s="20">
        <v>0.12385416666666667</v>
      </c>
      <c r="Q423" s="18">
        <v>204</v>
      </c>
      <c r="R423" s="18">
        <v>12</v>
      </c>
    </row>
    <row r="424" spans="1:18" x14ac:dyDescent="0.2">
      <c r="A424" s="18">
        <v>123</v>
      </c>
      <c r="B424" s="18">
        <v>41</v>
      </c>
      <c r="C424" s="18" t="s">
        <v>193</v>
      </c>
      <c r="D424" s="18" t="s">
        <v>33</v>
      </c>
      <c r="E424" s="19">
        <v>44826</v>
      </c>
      <c r="F424" s="18">
        <v>0.5</v>
      </c>
      <c r="G424" s="18">
        <v>1.25</v>
      </c>
      <c r="H424" s="18">
        <v>11023</v>
      </c>
      <c r="I424" s="18">
        <v>2290</v>
      </c>
      <c r="J424">
        <v>13.989000000000001</v>
      </c>
      <c r="K424" s="18">
        <f t="shared" si="22"/>
        <v>10.0176</v>
      </c>
      <c r="L424">
        <v>6.5979999999999999</v>
      </c>
      <c r="M424" s="18">
        <f t="shared" si="23"/>
        <v>4.8653000000000004</v>
      </c>
      <c r="N424" s="18"/>
      <c r="O424" s="18" t="s">
        <v>188</v>
      </c>
      <c r="P424" s="20">
        <v>0.12769675925925925</v>
      </c>
      <c r="Q424" s="18">
        <v>204</v>
      </c>
      <c r="R424" s="18">
        <v>12</v>
      </c>
    </row>
    <row r="425" spans="1:18" x14ac:dyDescent="0.2">
      <c r="A425" s="18">
        <v>124</v>
      </c>
      <c r="B425" s="18">
        <v>42</v>
      </c>
      <c r="C425" s="18" t="s">
        <v>194</v>
      </c>
      <c r="D425" s="18" t="s">
        <v>33</v>
      </c>
      <c r="E425" s="19">
        <v>44826</v>
      </c>
      <c r="F425" s="18">
        <v>0.5</v>
      </c>
      <c r="G425" s="18">
        <v>1.25</v>
      </c>
      <c r="H425" s="18">
        <v>19317</v>
      </c>
      <c r="I425" s="18">
        <v>2637</v>
      </c>
      <c r="J425">
        <v>24.667999999999999</v>
      </c>
      <c r="K425" s="18">
        <f t="shared" si="22"/>
        <v>18.311599999999999</v>
      </c>
      <c r="L425">
        <v>7.5919999999999996</v>
      </c>
      <c r="M425" s="18">
        <f t="shared" si="23"/>
        <v>5.6287000000000003</v>
      </c>
      <c r="N425" s="18"/>
      <c r="O425" s="18" t="s">
        <v>188</v>
      </c>
      <c r="P425" s="20">
        <v>0.13658564814814814</v>
      </c>
      <c r="Q425" s="18">
        <v>204</v>
      </c>
      <c r="R425" s="18">
        <v>12</v>
      </c>
    </row>
    <row r="426" spans="1:18" x14ac:dyDescent="0.2">
      <c r="A426" s="18">
        <v>125</v>
      </c>
      <c r="B426" s="18">
        <v>42</v>
      </c>
      <c r="C426" s="18" t="s">
        <v>194</v>
      </c>
      <c r="D426" s="18" t="s">
        <v>33</v>
      </c>
      <c r="E426" s="19">
        <v>44826</v>
      </c>
      <c r="F426" s="18">
        <v>0.5</v>
      </c>
      <c r="G426" s="18">
        <v>1.25</v>
      </c>
      <c r="H426" s="18">
        <v>19484</v>
      </c>
      <c r="I426" s="18">
        <v>2590</v>
      </c>
      <c r="J426">
        <v>24.884</v>
      </c>
      <c r="K426" s="18">
        <f t="shared" si="22"/>
        <v>18.4786</v>
      </c>
      <c r="L426">
        <v>7.4580000000000002</v>
      </c>
      <c r="M426" s="18">
        <f t="shared" si="23"/>
        <v>5.5253000000000005</v>
      </c>
      <c r="N426" s="18"/>
      <c r="O426" s="18" t="s">
        <v>188</v>
      </c>
      <c r="P426" s="20">
        <v>0.14018518518518519</v>
      </c>
      <c r="Q426" s="18">
        <v>204</v>
      </c>
      <c r="R426" s="18">
        <v>12</v>
      </c>
    </row>
    <row r="427" spans="1:18" x14ac:dyDescent="0.2">
      <c r="A427" s="18">
        <v>126</v>
      </c>
      <c r="B427" s="18">
        <v>42</v>
      </c>
      <c r="C427" s="18" t="s">
        <v>194</v>
      </c>
      <c r="D427" s="18" t="s">
        <v>33</v>
      </c>
      <c r="E427" s="19">
        <v>44826</v>
      </c>
      <c r="F427" s="18">
        <v>0.5</v>
      </c>
      <c r="G427" s="18">
        <v>1.25</v>
      </c>
      <c r="H427" s="18">
        <v>19707</v>
      </c>
      <c r="I427" s="18">
        <v>2691</v>
      </c>
      <c r="J427">
        <v>25.17</v>
      </c>
      <c r="K427" s="18">
        <f t="shared" si="22"/>
        <v>18.701599999999999</v>
      </c>
      <c r="L427">
        <v>7.7480000000000002</v>
      </c>
      <c r="M427" s="18">
        <f t="shared" si="23"/>
        <v>5.7475000000000005</v>
      </c>
      <c r="N427" s="18"/>
      <c r="O427" s="18" t="s">
        <v>188</v>
      </c>
      <c r="P427" s="20">
        <v>0.14418981481481483</v>
      </c>
      <c r="Q427" s="18">
        <v>204</v>
      </c>
      <c r="R427" s="18">
        <v>12</v>
      </c>
    </row>
    <row r="428" spans="1:18" x14ac:dyDescent="0.2">
      <c r="A428" s="18">
        <v>127</v>
      </c>
      <c r="B428" s="18">
        <v>43</v>
      </c>
      <c r="C428" s="18" t="s">
        <v>195</v>
      </c>
      <c r="D428" s="18" t="s">
        <v>33</v>
      </c>
      <c r="E428" s="19">
        <v>44826</v>
      </c>
      <c r="F428" s="18">
        <v>0.5</v>
      </c>
      <c r="G428" s="18">
        <v>1.25</v>
      </c>
      <c r="H428" s="18">
        <v>20987</v>
      </c>
      <c r="I428" s="18">
        <v>2573</v>
      </c>
      <c r="J428">
        <v>26.818000000000001</v>
      </c>
      <c r="K428" s="18">
        <f t="shared" si="22"/>
        <v>19.9816</v>
      </c>
      <c r="L428">
        <v>7.41</v>
      </c>
      <c r="M428" s="18">
        <f t="shared" si="23"/>
        <v>5.4879000000000007</v>
      </c>
      <c r="N428" s="18"/>
      <c r="O428" s="18" t="s">
        <v>188</v>
      </c>
      <c r="P428" s="20">
        <v>0.15312499999999998</v>
      </c>
      <c r="Q428" s="18">
        <v>204</v>
      </c>
      <c r="R428" s="18">
        <v>12</v>
      </c>
    </row>
    <row r="429" spans="1:18" x14ac:dyDescent="0.2">
      <c r="A429" s="18">
        <v>128</v>
      </c>
      <c r="B429" s="18">
        <v>43</v>
      </c>
      <c r="C429" s="18" t="s">
        <v>195</v>
      </c>
      <c r="D429" s="18" t="s">
        <v>33</v>
      </c>
      <c r="E429" s="19">
        <v>44826</v>
      </c>
      <c r="F429" s="18">
        <v>0.5</v>
      </c>
      <c r="G429" s="18">
        <v>1.25</v>
      </c>
      <c r="H429" s="18">
        <v>21179</v>
      </c>
      <c r="I429" s="18">
        <v>2654</v>
      </c>
      <c r="J429">
        <v>27.065000000000001</v>
      </c>
      <c r="K429" s="18">
        <f t="shared" si="22"/>
        <v>20.1736</v>
      </c>
      <c r="L429">
        <v>7.6420000000000003</v>
      </c>
      <c r="M429" s="18">
        <f t="shared" si="23"/>
        <v>5.6661000000000001</v>
      </c>
      <c r="N429" s="18"/>
      <c r="O429" s="18" t="s">
        <v>188</v>
      </c>
      <c r="P429" s="20">
        <v>0.15680555555555556</v>
      </c>
      <c r="Q429" s="18">
        <v>204</v>
      </c>
      <c r="R429" s="18">
        <v>12</v>
      </c>
    </row>
    <row r="430" spans="1:18" x14ac:dyDescent="0.2">
      <c r="A430" s="18">
        <v>129</v>
      </c>
      <c r="B430" s="18">
        <v>43</v>
      </c>
      <c r="C430" s="18" t="s">
        <v>195</v>
      </c>
      <c r="D430" s="18" t="s">
        <v>33</v>
      </c>
      <c r="E430" s="19">
        <v>44826</v>
      </c>
      <c r="F430" s="18">
        <v>0.5</v>
      </c>
      <c r="G430" s="18">
        <v>1.25</v>
      </c>
      <c r="H430" s="18">
        <v>21726</v>
      </c>
      <c r="I430" s="18">
        <v>2680</v>
      </c>
      <c r="J430">
        <v>27.768999999999998</v>
      </c>
      <c r="K430" s="18">
        <f t="shared" si="22"/>
        <v>20.720599999999997</v>
      </c>
      <c r="L430">
        <v>7.7160000000000002</v>
      </c>
      <c r="M430" s="18">
        <f t="shared" si="23"/>
        <v>5.7233000000000009</v>
      </c>
      <c r="N430" s="18"/>
      <c r="O430" s="18" t="s">
        <v>188</v>
      </c>
      <c r="P430" s="20">
        <v>0.16084490740740739</v>
      </c>
      <c r="Q430" s="18">
        <v>204</v>
      </c>
      <c r="R430" s="18">
        <v>12</v>
      </c>
    </row>
    <row r="431" spans="1:18" x14ac:dyDescent="0.2">
      <c r="A431" s="18">
        <v>130</v>
      </c>
      <c r="B431" s="18">
        <v>44</v>
      </c>
      <c r="C431" s="18" t="s">
        <v>196</v>
      </c>
      <c r="D431" s="18" t="s">
        <v>33</v>
      </c>
      <c r="E431" s="19">
        <v>44826</v>
      </c>
      <c r="F431" s="18">
        <v>0.5</v>
      </c>
      <c r="G431" s="18">
        <v>1.25</v>
      </c>
      <c r="H431" s="18">
        <v>18735</v>
      </c>
      <c r="I431" s="18">
        <v>2297</v>
      </c>
      <c r="J431">
        <v>23.919</v>
      </c>
      <c r="K431" s="18">
        <f t="shared" si="22"/>
        <v>17.729599999999998</v>
      </c>
      <c r="L431">
        <v>6.617</v>
      </c>
      <c r="M431" s="18">
        <f t="shared" si="23"/>
        <v>4.8807</v>
      </c>
      <c r="N431" s="18"/>
      <c r="O431" s="18" t="s">
        <v>188</v>
      </c>
      <c r="P431" s="20">
        <v>0.16984953703703706</v>
      </c>
      <c r="Q431" s="18">
        <v>204</v>
      </c>
      <c r="R431" s="18">
        <v>12</v>
      </c>
    </row>
    <row r="432" spans="1:18" x14ac:dyDescent="0.2">
      <c r="A432" s="18">
        <v>131</v>
      </c>
      <c r="B432" s="18">
        <v>44</v>
      </c>
      <c r="C432" s="18" t="s">
        <v>196</v>
      </c>
      <c r="D432" s="18" t="s">
        <v>33</v>
      </c>
      <c r="E432" s="19">
        <v>44826</v>
      </c>
      <c r="F432" s="18">
        <v>0.5</v>
      </c>
      <c r="G432" s="18">
        <v>1.25</v>
      </c>
      <c r="H432" s="18">
        <v>18553</v>
      </c>
      <c r="I432" s="18">
        <v>2444</v>
      </c>
      <c r="J432">
        <v>23.684999999999999</v>
      </c>
      <c r="K432" s="18">
        <f t="shared" si="22"/>
        <v>17.547599999999999</v>
      </c>
      <c r="L432">
        <v>7.0389999999999997</v>
      </c>
      <c r="M432" s="18">
        <f t="shared" si="23"/>
        <v>5.2041000000000004</v>
      </c>
      <c r="N432" s="18"/>
      <c r="O432" s="18" t="s">
        <v>188</v>
      </c>
      <c r="P432" s="20">
        <v>0.17343749999999999</v>
      </c>
      <c r="Q432" s="18">
        <v>204</v>
      </c>
      <c r="R432" s="18">
        <v>12</v>
      </c>
    </row>
    <row r="433" spans="1:18" x14ac:dyDescent="0.2">
      <c r="A433" s="18">
        <v>132</v>
      </c>
      <c r="B433" s="18">
        <v>44</v>
      </c>
      <c r="C433" s="18" t="s">
        <v>196</v>
      </c>
      <c r="D433" s="18" t="s">
        <v>33</v>
      </c>
      <c r="E433" s="19">
        <v>44826</v>
      </c>
      <c r="F433" s="18">
        <v>0.5</v>
      </c>
      <c r="G433" s="18">
        <v>1.25</v>
      </c>
      <c r="H433" s="18">
        <v>18646</v>
      </c>
      <c r="I433" s="18">
        <v>2358</v>
      </c>
      <c r="J433">
        <v>23.803999999999998</v>
      </c>
      <c r="K433" s="18">
        <f t="shared" si="22"/>
        <v>17.640599999999999</v>
      </c>
      <c r="L433">
        <v>6.7910000000000004</v>
      </c>
      <c r="M433" s="18">
        <f t="shared" si="23"/>
        <v>5.0149000000000008</v>
      </c>
      <c r="N433" s="18"/>
      <c r="O433" s="18" t="s">
        <v>188</v>
      </c>
      <c r="P433" s="20">
        <v>0.17726851851851852</v>
      </c>
      <c r="Q433" s="18">
        <v>204</v>
      </c>
      <c r="R433" s="18">
        <v>12</v>
      </c>
    </row>
    <row r="434" spans="1:18" x14ac:dyDescent="0.2">
      <c r="A434" s="18">
        <v>133</v>
      </c>
      <c r="B434" s="18">
        <v>45</v>
      </c>
      <c r="C434" s="18" t="s">
        <v>197</v>
      </c>
      <c r="D434" s="18" t="s">
        <v>33</v>
      </c>
      <c r="E434" s="19">
        <v>44826</v>
      </c>
      <c r="F434" s="18">
        <v>0.5</v>
      </c>
      <c r="G434" s="18">
        <v>1.25</v>
      </c>
      <c r="H434" s="18">
        <v>15664</v>
      </c>
      <c r="I434" s="18">
        <v>1833</v>
      </c>
      <c r="J434">
        <v>19.965</v>
      </c>
      <c r="K434" s="18">
        <f t="shared" si="22"/>
        <v>14.6586</v>
      </c>
      <c r="L434">
        <v>5.2859999999999996</v>
      </c>
      <c r="M434" s="18">
        <f t="shared" si="23"/>
        <v>3.8599000000000006</v>
      </c>
      <c r="N434" s="18"/>
      <c r="O434" s="18" t="s">
        <v>188</v>
      </c>
      <c r="P434" s="20">
        <v>0.18593750000000001</v>
      </c>
      <c r="Q434" s="18">
        <v>204</v>
      </c>
      <c r="R434" s="18">
        <v>12</v>
      </c>
    </row>
    <row r="435" spans="1:18" x14ac:dyDescent="0.2">
      <c r="A435" s="18">
        <v>134</v>
      </c>
      <c r="B435" s="18">
        <v>45</v>
      </c>
      <c r="C435" s="18" t="s">
        <v>197</v>
      </c>
      <c r="D435" s="18" t="s">
        <v>33</v>
      </c>
      <c r="E435" s="19">
        <v>44826</v>
      </c>
      <c r="F435" s="18">
        <v>0.5</v>
      </c>
      <c r="G435" s="18">
        <v>1.25</v>
      </c>
      <c r="H435" s="18">
        <v>16284</v>
      </c>
      <c r="I435" s="18">
        <v>1941</v>
      </c>
      <c r="J435">
        <v>20.763000000000002</v>
      </c>
      <c r="K435" s="18">
        <f t="shared" si="22"/>
        <v>15.278599999999999</v>
      </c>
      <c r="L435">
        <v>5.5970000000000004</v>
      </c>
      <c r="M435" s="18">
        <f t="shared" si="23"/>
        <v>4.0975000000000001</v>
      </c>
      <c r="N435" s="18"/>
      <c r="O435" s="18" t="s">
        <v>188</v>
      </c>
      <c r="P435" s="20">
        <v>0.18940972222222222</v>
      </c>
      <c r="Q435" s="18">
        <v>204</v>
      </c>
      <c r="R435" s="18">
        <v>12</v>
      </c>
    </row>
    <row r="436" spans="1:18" x14ac:dyDescent="0.2">
      <c r="A436" s="18">
        <v>135</v>
      </c>
      <c r="B436" s="18">
        <v>45</v>
      </c>
      <c r="C436" s="18" t="s">
        <v>197</v>
      </c>
      <c r="D436" s="18" t="s">
        <v>33</v>
      </c>
      <c r="E436" s="19">
        <v>44826</v>
      </c>
      <c r="F436" s="18">
        <v>0.5</v>
      </c>
      <c r="G436" s="18">
        <v>1.25</v>
      </c>
      <c r="H436" s="18">
        <v>16475</v>
      </c>
      <c r="I436" s="18">
        <v>1875</v>
      </c>
      <c r="J436">
        <v>21.007999999999999</v>
      </c>
      <c r="K436" s="18">
        <f t="shared" si="22"/>
        <v>15.469600000000002</v>
      </c>
      <c r="L436">
        <v>5.407</v>
      </c>
      <c r="M436" s="18">
        <f t="shared" si="23"/>
        <v>3.9523000000000001</v>
      </c>
      <c r="N436" s="18"/>
      <c r="O436" s="18" t="s">
        <v>188</v>
      </c>
      <c r="P436" s="20">
        <v>0.1932638888888889</v>
      </c>
      <c r="Q436" s="18">
        <v>204</v>
      </c>
      <c r="R436" s="18">
        <v>12</v>
      </c>
    </row>
    <row r="437" spans="1:18" x14ac:dyDescent="0.2">
      <c r="A437" s="18">
        <v>136</v>
      </c>
      <c r="B437" s="18">
        <v>46</v>
      </c>
      <c r="C437" s="18" t="s">
        <v>198</v>
      </c>
      <c r="D437" s="18" t="s">
        <v>33</v>
      </c>
      <c r="E437" s="19">
        <v>44826</v>
      </c>
      <c r="F437" s="18">
        <v>0.5</v>
      </c>
      <c r="G437" s="18">
        <v>1.25</v>
      </c>
      <c r="H437" s="18">
        <v>15182</v>
      </c>
      <c r="I437" s="18">
        <v>1674</v>
      </c>
      <c r="J437">
        <v>19.343</v>
      </c>
      <c r="K437" s="18">
        <f t="shared" si="22"/>
        <v>14.176600000000001</v>
      </c>
      <c r="L437">
        <v>4.8319999999999999</v>
      </c>
      <c r="M437" s="18">
        <f t="shared" si="23"/>
        <v>3.5101000000000004</v>
      </c>
      <c r="N437" s="18"/>
      <c r="O437" s="18" t="s">
        <v>188</v>
      </c>
      <c r="P437" s="20">
        <v>0.20204861111111114</v>
      </c>
      <c r="Q437" s="18">
        <v>204</v>
      </c>
      <c r="R437" s="18">
        <v>12</v>
      </c>
    </row>
    <row r="438" spans="1:18" x14ac:dyDescent="0.2">
      <c r="A438" s="18">
        <v>137</v>
      </c>
      <c r="B438" s="18">
        <v>46</v>
      </c>
      <c r="C438" s="18" t="s">
        <v>198</v>
      </c>
      <c r="D438" s="18" t="s">
        <v>33</v>
      </c>
      <c r="E438" s="19">
        <v>44826</v>
      </c>
      <c r="F438" s="18">
        <v>0.5</v>
      </c>
      <c r="G438" s="18">
        <v>1.25</v>
      </c>
      <c r="H438" s="18">
        <v>15938</v>
      </c>
      <c r="I438" s="18">
        <v>1700</v>
      </c>
      <c r="J438">
        <v>20.317</v>
      </c>
      <c r="K438" s="18">
        <f t="shared" si="22"/>
        <v>14.932600000000001</v>
      </c>
      <c r="L438">
        <v>4.9050000000000002</v>
      </c>
      <c r="M438" s="18">
        <f t="shared" si="23"/>
        <v>3.5673000000000004</v>
      </c>
      <c r="N438" s="18"/>
      <c r="O438" s="18" t="s">
        <v>188</v>
      </c>
      <c r="P438" s="20">
        <v>0.20556712962962964</v>
      </c>
      <c r="Q438" s="18">
        <v>204</v>
      </c>
      <c r="R438" s="18">
        <v>12</v>
      </c>
    </row>
    <row r="439" spans="1:18" x14ac:dyDescent="0.2">
      <c r="A439" s="18">
        <v>138</v>
      </c>
      <c r="B439" s="18">
        <v>46</v>
      </c>
      <c r="C439" s="18" t="s">
        <v>198</v>
      </c>
      <c r="D439" s="18" t="s">
        <v>33</v>
      </c>
      <c r="E439" s="19">
        <v>44826</v>
      </c>
      <c r="F439" s="18">
        <v>0.5</v>
      </c>
      <c r="G439" s="18">
        <v>1.25</v>
      </c>
      <c r="H439" s="18">
        <v>18511</v>
      </c>
      <c r="I439" s="18">
        <v>1756</v>
      </c>
      <c r="J439">
        <v>23.63</v>
      </c>
      <c r="K439" s="18">
        <f t="shared" si="22"/>
        <v>17.505599999999998</v>
      </c>
      <c r="L439">
        <v>5.0650000000000004</v>
      </c>
      <c r="M439" s="18">
        <f t="shared" si="23"/>
        <v>3.6905000000000006</v>
      </c>
      <c r="N439" s="18"/>
      <c r="O439" s="18" t="s">
        <v>188</v>
      </c>
      <c r="P439" s="20">
        <v>0.20949074074074073</v>
      </c>
      <c r="Q439" s="18">
        <v>204</v>
      </c>
      <c r="R439" s="18">
        <v>12</v>
      </c>
    </row>
    <row r="440" spans="1:18" x14ac:dyDescent="0.2">
      <c r="A440" s="18">
        <v>139</v>
      </c>
      <c r="B440" s="18">
        <v>47</v>
      </c>
      <c r="C440" s="18" t="s">
        <v>43</v>
      </c>
      <c r="D440" s="18" t="s">
        <v>33</v>
      </c>
      <c r="E440" s="19">
        <v>44826</v>
      </c>
      <c r="F440" s="18">
        <v>0.5</v>
      </c>
      <c r="G440" s="18">
        <v>1.25</v>
      </c>
      <c r="H440" s="18">
        <v>20189</v>
      </c>
      <c r="I440" s="18">
        <v>2908</v>
      </c>
      <c r="J440">
        <v>25.791</v>
      </c>
      <c r="K440" s="18">
        <v>25.791</v>
      </c>
      <c r="L440">
        <v>8.3710000000000004</v>
      </c>
      <c r="M440" s="18">
        <f t="shared" si="23"/>
        <v>6.2249000000000008</v>
      </c>
      <c r="N440" s="18"/>
      <c r="O440" s="18" t="s">
        <v>188</v>
      </c>
      <c r="P440" s="20">
        <v>0.21842592592592591</v>
      </c>
      <c r="Q440" s="18">
        <v>204</v>
      </c>
      <c r="R440" s="18">
        <v>12</v>
      </c>
    </row>
    <row r="441" spans="1:18" x14ac:dyDescent="0.2">
      <c r="A441" s="18">
        <v>140</v>
      </c>
      <c r="B441" s="18">
        <v>47</v>
      </c>
      <c r="C441" s="18" t="s">
        <v>43</v>
      </c>
      <c r="D441" s="18" t="s">
        <v>33</v>
      </c>
      <c r="E441" s="19">
        <v>44826</v>
      </c>
      <c r="F441" s="18">
        <v>0.5</v>
      </c>
      <c r="G441" s="18">
        <v>1.25</v>
      </c>
      <c r="H441" s="18">
        <v>20150</v>
      </c>
      <c r="I441" s="18">
        <v>2948</v>
      </c>
      <c r="J441">
        <v>25.74</v>
      </c>
      <c r="K441" s="18">
        <v>25.74</v>
      </c>
      <c r="L441">
        <v>8.4849999999999994</v>
      </c>
      <c r="M441" s="18">
        <f t="shared" si="23"/>
        <v>6.3129000000000008</v>
      </c>
      <c r="N441" s="18"/>
      <c r="O441" s="18" t="s">
        <v>188</v>
      </c>
      <c r="P441" s="20">
        <v>0.22208333333333333</v>
      </c>
      <c r="Q441" s="18">
        <v>204</v>
      </c>
      <c r="R441" s="18">
        <v>12</v>
      </c>
    </row>
    <row r="442" spans="1:18" x14ac:dyDescent="0.2">
      <c r="A442" s="18">
        <v>141</v>
      </c>
      <c r="B442" s="18">
        <v>47</v>
      </c>
      <c r="C442" s="18" t="s">
        <v>43</v>
      </c>
      <c r="D442" s="18" t="s">
        <v>33</v>
      </c>
      <c r="E442" s="19">
        <v>44826</v>
      </c>
      <c r="F442" s="18">
        <v>0.5</v>
      </c>
      <c r="G442" s="18">
        <v>1.25</v>
      </c>
      <c r="H442" s="18">
        <v>20215</v>
      </c>
      <c r="I442" s="18">
        <v>2924</v>
      </c>
      <c r="J442">
        <v>25.824000000000002</v>
      </c>
      <c r="K442" s="18">
        <v>25.824000000000002</v>
      </c>
      <c r="L442">
        <v>8.4160000000000004</v>
      </c>
      <c r="M442" s="18">
        <f t="shared" si="23"/>
        <v>6.2601000000000004</v>
      </c>
      <c r="N442" s="18"/>
      <c r="O442" s="18" t="s">
        <v>188</v>
      </c>
      <c r="P442" s="20">
        <v>0.22627314814814814</v>
      </c>
      <c r="Q442" s="18">
        <v>204</v>
      </c>
      <c r="R442" s="18">
        <v>12</v>
      </c>
    </row>
    <row r="443" spans="1:18" x14ac:dyDescent="0.2">
      <c r="A443" s="18">
        <v>142</v>
      </c>
      <c r="B443" s="18">
        <v>48</v>
      </c>
      <c r="C443" s="18" t="s">
        <v>32</v>
      </c>
      <c r="D443" s="18" t="s">
        <v>33</v>
      </c>
      <c r="E443" s="19">
        <v>44826</v>
      </c>
      <c r="F443" s="18">
        <v>0.5</v>
      </c>
      <c r="G443" s="18">
        <v>1.25</v>
      </c>
      <c r="H443" s="18">
        <v>1019</v>
      </c>
      <c r="I443" s="18">
        <v>74</v>
      </c>
      <c r="J443">
        <v>1.107</v>
      </c>
      <c r="K443" s="18">
        <v>1.107</v>
      </c>
      <c r="L443">
        <v>0.24299999999999999</v>
      </c>
      <c r="M443" s="18">
        <v>0.24299999999999999</v>
      </c>
      <c r="N443" s="18" t="s">
        <v>46</v>
      </c>
      <c r="O443" s="18" t="s">
        <v>48</v>
      </c>
      <c r="P443" s="18" t="s">
        <v>188</v>
      </c>
      <c r="Q443" s="20">
        <v>0.23398148148148148</v>
      </c>
      <c r="R443" s="18">
        <v>204</v>
      </c>
    </row>
    <row r="444" spans="1:18" x14ac:dyDescent="0.2">
      <c r="A444" s="18">
        <v>143</v>
      </c>
      <c r="B444" s="18">
        <v>48</v>
      </c>
      <c r="C444" s="18" t="s">
        <v>32</v>
      </c>
      <c r="D444" s="18" t="s">
        <v>33</v>
      </c>
      <c r="E444" s="19">
        <v>44826</v>
      </c>
      <c r="F444" s="18">
        <v>0.5</v>
      </c>
      <c r="G444" s="18">
        <v>1.25</v>
      </c>
      <c r="H444" s="18">
        <v>1054</v>
      </c>
      <c r="I444" s="18">
        <v>108</v>
      </c>
      <c r="J444">
        <v>1.151</v>
      </c>
      <c r="K444" s="18">
        <v>1.151</v>
      </c>
      <c r="L444">
        <v>0.33900000000000002</v>
      </c>
      <c r="M444" s="18">
        <v>0.33900000000000002</v>
      </c>
      <c r="N444" s="18" t="s">
        <v>46</v>
      </c>
      <c r="O444" s="18" t="s">
        <v>48</v>
      </c>
      <c r="P444" s="18" t="s">
        <v>188</v>
      </c>
      <c r="Q444" s="20">
        <v>0.23684027777777775</v>
      </c>
      <c r="R444" s="18">
        <v>204</v>
      </c>
    </row>
    <row r="445" spans="1:18" x14ac:dyDescent="0.2">
      <c r="A445" s="18">
        <v>144</v>
      </c>
      <c r="B445" s="18">
        <v>48</v>
      </c>
      <c r="C445" s="18" t="s">
        <v>32</v>
      </c>
      <c r="D445" s="18" t="s">
        <v>33</v>
      </c>
      <c r="E445" s="19">
        <v>44826</v>
      </c>
      <c r="F445" s="18">
        <v>0.5</v>
      </c>
      <c r="G445" s="18">
        <v>1.25</v>
      </c>
      <c r="H445" s="18">
        <v>1239</v>
      </c>
      <c r="I445" s="18">
        <v>112</v>
      </c>
      <c r="J445">
        <v>1.39</v>
      </c>
      <c r="K445" s="18">
        <v>1.39</v>
      </c>
      <c r="L445">
        <v>0.35</v>
      </c>
      <c r="M445" s="18">
        <v>0.35</v>
      </c>
      <c r="N445" s="18" t="s">
        <v>46</v>
      </c>
      <c r="O445" s="18" t="s">
        <v>48</v>
      </c>
      <c r="P445" s="18" t="s">
        <v>188</v>
      </c>
      <c r="Q445" s="20">
        <v>0.24012731481481484</v>
      </c>
      <c r="R445" s="18">
        <v>204</v>
      </c>
    </row>
    <row r="446" spans="1:18" x14ac:dyDescent="0.2">
      <c r="A446" s="18">
        <v>145</v>
      </c>
      <c r="B446" s="18">
        <v>49</v>
      </c>
      <c r="C446" s="18" t="s">
        <v>32</v>
      </c>
      <c r="D446" s="18" t="s">
        <v>33</v>
      </c>
      <c r="E446" s="19">
        <v>44826</v>
      </c>
      <c r="F446" s="18">
        <v>0.5</v>
      </c>
      <c r="G446" s="18">
        <v>1.25</v>
      </c>
      <c r="H446" s="18">
        <v>729</v>
      </c>
      <c r="I446" s="18">
        <v>35</v>
      </c>
      <c r="J446">
        <v>0.73299999999999998</v>
      </c>
      <c r="K446" s="18">
        <v>0.73299999999999998</v>
      </c>
      <c r="L446">
        <v>0.13100000000000001</v>
      </c>
      <c r="M446" s="18">
        <v>0.13100000000000001</v>
      </c>
      <c r="N446" s="18" t="s">
        <v>46</v>
      </c>
      <c r="O446" s="18" t="s">
        <v>48</v>
      </c>
      <c r="P446" s="18" t="s">
        <v>188</v>
      </c>
      <c r="Q446" s="20">
        <v>0.24767361111111111</v>
      </c>
      <c r="R446" s="18">
        <v>204</v>
      </c>
    </row>
    <row r="447" spans="1:18" x14ac:dyDescent="0.2">
      <c r="A447" s="18">
        <v>146</v>
      </c>
      <c r="B447" s="18">
        <v>49</v>
      </c>
      <c r="C447" s="18" t="s">
        <v>32</v>
      </c>
      <c r="D447" s="18" t="s">
        <v>33</v>
      </c>
      <c r="E447" s="19">
        <v>44826</v>
      </c>
      <c r="F447" s="18">
        <v>0.5</v>
      </c>
      <c r="G447" s="18">
        <v>1.25</v>
      </c>
      <c r="H447" s="18">
        <v>728</v>
      </c>
      <c r="I447" s="18">
        <v>68</v>
      </c>
      <c r="J447">
        <v>0.73299999999999998</v>
      </c>
      <c r="K447" s="18">
        <v>0.73299999999999998</v>
      </c>
      <c r="L447">
        <v>0.22600000000000001</v>
      </c>
      <c r="M447" s="18">
        <v>0.22600000000000001</v>
      </c>
      <c r="N447" s="18" t="s">
        <v>46</v>
      </c>
      <c r="O447" s="18" t="s">
        <v>48</v>
      </c>
      <c r="P447" s="18" t="s">
        <v>188</v>
      </c>
      <c r="Q447" s="20">
        <v>0.25055555555555559</v>
      </c>
      <c r="R447" s="18">
        <v>204</v>
      </c>
    </row>
    <row r="448" spans="1:18" x14ac:dyDescent="0.2">
      <c r="A448" s="18">
        <v>147</v>
      </c>
      <c r="B448" s="18">
        <v>49</v>
      </c>
      <c r="C448" s="18" t="s">
        <v>32</v>
      </c>
      <c r="D448" s="18" t="s">
        <v>33</v>
      </c>
      <c r="E448" s="19">
        <v>44826</v>
      </c>
      <c r="F448" s="18">
        <v>0.5</v>
      </c>
      <c r="G448" s="18">
        <v>1.25</v>
      </c>
      <c r="H448" s="18">
        <v>724</v>
      </c>
      <c r="I448" s="18">
        <v>41</v>
      </c>
      <c r="J448">
        <v>0.72699999999999998</v>
      </c>
      <c r="K448" s="18">
        <v>0.72699999999999998</v>
      </c>
      <c r="L448">
        <v>0.14799999999999999</v>
      </c>
      <c r="M448" s="18">
        <v>0.14799999999999999</v>
      </c>
      <c r="N448" s="18" t="s">
        <v>46</v>
      </c>
      <c r="O448" s="18" t="s">
        <v>48</v>
      </c>
      <c r="P448" s="18" t="s">
        <v>188</v>
      </c>
      <c r="Q448" s="20">
        <v>0.25384259259259262</v>
      </c>
      <c r="R448" s="18">
        <v>204</v>
      </c>
    </row>
    <row r="449" spans="1:33" x14ac:dyDescent="0.2">
      <c r="A449" s="18">
        <v>148</v>
      </c>
      <c r="B449" s="18">
        <v>50</v>
      </c>
      <c r="C449" s="18" t="s">
        <v>32</v>
      </c>
      <c r="D449" s="18" t="s">
        <v>33</v>
      </c>
      <c r="E449" s="19">
        <v>44826</v>
      </c>
      <c r="F449" s="18">
        <v>0.5</v>
      </c>
      <c r="G449" s="18">
        <v>1.25</v>
      </c>
      <c r="H449" s="18">
        <v>1007</v>
      </c>
      <c r="I449" s="18">
        <v>37</v>
      </c>
      <c r="J449">
        <v>1.091</v>
      </c>
      <c r="K449" s="18">
        <v>1.091</v>
      </c>
      <c r="L449">
        <v>0.13600000000000001</v>
      </c>
      <c r="M449" s="18">
        <v>0.13600000000000001</v>
      </c>
      <c r="N449" s="18" t="s">
        <v>46</v>
      </c>
      <c r="O449" s="18" t="s">
        <v>48</v>
      </c>
      <c r="P449" s="18" t="s">
        <v>188</v>
      </c>
      <c r="Q449" s="20">
        <v>0.2613773148148148</v>
      </c>
      <c r="R449" s="18">
        <v>204</v>
      </c>
    </row>
    <row r="450" spans="1:33" x14ac:dyDescent="0.2">
      <c r="A450" s="18">
        <v>149</v>
      </c>
      <c r="B450" s="18">
        <v>50</v>
      </c>
      <c r="C450" s="18" t="s">
        <v>32</v>
      </c>
      <c r="D450" s="18" t="s">
        <v>33</v>
      </c>
      <c r="E450" s="19">
        <v>44826</v>
      </c>
      <c r="F450" s="18">
        <v>0.5</v>
      </c>
      <c r="G450" s="18">
        <v>1.25</v>
      </c>
      <c r="H450" s="18">
        <v>886</v>
      </c>
      <c r="I450" s="18">
        <v>42</v>
      </c>
      <c r="J450">
        <v>0.93500000000000005</v>
      </c>
      <c r="K450" s="18">
        <v>0.93500000000000005</v>
      </c>
      <c r="L450">
        <v>0.14899999999999999</v>
      </c>
      <c r="M450" s="18">
        <v>0.14899999999999999</v>
      </c>
      <c r="N450" s="18" t="s">
        <v>46</v>
      </c>
      <c r="O450" s="18" t="s">
        <v>48</v>
      </c>
      <c r="P450" s="18" t="s">
        <v>188</v>
      </c>
      <c r="Q450" s="20">
        <v>0.26423611111111112</v>
      </c>
      <c r="R450" s="18">
        <v>204</v>
      </c>
    </row>
    <row r="451" spans="1:33" x14ac:dyDescent="0.2">
      <c r="A451" s="18">
        <v>150</v>
      </c>
      <c r="B451" s="18">
        <v>50</v>
      </c>
      <c r="C451" s="18" t="s">
        <v>32</v>
      </c>
      <c r="D451" s="18" t="s">
        <v>33</v>
      </c>
      <c r="E451" s="19">
        <v>44826</v>
      </c>
      <c r="F451" s="18">
        <v>0.5</v>
      </c>
      <c r="G451" s="18">
        <v>1.25</v>
      </c>
      <c r="H451" s="18">
        <v>936</v>
      </c>
      <c r="I451" s="18">
        <v>40</v>
      </c>
      <c r="J451">
        <v>0.999</v>
      </c>
      <c r="K451" s="18">
        <v>0.999</v>
      </c>
      <c r="L451">
        <v>0.14299999999999999</v>
      </c>
      <c r="M451" s="18">
        <v>0.14299999999999999</v>
      </c>
      <c r="N451" s="18" t="s">
        <v>46</v>
      </c>
      <c r="O451" s="18" t="s">
        <v>48</v>
      </c>
      <c r="P451" s="18" t="s">
        <v>188</v>
      </c>
      <c r="Q451" s="20">
        <v>0.26755787037037038</v>
      </c>
      <c r="R451" s="18">
        <v>204</v>
      </c>
    </row>
    <row r="452" spans="1:33" x14ac:dyDescent="0.2">
      <c r="A452" s="21">
        <v>1</v>
      </c>
      <c r="B452" s="21">
        <v>24</v>
      </c>
      <c r="C452" s="21" t="s">
        <v>199</v>
      </c>
      <c r="D452" s="21" t="s">
        <v>33</v>
      </c>
      <c r="E452" s="22">
        <v>44824</v>
      </c>
      <c r="F452" s="21">
        <v>0.5</v>
      </c>
      <c r="G452" s="21">
        <v>1.25</v>
      </c>
      <c r="H452" s="21">
        <v>17314</v>
      </c>
      <c r="I452" s="21">
        <v>1923</v>
      </c>
      <c r="J452">
        <v>20.97</v>
      </c>
      <c r="K452" s="21">
        <f>0.0009*H452-0.3525</f>
        <v>15.2301</v>
      </c>
      <c r="L452">
        <v>2.0030000000000001</v>
      </c>
      <c r="M452" s="21">
        <f>0.0021*I452+0.1149</f>
        <v>4.1532</v>
      </c>
      <c r="N452" s="21"/>
      <c r="O452" s="21" t="s">
        <v>200</v>
      </c>
      <c r="P452" s="23">
        <v>0.51086805555555559</v>
      </c>
      <c r="Q452" s="21">
        <v>242</v>
      </c>
      <c r="R452" s="21">
        <v>7</v>
      </c>
      <c r="U452" s="15" t="s">
        <v>62</v>
      </c>
      <c r="V452" s="15" t="s">
        <v>61</v>
      </c>
      <c r="W452" s="15" t="s">
        <v>24</v>
      </c>
      <c r="AE452" s="15" t="s">
        <v>62</v>
      </c>
      <c r="AF452" s="15" t="s">
        <v>308</v>
      </c>
      <c r="AG452" s="15" t="s">
        <v>64</v>
      </c>
    </row>
    <row r="453" spans="1:33" x14ac:dyDescent="0.2">
      <c r="A453" s="21">
        <v>2</v>
      </c>
      <c r="B453" s="21">
        <v>24</v>
      </c>
      <c r="C453" s="21" t="s">
        <v>199</v>
      </c>
      <c r="D453" s="21" t="s">
        <v>33</v>
      </c>
      <c r="E453" s="22">
        <v>44824</v>
      </c>
      <c r="F453" s="21">
        <v>0.5</v>
      </c>
      <c r="G453" s="21">
        <v>1.25</v>
      </c>
      <c r="H453" s="21">
        <v>17114</v>
      </c>
      <c r="I453" s="21">
        <v>2019</v>
      </c>
      <c r="J453">
        <v>20.736000000000001</v>
      </c>
      <c r="K453" s="21">
        <f t="shared" ref="K453:K463" si="24">0.0009*H453-0.3525</f>
        <v>15.0501</v>
      </c>
      <c r="L453">
        <v>2.3769999999999998</v>
      </c>
      <c r="M453" s="21">
        <f t="shared" ref="M453:M462" si="25">0.0021*I453+0.1149</f>
        <v>4.3547999999999991</v>
      </c>
      <c r="N453" s="21"/>
      <c r="O453" s="21" t="s">
        <v>200</v>
      </c>
      <c r="P453" s="23">
        <v>0.51422453703703697</v>
      </c>
      <c r="Q453" s="21">
        <v>242</v>
      </c>
      <c r="R453" s="21">
        <v>7</v>
      </c>
      <c r="U453" s="21" t="s">
        <v>38</v>
      </c>
      <c r="V453" s="21">
        <v>5689</v>
      </c>
      <c r="W453" s="21">
        <v>5</v>
      </c>
      <c r="AE453" s="21" t="s">
        <v>38</v>
      </c>
      <c r="AF453" s="21">
        <v>1214</v>
      </c>
      <c r="AG453" s="21">
        <v>2.9119999999999999</v>
      </c>
    </row>
    <row r="454" spans="1:33" x14ac:dyDescent="0.2">
      <c r="A454" s="21">
        <v>3</v>
      </c>
      <c r="B454" s="21">
        <v>24</v>
      </c>
      <c r="C454" s="21" t="s">
        <v>199</v>
      </c>
      <c r="D454" s="21" t="s">
        <v>33</v>
      </c>
      <c r="E454" s="22">
        <v>44824</v>
      </c>
      <c r="F454" s="21">
        <v>0.5</v>
      </c>
      <c r="G454" s="21">
        <v>1.25</v>
      </c>
      <c r="H454" s="21">
        <v>24498</v>
      </c>
      <c r="I454" s="21">
        <v>2268</v>
      </c>
      <c r="J454">
        <v>29.385000000000002</v>
      </c>
      <c r="K454" s="21">
        <f t="shared" si="24"/>
        <v>21.695699999999999</v>
      </c>
      <c r="L454">
        <v>3.3439999999999999</v>
      </c>
      <c r="M454" s="21">
        <f t="shared" si="25"/>
        <v>4.877699999999999</v>
      </c>
      <c r="N454" s="21"/>
      <c r="O454" s="21" t="s">
        <v>200</v>
      </c>
      <c r="P454" s="23">
        <v>0.51806712962962964</v>
      </c>
      <c r="Q454" s="21">
        <v>242</v>
      </c>
      <c r="R454" s="21">
        <v>7</v>
      </c>
      <c r="U454" s="21" t="s">
        <v>38</v>
      </c>
      <c r="V454" s="21">
        <v>6158</v>
      </c>
      <c r="W454" s="21">
        <v>5</v>
      </c>
      <c r="AE454" s="21" t="s">
        <v>38</v>
      </c>
      <c r="AF454" s="21">
        <v>1350</v>
      </c>
      <c r="AG454" s="21">
        <v>2.9119999999999999</v>
      </c>
    </row>
    <row r="455" spans="1:33" x14ac:dyDescent="0.2">
      <c r="A455" s="21">
        <v>4</v>
      </c>
      <c r="B455" s="21">
        <v>25</v>
      </c>
      <c r="C455" s="21" t="s">
        <v>201</v>
      </c>
      <c r="D455" s="21" t="s">
        <v>33</v>
      </c>
      <c r="E455" s="22">
        <v>44824</v>
      </c>
      <c r="F455" s="21">
        <v>0.5</v>
      </c>
      <c r="G455" s="21">
        <v>1.25</v>
      </c>
      <c r="H455" s="21">
        <v>16019</v>
      </c>
      <c r="I455" s="21">
        <v>1336</v>
      </c>
      <c r="J455">
        <v>19.454000000000001</v>
      </c>
      <c r="K455" s="21">
        <f t="shared" si="24"/>
        <v>14.0646</v>
      </c>
      <c r="L455">
        <v>0</v>
      </c>
      <c r="M455" s="21">
        <f t="shared" si="25"/>
        <v>2.9204999999999997</v>
      </c>
      <c r="N455" s="21"/>
      <c r="O455" s="21" t="s">
        <v>200</v>
      </c>
      <c r="P455" s="23">
        <v>0.52650462962962963</v>
      </c>
      <c r="Q455" s="21">
        <v>242</v>
      </c>
      <c r="R455" s="21">
        <v>7</v>
      </c>
      <c r="U455" s="21" t="s">
        <v>38</v>
      </c>
      <c r="V455" s="21">
        <v>6146</v>
      </c>
      <c r="W455" s="21">
        <v>5</v>
      </c>
      <c r="AE455" s="21" t="s">
        <v>38</v>
      </c>
      <c r="AF455" s="21">
        <v>1281</v>
      </c>
      <c r="AG455" s="21">
        <v>2.9119999999999999</v>
      </c>
    </row>
    <row r="456" spans="1:33" x14ac:dyDescent="0.2">
      <c r="A456" s="21">
        <v>5</v>
      </c>
      <c r="B456" s="21">
        <v>25</v>
      </c>
      <c r="C456" s="21" t="s">
        <v>201</v>
      </c>
      <c r="D456" s="21" t="s">
        <v>33</v>
      </c>
      <c r="E456" s="22">
        <v>44824</v>
      </c>
      <c r="F456" s="21">
        <v>0.5</v>
      </c>
      <c r="G456" s="21">
        <v>1.25</v>
      </c>
      <c r="H456" s="21">
        <v>16167</v>
      </c>
      <c r="I456" s="21">
        <v>1319</v>
      </c>
      <c r="J456">
        <v>19.626999999999999</v>
      </c>
      <c r="K456" s="21">
        <f t="shared" si="24"/>
        <v>14.197800000000001</v>
      </c>
      <c r="L456">
        <v>0</v>
      </c>
      <c r="M456" s="21">
        <f t="shared" si="25"/>
        <v>2.8847999999999998</v>
      </c>
      <c r="N456" s="21"/>
      <c r="O456" s="21" t="s">
        <v>200</v>
      </c>
      <c r="P456" s="23">
        <v>0.52980324074074081</v>
      </c>
      <c r="Q456" s="21">
        <v>242</v>
      </c>
      <c r="R456" s="21">
        <v>7</v>
      </c>
      <c r="U456" s="21" t="s">
        <v>39</v>
      </c>
      <c r="V456" s="21">
        <v>11170</v>
      </c>
      <c r="W456" s="21">
        <v>10</v>
      </c>
      <c r="AE456" s="21" t="s">
        <v>39</v>
      </c>
      <c r="AF456" s="21">
        <v>2731</v>
      </c>
      <c r="AG456" s="21">
        <v>5.8319999999999999</v>
      </c>
    </row>
    <row r="457" spans="1:33" x14ac:dyDescent="0.2">
      <c r="A457" s="21">
        <v>6</v>
      </c>
      <c r="B457" s="21">
        <v>25</v>
      </c>
      <c r="C457" s="21" t="s">
        <v>201</v>
      </c>
      <c r="D457" s="21" t="s">
        <v>33</v>
      </c>
      <c r="E457" s="22">
        <v>44824</v>
      </c>
      <c r="F457" s="21">
        <v>0.5</v>
      </c>
      <c r="G457" s="21">
        <v>1.25</v>
      </c>
      <c r="H457" s="21">
        <v>16140</v>
      </c>
      <c r="I457" s="21">
        <v>1326</v>
      </c>
      <c r="J457">
        <v>19.594999999999999</v>
      </c>
      <c r="K457" s="21">
        <f t="shared" si="24"/>
        <v>14.173500000000001</v>
      </c>
      <c r="L457">
        <v>0</v>
      </c>
      <c r="M457" s="21">
        <f t="shared" si="25"/>
        <v>2.8994999999999997</v>
      </c>
      <c r="N457" s="21"/>
      <c r="O457" s="21" t="s">
        <v>200</v>
      </c>
      <c r="P457" s="23">
        <v>0.53356481481481477</v>
      </c>
      <c r="Q457" s="21">
        <v>242</v>
      </c>
      <c r="R457" s="21">
        <v>7</v>
      </c>
      <c r="U457" s="21" t="s">
        <v>39</v>
      </c>
      <c r="V457" s="21">
        <v>11525</v>
      </c>
      <c r="W457" s="21">
        <v>10</v>
      </c>
      <c r="AE457" s="21" t="s">
        <v>39</v>
      </c>
      <c r="AF457" s="21">
        <v>2807</v>
      </c>
      <c r="AG457" s="21">
        <v>5.8319999999999999</v>
      </c>
    </row>
    <row r="458" spans="1:33" x14ac:dyDescent="0.2">
      <c r="A458" s="21">
        <v>7</v>
      </c>
      <c r="B458" s="21">
        <v>26</v>
      </c>
      <c r="C458" s="21" t="s">
        <v>202</v>
      </c>
      <c r="D458" s="21" t="s">
        <v>33</v>
      </c>
      <c r="E458" s="22">
        <v>44824</v>
      </c>
      <c r="F458" s="21">
        <v>0.5</v>
      </c>
      <c r="G458" s="21">
        <v>1.25</v>
      </c>
      <c r="H458" s="21">
        <v>18438</v>
      </c>
      <c r="I458" s="21">
        <v>1829</v>
      </c>
      <c r="J458">
        <v>22.288</v>
      </c>
      <c r="K458" s="21">
        <f t="shared" si="24"/>
        <v>16.241700000000002</v>
      </c>
      <c r="L458">
        <v>1.64</v>
      </c>
      <c r="M458" s="21">
        <f t="shared" si="25"/>
        <v>3.9558</v>
      </c>
      <c r="N458" s="21"/>
      <c r="O458" s="21" t="s">
        <v>200</v>
      </c>
      <c r="P458" s="23">
        <v>0.54200231481481487</v>
      </c>
      <c r="Q458" s="21">
        <v>242</v>
      </c>
      <c r="R458" s="21">
        <v>7</v>
      </c>
      <c r="U458" s="21" t="s">
        <v>39</v>
      </c>
      <c r="V458" s="21">
        <v>11715</v>
      </c>
      <c r="W458" s="21">
        <v>10</v>
      </c>
      <c r="AE458" s="21" t="s">
        <v>39</v>
      </c>
      <c r="AF458" s="21">
        <v>2840</v>
      </c>
      <c r="AG458" s="21">
        <v>5.8319999999999999</v>
      </c>
    </row>
    <row r="459" spans="1:33" x14ac:dyDescent="0.2">
      <c r="A459" s="21">
        <v>8</v>
      </c>
      <c r="B459" s="21">
        <v>26</v>
      </c>
      <c r="C459" s="21" t="s">
        <v>202</v>
      </c>
      <c r="D459" s="21" t="s">
        <v>33</v>
      </c>
      <c r="E459" s="22">
        <v>44824</v>
      </c>
      <c r="F459" s="21">
        <v>0.5</v>
      </c>
      <c r="G459" s="21">
        <v>1.25</v>
      </c>
      <c r="H459" s="21">
        <v>19887</v>
      </c>
      <c r="I459" s="21">
        <v>1838</v>
      </c>
      <c r="J459">
        <v>23.984000000000002</v>
      </c>
      <c r="K459" s="21">
        <f t="shared" si="24"/>
        <v>17.5458</v>
      </c>
      <c r="L459">
        <v>1.6739999999999999</v>
      </c>
      <c r="M459" s="21">
        <f t="shared" si="25"/>
        <v>3.9746999999999999</v>
      </c>
      <c r="N459" s="21"/>
      <c r="O459" s="21" t="s">
        <v>200</v>
      </c>
      <c r="P459" s="23">
        <v>0.54538194444444443</v>
      </c>
      <c r="Q459" s="21">
        <v>242</v>
      </c>
      <c r="R459" s="21">
        <v>7</v>
      </c>
      <c r="U459" s="21" t="s">
        <v>40</v>
      </c>
      <c r="V459" s="21">
        <v>19789</v>
      </c>
      <c r="W459" s="21">
        <v>20</v>
      </c>
      <c r="AE459" s="21" t="s">
        <v>40</v>
      </c>
      <c r="AF459" s="21">
        <v>4916</v>
      </c>
      <c r="AG459" s="21">
        <v>11.664</v>
      </c>
    </row>
    <row r="460" spans="1:33" x14ac:dyDescent="0.2">
      <c r="A460" s="21">
        <v>9</v>
      </c>
      <c r="B460" s="21">
        <v>26</v>
      </c>
      <c r="C460" s="21" t="s">
        <v>202</v>
      </c>
      <c r="D460" s="21" t="s">
        <v>33</v>
      </c>
      <c r="E460" s="22">
        <v>44824</v>
      </c>
      <c r="F460" s="21">
        <v>0.5</v>
      </c>
      <c r="G460" s="21">
        <v>1.25</v>
      </c>
      <c r="H460" s="21">
        <v>18078</v>
      </c>
      <c r="I460" s="21">
        <v>1677</v>
      </c>
      <c r="J460">
        <v>21.866</v>
      </c>
      <c r="K460" s="21">
        <f t="shared" si="24"/>
        <v>15.9177</v>
      </c>
      <c r="L460">
        <v>1.05</v>
      </c>
      <c r="M460" s="21">
        <f t="shared" si="25"/>
        <v>3.6365999999999996</v>
      </c>
      <c r="N460" s="21"/>
      <c r="O460" s="21" t="s">
        <v>200</v>
      </c>
      <c r="P460" s="23">
        <v>0.54912037037037031</v>
      </c>
      <c r="Q460" s="21">
        <v>242</v>
      </c>
      <c r="R460" s="21">
        <v>7</v>
      </c>
      <c r="U460" s="21" t="s">
        <v>40</v>
      </c>
      <c r="V460" s="21">
        <v>22423</v>
      </c>
      <c r="W460" s="21">
        <v>20</v>
      </c>
      <c r="AE460" s="21" t="s">
        <v>40</v>
      </c>
      <c r="AF460" s="21">
        <v>5614</v>
      </c>
      <c r="AG460" s="21">
        <v>11.664</v>
      </c>
    </row>
    <row r="461" spans="1:33" x14ac:dyDescent="0.2">
      <c r="A461" s="21">
        <v>10</v>
      </c>
      <c r="B461" s="21">
        <v>27</v>
      </c>
      <c r="C461" s="21" t="s">
        <v>203</v>
      </c>
      <c r="D461" s="21" t="s">
        <v>33</v>
      </c>
      <c r="E461" s="22">
        <v>44824</v>
      </c>
      <c r="F461" s="21">
        <v>0.5</v>
      </c>
      <c r="G461" s="21">
        <v>1.25</v>
      </c>
      <c r="H461" s="21">
        <v>7908</v>
      </c>
      <c r="I461" s="21">
        <v>682</v>
      </c>
      <c r="J461">
        <v>9.9540000000000006</v>
      </c>
      <c r="K461" s="21">
        <f t="shared" si="24"/>
        <v>6.7646999999999995</v>
      </c>
      <c r="L461">
        <v>0</v>
      </c>
      <c r="M461" s="21">
        <f t="shared" si="25"/>
        <v>1.5470999999999999</v>
      </c>
      <c r="N461" s="21" t="s">
        <v>48</v>
      </c>
      <c r="O461" s="21" t="s">
        <v>200</v>
      </c>
      <c r="P461" s="23">
        <v>0.55733796296296301</v>
      </c>
      <c r="Q461" s="21">
        <v>242</v>
      </c>
      <c r="R461" s="21">
        <v>7</v>
      </c>
      <c r="U461" s="21" t="s">
        <v>40</v>
      </c>
      <c r="V461" s="21">
        <v>22438</v>
      </c>
      <c r="W461" s="21">
        <v>20</v>
      </c>
      <c r="AE461" s="21" t="s">
        <v>40</v>
      </c>
      <c r="AF461" s="21">
        <v>5598</v>
      </c>
      <c r="AG461" s="21">
        <v>11.664</v>
      </c>
    </row>
    <row r="462" spans="1:33" x14ac:dyDescent="0.2">
      <c r="A462" s="21">
        <v>11</v>
      </c>
      <c r="B462" s="21">
        <v>27</v>
      </c>
      <c r="C462" s="21" t="s">
        <v>203</v>
      </c>
      <c r="D462" s="21" t="s">
        <v>33</v>
      </c>
      <c r="E462" s="22">
        <v>44824</v>
      </c>
      <c r="F462" s="21">
        <v>0.5</v>
      </c>
      <c r="G462" s="21">
        <v>1.25</v>
      </c>
      <c r="H462" s="21">
        <v>7996</v>
      </c>
      <c r="I462" s="21">
        <v>673</v>
      </c>
      <c r="J462">
        <v>10.057</v>
      </c>
      <c r="K462" s="21">
        <f t="shared" si="24"/>
        <v>6.8438999999999997</v>
      </c>
      <c r="L462">
        <v>0</v>
      </c>
      <c r="M462" s="21">
        <f t="shared" si="25"/>
        <v>1.5282</v>
      </c>
      <c r="N462" s="21" t="s">
        <v>48</v>
      </c>
      <c r="O462" s="21" t="s">
        <v>200</v>
      </c>
      <c r="P462" s="23">
        <v>0.56062500000000004</v>
      </c>
      <c r="Q462" s="21">
        <v>242</v>
      </c>
      <c r="R462" s="21">
        <v>7</v>
      </c>
      <c r="U462" s="21" t="s">
        <v>41</v>
      </c>
      <c r="V462" s="21">
        <v>41127</v>
      </c>
      <c r="W462" s="21">
        <v>40</v>
      </c>
      <c r="AE462" s="21" t="s">
        <v>41</v>
      </c>
      <c r="AF462" s="21">
        <v>10435</v>
      </c>
      <c r="AG462" s="21">
        <v>23.327999999999999</v>
      </c>
    </row>
    <row r="463" spans="1:33" x14ac:dyDescent="0.2">
      <c r="A463" s="21">
        <v>12</v>
      </c>
      <c r="B463" s="21">
        <v>27</v>
      </c>
      <c r="C463" s="21" t="s">
        <v>203</v>
      </c>
      <c r="D463" s="21" t="s">
        <v>33</v>
      </c>
      <c r="E463" s="22">
        <v>44824</v>
      </c>
      <c r="F463" s="21">
        <v>0.5</v>
      </c>
      <c r="G463" s="21">
        <v>1.25</v>
      </c>
      <c r="H463" s="21">
        <v>7956</v>
      </c>
      <c r="I463" s="21">
        <v>673</v>
      </c>
      <c r="J463">
        <v>10.010999999999999</v>
      </c>
      <c r="K463" s="21">
        <f t="shared" si="24"/>
        <v>6.8079000000000001</v>
      </c>
      <c r="L463">
        <v>0</v>
      </c>
      <c r="M463" s="21">
        <f>0.0021*I463+0.1149</f>
        <v>1.5282</v>
      </c>
      <c r="N463" s="21" t="s">
        <v>48</v>
      </c>
      <c r="O463" s="21" t="s">
        <v>200</v>
      </c>
      <c r="P463" s="23">
        <v>0.5642476851851852</v>
      </c>
      <c r="Q463" s="21">
        <v>242</v>
      </c>
      <c r="R463" s="21">
        <v>7</v>
      </c>
      <c r="U463" s="21" t="s">
        <v>41</v>
      </c>
      <c r="V463" s="21">
        <v>43325</v>
      </c>
      <c r="W463" s="21">
        <v>40</v>
      </c>
      <c r="AE463" s="21" t="s">
        <v>41</v>
      </c>
      <c r="AF463" s="21">
        <v>11129</v>
      </c>
      <c r="AG463" s="21">
        <v>23.327999999999999</v>
      </c>
    </row>
    <row r="464" spans="1:33" x14ac:dyDescent="0.2">
      <c r="A464" s="21">
        <v>13</v>
      </c>
      <c r="B464" s="21">
        <v>28</v>
      </c>
      <c r="C464" s="21" t="s">
        <v>43</v>
      </c>
      <c r="D464" s="21" t="s">
        <v>33</v>
      </c>
      <c r="E464" s="22">
        <v>44824</v>
      </c>
      <c r="F464" s="21">
        <v>0.5</v>
      </c>
      <c r="G464" s="21">
        <v>1.25</v>
      </c>
      <c r="H464" s="21">
        <v>23148</v>
      </c>
      <c r="I464" s="21">
        <v>3634</v>
      </c>
      <c r="J464">
        <v>27.803999999999998</v>
      </c>
      <c r="K464" s="21">
        <v>27.803999999999998</v>
      </c>
      <c r="L464">
        <v>8.6460000000000008</v>
      </c>
      <c r="M464" s="21">
        <v>8.6460000000000008</v>
      </c>
      <c r="N464" s="21"/>
      <c r="O464" s="21" t="s">
        <v>200</v>
      </c>
      <c r="P464" s="23">
        <v>0.57320601851851849</v>
      </c>
      <c r="Q464" s="21">
        <v>242</v>
      </c>
      <c r="R464" s="21">
        <v>7</v>
      </c>
      <c r="U464" s="21" t="s">
        <v>41</v>
      </c>
      <c r="V464" s="21">
        <v>43863</v>
      </c>
      <c r="W464" s="21">
        <v>40</v>
      </c>
      <c r="AE464" s="21" t="s">
        <v>41</v>
      </c>
      <c r="AF464" s="21">
        <v>11115</v>
      </c>
      <c r="AG464" s="21">
        <v>23.327999999999999</v>
      </c>
    </row>
    <row r="465" spans="1:33" x14ac:dyDescent="0.2">
      <c r="A465" s="21">
        <v>14</v>
      </c>
      <c r="B465" s="21">
        <v>28</v>
      </c>
      <c r="C465" s="21" t="s">
        <v>43</v>
      </c>
      <c r="D465" s="21" t="s">
        <v>33</v>
      </c>
      <c r="E465" s="22">
        <v>44824</v>
      </c>
      <c r="F465" s="21">
        <v>0.5</v>
      </c>
      <c r="G465" s="21">
        <v>1.25</v>
      </c>
      <c r="H465" s="21">
        <v>23273</v>
      </c>
      <c r="I465" s="21">
        <v>3681</v>
      </c>
      <c r="J465">
        <v>27.95</v>
      </c>
      <c r="K465" s="21">
        <v>27.95</v>
      </c>
      <c r="L465">
        <v>8.8279999999999994</v>
      </c>
      <c r="M465" s="21">
        <v>8.8279999999999994</v>
      </c>
      <c r="N465" s="21"/>
      <c r="O465" s="21" t="s">
        <v>200</v>
      </c>
      <c r="P465" s="23">
        <v>0.57674768518518515</v>
      </c>
      <c r="Q465" s="21">
        <v>242</v>
      </c>
      <c r="R465" s="21">
        <v>7</v>
      </c>
      <c r="U465" s="21" t="s">
        <v>42</v>
      </c>
      <c r="V465" s="21">
        <v>202826</v>
      </c>
      <c r="W465" s="21">
        <v>200</v>
      </c>
      <c r="AE465" s="21" t="s">
        <v>42</v>
      </c>
      <c r="AF465" s="21">
        <v>37515</v>
      </c>
      <c r="AG465" s="21">
        <v>116.624</v>
      </c>
    </row>
    <row r="466" spans="1:33" x14ac:dyDescent="0.2">
      <c r="A466" s="21">
        <v>15</v>
      </c>
      <c r="B466" s="21">
        <v>28</v>
      </c>
      <c r="C466" s="21" t="s">
        <v>43</v>
      </c>
      <c r="D466" s="21" t="s">
        <v>33</v>
      </c>
      <c r="E466" s="22">
        <v>44824</v>
      </c>
      <c r="F466" s="21">
        <v>0.5</v>
      </c>
      <c r="G466" s="21">
        <v>1.25</v>
      </c>
      <c r="H466" s="21">
        <v>23208</v>
      </c>
      <c r="I466" s="21">
        <v>3630</v>
      </c>
      <c r="J466">
        <v>27.873999999999999</v>
      </c>
      <c r="K466" s="21">
        <v>27.873999999999999</v>
      </c>
      <c r="L466">
        <v>8.6289999999999996</v>
      </c>
      <c r="M466" s="21">
        <v>8.6289999999999996</v>
      </c>
      <c r="N466" s="21"/>
      <c r="O466" s="21" t="s">
        <v>200</v>
      </c>
      <c r="P466" s="23">
        <v>0.58069444444444451</v>
      </c>
      <c r="Q466" s="21">
        <v>242</v>
      </c>
      <c r="R466" s="21">
        <v>7</v>
      </c>
      <c r="U466" s="21" t="s">
        <v>42</v>
      </c>
      <c r="V466" s="21">
        <v>218358</v>
      </c>
      <c r="W466" s="21">
        <v>200</v>
      </c>
      <c r="AE466" s="21" t="s">
        <v>42</v>
      </c>
      <c r="AF466" s="21">
        <v>39005</v>
      </c>
      <c r="AG466" s="21">
        <v>116.624</v>
      </c>
    </row>
    <row r="467" spans="1:33" x14ac:dyDescent="0.2">
      <c r="A467" s="21">
        <v>16</v>
      </c>
      <c r="B467" s="21">
        <v>29</v>
      </c>
      <c r="C467" s="21" t="s">
        <v>32</v>
      </c>
      <c r="D467" s="21" t="s">
        <v>33</v>
      </c>
      <c r="E467" s="22">
        <v>44824</v>
      </c>
      <c r="F467" s="21">
        <v>0.5</v>
      </c>
      <c r="G467" s="21">
        <v>1.25</v>
      </c>
      <c r="H467" s="21">
        <v>1914</v>
      </c>
      <c r="I467" s="21">
        <v>51</v>
      </c>
      <c r="J467">
        <v>2.9340000000000002</v>
      </c>
      <c r="K467" s="21">
        <v>2.9340000000000002</v>
      </c>
      <c r="L467">
        <v>0</v>
      </c>
      <c r="M467" s="21">
        <v>0</v>
      </c>
      <c r="N467" s="21" t="s">
        <v>46</v>
      </c>
      <c r="O467" s="21" t="s">
        <v>48</v>
      </c>
      <c r="P467" s="21" t="s">
        <v>200</v>
      </c>
      <c r="Q467" s="23">
        <v>0.58843750000000006</v>
      </c>
      <c r="R467" s="21">
        <v>242</v>
      </c>
      <c r="U467" s="21" t="s">
        <v>42</v>
      </c>
      <c r="V467" s="21">
        <v>219573</v>
      </c>
      <c r="W467" s="21">
        <v>200</v>
      </c>
      <c r="AE467" s="21" t="s">
        <v>42</v>
      </c>
      <c r="AF467" s="21">
        <v>38912</v>
      </c>
      <c r="AG467" s="21">
        <v>116.624</v>
      </c>
    </row>
    <row r="468" spans="1:33" x14ac:dyDescent="0.2">
      <c r="A468" s="21">
        <v>17</v>
      </c>
      <c r="B468" s="21">
        <v>29</v>
      </c>
      <c r="C468" s="21" t="s">
        <v>32</v>
      </c>
      <c r="D468" s="21" t="s">
        <v>33</v>
      </c>
      <c r="E468" s="22">
        <v>44824</v>
      </c>
      <c r="F468" s="21">
        <v>0.5</v>
      </c>
      <c r="G468" s="21">
        <v>1.25</v>
      </c>
      <c r="H468" s="21">
        <v>1993</v>
      </c>
      <c r="I468" s="21">
        <v>104</v>
      </c>
      <c r="J468">
        <v>3.0270000000000001</v>
      </c>
      <c r="K468" s="21">
        <v>3.0270000000000001</v>
      </c>
      <c r="L468">
        <v>0</v>
      </c>
      <c r="M468" s="21">
        <v>0</v>
      </c>
      <c r="N468" s="21" t="s">
        <v>46</v>
      </c>
      <c r="O468" s="21" t="s">
        <v>48</v>
      </c>
      <c r="P468" s="21" t="s">
        <v>200</v>
      </c>
      <c r="Q468" s="23">
        <v>0.59129629629629632</v>
      </c>
      <c r="R468" s="21">
        <v>242</v>
      </c>
    </row>
    <row r="469" spans="1:33" x14ac:dyDescent="0.2">
      <c r="A469" s="21">
        <v>18</v>
      </c>
      <c r="B469" s="21">
        <v>29</v>
      </c>
      <c r="C469" s="21" t="s">
        <v>32</v>
      </c>
      <c r="D469" s="21" t="s">
        <v>33</v>
      </c>
      <c r="E469" s="22">
        <v>44824</v>
      </c>
      <c r="F469" s="21">
        <v>0.5</v>
      </c>
      <c r="G469" s="21">
        <v>1.25</v>
      </c>
      <c r="H469" s="21">
        <v>2179</v>
      </c>
      <c r="I469" s="21">
        <v>148</v>
      </c>
      <c r="J469">
        <v>3.2450000000000001</v>
      </c>
      <c r="K469" s="21">
        <v>3.2450000000000001</v>
      </c>
      <c r="L469">
        <v>0</v>
      </c>
      <c r="M469" s="21">
        <v>0</v>
      </c>
      <c r="N469" s="21" t="s">
        <v>46</v>
      </c>
      <c r="O469" s="21" t="s">
        <v>48</v>
      </c>
      <c r="P469" s="21" t="s">
        <v>200</v>
      </c>
      <c r="Q469" s="23">
        <v>0.59459490740740739</v>
      </c>
      <c r="R469" s="21">
        <v>242</v>
      </c>
    </row>
    <row r="470" spans="1:33" x14ac:dyDescent="0.2">
      <c r="A470" s="21">
        <v>19</v>
      </c>
      <c r="B470" s="21">
        <v>30</v>
      </c>
      <c r="C470" s="21" t="s">
        <v>32</v>
      </c>
      <c r="D470" s="21" t="s">
        <v>33</v>
      </c>
      <c r="E470" s="22">
        <v>44824</v>
      </c>
      <c r="F470" s="21">
        <v>0.5</v>
      </c>
      <c r="G470" s="21">
        <v>1.25</v>
      </c>
      <c r="H470" s="21">
        <v>1772</v>
      </c>
      <c r="I470" s="21">
        <v>29</v>
      </c>
      <c r="J470">
        <v>2.7679999999999998</v>
      </c>
      <c r="K470" s="21">
        <v>2.7679999999999998</v>
      </c>
      <c r="L470">
        <v>0</v>
      </c>
      <c r="M470" s="21">
        <v>0</v>
      </c>
      <c r="N470" s="21" t="s">
        <v>46</v>
      </c>
      <c r="O470" s="21" t="s">
        <v>48</v>
      </c>
      <c r="P470" s="21" t="s">
        <v>200</v>
      </c>
      <c r="Q470" s="23">
        <v>0.60216435185185191</v>
      </c>
      <c r="R470" s="21">
        <v>242</v>
      </c>
    </row>
    <row r="471" spans="1:33" x14ac:dyDescent="0.2">
      <c r="A471" s="21">
        <v>20</v>
      </c>
      <c r="B471" s="21">
        <v>30</v>
      </c>
      <c r="C471" s="21" t="s">
        <v>32</v>
      </c>
      <c r="D471" s="21" t="s">
        <v>33</v>
      </c>
      <c r="E471" s="22">
        <v>44824</v>
      </c>
      <c r="F471" s="21">
        <v>0.5</v>
      </c>
      <c r="G471" s="21">
        <v>1.25</v>
      </c>
      <c r="H471" s="21">
        <v>1632</v>
      </c>
      <c r="I471" s="21">
        <v>36</v>
      </c>
      <c r="J471">
        <v>2.6030000000000002</v>
      </c>
      <c r="K471" s="21">
        <v>2.6030000000000002</v>
      </c>
      <c r="L471">
        <v>0</v>
      </c>
      <c r="M471" s="21">
        <v>0</v>
      </c>
      <c r="N471" s="21" t="s">
        <v>46</v>
      </c>
      <c r="O471" s="21" t="s">
        <v>48</v>
      </c>
      <c r="P471" s="21" t="s">
        <v>200</v>
      </c>
      <c r="Q471" s="23">
        <v>0.60506944444444444</v>
      </c>
      <c r="R471" s="21">
        <v>242</v>
      </c>
    </row>
    <row r="472" spans="1:33" x14ac:dyDescent="0.2">
      <c r="A472" s="21">
        <v>21</v>
      </c>
      <c r="B472" s="21">
        <v>30</v>
      </c>
      <c r="C472" s="21" t="s">
        <v>32</v>
      </c>
      <c r="D472" s="21" t="s">
        <v>33</v>
      </c>
      <c r="E472" s="22">
        <v>44824</v>
      </c>
      <c r="F472" s="21">
        <v>0.5</v>
      </c>
      <c r="G472" s="21">
        <v>1.25</v>
      </c>
      <c r="H472" s="21">
        <v>1550</v>
      </c>
      <c r="I472" s="21">
        <v>70</v>
      </c>
      <c r="J472">
        <v>2.508</v>
      </c>
      <c r="K472" s="21">
        <v>2.508</v>
      </c>
      <c r="L472">
        <v>0</v>
      </c>
      <c r="M472" s="21">
        <v>0</v>
      </c>
      <c r="N472" s="21" t="s">
        <v>46</v>
      </c>
      <c r="O472" s="21" t="s">
        <v>48</v>
      </c>
      <c r="P472" s="21" t="s">
        <v>200</v>
      </c>
      <c r="Q472" s="23">
        <v>0.60834490740740743</v>
      </c>
      <c r="R472" s="21">
        <v>242</v>
      </c>
    </row>
    <row r="473" spans="1:33" x14ac:dyDescent="0.2">
      <c r="A473" s="21">
        <v>22</v>
      </c>
      <c r="B473" s="21">
        <v>31</v>
      </c>
      <c r="C473" s="21" t="s">
        <v>32</v>
      </c>
      <c r="D473" s="21" t="s">
        <v>33</v>
      </c>
      <c r="E473" s="22">
        <v>44824</v>
      </c>
      <c r="F473" s="21">
        <v>0.5</v>
      </c>
      <c r="G473" s="21">
        <v>1.25</v>
      </c>
      <c r="H473" s="21">
        <v>1567</v>
      </c>
      <c r="I473" s="21">
        <v>32</v>
      </c>
      <c r="J473">
        <v>2.5270000000000001</v>
      </c>
      <c r="K473" s="21">
        <v>2.5270000000000001</v>
      </c>
      <c r="L473">
        <v>0</v>
      </c>
      <c r="M473" s="21">
        <v>0</v>
      </c>
      <c r="N473" s="21" t="s">
        <v>46</v>
      </c>
      <c r="O473" s="21" t="s">
        <v>48</v>
      </c>
      <c r="P473" s="21" t="s">
        <v>200</v>
      </c>
      <c r="Q473" s="23">
        <v>0.61594907407407407</v>
      </c>
      <c r="R473" s="21">
        <v>242</v>
      </c>
    </row>
    <row r="474" spans="1:33" x14ac:dyDescent="0.2">
      <c r="A474" s="21">
        <v>23</v>
      </c>
      <c r="B474" s="21">
        <v>31</v>
      </c>
      <c r="C474" s="21" t="s">
        <v>32</v>
      </c>
      <c r="D474" s="21" t="s">
        <v>33</v>
      </c>
      <c r="E474" s="22">
        <v>44824</v>
      </c>
      <c r="F474" s="21">
        <v>0.5</v>
      </c>
      <c r="G474" s="21">
        <v>1.25</v>
      </c>
      <c r="H474" s="21">
        <v>1638</v>
      </c>
      <c r="I474" s="21">
        <v>29</v>
      </c>
      <c r="J474">
        <v>2.6110000000000002</v>
      </c>
      <c r="K474" s="21">
        <v>2.6110000000000002</v>
      </c>
      <c r="L474">
        <v>0</v>
      </c>
      <c r="M474" s="21">
        <v>0</v>
      </c>
      <c r="N474" s="21" t="s">
        <v>46</v>
      </c>
      <c r="O474" s="21" t="s">
        <v>48</v>
      </c>
      <c r="P474" s="21" t="s">
        <v>200</v>
      </c>
      <c r="Q474" s="23">
        <v>0.61881944444444448</v>
      </c>
      <c r="R474" s="21">
        <v>242</v>
      </c>
    </row>
    <row r="475" spans="1:33" x14ac:dyDescent="0.2">
      <c r="A475" s="21">
        <v>24</v>
      </c>
      <c r="B475" s="21">
        <v>31</v>
      </c>
      <c r="C475" s="21" t="s">
        <v>32</v>
      </c>
      <c r="D475" s="21" t="s">
        <v>33</v>
      </c>
      <c r="E475" s="22">
        <v>44824</v>
      </c>
      <c r="F475" s="21">
        <v>0.5</v>
      </c>
      <c r="G475" s="21">
        <v>1.25</v>
      </c>
      <c r="H475" s="21">
        <v>1719</v>
      </c>
      <c r="I475" s="21">
        <v>25</v>
      </c>
      <c r="J475">
        <v>2.7050000000000001</v>
      </c>
      <c r="K475" s="21">
        <v>2.7050000000000001</v>
      </c>
      <c r="L475">
        <v>0</v>
      </c>
      <c r="M475" s="21">
        <v>0</v>
      </c>
      <c r="N475" s="21" t="s">
        <v>46</v>
      </c>
      <c r="O475" s="21" t="s">
        <v>48</v>
      </c>
      <c r="P475" s="21" t="s">
        <v>200</v>
      </c>
      <c r="Q475" s="23">
        <v>0.62214120370370374</v>
      </c>
      <c r="R475" s="21">
        <v>242</v>
      </c>
    </row>
    <row r="476" spans="1:33" x14ac:dyDescent="0.2">
      <c r="A476" s="21">
        <v>25</v>
      </c>
      <c r="B476" s="21">
        <v>32</v>
      </c>
      <c r="C476" s="21" t="s">
        <v>204</v>
      </c>
      <c r="D476" s="21" t="s">
        <v>33</v>
      </c>
      <c r="E476" s="22">
        <v>44824</v>
      </c>
      <c r="F476" s="21">
        <v>0.5</v>
      </c>
      <c r="G476" s="21">
        <v>1.25</v>
      </c>
      <c r="H476" s="21">
        <v>11750</v>
      </c>
      <c r="I476" s="21">
        <v>653</v>
      </c>
      <c r="J476">
        <v>14.454000000000001</v>
      </c>
      <c r="K476" s="21">
        <f>H476*0.0009-0.3525</f>
        <v>10.2225</v>
      </c>
      <c r="L476">
        <v>0</v>
      </c>
      <c r="M476" s="21">
        <f>0.0021*I476+0.1149</f>
        <v>1.4862</v>
      </c>
      <c r="N476" s="21" t="s">
        <v>48</v>
      </c>
      <c r="O476" s="21" t="s">
        <v>200</v>
      </c>
      <c r="P476" s="23">
        <v>0.63055555555555554</v>
      </c>
      <c r="Q476" s="21">
        <v>242</v>
      </c>
      <c r="R476" s="21">
        <v>7</v>
      </c>
    </row>
    <row r="477" spans="1:33" x14ac:dyDescent="0.2">
      <c r="A477" s="21">
        <v>26</v>
      </c>
      <c r="B477" s="21">
        <v>32</v>
      </c>
      <c r="C477" s="21" t="s">
        <v>204</v>
      </c>
      <c r="D477" s="21" t="s">
        <v>33</v>
      </c>
      <c r="E477" s="22">
        <v>44824</v>
      </c>
      <c r="F477" s="21">
        <v>0.5</v>
      </c>
      <c r="G477" s="21">
        <v>1.25</v>
      </c>
      <c r="H477" s="21">
        <v>11871</v>
      </c>
      <c r="I477" s="21">
        <v>618</v>
      </c>
      <c r="J477">
        <v>14.596</v>
      </c>
      <c r="K477" s="21">
        <f t="shared" ref="K477:K493" si="26">H477*0.0009-0.3525</f>
        <v>10.3314</v>
      </c>
      <c r="L477">
        <v>0</v>
      </c>
      <c r="M477" s="21">
        <f t="shared" ref="M477:M493" si="27">0.0021*I477+0.1149</f>
        <v>1.4126999999999998</v>
      </c>
      <c r="N477" s="21" t="s">
        <v>48</v>
      </c>
      <c r="O477" s="21" t="s">
        <v>200</v>
      </c>
      <c r="P477" s="23">
        <v>0.63383101851851853</v>
      </c>
      <c r="Q477" s="21">
        <v>242</v>
      </c>
      <c r="R477" s="21">
        <v>7</v>
      </c>
    </row>
    <row r="478" spans="1:33" x14ac:dyDescent="0.2">
      <c r="A478" s="21">
        <v>27</v>
      </c>
      <c r="B478" s="21">
        <v>32</v>
      </c>
      <c r="C478" s="21" t="s">
        <v>204</v>
      </c>
      <c r="D478" s="21" t="s">
        <v>33</v>
      </c>
      <c r="E478" s="22">
        <v>44824</v>
      </c>
      <c r="F478" s="21">
        <v>0.5</v>
      </c>
      <c r="G478" s="21">
        <v>1.25</v>
      </c>
      <c r="H478" s="21">
        <v>11956</v>
      </c>
      <c r="I478" s="21">
        <v>667</v>
      </c>
      <c r="J478">
        <v>14.695</v>
      </c>
      <c r="K478" s="21">
        <f t="shared" si="26"/>
        <v>10.4079</v>
      </c>
      <c r="L478">
        <v>0</v>
      </c>
      <c r="M478" s="21">
        <f t="shared" si="27"/>
        <v>1.5155999999999998</v>
      </c>
      <c r="N478" s="21" t="s">
        <v>48</v>
      </c>
      <c r="O478" s="21" t="s">
        <v>200</v>
      </c>
      <c r="P478" s="23">
        <v>0.63748842592592592</v>
      </c>
      <c r="Q478" s="21">
        <v>242</v>
      </c>
      <c r="R478" s="21">
        <v>7</v>
      </c>
    </row>
    <row r="479" spans="1:33" x14ac:dyDescent="0.2">
      <c r="A479" s="21">
        <v>28</v>
      </c>
      <c r="B479" s="21">
        <v>33</v>
      </c>
      <c r="C479" s="21" t="s">
        <v>205</v>
      </c>
      <c r="D479" s="21" t="s">
        <v>33</v>
      </c>
      <c r="E479" s="22">
        <v>44824</v>
      </c>
      <c r="F479" s="21">
        <v>0.5</v>
      </c>
      <c r="G479" s="21">
        <v>1.25</v>
      </c>
      <c r="H479" s="21">
        <v>12369</v>
      </c>
      <c r="I479" s="21">
        <v>731</v>
      </c>
      <c r="J479">
        <v>15.18</v>
      </c>
      <c r="K479" s="21">
        <f t="shared" si="26"/>
        <v>10.7796</v>
      </c>
      <c r="L479">
        <v>0</v>
      </c>
      <c r="M479" s="21">
        <f t="shared" si="27"/>
        <v>1.65</v>
      </c>
      <c r="N479" s="21" t="s">
        <v>48</v>
      </c>
      <c r="O479" s="21" t="s">
        <v>200</v>
      </c>
      <c r="P479" s="23">
        <v>0.64596064814814813</v>
      </c>
      <c r="Q479" s="21">
        <v>242</v>
      </c>
      <c r="R479" s="21">
        <v>7</v>
      </c>
    </row>
    <row r="480" spans="1:33" x14ac:dyDescent="0.2">
      <c r="A480" s="21">
        <v>29</v>
      </c>
      <c r="B480" s="21">
        <v>33</v>
      </c>
      <c r="C480" s="21" t="s">
        <v>205</v>
      </c>
      <c r="D480" s="21" t="s">
        <v>33</v>
      </c>
      <c r="E480" s="22">
        <v>44824</v>
      </c>
      <c r="F480" s="21">
        <v>0.5</v>
      </c>
      <c r="G480" s="21">
        <v>1.25</v>
      </c>
      <c r="H480" s="21">
        <v>12395</v>
      </c>
      <c r="I480" s="21">
        <v>744</v>
      </c>
      <c r="J480">
        <v>15.21</v>
      </c>
      <c r="K480" s="21">
        <f t="shared" si="26"/>
        <v>10.803000000000001</v>
      </c>
      <c r="L480">
        <v>0</v>
      </c>
      <c r="M480" s="21">
        <f t="shared" si="27"/>
        <v>1.6773</v>
      </c>
      <c r="N480" s="21" t="s">
        <v>48</v>
      </c>
      <c r="O480" s="21" t="s">
        <v>200</v>
      </c>
      <c r="P480" s="23">
        <v>0.64928240740740739</v>
      </c>
      <c r="Q480" s="21">
        <v>242</v>
      </c>
      <c r="R480" s="21">
        <v>7</v>
      </c>
    </row>
    <row r="481" spans="1:18" x14ac:dyDescent="0.2">
      <c r="A481" s="21">
        <v>30</v>
      </c>
      <c r="B481" s="21">
        <v>33</v>
      </c>
      <c r="C481" s="21" t="s">
        <v>205</v>
      </c>
      <c r="D481" s="21" t="s">
        <v>33</v>
      </c>
      <c r="E481" s="22">
        <v>44824</v>
      </c>
      <c r="F481" s="21">
        <v>0.5</v>
      </c>
      <c r="G481" s="21">
        <v>1.25</v>
      </c>
      <c r="H481" s="21">
        <v>12447</v>
      </c>
      <c r="I481" s="21">
        <v>735</v>
      </c>
      <c r="J481">
        <v>15.27</v>
      </c>
      <c r="K481" s="21">
        <f t="shared" si="26"/>
        <v>10.8498</v>
      </c>
      <c r="L481">
        <v>0</v>
      </c>
      <c r="M481" s="21">
        <f t="shared" si="27"/>
        <v>1.6583999999999999</v>
      </c>
      <c r="N481" s="21" t="s">
        <v>48</v>
      </c>
      <c r="O481" s="21" t="s">
        <v>200</v>
      </c>
      <c r="P481" s="23">
        <v>0.65292824074074074</v>
      </c>
      <c r="Q481" s="21">
        <v>242</v>
      </c>
      <c r="R481" s="21">
        <v>7</v>
      </c>
    </row>
    <row r="482" spans="1:18" x14ac:dyDescent="0.2">
      <c r="A482" s="21">
        <v>31</v>
      </c>
      <c r="B482" s="21">
        <v>34</v>
      </c>
      <c r="C482" s="21" t="s">
        <v>206</v>
      </c>
      <c r="D482" s="21" t="s">
        <v>33</v>
      </c>
      <c r="E482" s="22">
        <v>44824</v>
      </c>
      <c r="F482" s="21">
        <v>0.5</v>
      </c>
      <c r="G482" s="21">
        <v>1.25</v>
      </c>
      <c r="H482" s="21">
        <v>10676</v>
      </c>
      <c r="I482" s="21">
        <v>626</v>
      </c>
      <c r="J482">
        <v>13.196</v>
      </c>
      <c r="K482" s="21">
        <f t="shared" si="26"/>
        <v>9.2559000000000005</v>
      </c>
      <c r="L482">
        <v>0</v>
      </c>
      <c r="M482" s="21">
        <f t="shared" si="27"/>
        <v>1.4295</v>
      </c>
      <c r="N482" s="21" t="s">
        <v>48</v>
      </c>
      <c r="O482" s="21" t="s">
        <v>200</v>
      </c>
      <c r="P482" s="23">
        <v>0.66123842592592597</v>
      </c>
      <c r="Q482" s="21">
        <v>242</v>
      </c>
      <c r="R482" s="21">
        <v>7</v>
      </c>
    </row>
    <row r="483" spans="1:18" x14ac:dyDescent="0.2">
      <c r="A483" s="21">
        <v>32</v>
      </c>
      <c r="B483" s="21">
        <v>34</v>
      </c>
      <c r="C483" s="21" t="s">
        <v>206</v>
      </c>
      <c r="D483" s="21" t="s">
        <v>33</v>
      </c>
      <c r="E483" s="22">
        <v>44824</v>
      </c>
      <c r="F483" s="21">
        <v>0.5</v>
      </c>
      <c r="G483" s="21">
        <v>1.25</v>
      </c>
      <c r="H483" s="21">
        <v>11136</v>
      </c>
      <c r="I483" s="21">
        <v>676</v>
      </c>
      <c r="J483">
        <v>13.734999999999999</v>
      </c>
      <c r="K483" s="21">
        <f t="shared" si="26"/>
        <v>9.6699000000000002</v>
      </c>
      <c r="L483">
        <v>0</v>
      </c>
      <c r="M483" s="21">
        <f t="shared" si="27"/>
        <v>1.5345</v>
      </c>
      <c r="N483" s="21" t="s">
        <v>48</v>
      </c>
      <c r="O483" s="21" t="s">
        <v>200</v>
      </c>
      <c r="P483" s="23">
        <v>0.6644444444444445</v>
      </c>
      <c r="Q483" s="21">
        <v>242</v>
      </c>
      <c r="R483" s="21">
        <v>7</v>
      </c>
    </row>
    <row r="484" spans="1:18" x14ac:dyDescent="0.2">
      <c r="A484" s="21">
        <v>33</v>
      </c>
      <c r="B484" s="21">
        <v>34</v>
      </c>
      <c r="C484" s="21" t="s">
        <v>206</v>
      </c>
      <c r="D484" s="21" t="s">
        <v>33</v>
      </c>
      <c r="E484" s="22">
        <v>44824</v>
      </c>
      <c r="F484" s="21">
        <v>0.5</v>
      </c>
      <c r="G484" s="21">
        <v>1.25</v>
      </c>
      <c r="H484" s="21">
        <v>10883</v>
      </c>
      <c r="I484" s="21">
        <v>696</v>
      </c>
      <c r="J484">
        <v>13.438000000000001</v>
      </c>
      <c r="K484" s="21">
        <f t="shared" si="26"/>
        <v>9.4421999999999997</v>
      </c>
      <c r="L484">
        <v>0</v>
      </c>
      <c r="M484" s="21">
        <f t="shared" si="27"/>
        <v>1.5765</v>
      </c>
      <c r="N484" s="21" t="s">
        <v>48</v>
      </c>
      <c r="O484" s="21" t="s">
        <v>200</v>
      </c>
      <c r="P484" s="23">
        <v>0.66809027777777785</v>
      </c>
      <c r="Q484" s="21">
        <v>242</v>
      </c>
      <c r="R484" s="21">
        <v>7</v>
      </c>
    </row>
    <row r="485" spans="1:18" x14ac:dyDescent="0.2">
      <c r="A485" s="21">
        <v>34</v>
      </c>
      <c r="B485" s="21">
        <v>35</v>
      </c>
      <c r="C485" s="21" t="s">
        <v>207</v>
      </c>
      <c r="D485" s="21" t="s">
        <v>33</v>
      </c>
      <c r="E485" s="22">
        <v>44824</v>
      </c>
      <c r="F485" s="21">
        <v>0.5</v>
      </c>
      <c r="G485" s="21">
        <v>1.25</v>
      </c>
      <c r="H485" s="21">
        <v>53735</v>
      </c>
      <c r="I485" s="21">
        <v>741</v>
      </c>
      <c r="J485">
        <v>63.628</v>
      </c>
      <c r="K485" s="21">
        <f t="shared" si="26"/>
        <v>48.009</v>
      </c>
      <c r="L485">
        <v>0</v>
      </c>
      <c r="M485" s="21">
        <f t="shared" si="27"/>
        <v>1.6709999999999998</v>
      </c>
      <c r="N485" s="21" t="s">
        <v>48</v>
      </c>
      <c r="O485" s="21" t="s">
        <v>200</v>
      </c>
      <c r="P485" s="23">
        <v>0.67628472222222225</v>
      </c>
      <c r="Q485" s="21">
        <v>242</v>
      </c>
      <c r="R485" s="21">
        <v>7</v>
      </c>
    </row>
    <row r="486" spans="1:18" x14ac:dyDescent="0.2">
      <c r="A486" s="21">
        <v>35</v>
      </c>
      <c r="B486" s="21">
        <v>35</v>
      </c>
      <c r="C486" s="21" t="s">
        <v>207</v>
      </c>
      <c r="D486" s="21" t="s">
        <v>33</v>
      </c>
      <c r="E486" s="22">
        <v>44824</v>
      </c>
      <c r="F486" s="21">
        <v>0.5</v>
      </c>
      <c r="G486" s="21">
        <v>1.25</v>
      </c>
      <c r="H486" s="21">
        <v>54742</v>
      </c>
      <c r="I486" s="21">
        <v>613</v>
      </c>
      <c r="J486">
        <v>64.808000000000007</v>
      </c>
      <c r="K486" s="21">
        <f t="shared" si="26"/>
        <v>48.915300000000002</v>
      </c>
      <c r="L486">
        <v>0</v>
      </c>
      <c r="M486" s="21">
        <f t="shared" si="27"/>
        <v>1.4021999999999999</v>
      </c>
      <c r="N486" s="21" t="s">
        <v>48</v>
      </c>
      <c r="O486" s="21" t="s">
        <v>200</v>
      </c>
      <c r="P486" s="23">
        <v>0.67917824074074085</v>
      </c>
      <c r="Q486" s="21">
        <v>242</v>
      </c>
      <c r="R486" s="21">
        <v>7</v>
      </c>
    </row>
    <row r="487" spans="1:18" x14ac:dyDescent="0.2">
      <c r="A487" s="21">
        <v>36</v>
      </c>
      <c r="B487" s="21">
        <v>35</v>
      </c>
      <c r="C487" s="21" t="s">
        <v>207</v>
      </c>
      <c r="D487" s="21" t="s">
        <v>33</v>
      </c>
      <c r="E487" s="22">
        <v>44824</v>
      </c>
      <c r="F487" s="21">
        <v>0.5</v>
      </c>
      <c r="G487" s="21">
        <v>1.25</v>
      </c>
      <c r="H487" s="21">
        <v>54731</v>
      </c>
      <c r="I487" s="21">
        <v>698</v>
      </c>
      <c r="J487">
        <v>64.795000000000002</v>
      </c>
      <c r="K487" s="21">
        <f t="shared" si="26"/>
        <v>48.9054</v>
      </c>
      <c r="L487">
        <v>0</v>
      </c>
      <c r="M487" s="21">
        <f t="shared" si="27"/>
        <v>1.5807</v>
      </c>
      <c r="N487" s="21" t="s">
        <v>48</v>
      </c>
      <c r="O487" s="21" t="s">
        <v>200</v>
      </c>
      <c r="P487" s="23">
        <v>0.68254629629629626</v>
      </c>
      <c r="Q487" s="21">
        <v>242</v>
      </c>
      <c r="R487" s="21">
        <v>7</v>
      </c>
    </row>
    <row r="488" spans="1:18" x14ac:dyDescent="0.2">
      <c r="A488" s="21">
        <v>37</v>
      </c>
      <c r="B488" s="21">
        <v>36</v>
      </c>
      <c r="C488" s="21" t="s">
        <v>208</v>
      </c>
      <c r="D488" s="21" t="s">
        <v>33</v>
      </c>
      <c r="E488" s="22">
        <v>44824</v>
      </c>
      <c r="F488" s="21">
        <v>0.5</v>
      </c>
      <c r="G488" s="21">
        <v>1.25</v>
      </c>
      <c r="H488" s="21">
        <v>18941</v>
      </c>
      <c r="I488" s="21">
        <v>1145</v>
      </c>
      <c r="J488">
        <v>22.876000000000001</v>
      </c>
      <c r="K488" s="21">
        <f t="shared" si="26"/>
        <v>16.694400000000002</v>
      </c>
      <c r="L488">
        <v>0</v>
      </c>
      <c r="M488" s="21">
        <f t="shared" si="27"/>
        <v>2.5193999999999996</v>
      </c>
      <c r="N488" s="21" t="s">
        <v>48</v>
      </c>
      <c r="O488" s="21" t="s">
        <v>200</v>
      </c>
      <c r="P488" s="23">
        <v>0.69111111111111112</v>
      </c>
      <c r="Q488" s="21">
        <v>242</v>
      </c>
      <c r="R488" s="21">
        <v>7</v>
      </c>
    </row>
    <row r="489" spans="1:18" x14ac:dyDescent="0.2">
      <c r="A489" s="21">
        <v>38</v>
      </c>
      <c r="B489" s="21">
        <v>36</v>
      </c>
      <c r="C489" s="21" t="s">
        <v>208</v>
      </c>
      <c r="D489" s="21" t="s">
        <v>33</v>
      </c>
      <c r="E489" s="22">
        <v>44824</v>
      </c>
      <c r="F489" s="21">
        <v>0.5</v>
      </c>
      <c r="G489" s="21">
        <v>1.25</v>
      </c>
      <c r="H489" s="21">
        <v>19086</v>
      </c>
      <c r="I489" s="21">
        <v>1099</v>
      </c>
      <c r="J489">
        <v>23.045999999999999</v>
      </c>
      <c r="K489" s="21">
        <f t="shared" si="26"/>
        <v>16.8249</v>
      </c>
      <c r="L489">
        <v>0</v>
      </c>
      <c r="M489" s="21">
        <f t="shared" si="27"/>
        <v>2.4228000000000001</v>
      </c>
      <c r="N489" s="21" t="s">
        <v>48</v>
      </c>
      <c r="O489" s="21" t="s">
        <v>200</v>
      </c>
      <c r="P489" s="23">
        <v>0.69452546296296302</v>
      </c>
      <c r="Q489" s="21">
        <v>242</v>
      </c>
      <c r="R489" s="21">
        <v>7</v>
      </c>
    </row>
    <row r="490" spans="1:18" x14ac:dyDescent="0.2">
      <c r="A490" s="21">
        <v>39</v>
      </c>
      <c r="B490" s="21">
        <v>36</v>
      </c>
      <c r="C490" s="21" t="s">
        <v>208</v>
      </c>
      <c r="D490" s="21" t="s">
        <v>33</v>
      </c>
      <c r="E490" s="22">
        <v>44824</v>
      </c>
      <c r="F490" s="21">
        <v>0.5</v>
      </c>
      <c r="G490" s="21">
        <v>1.25</v>
      </c>
      <c r="H490" s="21">
        <v>19161</v>
      </c>
      <c r="I490" s="21">
        <v>1089</v>
      </c>
      <c r="J490">
        <v>23.135000000000002</v>
      </c>
      <c r="K490" s="21">
        <f t="shared" si="26"/>
        <v>16.892400000000002</v>
      </c>
      <c r="L490">
        <v>0</v>
      </c>
      <c r="M490" s="21">
        <f t="shared" si="27"/>
        <v>2.4017999999999997</v>
      </c>
      <c r="N490" s="21" t="s">
        <v>48</v>
      </c>
      <c r="O490" s="21" t="s">
        <v>200</v>
      </c>
      <c r="P490" s="23">
        <v>0.69837962962962974</v>
      </c>
      <c r="Q490" s="21">
        <v>242</v>
      </c>
      <c r="R490" s="21">
        <v>7</v>
      </c>
    </row>
    <row r="491" spans="1:18" x14ac:dyDescent="0.2">
      <c r="A491" s="21">
        <v>40</v>
      </c>
      <c r="B491" s="21">
        <v>37</v>
      </c>
      <c r="C491" s="21" t="s">
        <v>209</v>
      </c>
      <c r="D491" s="21" t="s">
        <v>33</v>
      </c>
      <c r="E491" s="22">
        <v>44824</v>
      </c>
      <c r="F491" s="21">
        <v>0.5</v>
      </c>
      <c r="G491" s="21">
        <v>1.25</v>
      </c>
      <c r="H491" s="21">
        <v>16595</v>
      </c>
      <c r="I491" s="21">
        <v>992</v>
      </c>
      <c r="J491">
        <v>20.128</v>
      </c>
      <c r="K491" s="21">
        <f t="shared" si="26"/>
        <v>14.583</v>
      </c>
      <c r="L491">
        <v>0</v>
      </c>
      <c r="M491" s="21">
        <f t="shared" si="27"/>
        <v>2.1980999999999997</v>
      </c>
      <c r="N491" s="21" t="s">
        <v>48</v>
      </c>
      <c r="O491" s="21" t="s">
        <v>200</v>
      </c>
      <c r="P491" s="23">
        <v>0.70697916666666671</v>
      </c>
      <c r="Q491" s="21">
        <v>242</v>
      </c>
      <c r="R491" s="21">
        <v>7</v>
      </c>
    </row>
    <row r="492" spans="1:18" x14ac:dyDescent="0.2">
      <c r="A492" s="21">
        <v>41</v>
      </c>
      <c r="B492" s="21">
        <v>37</v>
      </c>
      <c r="C492" s="21" t="s">
        <v>209</v>
      </c>
      <c r="D492" s="21" t="s">
        <v>33</v>
      </c>
      <c r="E492" s="22">
        <v>44824</v>
      </c>
      <c r="F492" s="21">
        <v>0.5</v>
      </c>
      <c r="G492" s="21">
        <v>1.25</v>
      </c>
      <c r="H492" s="21">
        <v>16640</v>
      </c>
      <c r="I492" s="21">
        <v>1028</v>
      </c>
      <c r="J492">
        <v>20.181999999999999</v>
      </c>
      <c r="K492" s="21">
        <f t="shared" si="26"/>
        <v>14.6235</v>
      </c>
      <c r="L492">
        <v>0</v>
      </c>
      <c r="M492" s="21">
        <f t="shared" si="27"/>
        <v>2.2736999999999998</v>
      </c>
      <c r="N492" s="21" t="s">
        <v>48</v>
      </c>
      <c r="O492" s="21" t="s">
        <v>200</v>
      </c>
      <c r="P492" s="23">
        <v>0.71046296296296296</v>
      </c>
      <c r="Q492" s="21">
        <v>242</v>
      </c>
      <c r="R492" s="21">
        <v>7</v>
      </c>
    </row>
    <row r="493" spans="1:18" x14ac:dyDescent="0.2">
      <c r="A493" s="21">
        <v>42</v>
      </c>
      <c r="B493" s="21">
        <v>37</v>
      </c>
      <c r="C493" s="21" t="s">
        <v>209</v>
      </c>
      <c r="D493" s="21" t="s">
        <v>33</v>
      </c>
      <c r="E493" s="22">
        <v>44824</v>
      </c>
      <c r="F493" s="21">
        <v>0.5</v>
      </c>
      <c r="G493" s="21">
        <v>1.25</v>
      </c>
      <c r="H493" s="21">
        <v>16603</v>
      </c>
      <c r="I493" s="21">
        <v>940</v>
      </c>
      <c r="J493">
        <v>20.138000000000002</v>
      </c>
      <c r="K493" s="21">
        <f t="shared" si="26"/>
        <v>14.590200000000001</v>
      </c>
      <c r="L493">
        <v>0</v>
      </c>
      <c r="M493" s="21">
        <f t="shared" si="27"/>
        <v>2.0888999999999998</v>
      </c>
      <c r="N493" s="21" t="s">
        <v>48</v>
      </c>
      <c r="O493" s="21" t="s">
        <v>200</v>
      </c>
      <c r="P493" s="23">
        <v>0.71428240740740734</v>
      </c>
      <c r="Q493" s="21">
        <v>242</v>
      </c>
      <c r="R493" s="21">
        <v>7</v>
      </c>
    </row>
    <row r="494" spans="1:18" x14ac:dyDescent="0.2">
      <c r="A494" s="21">
        <v>43</v>
      </c>
      <c r="B494" s="21">
        <v>38</v>
      </c>
      <c r="C494" s="21" t="s">
        <v>32</v>
      </c>
      <c r="D494" s="21" t="s">
        <v>33</v>
      </c>
      <c r="E494" s="22">
        <v>44824</v>
      </c>
      <c r="F494" s="21">
        <v>0.5</v>
      </c>
      <c r="G494" s="21">
        <v>1.25</v>
      </c>
      <c r="H494" s="21">
        <v>2102</v>
      </c>
      <c r="I494" s="21">
        <v>117</v>
      </c>
      <c r="J494">
        <v>3.1539999999999999</v>
      </c>
      <c r="K494" s="21">
        <v>3.1539999999999999</v>
      </c>
      <c r="L494">
        <v>0</v>
      </c>
      <c r="M494" s="21">
        <v>0</v>
      </c>
      <c r="N494" s="21" t="s">
        <v>46</v>
      </c>
      <c r="O494" s="21" t="s">
        <v>48</v>
      </c>
      <c r="P494" s="21" t="s">
        <v>200</v>
      </c>
      <c r="Q494" s="23">
        <v>0.72200231481481481</v>
      </c>
      <c r="R494" s="21">
        <v>242</v>
      </c>
    </row>
    <row r="495" spans="1:18" x14ac:dyDescent="0.2">
      <c r="A495" s="21">
        <v>44</v>
      </c>
      <c r="B495" s="21">
        <v>38</v>
      </c>
      <c r="C495" s="21" t="s">
        <v>32</v>
      </c>
      <c r="D495" s="21" t="s">
        <v>33</v>
      </c>
      <c r="E495" s="22">
        <v>44824</v>
      </c>
      <c r="F495" s="21">
        <v>0.5</v>
      </c>
      <c r="G495" s="21">
        <v>1.25</v>
      </c>
      <c r="H495" s="21">
        <v>2227</v>
      </c>
      <c r="I495" s="21">
        <v>90</v>
      </c>
      <c r="J495">
        <v>3.3</v>
      </c>
      <c r="K495" s="21">
        <v>3.3</v>
      </c>
      <c r="L495">
        <v>0</v>
      </c>
      <c r="M495" s="21">
        <v>0</v>
      </c>
      <c r="N495" s="21" t="s">
        <v>46</v>
      </c>
      <c r="O495" s="21" t="s">
        <v>48</v>
      </c>
      <c r="P495" s="21" t="s">
        <v>200</v>
      </c>
      <c r="Q495" s="23">
        <v>0.72486111111111118</v>
      </c>
      <c r="R495" s="21">
        <v>242</v>
      </c>
    </row>
    <row r="496" spans="1:18" x14ac:dyDescent="0.2">
      <c r="A496" s="21">
        <v>45</v>
      </c>
      <c r="B496" s="21">
        <v>38</v>
      </c>
      <c r="C496" s="21" t="s">
        <v>32</v>
      </c>
      <c r="D496" s="21" t="s">
        <v>33</v>
      </c>
      <c r="E496" s="22">
        <v>44824</v>
      </c>
      <c r="F496" s="21">
        <v>0.5</v>
      </c>
      <c r="G496" s="21">
        <v>1.25</v>
      </c>
      <c r="H496" s="21">
        <v>2271</v>
      </c>
      <c r="I496" s="21">
        <v>104</v>
      </c>
      <c r="J496">
        <v>3.351</v>
      </c>
      <c r="K496" s="21">
        <v>3.351</v>
      </c>
      <c r="L496">
        <v>0</v>
      </c>
      <c r="M496" s="21">
        <v>0</v>
      </c>
      <c r="N496" s="21" t="s">
        <v>46</v>
      </c>
      <c r="O496" s="21" t="s">
        <v>48</v>
      </c>
      <c r="P496" s="21" t="s">
        <v>200</v>
      </c>
      <c r="Q496" s="23">
        <v>0.7281712962962964</v>
      </c>
      <c r="R496" s="21">
        <v>242</v>
      </c>
    </row>
    <row r="497" spans="1:18" x14ac:dyDescent="0.2">
      <c r="A497" s="21">
        <v>46</v>
      </c>
      <c r="B497" s="21">
        <v>39</v>
      </c>
      <c r="C497" s="21" t="s">
        <v>32</v>
      </c>
      <c r="D497" s="21" t="s">
        <v>33</v>
      </c>
      <c r="E497" s="22">
        <v>44824</v>
      </c>
      <c r="F497" s="21">
        <v>0.5</v>
      </c>
      <c r="G497" s="21">
        <v>1.25</v>
      </c>
      <c r="H497" s="21">
        <v>1557</v>
      </c>
      <c r="I497" s="21">
        <v>14</v>
      </c>
      <c r="J497">
        <v>2.516</v>
      </c>
      <c r="K497" s="21">
        <v>2.516</v>
      </c>
      <c r="L497">
        <v>0</v>
      </c>
      <c r="M497" s="21">
        <v>0</v>
      </c>
      <c r="N497" s="21" t="s">
        <v>46</v>
      </c>
      <c r="O497" s="21" t="s">
        <v>48</v>
      </c>
      <c r="P497" s="21" t="s">
        <v>200</v>
      </c>
      <c r="Q497" s="23">
        <v>0.73578703703703707</v>
      </c>
      <c r="R497" s="21">
        <v>242</v>
      </c>
    </row>
    <row r="498" spans="1:18" x14ac:dyDescent="0.2">
      <c r="A498" s="21">
        <v>47</v>
      </c>
      <c r="B498" s="21">
        <v>39</v>
      </c>
      <c r="C498" s="21" t="s">
        <v>32</v>
      </c>
      <c r="D498" s="21" t="s">
        <v>33</v>
      </c>
      <c r="E498" s="22">
        <v>44824</v>
      </c>
      <c r="F498" s="21">
        <v>0.5</v>
      </c>
      <c r="G498" s="21">
        <v>1.25</v>
      </c>
      <c r="H498" s="21">
        <v>1526</v>
      </c>
      <c r="I498" s="21">
        <v>36</v>
      </c>
      <c r="J498">
        <v>2.4790000000000001</v>
      </c>
      <c r="K498" s="21">
        <v>2.4790000000000001</v>
      </c>
      <c r="L498">
        <v>0</v>
      </c>
      <c r="M498" s="21">
        <v>0</v>
      </c>
      <c r="N498" s="21" t="s">
        <v>46</v>
      </c>
      <c r="O498" s="21" t="s">
        <v>48</v>
      </c>
      <c r="P498" s="21" t="s">
        <v>200</v>
      </c>
      <c r="Q498" s="23">
        <v>0.73866898148148152</v>
      </c>
      <c r="R498" s="21">
        <v>242</v>
      </c>
    </row>
    <row r="499" spans="1:18" x14ac:dyDescent="0.2">
      <c r="A499" s="21">
        <v>48</v>
      </c>
      <c r="B499" s="21">
        <v>39</v>
      </c>
      <c r="C499" s="21" t="s">
        <v>32</v>
      </c>
      <c r="D499" s="21" t="s">
        <v>33</v>
      </c>
      <c r="E499" s="22">
        <v>44824</v>
      </c>
      <c r="F499" s="21">
        <v>0.5</v>
      </c>
      <c r="G499" s="21">
        <v>1.25</v>
      </c>
      <c r="H499" s="21">
        <v>1687</v>
      </c>
      <c r="I499" s="21">
        <v>74</v>
      </c>
      <c r="J499">
        <v>2.6680000000000001</v>
      </c>
      <c r="K499" s="21">
        <v>2.6680000000000001</v>
      </c>
      <c r="L499">
        <v>0</v>
      </c>
      <c r="M499" s="21">
        <v>0</v>
      </c>
      <c r="N499" s="21" t="s">
        <v>46</v>
      </c>
      <c r="O499" s="21" t="s">
        <v>48</v>
      </c>
      <c r="P499" s="21" t="s">
        <v>200</v>
      </c>
      <c r="Q499" s="23">
        <v>0.7419675925925926</v>
      </c>
      <c r="R499" s="21">
        <v>242</v>
      </c>
    </row>
    <row r="500" spans="1:18" x14ac:dyDescent="0.2">
      <c r="A500" s="21">
        <v>49</v>
      </c>
      <c r="B500" s="21">
        <v>40</v>
      </c>
      <c r="C500" s="21" t="s">
        <v>32</v>
      </c>
      <c r="D500" s="21" t="s">
        <v>33</v>
      </c>
      <c r="E500" s="22">
        <v>44824</v>
      </c>
      <c r="F500" s="21">
        <v>0.5</v>
      </c>
      <c r="G500" s="21">
        <v>1.25</v>
      </c>
      <c r="H500" s="21">
        <v>1743</v>
      </c>
      <c r="I500" s="21">
        <v>25</v>
      </c>
      <c r="J500">
        <v>2.7330000000000001</v>
      </c>
      <c r="K500" s="21">
        <v>2.7330000000000001</v>
      </c>
      <c r="L500">
        <v>0</v>
      </c>
      <c r="M500" s="21">
        <v>0</v>
      </c>
      <c r="N500" s="21" t="s">
        <v>46</v>
      </c>
      <c r="O500" s="21" t="s">
        <v>48</v>
      </c>
      <c r="P500" s="21" t="s">
        <v>200</v>
      </c>
      <c r="Q500" s="23">
        <v>0.74950231481481477</v>
      </c>
      <c r="R500" s="21">
        <v>242</v>
      </c>
    </row>
    <row r="501" spans="1:18" x14ac:dyDescent="0.2">
      <c r="A501" s="21">
        <v>50</v>
      </c>
      <c r="B501" s="21">
        <v>40</v>
      </c>
      <c r="C501" s="21" t="s">
        <v>32</v>
      </c>
      <c r="D501" s="21" t="s">
        <v>33</v>
      </c>
      <c r="E501" s="22">
        <v>44824</v>
      </c>
      <c r="F501" s="21">
        <v>0.5</v>
      </c>
      <c r="G501" s="21">
        <v>1.25</v>
      </c>
      <c r="H501" s="21">
        <v>1791</v>
      </c>
      <c r="I501" s="21">
        <v>44</v>
      </c>
      <c r="J501">
        <v>2.79</v>
      </c>
      <c r="K501" s="21">
        <v>2.79</v>
      </c>
      <c r="L501">
        <v>0</v>
      </c>
      <c r="M501" s="21">
        <v>0</v>
      </c>
      <c r="N501" s="21" t="s">
        <v>46</v>
      </c>
      <c r="O501" s="21" t="s">
        <v>48</v>
      </c>
      <c r="P501" s="21" t="s">
        <v>200</v>
      </c>
      <c r="Q501" s="23">
        <v>0.75238425925925922</v>
      </c>
      <c r="R501" s="21">
        <v>242</v>
      </c>
    </row>
    <row r="502" spans="1:18" x14ac:dyDescent="0.2">
      <c r="A502" s="21">
        <v>51</v>
      </c>
      <c r="B502" s="21">
        <v>40</v>
      </c>
      <c r="C502" s="21" t="s">
        <v>32</v>
      </c>
      <c r="D502" s="21" t="s">
        <v>33</v>
      </c>
      <c r="E502" s="22">
        <v>44824</v>
      </c>
      <c r="F502" s="21">
        <v>0.5</v>
      </c>
      <c r="G502" s="21">
        <v>1.25</v>
      </c>
      <c r="H502" s="21">
        <v>1747</v>
      </c>
      <c r="I502" s="21">
        <v>26</v>
      </c>
      <c r="J502">
        <v>2.738</v>
      </c>
      <c r="K502" s="21">
        <v>2.738</v>
      </c>
      <c r="L502">
        <v>0</v>
      </c>
      <c r="M502" s="21">
        <v>0</v>
      </c>
      <c r="N502" s="21" t="s">
        <v>46</v>
      </c>
      <c r="O502" s="21" t="s">
        <v>48</v>
      </c>
      <c r="P502" s="21" t="s">
        <v>200</v>
      </c>
      <c r="Q502" s="23">
        <v>0.75565972222222222</v>
      </c>
      <c r="R502" s="21">
        <v>242</v>
      </c>
    </row>
    <row r="503" spans="1:18" x14ac:dyDescent="0.2">
      <c r="A503" s="21">
        <v>52</v>
      </c>
      <c r="B503" s="21">
        <v>41</v>
      </c>
      <c r="C503" s="21" t="s">
        <v>210</v>
      </c>
      <c r="D503" s="21" t="s">
        <v>33</v>
      </c>
      <c r="E503" s="22">
        <v>44824</v>
      </c>
      <c r="F503" s="21">
        <v>0.5</v>
      </c>
      <c r="G503" s="21">
        <v>1.25</v>
      </c>
      <c r="H503" s="21">
        <v>16418</v>
      </c>
      <c r="I503" s="21">
        <v>959</v>
      </c>
      <c r="J503">
        <v>19.920999999999999</v>
      </c>
      <c r="K503" s="21">
        <f>0.0009*H503-0.3525</f>
        <v>14.4237</v>
      </c>
      <c r="L503">
        <v>0</v>
      </c>
      <c r="M503" s="21">
        <f>0.0021*I503+0.1149</f>
        <v>2.1288</v>
      </c>
      <c r="N503" s="21" t="s">
        <v>48</v>
      </c>
      <c r="O503" s="21" t="s">
        <v>200</v>
      </c>
      <c r="P503" s="23">
        <v>0.76428240740740738</v>
      </c>
      <c r="Q503" s="21">
        <v>242</v>
      </c>
      <c r="R503" s="21">
        <v>7</v>
      </c>
    </row>
    <row r="504" spans="1:18" x14ac:dyDescent="0.2">
      <c r="A504" s="21">
        <v>53</v>
      </c>
      <c r="B504" s="21">
        <v>41</v>
      </c>
      <c r="C504" s="21" t="s">
        <v>210</v>
      </c>
      <c r="D504" s="21" t="s">
        <v>33</v>
      </c>
      <c r="E504" s="22">
        <v>44824</v>
      </c>
      <c r="F504" s="21">
        <v>0.5</v>
      </c>
      <c r="G504" s="21">
        <v>1.25</v>
      </c>
      <c r="H504" s="21">
        <v>16741</v>
      </c>
      <c r="I504" s="21">
        <v>929</v>
      </c>
      <c r="J504">
        <v>20.3</v>
      </c>
      <c r="K504" s="21">
        <f t="shared" ref="K504:K520" si="28">0.0009*H504-0.3525</f>
        <v>14.714400000000001</v>
      </c>
      <c r="L504">
        <v>0</v>
      </c>
      <c r="M504" s="21">
        <f t="shared" ref="M504:M520" si="29">0.0021*I504+0.1149</f>
        <v>2.0657999999999999</v>
      </c>
      <c r="N504" s="21" t="s">
        <v>48</v>
      </c>
      <c r="O504" s="21" t="s">
        <v>200</v>
      </c>
      <c r="P504" s="23">
        <v>0.76777777777777778</v>
      </c>
      <c r="Q504" s="21">
        <v>242</v>
      </c>
      <c r="R504" s="21">
        <v>7</v>
      </c>
    </row>
    <row r="505" spans="1:18" x14ac:dyDescent="0.2">
      <c r="A505" s="21">
        <v>54</v>
      </c>
      <c r="B505" s="21">
        <v>41</v>
      </c>
      <c r="C505" s="21" t="s">
        <v>210</v>
      </c>
      <c r="D505" s="21" t="s">
        <v>33</v>
      </c>
      <c r="E505" s="22">
        <v>44824</v>
      </c>
      <c r="F505" s="21">
        <v>0.5</v>
      </c>
      <c r="G505" s="21">
        <v>1.25</v>
      </c>
      <c r="H505" s="21">
        <v>16422</v>
      </c>
      <c r="I505" s="21">
        <v>923</v>
      </c>
      <c r="J505">
        <v>19.927</v>
      </c>
      <c r="K505" s="21">
        <f t="shared" si="28"/>
        <v>14.427300000000001</v>
      </c>
      <c r="L505">
        <v>0</v>
      </c>
      <c r="M505" s="21">
        <f t="shared" si="29"/>
        <v>2.0531999999999999</v>
      </c>
      <c r="N505" s="21" t="s">
        <v>48</v>
      </c>
      <c r="O505" s="21" t="s">
        <v>200</v>
      </c>
      <c r="P505" s="23">
        <v>0.77174768518518511</v>
      </c>
      <c r="Q505" s="21">
        <v>242</v>
      </c>
      <c r="R505" s="21">
        <v>7</v>
      </c>
    </row>
    <row r="506" spans="1:18" x14ac:dyDescent="0.2">
      <c r="A506" s="21">
        <v>55</v>
      </c>
      <c r="B506" s="21">
        <v>42</v>
      </c>
      <c r="C506" s="21" t="s">
        <v>211</v>
      </c>
      <c r="D506" s="21" t="s">
        <v>33</v>
      </c>
      <c r="E506" s="22">
        <v>44824</v>
      </c>
      <c r="F506" s="21">
        <v>0.5</v>
      </c>
      <c r="G506" s="21">
        <v>1.25</v>
      </c>
      <c r="H506" s="21">
        <v>22095</v>
      </c>
      <c r="I506" s="21">
        <v>1296</v>
      </c>
      <c r="J506">
        <v>26.571000000000002</v>
      </c>
      <c r="K506" s="21">
        <f t="shared" si="28"/>
        <v>19.533000000000001</v>
      </c>
      <c r="L506">
        <v>0</v>
      </c>
      <c r="M506" s="21">
        <f t="shared" si="29"/>
        <v>2.8365</v>
      </c>
      <c r="N506" s="21"/>
      <c r="O506" s="21" t="s">
        <v>200</v>
      </c>
      <c r="P506" s="23">
        <v>0.7807291666666667</v>
      </c>
      <c r="Q506" s="21">
        <v>242</v>
      </c>
      <c r="R506" s="21">
        <v>7</v>
      </c>
    </row>
    <row r="507" spans="1:18" x14ac:dyDescent="0.2">
      <c r="A507" s="21">
        <v>56</v>
      </c>
      <c r="B507" s="21">
        <v>42</v>
      </c>
      <c r="C507" s="21" t="s">
        <v>211</v>
      </c>
      <c r="D507" s="21" t="s">
        <v>33</v>
      </c>
      <c r="E507" s="22">
        <v>44824</v>
      </c>
      <c r="F507" s="21">
        <v>0.5</v>
      </c>
      <c r="G507" s="21">
        <v>1.25</v>
      </c>
      <c r="H507" s="21">
        <v>21979</v>
      </c>
      <c r="I507" s="21">
        <v>1293</v>
      </c>
      <c r="J507">
        <v>26.434000000000001</v>
      </c>
      <c r="K507" s="21">
        <f t="shared" si="28"/>
        <v>19.428599999999999</v>
      </c>
      <c r="L507">
        <v>0</v>
      </c>
      <c r="M507" s="21">
        <f t="shared" si="29"/>
        <v>2.8302</v>
      </c>
      <c r="N507" s="21"/>
      <c r="O507" s="21" t="s">
        <v>200</v>
      </c>
      <c r="P507" s="23">
        <v>0.78432870370370367</v>
      </c>
      <c r="Q507" s="21">
        <v>242</v>
      </c>
      <c r="R507" s="21">
        <v>7</v>
      </c>
    </row>
    <row r="508" spans="1:18" x14ac:dyDescent="0.2">
      <c r="A508" s="21">
        <v>57</v>
      </c>
      <c r="B508" s="21">
        <v>42</v>
      </c>
      <c r="C508" s="21" t="s">
        <v>211</v>
      </c>
      <c r="D508" s="21" t="s">
        <v>33</v>
      </c>
      <c r="E508" s="22">
        <v>44824</v>
      </c>
      <c r="F508" s="21">
        <v>0.5</v>
      </c>
      <c r="G508" s="21">
        <v>1.25</v>
      </c>
      <c r="H508" s="21">
        <v>22210</v>
      </c>
      <c r="I508" s="21">
        <v>1348</v>
      </c>
      <c r="J508">
        <v>26.706</v>
      </c>
      <c r="K508" s="21">
        <f t="shared" si="28"/>
        <v>19.636500000000002</v>
      </c>
      <c r="L508">
        <v>0</v>
      </c>
      <c r="M508" s="21">
        <f t="shared" si="29"/>
        <v>2.9457</v>
      </c>
      <c r="N508" s="21"/>
      <c r="O508" s="21" t="s">
        <v>200</v>
      </c>
      <c r="P508" s="23">
        <v>0.78831018518518514</v>
      </c>
      <c r="Q508" s="21">
        <v>242</v>
      </c>
      <c r="R508" s="21">
        <v>7</v>
      </c>
    </row>
    <row r="509" spans="1:18" x14ac:dyDescent="0.2">
      <c r="A509" s="21">
        <v>58</v>
      </c>
      <c r="B509" s="21">
        <v>43</v>
      </c>
      <c r="C509" s="21" t="s">
        <v>212</v>
      </c>
      <c r="D509" s="21" t="s">
        <v>33</v>
      </c>
      <c r="E509" s="22">
        <v>44824</v>
      </c>
      <c r="F509" s="21">
        <v>0.5</v>
      </c>
      <c r="G509" s="21">
        <v>1.25</v>
      </c>
      <c r="H509" s="21">
        <v>25112</v>
      </c>
      <c r="I509" s="21">
        <v>1580</v>
      </c>
      <c r="J509">
        <v>30.105</v>
      </c>
      <c r="K509" s="21">
        <f t="shared" si="28"/>
        <v>22.2483</v>
      </c>
      <c r="L509">
        <v>0.67300000000000004</v>
      </c>
      <c r="M509" s="21">
        <f t="shared" si="29"/>
        <v>3.4328999999999996</v>
      </c>
      <c r="N509" s="21"/>
      <c r="O509" s="21" t="s">
        <v>200</v>
      </c>
      <c r="P509" s="23">
        <v>0.7973958333333333</v>
      </c>
      <c r="Q509" s="21">
        <v>242</v>
      </c>
      <c r="R509" s="21">
        <v>7</v>
      </c>
    </row>
    <row r="510" spans="1:18" x14ac:dyDescent="0.2">
      <c r="A510" s="21">
        <v>59</v>
      </c>
      <c r="B510" s="21">
        <v>43</v>
      </c>
      <c r="C510" s="21" t="s">
        <v>212</v>
      </c>
      <c r="D510" s="21" t="s">
        <v>33</v>
      </c>
      <c r="E510" s="22">
        <v>44824</v>
      </c>
      <c r="F510" s="21">
        <v>0.5</v>
      </c>
      <c r="G510" s="21">
        <v>1.25</v>
      </c>
      <c r="H510" s="21">
        <v>25113</v>
      </c>
      <c r="I510" s="21">
        <v>1542</v>
      </c>
      <c r="J510">
        <v>30.105</v>
      </c>
      <c r="K510" s="21">
        <f t="shared" si="28"/>
        <v>22.249200000000002</v>
      </c>
      <c r="L510">
        <v>0.52500000000000002</v>
      </c>
      <c r="M510" s="21">
        <f t="shared" si="29"/>
        <v>3.3531</v>
      </c>
      <c r="N510" s="21"/>
      <c r="O510" s="21" t="s">
        <v>200</v>
      </c>
      <c r="P510" s="23">
        <v>0.80118055555555545</v>
      </c>
      <c r="Q510" s="21">
        <v>242</v>
      </c>
      <c r="R510" s="21">
        <v>7</v>
      </c>
    </row>
    <row r="511" spans="1:18" x14ac:dyDescent="0.2">
      <c r="A511" s="21">
        <v>60</v>
      </c>
      <c r="B511" s="21">
        <v>43</v>
      </c>
      <c r="C511" s="21" t="s">
        <v>212</v>
      </c>
      <c r="D511" s="21" t="s">
        <v>33</v>
      </c>
      <c r="E511" s="22">
        <v>44824</v>
      </c>
      <c r="F511" s="21">
        <v>0.5</v>
      </c>
      <c r="G511" s="21">
        <v>1.25</v>
      </c>
      <c r="H511" s="21">
        <v>25237</v>
      </c>
      <c r="I511" s="21">
        <v>1658</v>
      </c>
      <c r="J511">
        <v>30.25</v>
      </c>
      <c r="K511" s="21">
        <f t="shared" si="28"/>
        <v>22.360800000000001</v>
      </c>
      <c r="L511">
        <v>0.97699999999999998</v>
      </c>
      <c r="M511" s="21">
        <f t="shared" si="29"/>
        <v>3.5966999999999998</v>
      </c>
      <c r="N511" s="21"/>
      <c r="O511" s="21" t="s">
        <v>200</v>
      </c>
      <c r="P511" s="23">
        <v>0.80526620370370372</v>
      </c>
      <c r="Q511" s="21">
        <v>242</v>
      </c>
      <c r="R511" s="21">
        <v>7</v>
      </c>
    </row>
    <row r="512" spans="1:18" x14ac:dyDescent="0.2">
      <c r="A512" s="21">
        <v>61</v>
      </c>
      <c r="B512" s="21">
        <v>44</v>
      </c>
      <c r="C512" s="21" t="s">
        <v>213</v>
      </c>
      <c r="D512" s="21" t="s">
        <v>33</v>
      </c>
      <c r="E512" s="22">
        <v>44824</v>
      </c>
      <c r="F512" s="21">
        <v>0.5</v>
      </c>
      <c r="G512" s="21">
        <v>1.25</v>
      </c>
      <c r="H512" s="21">
        <v>19336</v>
      </c>
      <c r="I512" s="21">
        <v>1192</v>
      </c>
      <c r="J512">
        <v>23.338999999999999</v>
      </c>
      <c r="K512" s="21">
        <f t="shared" si="28"/>
        <v>17.049900000000001</v>
      </c>
      <c r="L512">
        <v>0</v>
      </c>
      <c r="M512" s="21">
        <f t="shared" si="29"/>
        <v>2.6180999999999996</v>
      </c>
      <c r="N512" s="21"/>
      <c r="O512" s="21" t="s">
        <v>200</v>
      </c>
      <c r="P512" s="23">
        <v>0.81417824074074074</v>
      </c>
      <c r="Q512" s="21">
        <v>242</v>
      </c>
      <c r="R512" s="21">
        <v>7</v>
      </c>
    </row>
    <row r="513" spans="1:18" x14ac:dyDescent="0.2">
      <c r="A513" s="21">
        <v>62</v>
      </c>
      <c r="B513" s="21">
        <v>44</v>
      </c>
      <c r="C513" s="21" t="s">
        <v>213</v>
      </c>
      <c r="D513" s="21" t="s">
        <v>33</v>
      </c>
      <c r="E513" s="22">
        <v>44824</v>
      </c>
      <c r="F513" s="21">
        <v>0.5</v>
      </c>
      <c r="G513" s="21">
        <v>1.25</v>
      </c>
      <c r="H513" s="21">
        <v>19106</v>
      </c>
      <c r="I513" s="21">
        <v>1163</v>
      </c>
      <c r="J513">
        <v>23.068999999999999</v>
      </c>
      <c r="K513" s="21">
        <f t="shared" si="28"/>
        <v>16.8429</v>
      </c>
      <c r="L513">
        <v>0</v>
      </c>
      <c r="M513" s="21">
        <f t="shared" si="29"/>
        <v>2.5571999999999999</v>
      </c>
      <c r="N513" s="21" t="s">
        <v>48</v>
      </c>
      <c r="O513" s="21" t="s">
        <v>200</v>
      </c>
      <c r="P513" s="23">
        <v>0.81776620370370379</v>
      </c>
      <c r="Q513" s="21">
        <v>242</v>
      </c>
      <c r="R513" s="21">
        <v>7</v>
      </c>
    </row>
    <row r="514" spans="1:18" x14ac:dyDescent="0.2">
      <c r="A514" s="21">
        <v>63</v>
      </c>
      <c r="B514" s="21">
        <v>44</v>
      </c>
      <c r="C514" s="21" t="s">
        <v>213</v>
      </c>
      <c r="D514" s="21" t="s">
        <v>33</v>
      </c>
      <c r="E514" s="22">
        <v>44824</v>
      </c>
      <c r="F514" s="21">
        <v>0.5</v>
      </c>
      <c r="G514" s="21">
        <v>1.25</v>
      </c>
      <c r="H514" s="21">
        <v>19144</v>
      </c>
      <c r="I514" s="21">
        <v>1144</v>
      </c>
      <c r="J514">
        <v>23.114000000000001</v>
      </c>
      <c r="K514" s="21">
        <f t="shared" si="28"/>
        <v>16.877099999999999</v>
      </c>
      <c r="L514">
        <v>0</v>
      </c>
      <c r="M514" s="21">
        <f t="shared" si="29"/>
        <v>2.5172999999999996</v>
      </c>
      <c r="N514" s="21" t="s">
        <v>48</v>
      </c>
      <c r="O514" s="21" t="s">
        <v>200</v>
      </c>
      <c r="P514" s="23">
        <v>0.82171296296296292</v>
      </c>
      <c r="Q514" s="21">
        <v>242</v>
      </c>
      <c r="R514" s="21">
        <v>7</v>
      </c>
    </row>
    <row r="515" spans="1:18" x14ac:dyDescent="0.2">
      <c r="A515" s="21">
        <v>64</v>
      </c>
      <c r="B515" s="21">
        <v>45</v>
      </c>
      <c r="C515" s="21" t="s">
        <v>214</v>
      </c>
      <c r="D515" s="21" t="s">
        <v>33</v>
      </c>
      <c r="E515" s="22">
        <v>44824</v>
      </c>
      <c r="F515" s="21">
        <v>0.5</v>
      </c>
      <c r="G515" s="21">
        <v>1.25</v>
      </c>
      <c r="H515" s="21">
        <v>25438</v>
      </c>
      <c r="I515" s="21">
        <v>1485</v>
      </c>
      <c r="J515">
        <v>30.486000000000001</v>
      </c>
      <c r="K515" s="21">
        <f t="shared" si="28"/>
        <v>22.541699999999999</v>
      </c>
      <c r="L515">
        <v>0.30499999999999999</v>
      </c>
      <c r="M515" s="21">
        <f t="shared" si="29"/>
        <v>3.2333999999999996</v>
      </c>
      <c r="N515" s="21"/>
      <c r="O515" s="21" t="s">
        <v>200</v>
      </c>
      <c r="P515" s="23">
        <v>0.83086805555555554</v>
      </c>
      <c r="Q515" s="21">
        <v>242</v>
      </c>
      <c r="R515" s="21">
        <v>7</v>
      </c>
    </row>
    <row r="516" spans="1:18" x14ac:dyDescent="0.2">
      <c r="A516" s="21">
        <v>65</v>
      </c>
      <c r="B516" s="21">
        <v>45</v>
      </c>
      <c r="C516" s="21" t="s">
        <v>214</v>
      </c>
      <c r="D516" s="21" t="s">
        <v>33</v>
      </c>
      <c r="E516" s="22">
        <v>44824</v>
      </c>
      <c r="F516" s="21">
        <v>0.5</v>
      </c>
      <c r="G516" s="21">
        <v>1.25</v>
      </c>
      <c r="H516" s="21">
        <v>25197</v>
      </c>
      <c r="I516" s="21">
        <v>1504</v>
      </c>
      <c r="J516">
        <v>30.204000000000001</v>
      </c>
      <c r="K516" s="21">
        <f t="shared" si="28"/>
        <v>22.3248</v>
      </c>
      <c r="L516">
        <v>0.379</v>
      </c>
      <c r="M516" s="21">
        <f t="shared" si="29"/>
        <v>3.2732999999999999</v>
      </c>
      <c r="N516" s="21"/>
      <c r="O516" s="21" t="s">
        <v>200</v>
      </c>
      <c r="P516" s="23">
        <v>0.83462962962962972</v>
      </c>
      <c r="Q516" s="21">
        <v>242</v>
      </c>
      <c r="R516" s="21">
        <v>7</v>
      </c>
    </row>
    <row r="517" spans="1:18" x14ac:dyDescent="0.2">
      <c r="A517" s="21">
        <v>66</v>
      </c>
      <c r="B517" s="21">
        <v>45</v>
      </c>
      <c r="C517" s="21" t="s">
        <v>214</v>
      </c>
      <c r="D517" s="21" t="s">
        <v>33</v>
      </c>
      <c r="E517" s="22">
        <v>44824</v>
      </c>
      <c r="F517" s="21">
        <v>0.5</v>
      </c>
      <c r="G517" s="21">
        <v>1.25</v>
      </c>
      <c r="H517" s="21">
        <v>25262</v>
      </c>
      <c r="I517" s="21">
        <v>1501</v>
      </c>
      <c r="J517">
        <v>30.28</v>
      </c>
      <c r="K517" s="21">
        <f t="shared" si="28"/>
        <v>22.383300000000002</v>
      </c>
      <c r="L517">
        <v>0.36899999999999999</v>
      </c>
      <c r="M517" s="21">
        <f t="shared" si="29"/>
        <v>3.2669999999999999</v>
      </c>
      <c r="N517" s="21"/>
      <c r="O517" s="21" t="s">
        <v>200</v>
      </c>
      <c r="P517" s="23">
        <v>0.83863425925925927</v>
      </c>
      <c r="Q517" s="21">
        <v>242</v>
      </c>
      <c r="R517" s="21">
        <v>7</v>
      </c>
    </row>
    <row r="518" spans="1:18" x14ac:dyDescent="0.2">
      <c r="A518" s="21">
        <v>67</v>
      </c>
      <c r="B518" s="21">
        <v>46</v>
      </c>
      <c r="C518" s="21" t="s">
        <v>215</v>
      </c>
      <c r="D518" s="21" t="s">
        <v>33</v>
      </c>
      <c r="E518" s="22">
        <v>44824</v>
      </c>
      <c r="F518" s="21">
        <v>0.5</v>
      </c>
      <c r="G518" s="21">
        <v>1.25</v>
      </c>
      <c r="H518" s="21">
        <v>24350</v>
      </c>
      <c r="I518" s="21">
        <v>1402</v>
      </c>
      <c r="J518">
        <v>29.210999999999999</v>
      </c>
      <c r="K518" s="21">
        <f t="shared" si="28"/>
        <v>21.5625</v>
      </c>
      <c r="L518">
        <v>0</v>
      </c>
      <c r="M518" s="21">
        <f t="shared" si="29"/>
        <v>3.0590999999999999</v>
      </c>
      <c r="N518" s="21"/>
      <c r="O518" s="21" t="s">
        <v>200</v>
      </c>
      <c r="P518" s="23">
        <v>0.84767361111111106</v>
      </c>
      <c r="Q518" s="21">
        <v>242</v>
      </c>
      <c r="R518" s="21">
        <v>7</v>
      </c>
    </row>
    <row r="519" spans="1:18" x14ac:dyDescent="0.2">
      <c r="A519" s="21">
        <v>68</v>
      </c>
      <c r="B519" s="21">
        <v>46</v>
      </c>
      <c r="C519" s="21" t="s">
        <v>215</v>
      </c>
      <c r="D519" s="21" t="s">
        <v>33</v>
      </c>
      <c r="E519" s="22">
        <v>44824</v>
      </c>
      <c r="F519" s="21">
        <v>0.5</v>
      </c>
      <c r="G519" s="21">
        <v>1.25</v>
      </c>
      <c r="H519" s="21">
        <v>24311</v>
      </c>
      <c r="I519" s="21">
        <v>1451</v>
      </c>
      <c r="J519">
        <v>29.166</v>
      </c>
      <c r="K519" s="21">
        <f t="shared" si="28"/>
        <v>21.5274</v>
      </c>
      <c r="L519">
        <v>0.17399999999999999</v>
      </c>
      <c r="M519" s="21">
        <f t="shared" si="29"/>
        <v>3.1619999999999999</v>
      </c>
      <c r="N519" s="21"/>
      <c r="O519" s="21" t="s">
        <v>200</v>
      </c>
      <c r="P519" s="23">
        <v>0.85146990740740736</v>
      </c>
      <c r="Q519" s="21">
        <v>242</v>
      </c>
      <c r="R519" s="21">
        <v>7</v>
      </c>
    </row>
    <row r="520" spans="1:18" x14ac:dyDescent="0.2">
      <c r="A520" s="21">
        <v>69</v>
      </c>
      <c r="B520" s="21">
        <v>46</v>
      </c>
      <c r="C520" s="21" t="s">
        <v>215</v>
      </c>
      <c r="D520" s="21" t="s">
        <v>33</v>
      </c>
      <c r="E520" s="22">
        <v>44824</v>
      </c>
      <c r="F520" s="21">
        <v>0.5</v>
      </c>
      <c r="G520" s="21">
        <v>1.25</v>
      </c>
      <c r="H520" s="21">
        <v>24371</v>
      </c>
      <c r="I520" s="21">
        <v>1416</v>
      </c>
      <c r="J520">
        <v>29.236000000000001</v>
      </c>
      <c r="K520" s="21">
        <f t="shared" si="28"/>
        <v>21.581399999999999</v>
      </c>
      <c r="L520">
        <v>3.5999999999999997E-2</v>
      </c>
      <c r="M520" s="21">
        <f t="shared" si="29"/>
        <v>3.0884999999999998</v>
      </c>
      <c r="N520" s="21"/>
      <c r="O520" s="21" t="s">
        <v>200</v>
      </c>
      <c r="P520" s="23">
        <v>0.85561342592592593</v>
      </c>
      <c r="Q520" s="21">
        <v>242</v>
      </c>
      <c r="R520" s="21">
        <v>7</v>
      </c>
    </row>
    <row r="521" spans="1:18" x14ac:dyDescent="0.2">
      <c r="A521" s="21">
        <v>70</v>
      </c>
      <c r="B521" s="21">
        <v>47</v>
      </c>
      <c r="C521" s="21" t="s">
        <v>43</v>
      </c>
      <c r="D521" s="21" t="s">
        <v>33</v>
      </c>
      <c r="E521" s="22">
        <v>44824</v>
      </c>
      <c r="F521" s="21">
        <v>0.5</v>
      </c>
      <c r="G521" s="21">
        <v>1.25</v>
      </c>
      <c r="H521" s="21">
        <v>22770</v>
      </c>
      <c r="I521" s="21">
        <v>3319</v>
      </c>
      <c r="J521">
        <v>27.361000000000001</v>
      </c>
      <c r="K521" s="21">
        <v>27.361000000000001</v>
      </c>
      <c r="L521">
        <v>7.423</v>
      </c>
      <c r="M521" s="21">
        <v>7.423</v>
      </c>
      <c r="N521" s="21"/>
      <c r="O521" s="21" t="s">
        <v>200</v>
      </c>
      <c r="P521" s="23">
        <v>0.86464120370370379</v>
      </c>
      <c r="Q521" s="21">
        <v>242</v>
      </c>
      <c r="R521" s="21">
        <v>7</v>
      </c>
    </row>
    <row r="522" spans="1:18" x14ac:dyDescent="0.2">
      <c r="A522" s="21">
        <v>71</v>
      </c>
      <c r="B522" s="21">
        <v>47</v>
      </c>
      <c r="C522" s="21" t="s">
        <v>43</v>
      </c>
      <c r="D522" s="21" t="s">
        <v>33</v>
      </c>
      <c r="E522" s="22">
        <v>44824</v>
      </c>
      <c r="F522" s="21">
        <v>0.5</v>
      </c>
      <c r="G522" s="21">
        <v>1.25</v>
      </c>
      <c r="H522" s="21">
        <v>22888</v>
      </c>
      <c r="I522" s="21">
        <v>3327</v>
      </c>
      <c r="J522">
        <v>27.498999999999999</v>
      </c>
      <c r="K522" s="21">
        <v>27.498999999999999</v>
      </c>
      <c r="L522">
        <v>7.4550000000000001</v>
      </c>
      <c r="M522" s="21">
        <v>7.4550000000000001</v>
      </c>
      <c r="N522" s="21"/>
      <c r="O522" s="21" t="s">
        <v>200</v>
      </c>
      <c r="P522" s="23">
        <v>0.86839120370370371</v>
      </c>
      <c r="Q522" s="21">
        <v>242</v>
      </c>
      <c r="R522" s="21">
        <v>7</v>
      </c>
    </row>
    <row r="523" spans="1:18" x14ac:dyDescent="0.2">
      <c r="A523" s="21">
        <v>72</v>
      </c>
      <c r="B523" s="21">
        <v>47</v>
      </c>
      <c r="C523" s="21" t="s">
        <v>43</v>
      </c>
      <c r="D523" s="21" t="s">
        <v>33</v>
      </c>
      <c r="E523" s="22">
        <v>44824</v>
      </c>
      <c r="F523" s="21">
        <v>0.5</v>
      </c>
      <c r="G523" s="21">
        <v>1.25</v>
      </c>
      <c r="H523" s="21">
        <v>22871</v>
      </c>
      <c r="I523" s="21">
        <v>3304</v>
      </c>
      <c r="J523">
        <v>27.48</v>
      </c>
      <c r="K523" s="21">
        <v>27.48</v>
      </c>
      <c r="L523">
        <v>7.3659999999999997</v>
      </c>
      <c r="M523" s="21">
        <v>7.3659999999999997</v>
      </c>
      <c r="N523" s="21"/>
      <c r="O523" s="21" t="s">
        <v>200</v>
      </c>
      <c r="P523" s="23">
        <v>0.87253472222222228</v>
      </c>
      <c r="Q523" s="21">
        <v>242</v>
      </c>
      <c r="R523" s="21">
        <v>7</v>
      </c>
    </row>
    <row r="524" spans="1:18" x14ac:dyDescent="0.2">
      <c r="A524" s="21">
        <v>73</v>
      </c>
      <c r="B524" s="21">
        <v>48</v>
      </c>
      <c r="C524" s="21" t="s">
        <v>32</v>
      </c>
      <c r="D524" s="21" t="s">
        <v>33</v>
      </c>
      <c r="E524" s="22">
        <v>44824</v>
      </c>
      <c r="F524" s="21">
        <v>0.5</v>
      </c>
      <c r="G524" s="21">
        <v>1.25</v>
      </c>
      <c r="H524" s="21">
        <v>2159</v>
      </c>
      <c r="I524" s="21">
        <v>27</v>
      </c>
      <c r="J524">
        <v>3.2210000000000001</v>
      </c>
      <c r="K524" s="21">
        <v>3.2210000000000001</v>
      </c>
      <c r="L524">
        <v>0</v>
      </c>
      <c r="M524" s="21">
        <v>0</v>
      </c>
      <c r="N524" s="21" t="s">
        <v>46</v>
      </c>
      <c r="O524" s="21" t="s">
        <v>48</v>
      </c>
      <c r="P524" s="21" t="s">
        <v>200</v>
      </c>
      <c r="Q524" s="23">
        <v>0.8803009259259259</v>
      </c>
      <c r="R524" s="21">
        <v>242</v>
      </c>
    </row>
    <row r="525" spans="1:18" x14ac:dyDescent="0.2">
      <c r="A525" s="21">
        <v>74</v>
      </c>
      <c r="B525" s="21">
        <v>48</v>
      </c>
      <c r="C525" s="21" t="s">
        <v>32</v>
      </c>
      <c r="D525" s="21" t="s">
        <v>33</v>
      </c>
      <c r="E525" s="22">
        <v>44824</v>
      </c>
      <c r="F525" s="21">
        <v>0.5</v>
      </c>
      <c r="G525" s="21">
        <v>1.25</v>
      </c>
      <c r="H525" s="21">
        <v>2288</v>
      </c>
      <c r="I525" s="21">
        <v>115</v>
      </c>
      <c r="J525">
        <v>3.3719999999999999</v>
      </c>
      <c r="K525" s="21">
        <v>3.3719999999999999</v>
      </c>
      <c r="L525">
        <v>0</v>
      </c>
      <c r="M525" s="21">
        <v>0</v>
      </c>
      <c r="N525" s="21" t="s">
        <v>46</v>
      </c>
      <c r="O525" s="21" t="s">
        <v>48</v>
      </c>
      <c r="P525" s="21" t="s">
        <v>200</v>
      </c>
      <c r="Q525" s="23">
        <v>0.88317129629629632</v>
      </c>
      <c r="R525" s="21">
        <v>242</v>
      </c>
    </row>
    <row r="526" spans="1:18" x14ac:dyDescent="0.2">
      <c r="A526" s="21">
        <v>75</v>
      </c>
      <c r="B526" s="21">
        <v>48</v>
      </c>
      <c r="C526" s="21" t="s">
        <v>32</v>
      </c>
      <c r="D526" s="21" t="s">
        <v>33</v>
      </c>
      <c r="E526" s="22">
        <v>44824</v>
      </c>
      <c r="F526" s="21">
        <v>0.5</v>
      </c>
      <c r="G526" s="21">
        <v>1.25</v>
      </c>
      <c r="H526" s="21">
        <v>2446</v>
      </c>
      <c r="I526" s="21">
        <v>145</v>
      </c>
      <c r="J526">
        <v>3.5569999999999999</v>
      </c>
      <c r="K526" s="21">
        <v>3.5569999999999999</v>
      </c>
      <c r="L526">
        <v>0</v>
      </c>
      <c r="M526" s="21">
        <v>0</v>
      </c>
      <c r="N526" s="21" t="s">
        <v>46</v>
      </c>
      <c r="O526" s="21" t="s">
        <v>48</v>
      </c>
      <c r="P526" s="21" t="s">
        <v>200</v>
      </c>
      <c r="Q526" s="23">
        <v>0.88648148148148154</v>
      </c>
      <c r="R526" s="21">
        <v>242</v>
      </c>
    </row>
    <row r="527" spans="1:18" x14ac:dyDescent="0.2">
      <c r="A527" s="21">
        <v>76</v>
      </c>
      <c r="B527" s="21">
        <v>49</v>
      </c>
      <c r="C527" s="21" t="s">
        <v>32</v>
      </c>
      <c r="D527" s="21" t="s">
        <v>33</v>
      </c>
      <c r="E527" s="22">
        <v>44824</v>
      </c>
      <c r="F527" s="21">
        <v>0.5</v>
      </c>
      <c r="G527" s="21">
        <v>1.25</v>
      </c>
      <c r="H527" s="21">
        <v>2016</v>
      </c>
      <c r="I527" s="21">
        <v>35</v>
      </c>
      <c r="J527">
        <v>3.0529999999999999</v>
      </c>
      <c r="K527" s="21">
        <v>3.0529999999999999</v>
      </c>
      <c r="L527">
        <v>0</v>
      </c>
      <c r="M527" s="21">
        <v>0</v>
      </c>
      <c r="N527" s="21" t="s">
        <v>46</v>
      </c>
      <c r="O527" s="21" t="s">
        <v>48</v>
      </c>
      <c r="P527" s="21" t="s">
        <v>200</v>
      </c>
      <c r="Q527" s="23">
        <v>0.89409722222222221</v>
      </c>
      <c r="R527" s="21">
        <v>242</v>
      </c>
    </row>
    <row r="528" spans="1:18" x14ac:dyDescent="0.2">
      <c r="A528" s="21">
        <v>77</v>
      </c>
      <c r="B528" s="21">
        <v>49</v>
      </c>
      <c r="C528" s="21" t="s">
        <v>32</v>
      </c>
      <c r="D528" s="21" t="s">
        <v>33</v>
      </c>
      <c r="E528" s="22">
        <v>44824</v>
      </c>
      <c r="F528" s="21">
        <v>0.5</v>
      </c>
      <c r="G528" s="21">
        <v>1.25</v>
      </c>
      <c r="H528" s="21">
        <v>1756</v>
      </c>
      <c r="I528" s="21">
        <v>43</v>
      </c>
      <c r="J528">
        <v>2.7490000000000001</v>
      </c>
      <c r="K528" s="21">
        <v>2.7490000000000001</v>
      </c>
      <c r="L528">
        <v>0</v>
      </c>
      <c r="M528" s="21">
        <v>0</v>
      </c>
      <c r="N528" s="21" t="s">
        <v>46</v>
      </c>
      <c r="O528" s="21" t="s">
        <v>48</v>
      </c>
      <c r="P528" s="21" t="s">
        <v>200</v>
      </c>
      <c r="Q528" s="23">
        <v>0.89697916666666666</v>
      </c>
      <c r="R528" s="21">
        <v>242</v>
      </c>
    </row>
    <row r="529" spans="1:33" x14ac:dyDescent="0.2">
      <c r="A529" s="21">
        <v>78</v>
      </c>
      <c r="B529" s="21">
        <v>49</v>
      </c>
      <c r="C529" s="21" t="s">
        <v>32</v>
      </c>
      <c r="D529" s="21" t="s">
        <v>33</v>
      </c>
      <c r="E529" s="22">
        <v>44824</v>
      </c>
      <c r="F529" s="21">
        <v>0.5</v>
      </c>
      <c r="G529" s="21">
        <v>1.25</v>
      </c>
      <c r="H529" s="21">
        <v>1869</v>
      </c>
      <c r="I529" s="21">
        <v>53</v>
      </c>
      <c r="J529">
        <v>2.8809999999999998</v>
      </c>
      <c r="K529" s="21">
        <v>2.8809999999999998</v>
      </c>
      <c r="L529">
        <v>0</v>
      </c>
      <c r="M529" s="21">
        <v>0</v>
      </c>
      <c r="N529" s="21" t="s">
        <v>46</v>
      </c>
      <c r="O529" s="21" t="s">
        <v>48</v>
      </c>
      <c r="P529" s="21" t="s">
        <v>200</v>
      </c>
      <c r="Q529" s="23">
        <v>0.9002662037037038</v>
      </c>
      <c r="R529" s="21">
        <v>242</v>
      </c>
    </row>
    <row r="530" spans="1:33" x14ac:dyDescent="0.2">
      <c r="A530" s="21">
        <v>79</v>
      </c>
      <c r="B530" s="21">
        <v>50</v>
      </c>
      <c r="C530" s="21" t="s">
        <v>32</v>
      </c>
      <c r="D530" s="21" t="s">
        <v>33</v>
      </c>
      <c r="E530" s="22">
        <v>44824</v>
      </c>
      <c r="F530" s="21">
        <v>0.5</v>
      </c>
      <c r="G530" s="21">
        <v>1.25</v>
      </c>
      <c r="H530" s="21">
        <v>2270</v>
      </c>
      <c r="I530" s="21">
        <v>91</v>
      </c>
      <c r="J530">
        <v>3.351</v>
      </c>
      <c r="K530" s="21">
        <v>3.351</v>
      </c>
      <c r="L530">
        <v>0</v>
      </c>
      <c r="M530" s="21">
        <v>0</v>
      </c>
      <c r="N530" s="21" t="s">
        <v>46</v>
      </c>
      <c r="O530" s="21" t="s">
        <v>48</v>
      </c>
      <c r="P530" s="21" t="s">
        <v>200</v>
      </c>
      <c r="Q530" s="23">
        <v>0.90774305555555557</v>
      </c>
      <c r="R530" s="21">
        <v>242</v>
      </c>
    </row>
    <row r="531" spans="1:33" x14ac:dyDescent="0.2">
      <c r="A531" s="21">
        <v>80</v>
      </c>
      <c r="B531" s="21">
        <v>50</v>
      </c>
      <c r="C531" s="21" t="s">
        <v>32</v>
      </c>
      <c r="D531" s="21" t="s">
        <v>33</v>
      </c>
      <c r="E531" s="22">
        <v>44824</v>
      </c>
      <c r="F531" s="21">
        <v>0.5</v>
      </c>
      <c r="G531" s="21">
        <v>1.25</v>
      </c>
      <c r="H531" s="21">
        <v>2215</v>
      </c>
      <c r="I531" s="21">
        <v>60</v>
      </c>
      <c r="J531">
        <v>3.286</v>
      </c>
      <c r="K531" s="21">
        <v>3.286</v>
      </c>
      <c r="L531">
        <v>0</v>
      </c>
      <c r="M531" s="21">
        <v>0</v>
      </c>
      <c r="N531" s="21" t="s">
        <v>46</v>
      </c>
      <c r="O531" s="21" t="s">
        <v>48</v>
      </c>
      <c r="P531" s="21" t="s">
        <v>200</v>
      </c>
      <c r="Q531" s="23">
        <v>0.91060185185185183</v>
      </c>
      <c r="R531" s="21">
        <v>242</v>
      </c>
    </row>
    <row r="532" spans="1:33" x14ac:dyDescent="0.2">
      <c r="A532" s="21">
        <v>81</v>
      </c>
      <c r="B532" s="21">
        <v>50</v>
      </c>
      <c r="C532" s="21" t="s">
        <v>32</v>
      </c>
      <c r="D532" s="21" t="s">
        <v>33</v>
      </c>
      <c r="E532" s="22">
        <v>44824</v>
      </c>
      <c r="F532" s="21">
        <v>0.5</v>
      </c>
      <c r="G532" s="21">
        <v>1.25</v>
      </c>
      <c r="H532" s="21">
        <v>2075</v>
      </c>
      <c r="I532" s="21">
        <v>49</v>
      </c>
      <c r="J532">
        <v>3.1230000000000002</v>
      </c>
      <c r="K532" s="21">
        <v>3.1230000000000002</v>
      </c>
      <c r="L532">
        <v>0</v>
      </c>
      <c r="M532" s="21">
        <v>0</v>
      </c>
      <c r="N532" s="21" t="s">
        <v>46</v>
      </c>
      <c r="O532" s="21" t="s">
        <v>48</v>
      </c>
      <c r="P532" s="21" t="s">
        <v>200</v>
      </c>
      <c r="Q532" s="23">
        <v>0.91392361111111109</v>
      </c>
      <c r="R532" s="21">
        <v>242</v>
      </c>
    </row>
    <row r="533" spans="1:33" x14ac:dyDescent="0.2">
      <c r="A533" s="16">
        <v>1</v>
      </c>
      <c r="B533" s="16">
        <v>1</v>
      </c>
      <c r="C533" s="16" t="s">
        <v>32</v>
      </c>
      <c r="D533" s="16" t="s">
        <v>33</v>
      </c>
      <c r="E533" s="24">
        <v>44824</v>
      </c>
      <c r="F533" s="16">
        <v>0.5</v>
      </c>
      <c r="G533" s="16">
        <v>1.25</v>
      </c>
      <c r="H533" s="16">
        <v>632</v>
      </c>
      <c r="I533" s="16">
        <v>11</v>
      </c>
      <c r="J533">
        <v>1.4319999999999999</v>
      </c>
      <c r="K533" s="16">
        <v>1.4319999999999999</v>
      </c>
      <c r="L533">
        <v>0</v>
      </c>
      <c r="M533" s="16">
        <v>0</v>
      </c>
      <c r="N533" s="16" t="s">
        <v>46</v>
      </c>
      <c r="O533" s="16" t="s">
        <v>48</v>
      </c>
      <c r="P533" s="16" t="s">
        <v>216</v>
      </c>
      <c r="Q533" s="25">
        <v>0.56491898148148145</v>
      </c>
      <c r="R533" s="16">
        <v>242</v>
      </c>
      <c r="U533" s="43" t="s">
        <v>62</v>
      </c>
      <c r="V533" s="43" t="s">
        <v>61</v>
      </c>
      <c r="W533" s="43" t="s">
        <v>24</v>
      </c>
      <c r="AE533" s="43" t="s">
        <v>62</v>
      </c>
      <c r="AF533" s="43" t="s">
        <v>308</v>
      </c>
      <c r="AG533" s="43" t="s">
        <v>64</v>
      </c>
    </row>
    <row r="534" spans="1:33" x14ac:dyDescent="0.2">
      <c r="A534" s="16">
        <v>2</v>
      </c>
      <c r="B534" s="16">
        <v>1</v>
      </c>
      <c r="C534" s="16" t="s">
        <v>32</v>
      </c>
      <c r="D534" s="16" t="s">
        <v>33</v>
      </c>
      <c r="E534" s="24">
        <v>44824</v>
      </c>
      <c r="F534" s="16">
        <v>0.5</v>
      </c>
      <c r="G534" s="16">
        <v>1.25</v>
      </c>
      <c r="H534" s="16">
        <v>882</v>
      </c>
      <c r="I534" s="16">
        <v>13</v>
      </c>
      <c r="J534">
        <v>1.7250000000000001</v>
      </c>
      <c r="K534" s="16">
        <v>1.7250000000000001</v>
      </c>
      <c r="L534">
        <v>0</v>
      </c>
      <c r="M534" s="16">
        <v>0</v>
      </c>
      <c r="N534" s="16" t="s">
        <v>46</v>
      </c>
      <c r="O534" s="16" t="s">
        <v>48</v>
      </c>
      <c r="P534" s="16" t="s">
        <v>216</v>
      </c>
      <c r="Q534" s="25">
        <v>0.57878472222222221</v>
      </c>
      <c r="R534" s="16">
        <v>242</v>
      </c>
      <c r="U534" s="16" t="s">
        <v>38</v>
      </c>
      <c r="V534" s="16">
        <v>5689</v>
      </c>
      <c r="W534" s="16">
        <v>5</v>
      </c>
      <c r="AE534" s="16" t="s">
        <v>38</v>
      </c>
      <c r="AF534" s="16">
        <v>1214</v>
      </c>
      <c r="AG534" s="16">
        <v>2.9119999999999999</v>
      </c>
    </row>
    <row r="535" spans="1:33" x14ac:dyDescent="0.2">
      <c r="A535" s="16">
        <v>3</v>
      </c>
      <c r="B535" s="16">
        <v>1</v>
      </c>
      <c r="C535" s="16" t="s">
        <v>32</v>
      </c>
      <c r="D535" s="16" t="s">
        <v>33</v>
      </c>
      <c r="E535" s="24">
        <v>44824</v>
      </c>
      <c r="F535" s="16">
        <v>0.5</v>
      </c>
      <c r="G535" s="16">
        <v>1.25</v>
      </c>
      <c r="H535" s="16">
        <v>923</v>
      </c>
      <c r="I535" s="16">
        <v>20</v>
      </c>
      <c r="J535">
        <v>1.7729999999999999</v>
      </c>
      <c r="K535" s="16">
        <v>1.7729999999999999</v>
      </c>
      <c r="L535">
        <v>0</v>
      </c>
      <c r="M535" s="16">
        <v>0</v>
      </c>
      <c r="N535" s="16" t="s">
        <v>46</v>
      </c>
      <c r="O535" s="16" t="s">
        <v>48</v>
      </c>
      <c r="P535" s="16" t="s">
        <v>216</v>
      </c>
      <c r="Q535" s="25">
        <v>0.58204861111111106</v>
      </c>
      <c r="R535" s="16">
        <v>242</v>
      </c>
      <c r="U535" s="16" t="s">
        <v>38</v>
      </c>
      <c r="V535" s="16">
        <v>6158</v>
      </c>
      <c r="W535" s="16">
        <v>5</v>
      </c>
      <c r="AE535" s="16" t="s">
        <v>38</v>
      </c>
      <c r="AF535" s="16">
        <v>1350</v>
      </c>
      <c r="AG535" s="16">
        <v>2.9119999999999999</v>
      </c>
    </row>
    <row r="536" spans="1:33" x14ac:dyDescent="0.2">
      <c r="A536" s="16">
        <v>4</v>
      </c>
      <c r="B536" s="16">
        <v>2</v>
      </c>
      <c r="C536" s="16" t="s">
        <v>32</v>
      </c>
      <c r="D536" s="16" t="s">
        <v>33</v>
      </c>
      <c r="E536" s="24">
        <v>44824</v>
      </c>
      <c r="F536" s="16">
        <v>0.5</v>
      </c>
      <c r="G536" s="16">
        <v>1.25</v>
      </c>
      <c r="H536" s="16">
        <v>1007</v>
      </c>
      <c r="I536" s="16">
        <v>0</v>
      </c>
      <c r="J536">
        <v>1.871</v>
      </c>
      <c r="K536" s="16">
        <v>1.871</v>
      </c>
      <c r="L536">
        <v>0</v>
      </c>
      <c r="M536" s="16">
        <v>0</v>
      </c>
      <c r="N536" s="16" t="s">
        <v>46</v>
      </c>
      <c r="O536" s="16" t="s">
        <v>216</v>
      </c>
      <c r="P536" s="25">
        <v>0.58960648148148154</v>
      </c>
      <c r="Q536" s="16">
        <v>242</v>
      </c>
      <c r="R536" s="16">
        <v>7</v>
      </c>
      <c r="U536" s="16" t="s">
        <v>38</v>
      </c>
      <c r="V536" s="16">
        <v>6146</v>
      </c>
      <c r="W536" s="16">
        <v>5</v>
      </c>
      <c r="AE536" s="16" t="s">
        <v>38</v>
      </c>
      <c r="AF536" s="16">
        <v>1281</v>
      </c>
      <c r="AG536" s="16">
        <v>2.9119999999999999</v>
      </c>
    </row>
    <row r="537" spans="1:33" x14ac:dyDescent="0.2">
      <c r="A537" s="16">
        <v>5</v>
      </c>
      <c r="B537" s="16">
        <v>2</v>
      </c>
      <c r="C537" s="16" t="s">
        <v>32</v>
      </c>
      <c r="D537" s="16" t="s">
        <v>33</v>
      </c>
      <c r="E537" s="24">
        <v>44824</v>
      </c>
      <c r="F537" s="16">
        <v>0.5</v>
      </c>
      <c r="G537" s="16">
        <v>1.25</v>
      </c>
      <c r="H537" s="16">
        <v>844</v>
      </c>
      <c r="I537" s="16">
        <v>44</v>
      </c>
      <c r="J537">
        <v>1.681</v>
      </c>
      <c r="K537" s="16">
        <v>1.681</v>
      </c>
      <c r="L537">
        <v>0</v>
      </c>
      <c r="M537" s="16">
        <v>0</v>
      </c>
      <c r="N537" s="16" t="s">
        <v>46</v>
      </c>
      <c r="O537" s="16" t="s">
        <v>48</v>
      </c>
      <c r="P537" s="16" t="s">
        <v>216</v>
      </c>
      <c r="Q537" s="25">
        <v>0.59250000000000003</v>
      </c>
      <c r="R537" s="16">
        <v>242</v>
      </c>
      <c r="U537" s="16" t="s">
        <v>39</v>
      </c>
      <c r="V537" s="16">
        <v>11170</v>
      </c>
      <c r="W537" s="16">
        <v>10</v>
      </c>
      <c r="AE537" s="16" t="s">
        <v>39</v>
      </c>
      <c r="AF537" s="16">
        <v>2731</v>
      </c>
      <c r="AG537" s="16">
        <v>5.8319999999999999</v>
      </c>
    </row>
    <row r="538" spans="1:33" x14ac:dyDescent="0.2">
      <c r="A538" s="16">
        <v>6</v>
      </c>
      <c r="B538" s="16">
        <v>2</v>
      </c>
      <c r="C538" s="16" t="s">
        <v>32</v>
      </c>
      <c r="D538" s="16" t="s">
        <v>33</v>
      </c>
      <c r="E538" s="24">
        <v>44824</v>
      </c>
      <c r="F538" s="16">
        <v>0.5</v>
      </c>
      <c r="G538" s="16">
        <v>1.25</v>
      </c>
      <c r="H538" s="16">
        <v>851</v>
      </c>
      <c r="I538" s="16">
        <v>16</v>
      </c>
      <c r="J538">
        <v>1.6890000000000001</v>
      </c>
      <c r="K538" s="16">
        <v>1.6890000000000001</v>
      </c>
      <c r="L538">
        <v>0</v>
      </c>
      <c r="M538" s="16">
        <v>0</v>
      </c>
      <c r="N538" s="16" t="s">
        <v>46</v>
      </c>
      <c r="O538" s="16" t="s">
        <v>48</v>
      </c>
      <c r="P538" s="16" t="s">
        <v>216</v>
      </c>
      <c r="Q538" s="25">
        <v>0.5957986111111111</v>
      </c>
      <c r="R538" s="16">
        <v>242</v>
      </c>
      <c r="U538" s="16" t="s">
        <v>39</v>
      </c>
      <c r="V538" s="16">
        <v>11525</v>
      </c>
      <c r="W538" s="16">
        <v>10</v>
      </c>
      <c r="AE538" s="16" t="s">
        <v>39</v>
      </c>
      <c r="AF538" s="16">
        <v>2807</v>
      </c>
      <c r="AG538" s="16">
        <v>5.8319999999999999</v>
      </c>
    </row>
    <row r="539" spans="1:33" x14ac:dyDescent="0.2">
      <c r="A539" s="16">
        <v>7</v>
      </c>
      <c r="B539" s="16">
        <v>3</v>
      </c>
      <c r="C539" s="16" t="s">
        <v>32</v>
      </c>
      <c r="D539" s="16" t="s">
        <v>33</v>
      </c>
      <c r="E539" s="24">
        <v>44824</v>
      </c>
      <c r="F539" s="16">
        <v>0.5</v>
      </c>
      <c r="G539" s="16">
        <v>1.25</v>
      </c>
      <c r="H539" s="16">
        <v>381</v>
      </c>
      <c r="I539" s="16">
        <v>15</v>
      </c>
      <c r="J539">
        <v>1.139</v>
      </c>
      <c r="K539" s="16">
        <v>1.139</v>
      </c>
      <c r="L539">
        <v>0</v>
      </c>
      <c r="M539" s="16">
        <v>0</v>
      </c>
      <c r="N539" s="16" t="s">
        <v>46</v>
      </c>
      <c r="O539" s="16" t="s">
        <v>48</v>
      </c>
      <c r="P539" s="16" t="s">
        <v>216</v>
      </c>
      <c r="Q539" s="25">
        <v>0.60342592592592592</v>
      </c>
      <c r="R539" s="16">
        <v>242</v>
      </c>
      <c r="U539" s="16" t="s">
        <v>39</v>
      </c>
      <c r="V539" s="16">
        <v>11715</v>
      </c>
      <c r="W539" s="16">
        <v>10</v>
      </c>
      <c r="AE539" s="16" t="s">
        <v>39</v>
      </c>
      <c r="AF539" s="16">
        <v>2840</v>
      </c>
      <c r="AG539" s="16">
        <v>5.8319999999999999</v>
      </c>
    </row>
    <row r="540" spans="1:33" x14ac:dyDescent="0.2">
      <c r="A540" s="16">
        <v>8</v>
      </c>
      <c r="B540" s="16">
        <v>3</v>
      </c>
      <c r="C540" s="16" t="s">
        <v>32</v>
      </c>
      <c r="D540" s="16" t="s">
        <v>33</v>
      </c>
      <c r="E540" s="24">
        <v>44824</v>
      </c>
      <c r="F540" s="16">
        <v>0.5</v>
      </c>
      <c r="G540" s="16">
        <v>1.25</v>
      </c>
      <c r="H540" s="16">
        <v>352</v>
      </c>
      <c r="I540" s="16">
        <v>16</v>
      </c>
      <c r="J540">
        <v>1.105</v>
      </c>
      <c r="K540" s="16">
        <v>1.105</v>
      </c>
      <c r="L540">
        <v>0</v>
      </c>
      <c r="M540" s="16">
        <v>0</v>
      </c>
      <c r="N540" s="16" t="s">
        <v>46</v>
      </c>
      <c r="O540" s="16" t="s">
        <v>48</v>
      </c>
      <c r="P540" s="16" t="s">
        <v>216</v>
      </c>
      <c r="Q540" s="25">
        <v>0.60629629629629633</v>
      </c>
      <c r="R540" s="16">
        <v>242</v>
      </c>
      <c r="U540" s="16" t="s">
        <v>40</v>
      </c>
      <c r="V540" s="16">
        <v>19789</v>
      </c>
      <c r="W540" s="16">
        <v>20</v>
      </c>
      <c r="AE540" s="16" t="s">
        <v>40</v>
      </c>
      <c r="AF540" s="16">
        <v>4916</v>
      </c>
      <c r="AG540" s="16">
        <v>11.664</v>
      </c>
    </row>
    <row r="541" spans="1:33" x14ac:dyDescent="0.2">
      <c r="A541" s="16">
        <v>9</v>
      </c>
      <c r="B541" s="16">
        <v>3</v>
      </c>
      <c r="C541" s="16" t="s">
        <v>32</v>
      </c>
      <c r="D541" s="16" t="s">
        <v>33</v>
      </c>
      <c r="E541" s="24">
        <v>44824</v>
      </c>
      <c r="F541" s="16">
        <v>0.5</v>
      </c>
      <c r="G541" s="16">
        <v>1.25</v>
      </c>
      <c r="H541" s="16">
        <v>409</v>
      </c>
      <c r="I541" s="16">
        <v>14</v>
      </c>
      <c r="J541">
        <v>1.171</v>
      </c>
      <c r="K541" s="16">
        <v>1.171</v>
      </c>
      <c r="L541">
        <v>0</v>
      </c>
      <c r="M541" s="16">
        <v>0</v>
      </c>
      <c r="N541" s="16" t="s">
        <v>46</v>
      </c>
      <c r="O541" s="16" t="s">
        <v>48</v>
      </c>
      <c r="P541" s="16" t="s">
        <v>216</v>
      </c>
      <c r="Q541" s="25">
        <v>0.60960648148148155</v>
      </c>
      <c r="R541" s="16">
        <v>242</v>
      </c>
      <c r="U541" s="16" t="s">
        <v>40</v>
      </c>
      <c r="V541" s="16">
        <v>22423</v>
      </c>
      <c r="W541" s="16">
        <v>20</v>
      </c>
      <c r="AE541" s="16" t="s">
        <v>40</v>
      </c>
      <c r="AF541" s="16">
        <v>5614</v>
      </c>
      <c r="AG541" s="16">
        <v>11.664</v>
      </c>
    </row>
    <row r="542" spans="1:33" x14ac:dyDescent="0.2">
      <c r="A542" s="16">
        <v>10</v>
      </c>
      <c r="B542" s="16">
        <v>4</v>
      </c>
      <c r="C542" s="16" t="s">
        <v>37</v>
      </c>
      <c r="D542" s="16" t="s">
        <v>33</v>
      </c>
      <c r="E542" s="24">
        <v>44824</v>
      </c>
      <c r="F542" s="16">
        <v>0.5</v>
      </c>
      <c r="G542" s="16">
        <v>1.25</v>
      </c>
      <c r="H542" s="16">
        <v>1021</v>
      </c>
      <c r="I542" s="16">
        <v>24</v>
      </c>
      <c r="J542">
        <v>2.1709999999999998</v>
      </c>
      <c r="K542" s="16">
        <v>2.1709999999999998</v>
      </c>
      <c r="L542">
        <v>0</v>
      </c>
      <c r="M542" s="16">
        <v>0</v>
      </c>
      <c r="N542" s="16" t="s">
        <v>46</v>
      </c>
      <c r="O542" s="16" t="s">
        <v>48</v>
      </c>
      <c r="P542" s="16" t="s">
        <v>216</v>
      </c>
      <c r="Q542" s="25">
        <v>0.61751157407407409</v>
      </c>
      <c r="R542" s="16">
        <v>242</v>
      </c>
      <c r="U542" s="16" t="s">
        <v>40</v>
      </c>
      <c r="V542" s="16">
        <v>22438</v>
      </c>
      <c r="W542" s="16">
        <v>20</v>
      </c>
      <c r="AE542" s="16" t="s">
        <v>40</v>
      </c>
      <c r="AF542" s="16">
        <v>5598</v>
      </c>
      <c r="AG542" s="16">
        <v>11.664</v>
      </c>
    </row>
    <row r="543" spans="1:33" x14ac:dyDescent="0.2">
      <c r="A543" s="16">
        <v>11</v>
      </c>
      <c r="B543" s="16">
        <v>4</v>
      </c>
      <c r="C543" s="16" t="s">
        <v>37</v>
      </c>
      <c r="D543" s="16" t="s">
        <v>33</v>
      </c>
      <c r="E543" s="24">
        <v>44824</v>
      </c>
      <c r="F543" s="16">
        <v>0.5</v>
      </c>
      <c r="G543" s="16">
        <v>1.25</v>
      </c>
      <c r="H543" s="16">
        <v>994</v>
      </c>
      <c r="I543" s="16">
        <v>39</v>
      </c>
      <c r="J543">
        <v>2.14</v>
      </c>
      <c r="K543" s="16">
        <v>2.14</v>
      </c>
      <c r="L543">
        <v>0</v>
      </c>
      <c r="M543" s="16">
        <v>0</v>
      </c>
      <c r="N543" s="16" t="s">
        <v>46</v>
      </c>
      <c r="O543" s="16" t="s">
        <v>48</v>
      </c>
      <c r="P543" s="16" t="s">
        <v>216</v>
      </c>
      <c r="Q543" s="25">
        <v>0.62112268518518521</v>
      </c>
      <c r="R543" s="16">
        <v>242</v>
      </c>
      <c r="U543" s="16" t="s">
        <v>41</v>
      </c>
      <c r="V543" s="16">
        <v>41127</v>
      </c>
      <c r="W543" s="16">
        <v>40</v>
      </c>
      <c r="AE543" s="16" t="s">
        <v>41</v>
      </c>
      <c r="AF543" s="16">
        <v>10435</v>
      </c>
      <c r="AG543" s="16">
        <v>23.327999999999999</v>
      </c>
    </row>
    <row r="544" spans="1:33" x14ac:dyDescent="0.2">
      <c r="A544" s="16">
        <v>12</v>
      </c>
      <c r="B544" s="16">
        <v>4</v>
      </c>
      <c r="C544" s="16" t="s">
        <v>37</v>
      </c>
      <c r="D544" s="16" t="s">
        <v>33</v>
      </c>
      <c r="E544" s="24">
        <v>44824</v>
      </c>
      <c r="F544" s="16">
        <v>0.5</v>
      </c>
      <c r="G544" s="16">
        <v>1.25</v>
      </c>
      <c r="H544" s="16">
        <v>1611</v>
      </c>
      <c r="I544" s="16">
        <v>41</v>
      </c>
      <c r="J544">
        <v>2.863</v>
      </c>
      <c r="K544" s="16">
        <v>2.863</v>
      </c>
      <c r="L544">
        <v>0</v>
      </c>
      <c r="M544" s="16">
        <v>0</v>
      </c>
      <c r="N544" s="16" t="s">
        <v>46</v>
      </c>
      <c r="O544" s="16" t="s">
        <v>48</v>
      </c>
      <c r="P544" s="16" t="s">
        <v>216</v>
      </c>
      <c r="Q544" s="25">
        <v>0.62510416666666668</v>
      </c>
      <c r="R544" s="16">
        <v>242</v>
      </c>
      <c r="U544" s="16" t="s">
        <v>41</v>
      </c>
      <c r="V544" s="16">
        <v>43325</v>
      </c>
      <c r="W544" s="16">
        <v>40</v>
      </c>
      <c r="AE544" s="16" t="s">
        <v>41</v>
      </c>
      <c r="AF544" s="16">
        <v>11129</v>
      </c>
      <c r="AG544" s="16">
        <v>23.327999999999999</v>
      </c>
    </row>
    <row r="545" spans="1:33" x14ac:dyDescent="0.2">
      <c r="A545" s="16">
        <v>13</v>
      </c>
      <c r="B545" s="16">
        <v>5</v>
      </c>
      <c r="C545" s="16" t="s">
        <v>38</v>
      </c>
      <c r="D545" s="16" t="s">
        <v>33</v>
      </c>
      <c r="E545" s="24">
        <v>44824</v>
      </c>
      <c r="F545" s="16">
        <v>0.5</v>
      </c>
      <c r="G545" s="16">
        <v>1.25</v>
      </c>
      <c r="H545" s="16">
        <v>5689</v>
      </c>
      <c r="I545" s="16">
        <v>1214</v>
      </c>
      <c r="J545">
        <v>5</v>
      </c>
      <c r="K545" s="16">
        <v>5</v>
      </c>
      <c r="L545">
        <v>2.9119999999999999</v>
      </c>
      <c r="M545" s="16">
        <v>2.9119999999999999</v>
      </c>
      <c r="N545" s="16"/>
      <c r="O545" s="16" t="s">
        <v>216</v>
      </c>
      <c r="P545" s="25">
        <v>0.63321759259259258</v>
      </c>
      <c r="Q545" s="16">
        <v>1209</v>
      </c>
      <c r="R545" s="16">
        <v>35</v>
      </c>
      <c r="U545" s="16" t="s">
        <v>41</v>
      </c>
      <c r="V545" s="16">
        <v>43863</v>
      </c>
      <c r="W545" s="16">
        <v>40</v>
      </c>
      <c r="AE545" s="16" t="s">
        <v>41</v>
      </c>
      <c r="AF545" s="16">
        <v>11115</v>
      </c>
      <c r="AG545" s="16">
        <v>23.327999999999999</v>
      </c>
    </row>
    <row r="546" spans="1:33" x14ac:dyDescent="0.2">
      <c r="A546" s="16">
        <v>14</v>
      </c>
      <c r="B546" s="16">
        <v>5</v>
      </c>
      <c r="C546" s="16" t="s">
        <v>38</v>
      </c>
      <c r="D546" s="16" t="s">
        <v>33</v>
      </c>
      <c r="E546" s="24">
        <v>44824</v>
      </c>
      <c r="F546" s="16">
        <v>0.5</v>
      </c>
      <c r="G546" s="16">
        <v>1.25</v>
      </c>
      <c r="H546" s="16">
        <v>6158</v>
      </c>
      <c r="I546" s="16">
        <v>1350</v>
      </c>
      <c r="J546">
        <v>5</v>
      </c>
      <c r="K546" s="16">
        <v>5</v>
      </c>
      <c r="L546">
        <v>2.9119999999999999</v>
      </c>
      <c r="M546" s="16">
        <v>2.9119999999999999</v>
      </c>
      <c r="N546" s="16"/>
      <c r="O546" s="16" t="s">
        <v>216</v>
      </c>
      <c r="P546" s="25">
        <v>0.63622685185185179</v>
      </c>
      <c r="Q546" s="16">
        <v>1209</v>
      </c>
      <c r="R546" s="16">
        <v>35</v>
      </c>
      <c r="U546" s="16" t="s">
        <v>42</v>
      </c>
      <c r="V546" s="16">
        <v>202826</v>
      </c>
      <c r="W546" s="16">
        <v>200</v>
      </c>
      <c r="AE546" s="16" t="s">
        <v>42</v>
      </c>
      <c r="AF546" s="16">
        <v>37515</v>
      </c>
      <c r="AG546" s="16">
        <v>116.624</v>
      </c>
    </row>
    <row r="547" spans="1:33" x14ac:dyDescent="0.2">
      <c r="A547" s="16">
        <v>15</v>
      </c>
      <c r="B547" s="16">
        <v>5</v>
      </c>
      <c r="C547" s="16" t="s">
        <v>38</v>
      </c>
      <c r="D547" s="16" t="s">
        <v>33</v>
      </c>
      <c r="E547" s="24">
        <v>44824</v>
      </c>
      <c r="F547" s="16">
        <v>0.5</v>
      </c>
      <c r="G547" s="16">
        <v>1.25</v>
      </c>
      <c r="H547" s="16">
        <v>6146</v>
      </c>
      <c r="I547" s="16">
        <v>1281</v>
      </c>
      <c r="J547">
        <v>5</v>
      </c>
      <c r="K547" s="16">
        <v>5</v>
      </c>
      <c r="L547">
        <v>2.9119999999999999</v>
      </c>
      <c r="M547" s="16">
        <v>2.9119999999999999</v>
      </c>
      <c r="N547" s="16"/>
      <c r="O547" s="16" t="s">
        <v>216</v>
      </c>
      <c r="P547" s="25">
        <v>0.63960648148148147</v>
      </c>
      <c r="Q547" s="16">
        <v>1209</v>
      </c>
      <c r="R547" s="16">
        <v>35</v>
      </c>
      <c r="U547" s="16" t="s">
        <v>42</v>
      </c>
      <c r="V547" s="16">
        <v>218358</v>
      </c>
      <c r="W547" s="16">
        <v>200</v>
      </c>
      <c r="AE547" s="16" t="s">
        <v>42</v>
      </c>
      <c r="AF547" s="16">
        <v>39005</v>
      </c>
      <c r="AG547" s="16">
        <v>116.624</v>
      </c>
    </row>
    <row r="548" spans="1:33" x14ac:dyDescent="0.2">
      <c r="A548" s="16">
        <v>16</v>
      </c>
      <c r="B548" s="16">
        <v>6</v>
      </c>
      <c r="C548" s="16" t="s">
        <v>39</v>
      </c>
      <c r="D548" s="16" t="s">
        <v>33</v>
      </c>
      <c r="E548" s="24">
        <v>44824</v>
      </c>
      <c r="F548" s="16">
        <v>0.5</v>
      </c>
      <c r="G548" s="16">
        <v>1.25</v>
      </c>
      <c r="H548" s="16">
        <v>11170</v>
      </c>
      <c r="I548" s="16">
        <v>2731</v>
      </c>
      <c r="J548">
        <v>10</v>
      </c>
      <c r="K548" s="16">
        <v>10</v>
      </c>
      <c r="L548">
        <v>5.8319999999999999</v>
      </c>
      <c r="M548" s="16">
        <v>5.8319999999999999</v>
      </c>
      <c r="N548" s="16"/>
      <c r="O548" s="16" t="s">
        <v>216</v>
      </c>
      <c r="P548" s="25">
        <v>0.64781250000000001</v>
      </c>
      <c r="Q548" s="16">
        <v>1209</v>
      </c>
      <c r="R548" s="16">
        <v>35</v>
      </c>
      <c r="U548" s="16" t="s">
        <v>42</v>
      </c>
      <c r="V548" s="16">
        <v>219573</v>
      </c>
      <c r="W548" s="16">
        <v>200</v>
      </c>
      <c r="AE548" s="16" t="s">
        <v>42</v>
      </c>
      <c r="AF548" s="16">
        <v>38912</v>
      </c>
      <c r="AG548" s="16">
        <v>116.624</v>
      </c>
    </row>
    <row r="549" spans="1:33" x14ac:dyDescent="0.2">
      <c r="A549" s="16">
        <v>17</v>
      </c>
      <c r="B549" s="16">
        <v>6</v>
      </c>
      <c r="C549" s="16" t="s">
        <v>39</v>
      </c>
      <c r="D549" s="16" t="s">
        <v>33</v>
      </c>
      <c r="E549" s="24">
        <v>44824</v>
      </c>
      <c r="F549" s="16">
        <v>0.5</v>
      </c>
      <c r="G549" s="16">
        <v>1.25</v>
      </c>
      <c r="H549" s="16">
        <v>11525</v>
      </c>
      <c r="I549" s="16">
        <v>2807</v>
      </c>
      <c r="J549">
        <v>10</v>
      </c>
      <c r="K549" s="16">
        <v>10</v>
      </c>
      <c r="L549">
        <v>5.8319999999999999</v>
      </c>
      <c r="M549" s="16">
        <v>5.8319999999999999</v>
      </c>
      <c r="N549" s="16"/>
      <c r="O549" s="16" t="s">
        <v>216</v>
      </c>
      <c r="P549" s="25">
        <v>0.65123842592592596</v>
      </c>
      <c r="Q549" s="16">
        <v>1209</v>
      </c>
      <c r="R549" s="16">
        <v>35</v>
      </c>
    </row>
    <row r="550" spans="1:33" x14ac:dyDescent="0.2">
      <c r="A550" s="16">
        <v>18</v>
      </c>
      <c r="B550" s="16">
        <v>6</v>
      </c>
      <c r="C550" s="16" t="s">
        <v>39</v>
      </c>
      <c r="D550" s="16" t="s">
        <v>33</v>
      </c>
      <c r="E550" s="24">
        <v>44824</v>
      </c>
      <c r="F550" s="16">
        <v>0.5</v>
      </c>
      <c r="G550" s="16">
        <v>1.25</v>
      </c>
      <c r="H550" s="16">
        <v>11715</v>
      </c>
      <c r="I550" s="16">
        <v>2840</v>
      </c>
      <c r="J550">
        <v>10</v>
      </c>
      <c r="K550" s="16">
        <v>10</v>
      </c>
      <c r="L550">
        <v>5.8319999999999999</v>
      </c>
      <c r="M550" s="16">
        <v>5.8319999999999999</v>
      </c>
      <c r="N550" s="16"/>
      <c r="O550" s="16" t="s">
        <v>216</v>
      </c>
      <c r="P550" s="25">
        <v>0.65504629629629629</v>
      </c>
      <c r="Q550" s="16">
        <v>1209</v>
      </c>
      <c r="R550" s="16">
        <v>35</v>
      </c>
    </row>
    <row r="551" spans="1:33" x14ac:dyDescent="0.2">
      <c r="A551" s="16">
        <v>19</v>
      </c>
      <c r="B551" s="16">
        <v>7</v>
      </c>
      <c r="C551" s="16" t="s">
        <v>40</v>
      </c>
      <c r="D551" s="16" t="s">
        <v>33</v>
      </c>
      <c r="E551" s="24">
        <v>44824</v>
      </c>
      <c r="F551" s="16">
        <v>0.5</v>
      </c>
      <c r="G551" s="16">
        <v>1.25</v>
      </c>
      <c r="H551" s="16">
        <v>19789</v>
      </c>
      <c r="I551" s="16">
        <v>4916</v>
      </c>
      <c r="J551">
        <v>20</v>
      </c>
      <c r="K551" s="16">
        <v>20</v>
      </c>
      <c r="L551">
        <v>11.664</v>
      </c>
      <c r="M551" s="16">
        <v>11.664</v>
      </c>
      <c r="N551" s="16"/>
      <c r="O551" s="16" t="s">
        <v>216</v>
      </c>
      <c r="P551" s="25">
        <v>0.66394675925925928</v>
      </c>
      <c r="Q551" s="16">
        <v>1209</v>
      </c>
      <c r="R551" s="16">
        <v>35</v>
      </c>
    </row>
    <row r="552" spans="1:33" x14ac:dyDescent="0.2">
      <c r="A552" s="16">
        <v>20</v>
      </c>
      <c r="B552" s="16">
        <v>7</v>
      </c>
      <c r="C552" s="16" t="s">
        <v>40</v>
      </c>
      <c r="D552" s="16" t="s">
        <v>33</v>
      </c>
      <c r="E552" s="24">
        <v>44824</v>
      </c>
      <c r="F552" s="16">
        <v>0.5</v>
      </c>
      <c r="G552" s="16">
        <v>1.25</v>
      </c>
      <c r="H552" s="16">
        <v>22423</v>
      </c>
      <c r="I552" s="16">
        <v>5614</v>
      </c>
      <c r="J552">
        <v>20</v>
      </c>
      <c r="K552" s="16">
        <v>20</v>
      </c>
      <c r="L552">
        <v>11.664</v>
      </c>
      <c r="M552" s="16">
        <v>11.664</v>
      </c>
      <c r="N552" s="16"/>
      <c r="O552" s="16" t="s">
        <v>216</v>
      </c>
      <c r="P552" s="25">
        <v>0.66792824074074064</v>
      </c>
      <c r="Q552" s="16">
        <v>1209</v>
      </c>
      <c r="R552" s="16">
        <v>35</v>
      </c>
    </row>
    <row r="553" spans="1:33" x14ac:dyDescent="0.2">
      <c r="A553" s="16">
        <v>21</v>
      </c>
      <c r="B553" s="16">
        <v>7</v>
      </c>
      <c r="C553" s="16" t="s">
        <v>40</v>
      </c>
      <c r="D553" s="16" t="s">
        <v>33</v>
      </c>
      <c r="E553" s="24">
        <v>44824</v>
      </c>
      <c r="F553" s="16">
        <v>0.5</v>
      </c>
      <c r="G553" s="16">
        <v>1.25</v>
      </c>
      <c r="H553" s="16">
        <v>22438</v>
      </c>
      <c r="I553" s="16">
        <v>5598</v>
      </c>
      <c r="J553">
        <v>20</v>
      </c>
      <c r="K553" s="16">
        <v>20</v>
      </c>
      <c r="L553">
        <v>11.664</v>
      </c>
      <c r="M553" s="16">
        <v>11.664</v>
      </c>
      <c r="N553" s="16"/>
      <c r="O553" s="16" t="s">
        <v>216</v>
      </c>
      <c r="P553" s="25">
        <v>0.67228009259259258</v>
      </c>
      <c r="Q553" s="16">
        <v>1209</v>
      </c>
      <c r="R553" s="16">
        <v>35</v>
      </c>
    </row>
    <row r="554" spans="1:33" x14ac:dyDescent="0.2">
      <c r="A554" s="16">
        <v>22</v>
      </c>
      <c r="B554" s="16">
        <v>8</v>
      </c>
      <c r="C554" s="16" t="s">
        <v>41</v>
      </c>
      <c r="D554" s="16" t="s">
        <v>33</v>
      </c>
      <c r="E554" s="24">
        <v>44824</v>
      </c>
      <c r="F554" s="16">
        <v>0.5</v>
      </c>
      <c r="G554" s="16">
        <v>1.25</v>
      </c>
      <c r="H554" s="16">
        <v>41127</v>
      </c>
      <c r="I554" s="16">
        <v>10435</v>
      </c>
      <c r="J554">
        <v>40</v>
      </c>
      <c r="K554" s="16">
        <v>40</v>
      </c>
      <c r="L554">
        <v>23.327999999999999</v>
      </c>
      <c r="M554" s="16">
        <v>23.327999999999999</v>
      </c>
      <c r="N554" s="16"/>
      <c r="O554" s="16" t="s">
        <v>216</v>
      </c>
      <c r="P554" s="25">
        <v>0.68225694444444451</v>
      </c>
      <c r="Q554" s="16">
        <v>1209</v>
      </c>
      <c r="R554" s="16">
        <v>35</v>
      </c>
    </row>
    <row r="555" spans="1:33" x14ac:dyDescent="0.2">
      <c r="A555" s="16">
        <v>23</v>
      </c>
      <c r="B555" s="16">
        <v>8</v>
      </c>
      <c r="C555" s="16" t="s">
        <v>41</v>
      </c>
      <c r="D555" s="16" t="s">
        <v>33</v>
      </c>
      <c r="E555" s="24">
        <v>44824</v>
      </c>
      <c r="F555" s="16">
        <v>0.5</v>
      </c>
      <c r="G555" s="16">
        <v>1.25</v>
      </c>
      <c r="H555" s="16">
        <v>43325</v>
      </c>
      <c r="I555" s="16">
        <v>11129</v>
      </c>
      <c r="J555">
        <v>40</v>
      </c>
      <c r="K555" s="16">
        <v>40</v>
      </c>
      <c r="L555">
        <v>23.327999999999999</v>
      </c>
      <c r="M555" s="16">
        <v>23.327999999999999</v>
      </c>
      <c r="N555" s="16"/>
      <c r="O555" s="16" t="s">
        <v>216</v>
      </c>
      <c r="P555" s="25">
        <v>0.68700231481481477</v>
      </c>
      <c r="Q555" s="16">
        <v>1209</v>
      </c>
      <c r="R555" s="16">
        <v>35</v>
      </c>
    </row>
    <row r="556" spans="1:33" x14ac:dyDescent="0.2">
      <c r="A556" s="16">
        <v>24</v>
      </c>
      <c r="B556" s="16">
        <v>8</v>
      </c>
      <c r="C556" s="16" t="s">
        <v>41</v>
      </c>
      <c r="D556" s="16" t="s">
        <v>33</v>
      </c>
      <c r="E556" s="24">
        <v>44824</v>
      </c>
      <c r="F556" s="16">
        <v>0.5</v>
      </c>
      <c r="G556" s="16">
        <v>1.25</v>
      </c>
      <c r="H556" s="16">
        <v>43863</v>
      </c>
      <c r="I556" s="16">
        <v>11115</v>
      </c>
      <c r="J556">
        <v>40</v>
      </c>
      <c r="K556" s="16">
        <v>40</v>
      </c>
      <c r="L556">
        <v>23.327999999999999</v>
      </c>
      <c r="M556" s="16">
        <v>23.327999999999999</v>
      </c>
      <c r="N556" s="16"/>
      <c r="O556" s="16" t="s">
        <v>216</v>
      </c>
      <c r="P556" s="25">
        <v>0.69204861111111116</v>
      </c>
      <c r="Q556" s="16">
        <v>1209</v>
      </c>
      <c r="R556" s="16">
        <v>35</v>
      </c>
    </row>
    <row r="557" spans="1:33" x14ac:dyDescent="0.2">
      <c r="A557" s="16">
        <v>25</v>
      </c>
      <c r="B557" s="16">
        <v>9</v>
      </c>
      <c r="C557" s="16" t="s">
        <v>42</v>
      </c>
      <c r="D557" s="16" t="s">
        <v>33</v>
      </c>
      <c r="E557" s="24">
        <v>44824</v>
      </c>
      <c r="F557" s="16">
        <v>0.5</v>
      </c>
      <c r="G557" s="16">
        <v>1.25</v>
      </c>
      <c r="H557" s="16">
        <v>202826</v>
      </c>
      <c r="I557" s="16">
        <v>37515</v>
      </c>
      <c r="J557">
        <v>200</v>
      </c>
      <c r="K557" s="16">
        <v>200</v>
      </c>
      <c r="L557">
        <v>116.624</v>
      </c>
      <c r="M557" s="16">
        <v>116.624</v>
      </c>
      <c r="N557" s="16"/>
      <c r="O557" s="16" t="s">
        <v>216</v>
      </c>
      <c r="P557" s="25">
        <v>0.70276620370370368</v>
      </c>
      <c r="Q557" s="16">
        <v>1209</v>
      </c>
      <c r="R557" s="16">
        <v>35</v>
      </c>
    </row>
    <row r="558" spans="1:33" x14ac:dyDescent="0.2">
      <c r="A558" s="16">
        <v>26</v>
      </c>
      <c r="B558" s="16">
        <v>9</v>
      </c>
      <c r="C558" s="16" t="s">
        <v>42</v>
      </c>
      <c r="D558" s="16" t="s">
        <v>33</v>
      </c>
      <c r="E558" s="24">
        <v>44824</v>
      </c>
      <c r="F558" s="16">
        <v>0.5</v>
      </c>
      <c r="G558" s="16">
        <v>1.25</v>
      </c>
      <c r="H558" s="16">
        <v>218358</v>
      </c>
      <c r="I558" s="16">
        <v>39005</v>
      </c>
      <c r="J558">
        <v>200</v>
      </c>
      <c r="K558" s="16">
        <v>200</v>
      </c>
      <c r="L558">
        <v>116.624</v>
      </c>
      <c r="M558" s="16">
        <v>116.624</v>
      </c>
      <c r="N558" s="16"/>
      <c r="O558" s="16" t="s">
        <v>216</v>
      </c>
      <c r="P558" s="25">
        <v>0.70668981481481474</v>
      </c>
      <c r="Q558" s="16">
        <v>1209</v>
      </c>
      <c r="R558" s="16">
        <v>35</v>
      </c>
    </row>
    <row r="559" spans="1:33" x14ac:dyDescent="0.2">
      <c r="A559" s="16">
        <v>27</v>
      </c>
      <c r="B559" s="16">
        <v>9</v>
      </c>
      <c r="C559" s="16" t="s">
        <v>42</v>
      </c>
      <c r="D559" s="16" t="s">
        <v>33</v>
      </c>
      <c r="E559" s="24">
        <v>44824</v>
      </c>
      <c r="F559" s="16">
        <v>0.5</v>
      </c>
      <c r="G559" s="16">
        <v>1.25</v>
      </c>
      <c r="H559" s="16">
        <v>219573</v>
      </c>
      <c r="I559" s="16">
        <v>38912</v>
      </c>
      <c r="J559">
        <v>200</v>
      </c>
      <c r="K559" s="16">
        <v>200</v>
      </c>
      <c r="L559">
        <v>116.624</v>
      </c>
      <c r="M559" s="16">
        <v>116.624</v>
      </c>
      <c r="N559" s="16"/>
      <c r="O559" s="16" t="s">
        <v>216</v>
      </c>
      <c r="P559" s="25">
        <v>0.71112268518518518</v>
      </c>
      <c r="Q559" s="16">
        <v>1209</v>
      </c>
      <c r="R559" s="16">
        <v>35</v>
      </c>
    </row>
    <row r="560" spans="1:33" x14ac:dyDescent="0.2">
      <c r="A560" s="16">
        <v>28</v>
      </c>
      <c r="B560" s="16">
        <v>10</v>
      </c>
      <c r="C560" s="16" t="s">
        <v>32</v>
      </c>
      <c r="D560" s="16" t="s">
        <v>33</v>
      </c>
      <c r="E560" s="24">
        <v>44824</v>
      </c>
      <c r="F560" s="16">
        <v>0.5</v>
      </c>
      <c r="G560" s="16">
        <v>1.25</v>
      </c>
      <c r="H560" s="16">
        <v>2622</v>
      </c>
      <c r="I560" s="16">
        <v>200</v>
      </c>
      <c r="J560">
        <v>3.7629999999999999</v>
      </c>
      <c r="K560" s="16">
        <v>3.7629999999999999</v>
      </c>
      <c r="L560">
        <v>0</v>
      </c>
      <c r="M560" s="16">
        <v>0</v>
      </c>
      <c r="N560" s="16" t="s">
        <v>46</v>
      </c>
      <c r="O560" s="16" t="s">
        <v>48</v>
      </c>
      <c r="P560" s="16" t="s">
        <v>216</v>
      </c>
      <c r="Q560" s="25">
        <v>0.71885416666666668</v>
      </c>
      <c r="R560" s="16">
        <v>242</v>
      </c>
    </row>
    <row r="561" spans="1:18" x14ac:dyDescent="0.2">
      <c r="A561" s="16">
        <v>29</v>
      </c>
      <c r="B561" s="16">
        <v>10</v>
      </c>
      <c r="C561" s="16" t="s">
        <v>32</v>
      </c>
      <c r="D561" s="16" t="s">
        <v>33</v>
      </c>
      <c r="E561" s="24">
        <v>44824</v>
      </c>
      <c r="F561" s="16">
        <v>0.5</v>
      </c>
      <c r="G561" s="16">
        <v>1.25</v>
      </c>
      <c r="H561" s="16">
        <v>3277</v>
      </c>
      <c r="I561" s="16">
        <v>570</v>
      </c>
      <c r="J561">
        <v>4.53</v>
      </c>
      <c r="K561" s="16">
        <v>4.53</v>
      </c>
      <c r="L561">
        <v>0</v>
      </c>
      <c r="M561" s="16">
        <v>0</v>
      </c>
      <c r="N561" s="16" t="s">
        <v>46</v>
      </c>
      <c r="O561" s="16" t="s">
        <v>48</v>
      </c>
      <c r="P561" s="16" t="s">
        <v>216</v>
      </c>
      <c r="Q561" s="25">
        <v>0.72170138888888891</v>
      </c>
      <c r="R561" s="16">
        <v>242</v>
      </c>
    </row>
    <row r="562" spans="1:18" x14ac:dyDescent="0.2">
      <c r="A562" s="16">
        <v>30</v>
      </c>
      <c r="B562" s="16">
        <v>10</v>
      </c>
      <c r="C562" s="16" t="s">
        <v>32</v>
      </c>
      <c r="D562" s="16" t="s">
        <v>33</v>
      </c>
      <c r="E562" s="24">
        <v>44824</v>
      </c>
      <c r="F562" s="16">
        <v>0.5</v>
      </c>
      <c r="G562" s="16">
        <v>1.25</v>
      </c>
      <c r="H562" s="16">
        <v>5489</v>
      </c>
      <c r="I562" s="16">
        <v>1156</v>
      </c>
      <c r="J562">
        <v>7.1210000000000004</v>
      </c>
      <c r="K562" s="16">
        <v>7.1210000000000004</v>
      </c>
      <c r="L562">
        <v>0</v>
      </c>
      <c r="M562" s="16">
        <v>0</v>
      </c>
      <c r="N562" s="16" t="s">
        <v>48</v>
      </c>
      <c r="O562" s="16" t="s">
        <v>216</v>
      </c>
      <c r="P562" s="25">
        <v>0.72503472222222232</v>
      </c>
      <c r="Q562" s="16">
        <v>242</v>
      </c>
      <c r="R562" s="16">
        <v>7</v>
      </c>
    </row>
    <row r="563" spans="1:18" x14ac:dyDescent="0.2">
      <c r="A563" s="16">
        <v>31</v>
      </c>
      <c r="B563" s="16">
        <v>11</v>
      </c>
      <c r="C563" s="16" t="s">
        <v>32</v>
      </c>
      <c r="D563" s="16" t="s">
        <v>33</v>
      </c>
      <c r="E563" s="24">
        <v>44824</v>
      </c>
      <c r="F563" s="16">
        <v>0.5</v>
      </c>
      <c r="G563" s="16">
        <v>1.25</v>
      </c>
      <c r="H563" s="16">
        <v>917</v>
      </c>
      <c r="I563" s="16">
        <v>65</v>
      </c>
      <c r="J563">
        <v>1.766</v>
      </c>
      <c r="K563" s="16">
        <v>1.766</v>
      </c>
      <c r="L563">
        <v>0</v>
      </c>
      <c r="M563" s="16">
        <v>0</v>
      </c>
      <c r="N563" s="16" t="s">
        <v>46</v>
      </c>
      <c r="O563" s="16" t="s">
        <v>48</v>
      </c>
      <c r="P563" s="16" t="s">
        <v>216</v>
      </c>
      <c r="Q563" s="25">
        <v>0.7325694444444445</v>
      </c>
      <c r="R563" s="16">
        <v>242</v>
      </c>
    </row>
    <row r="564" spans="1:18" x14ac:dyDescent="0.2">
      <c r="A564" s="16">
        <v>32</v>
      </c>
      <c r="B564" s="16">
        <v>11</v>
      </c>
      <c r="C564" s="16" t="s">
        <v>32</v>
      </c>
      <c r="D564" s="16" t="s">
        <v>33</v>
      </c>
      <c r="E564" s="24">
        <v>44824</v>
      </c>
      <c r="F564" s="16">
        <v>0.5</v>
      </c>
      <c r="G564" s="16">
        <v>1.25</v>
      </c>
      <c r="H564" s="16">
        <v>1076</v>
      </c>
      <c r="I564" s="16">
        <v>56</v>
      </c>
      <c r="J564">
        <v>1.952</v>
      </c>
      <c r="K564" s="16">
        <v>1.952</v>
      </c>
      <c r="L564">
        <v>0</v>
      </c>
      <c r="M564" s="16">
        <v>0</v>
      </c>
      <c r="N564" s="16" t="s">
        <v>46</v>
      </c>
      <c r="O564" s="16" t="s">
        <v>48</v>
      </c>
      <c r="P564" s="16" t="s">
        <v>216</v>
      </c>
      <c r="Q564" s="25">
        <v>0.73548611111111117</v>
      </c>
      <c r="R564" s="16">
        <v>242</v>
      </c>
    </row>
    <row r="565" spans="1:18" x14ac:dyDescent="0.2">
      <c r="A565" s="16">
        <v>33</v>
      </c>
      <c r="B565" s="16">
        <v>11</v>
      </c>
      <c r="C565" s="16" t="s">
        <v>32</v>
      </c>
      <c r="D565" s="16" t="s">
        <v>33</v>
      </c>
      <c r="E565" s="24">
        <v>44824</v>
      </c>
      <c r="F565" s="16">
        <v>0.5</v>
      </c>
      <c r="G565" s="16">
        <v>1.25</v>
      </c>
      <c r="H565" s="16">
        <v>1031</v>
      </c>
      <c r="I565" s="16">
        <v>88</v>
      </c>
      <c r="J565">
        <v>1.9</v>
      </c>
      <c r="K565" s="16">
        <v>1.9</v>
      </c>
      <c r="L565">
        <v>0</v>
      </c>
      <c r="M565" s="16">
        <v>0</v>
      </c>
      <c r="N565" s="16" t="s">
        <v>46</v>
      </c>
      <c r="O565" s="16" t="s">
        <v>48</v>
      </c>
      <c r="P565" s="16" t="s">
        <v>216</v>
      </c>
      <c r="Q565" s="25">
        <v>0.73876157407407417</v>
      </c>
      <c r="R565" s="16">
        <v>242</v>
      </c>
    </row>
    <row r="566" spans="1:18" x14ac:dyDescent="0.2">
      <c r="A566" s="16">
        <v>34</v>
      </c>
      <c r="B566" s="16">
        <v>12</v>
      </c>
      <c r="C566" s="16" t="s">
        <v>32</v>
      </c>
      <c r="D566" s="16" t="s">
        <v>33</v>
      </c>
      <c r="E566" s="24">
        <v>44824</v>
      </c>
      <c r="F566" s="16">
        <v>0.5</v>
      </c>
      <c r="G566" s="16">
        <v>1.25</v>
      </c>
      <c r="H566" s="16">
        <v>936</v>
      </c>
      <c r="I566" s="16">
        <v>48</v>
      </c>
      <c r="J566">
        <v>1.7889999999999999</v>
      </c>
      <c r="K566" s="16">
        <v>1.7889999999999999</v>
      </c>
      <c r="L566">
        <v>0</v>
      </c>
      <c r="M566" s="16">
        <v>0</v>
      </c>
      <c r="N566" s="16" t="s">
        <v>46</v>
      </c>
      <c r="O566" s="16" t="s">
        <v>48</v>
      </c>
      <c r="P566" s="16" t="s">
        <v>216</v>
      </c>
      <c r="Q566" s="25">
        <v>0.74636574074074069</v>
      </c>
      <c r="R566" s="16">
        <v>242</v>
      </c>
    </row>
    <row r="567" spans="1:18" x14ac:dyDescent="0.2">
      <c r="A567" s="16">
        <v>35</v>
      </c>
      <c r="B567" s="16">
        <v>12</v>
      </c>
      <c r="C567" s="16" t="s">
        <v>32</v>
      </c>
      <c r="D567" s="16" t="s">
        <v>33</v>
      </c>
      <c r="E567" s="24">
        <v>44824</v>
      </c>
      <c r="F567" s="16">
        <v>0.5</v>
      </c>
      <c r="G567" s="16">
        <v>1.25</v>
      </c>
      <c r="H567" s="16">
        <v>1034</v>
      </c>
      <c r="I567" s="16">
        <v>55</v>
      </c>
      <c r="J567">
        <v>1.903</v>
      </c>
      <c r="K567" s="16">
        <v>1.903</v>
      </c>
      <c r="L567">
        <v>0</v>
      </c>
      <c r="M567" s="16">
        <v>0</v>
      </c>
      <c r="N567" s="16" t="s">
        <v>46</v>
      </c>
      <c r="O567" s="16" t="s">
        <v>48</v>
      </c>
      <c r="P567" s="16" t="s">
        <v>216</v>
      </c>
      <c r="Q567" s="25">
        <v>0.74922453703703706</v>
      </c>
      <c r="R567" s="16">
        <v>242</v>
      </c>
    </row>
    <row r="568" spans="1:18" x14ac:dyDescent="0.2">
      <c r="A568" s="16">
        <v>36</v>
      </c>
      <c r="B568" s="16">
        <v>12</v>
      </c>
      <c r="C568" s="16" t="s">
        <v>32</v>
      </c>
      <c r="D568" s="16" t="s">
        <v>33</v>
      </c>
      <c r="E568" s="24">
        <v>44824</v>
      </c>
      <c r="F568" s="16">
        <v>0.5</v>
      </c>
      <c r="G568" s="16">
        <v>1.25</v>
      </c>
      <c r="H568" s="16">
        <v>1096</v>
      </c>
      <c r="I568" s="16">
        <v>74</v>
      </c>
      <c r="J568">
        <v>1.9750000000000001</v>
      </c>
      <c r="K568" s="16">
        <v>1.9750000000000001</v>
      </c>
      <c r="L568">
        <v>0</v>
      </c>
      <c r="M568" s="16">
        <v>0</v>
      </c>
      <c r="N568" s="16" t="s">
        <v>46</v>
      </c>
      <c r="O568" s="16" t="s">
        <v>48</v>
      </c>
      <c r="P568" s="16" t="s">
        <v>216</v>
      </c>
      <c r="Q568" s="25">
        <v>0.75249999999999995</v>
      </c>
      <c r="R568" s="16">
        <v>242</v>
      </c>
    </row>
    <row r="569" spans="1:18" x14ac:dyDescent="0.2">
      <c r="A569" s="16">
        <v>37</v>
      </c>
      <c r="B569" s="16">
        <v>13</v>
      </c>
      <c r="C569" s="16" t="s">
        <v>217</v>
      </c>
      <c r="D569" s="16" t="s">
        <v>33</v>
      </c>
      <c r="E569" s="24">
        <v>44824</v>
      </c>
      <c r="F569" s="16">
        <v>0.5</v>
      </c>
      <c r="G569" s="16">
        <v>1.25</v>
      </c>
      <c r="H569" s="16">
        <v>15338</v>
      </c>
      <c r="I569" s="16">
        <v>1901</v>
      </c>
      <c r="J569">
        <v>18.657</v>
      </c>
      <c r="K569" s="16">
        <f>0.0009*H569-0.3525</f>
        <v>13.451700000000001</v>
      </c>
      <c r="L569">
        <v>1.921</v>
      </c>
      <c r="M569" s="16">
        <f>0.0021*I569 + 0.1149</f>
        <v>4.1069999999999993</v>
      </c>
      <c r="N569" s="16"/>
      <c r="O569" s="16" t="s">
        <v>216</v>
      </c>
      <c r="P569" s="25">
        <v>0.76025462962962964</v>
      </c>
      <c r="Q569" s="16">
        <v>242</v>
      </c>
      <c r="R569" s="16">
        <v>7</v>
      </c>
    </row>
    <row r="570" spans="1:18" x14ac:dyDescent="0.2">
      <c r="A570" s="16">
        <v>38</v>
      </c>
      <c r="B570" s="16">
        <v>13</v>
      </c>
      <c r="C570" s="16" t="s">
        <v>217</v>
      </c>
      <c r="D570" s="16" t="s">
        <v>33</v>
      </c>
      <c r="E570" s="24">
        <v>44824</v>
      </c>
      <c r="F570" s="16">
        <v>0.5</v>
      </c>
      <c r="G570" s="16">
        <v>1.25</v>
      </c>
      <c r="H570" s="16">
        <v>19671</v>
      </c>
      <c r="I570" s="16">
        <v>2604</v>
      </c>
      <c r="J570">
        <v>23.731000000000002</v>
      </c>
      <c r="K570" s="16">
        <f>0.0009*H570-0.3525</f>
        <v>17.351400000000002</v>
      </c>
      <c r="L570">
        <v>4.6459999999999999</v>
      </c>
      <c r="M570" s="16">
        <f>0.0021*I570 + 0.1149</f>
        <v>5.5832999999999995</v>
      </c>
      <c r="N570" s="16"/>
      <c r="O570" s="16" t="s">
        <v>216</v>
      </c>
      <c r="P570" s="25">
        <v>0.76358796296296294</v>
      </c>
      <c r="Q570" s="16">
        <v>242</v>
      </c>
      <c r="R570" s="16">
        <v>7</v>
      </c>
    </row>
    <row r="571" spans="1:18" x14ac:dyDescent="0.2">
      <c r="A571" s="16">
        <v>39</v>
      </c>
      <c r="B571" s="16">
        <v>13</v>
      </c>
      <c r="C571" s="16" t="s">
        <v>217</v>
      </c>
      <c r="D571" s="16" t="s">
        <v>33</v>
      </c>
      <c r="E571" s="24">
        <v>44824</v>
      </c>
      <c r="F571" s="16">
        <v>0.5</v>
      </c>
      <c r="G571" s="16">
        <v>1.25</v>
      </c>
      <c r="H571" s="16">
        <v>19666</v>
      </c>
      <c r="I571" s="16">
        <v>2495</v>
      </c>
      <c r="J571">
        <v>23.725999999999999</v>
      </c>
      <c r="K571" s="16">
        <f>0.0009*H571-0.3525</f>
        <v>17.346900000000002</v>
      </c>
      <c r="L571">
        <v>4.2240000000000002</v>
      </c>
      <c r="M571" s="16">
        <f t="shared" ref="M571:M573" si="30">0.0021*I571 + 0.1149</f>
        <v>5.3544</v>
      </c>
      <c r="N571" s="16"/>
      <c r="O571" s="16" t="s">
        <v>216</v>
      </c>
      <c r="P571" s="25">
        <v>0.76722222222222225</v>
      </c>
      <c r="Q571" s="16">
        <v>242</v>
      </c>
      <c r="R571" s="16">
        <v>7</v>
      </c>
    </row>
    <row r="572" spans="1:18" x14ac:dyDescent="0.2">
      <c r="A572" s="16">
        <v>40</v>
      </c>
      <c r="B572" s="16">
        <v>14</v>
      </c>
      <c r="C572" s="16" t="s">
        <v>218</v>
      </c>
      <c r="D572" s="16" t="s">
        <v>33</v>
      </c>
      <c r="E572" s="24">
        <v>44824</v>
      </c>
      <c r="F572" s="16">
        <v>0.5</v>
      </c>
      <c r="G572" s="16">
        <v>1.25</v>
      </c>
      <c r="H572" s="16">
        <v>23907</v>
      </c>
      <c r="I572" s="16">
        <v>1769</v>
      </c>
      <c r="J572">
        <v>28.693000000000001</v>
      </c>
      <c r="K572" s="16">
        <f>0.0009*H572-0.3525</f>
        <v>21.163800000000002</v>
      </c>
      <c r="L572">
        <v>1.409</v>
      </c>
      <c r="M572" s="16">
        <f t="shared" si="30"/>
        <v>3.8297999999999996</v>
      </c>
      <c r="N572" s="16"/>
      <c r="O572" s="16" t="s">
        <v>216</v>
      </c>
      <c r="P572" s="25">
        <v>0.77505787037037033</v>
      </c>
      <c r="Q572" s="16">
        <v>242</v>
      </c>
      <c r="R572" s="16">
        <v>7</v>
      </c>
    </row>
    <row r="573" spans="1:18" x14ac:dyDescent="0.2">
      <c r="A573" s="16">
        <v>41</v>
      </c>
      <c r="B573" s="16">
        <v>14</v>
      </c>
      <c r="C573" s="16" t="s">
        <v>218</v>
      </c>
      <c r="D573" s="16" t="s">
        <v>33</v>
      </c>
      <c r="E573" s="24">
        <v>44824</v>
      </c>
      <c r="F573" s="16">
        <v>0.5</v>
      </c>
      <c r="G573" s="16">
        <v>1.25</v>
      </c>
      <c r="H573" s="16">
        <v>38419</v>
      </c>
      <c r="I573" s="16">
        <v>2908</v>
      </c>
      <c r="J573">
        <v>45.689</v>
      </c>
      <c r="K573" s="16">
        <f>0.0009*H573-0.3525</f>
        <v>34.224600000000002</v>
      </c>
      <c r="L573">
        <v>5.8289999999999997</v>
      </c>
      <c r="M573" s="16">
        <f t="shared" si="30"/>
        <v>6.2217000000000002</v>
      </c>
      <c r="N573" s="16"/>
      <c r="O573" s="16" t="s">
        <v>216</v>
      </c>
      <c r="P573" s="25">
        <v>0.77862268518518529</v>
      </c>
      <c r="Q573" s="16">
        <v>242</v>
      </c>
      <c r="R573" s="16">
        <v>7</v>
      </c>
    </row>
    <row r="574" spans="1:18" x14ac:dyDescent="0.2">
      <c r="A574" s="16">
        <v>42</v>
      </c>
      <c r="B574" s="16">
        <v>14</v>
      </c>
      <c r="C574" s="16" t="s">
        <v>218</v>
      </c>
      <c r="D574" s="16" t="s">
        <v>33</v>
      </c>
      <c r="E574" s="24">
        <v>44824</v>
      </c>
      <c r="F574" s="16">
        <v>0.5</v>
      </c>
      <c r="G574" s="16">
        <v>1.25</v>
      </c>
      <c r="H574" s="16">
        <v>29019</v>
      </c>
      <c r="I574" s="16">
        <v>2133</v>
      </c>
      <c r="J574">
        <v>34.680999999999997</v>
      </c>
      <c r="K574" s="16">
        <f t="shared" ref="K574:K586" si="31">0.0009*H574-0.3525</f>
        <v>25.764600000000002</v>
      </c>
      <c r="L574">
        <v>2.82</v>
      </c>
      <c r="M574" s="16">
        <f>0.0021*I574 + 0.1149</f>
        <v>4.594199999999999</v>
      </c>
      <c r="N574" s="16"/>
      <c r="O574" s="16" t="s">
        <v>216</v>
      </c>
      <c r="P574" s="25">
        <v>0.78236111111111117</v>
      </c>
      <c r="Q574" s="16">
        <v>242</v>
      </c>
      <c r="R574" s="16">
        <v>7</v>
      </c>
    </row>
    <row r="575" spans="1:18" x14ac:dyDescent="0.2">
      <c r="A575" s="16">
        <v>43</v>
      </c>
      <c r="B575" s="16">
        <v>15</v>
      </c>
      <c r="C575" s="16" t="s">
        <v>219</v>
      </c>
      <c r="D575" s="16" t="s">
        <v>33</v>
      </c>
      <c r="E575" s="24">
        <v>44824</v>
      </c>
      <c r="F575" s="16">
        <v>0.5</v>
      </c>
      <c r="G575" s="16">
        <v>1.25</v>
      </c>
      <c r="H575" s="16">
        <v>14146</v>
      </c>
      <c r="I575" s="16">
        <v>1251</v>
      </c>
      <c r="J575">
        <v>17.260999999999999</v>
      </c>
      <c r="K575" s="16">
        <f t="shared" si="31"/>
        <v>12.3789</v>
      </c>
      <c r="L575">
        <v>0</v>
      </c>
      <c r="M575" s="16">
        <f>0.0021*I575 + 0.1149</f>
        <v>2.742</v>
      </c>
      <c r="N575" s="16"/>
      <c r="O575" s="16" t="s">
        <v>216</v>
      </c>
      <c r="P575" s="25">
        <v>0.79011574074074076</v>
      </c>
      <c r="Q575" s="16">
        <v>242</v>
      </c>
      <c r="R575" s="16">
        <v>7</v>
      </c>
    </row>
    <row r="576" spans="1:18" x14ac:dyDescent="0.2">
      <c r="A576" s="16">
        <v>44</v>
      </c>
      <c r="B576" s="16">
        <v>15</v>
      </c>
      <c r="C576" s="16" t="s">
        <v>219</v>
      </c>
      <c r="D576" s="16" t="s">
        <v>33</v>
      </c>
      <c r="E576" s="24">
        <v>44824</v>
      </c>
      <c r="F576" s="16">
        <v>0.5</v>
      </c>
      <c r="G576" s="16">
        <v>1.25</v>
      </c>
      <c r="H576" s="16">
        <v>27140</v>
      </c>
      <c r="I576" s="16">
        <v>2493</v>
      </c>
      <c r="J576">
        <v>32.479999999999997</v>
      </c>
      <c r="K576" s="16">
        <f t="shared" si="31"/>
        <v>24.073499999999999</v>
      </c>
      <c r="L576">
        <v>4.2160000000000002</v>
      </c>
      <c r="M576" s="16">
        <f>0.0021*I576 + 0.1149</f>
        <v>5.3501999999999992</v>
      </c>
      <c r="N576" s="16"/>
      <c r="O576" s="16" t="s">
        <v>216</v>
      </c>
      <c r="P576" s="25">
        <v>0.79350694444444436</v>
      </c>
      <c r="Q576" s="16">
        <v>242</v>
      </c>
      <c r="R576" s="16">
        <v>7</v>
      </c>
    </row>
    <row r="577" spans="1:18" x14ac:dyDescent="0.2">
      <c r="A577" s="16">
        <v>45</v>
      </c>
      <c r="B577" s="16">
        <v>15</v>
      </c>
      <c r="C577" s="16" t="s">
        <v>219</v>
      </c>
      <c r="D577" s="16" t="s">
        <v>33</v>
      </c>
      <c r="E577" s="24">
        <v>44824</v>
      </c>
      <c r="F577" s="16">
        <v>0.5</v>
      </c>
      <c r="G577" s="16">
        <v>1.25</v>
      </c>
      <c r="H577" s="16">
        <v>20786</v>
      </c>
      <c r="I577" s="16">
        <v>1853</v>
      </c>
      <c r="J577">
        <v>25.038</v>
      </c>
      <c r="K577" s="16">
        <f t="shared" si="31"/>
        <v>18.354900000000001</v>
      </c>
      <c r="L577">
        <v>1.732</v>
      </c>
      <c r="M577" s="16">
        <f>0.0021*I577 + 0.1149</f>
        <v>4.0061999999999998</v>
      </c>
      <c r="N577" s="16"/>
      <c r="O577" s="16" t="s">
        <v>216</v>
      </c>
      <c r="P577" s="25">
        <v>0.79715277777777782</v>
      </c>
      <c r="Q577" s="16">
        <v>242</v>
      </c>
      <c r="R577" s="16">
        <v>7</v>
      </c>
    </row>
    <row r="578" spans="1:18" x14ac:dyDescent="0.2">
      <c r="A578" s="16">
        <v>46</v>
      </c>
      <c r="B578" s="16">
        <v>16</v>
      </c>
      <c r="C578" s="16" t="s">
        <v>220</v>
      </c>
      <c r="D578" s="16" t="s">
        <v>33</v>
      </c>
      <c r="E578" s="24">
        <v>44824</v>
      </c>
      <c r="F578" s="16">
        <v>0.5</v>
      </c>
      <c r="G578" s="16">
        <v>1.25</v>
      </c>
      <c r="H578" s="16">
        <v>9417</v>
      </c>
      <c r="I578" s="16">
        <v>836</v>
      </c>
      <c r="J578">
        <v>11.722</v>
      </c>
      <c r="K578" s="16">
        <f t="shared" si="31"/>
        <v>8.1227999999999998</v>
      </c>
      <c r="L578">
        <v>0</v>
      </c>
      <c r="M578" s="16">
        <f t="shared" ref="M578" si="32">0.0021*I578 + 0.1149</f>
        <v>1.8704999999999998</v>
      </c>
      <c r="N578" s="16" t="s">
        <v>48</v>
      </c>
      <c r="O578" s="16" t="s">
        <v>216</v>
      </c>
      <c r="P578" s="25">
        <v>0.80472222222222223</v>
      </c>
      <c r="Q578" s="16">
        <v>242</v>
      </c>
      <c r="R578" s="16">
        <v>7</v>
      </c>
    </row>
    <row r="579" spans="1:18" x14ac:dyDescent="0.2">
      <c r="A579" s="16">
        <v>47</v>
      </c>
      <c r="B579" s="16">
        <v>16</v>
      </c>
      <c r="C579" s="16" t="s">
        <v>220</v>
      </c>
      <c r="D579" s="16" t="s">
        <v>33</v>
      </c>
      <c r="E579" s="24">
        <v>44824</v>
      </c>
      <c r="F579" s="16">
        <v>0.5</v>
      </c>
      <c r="G579" s="16">
        <v>1.25</v>
      </c>
      <c r="H579" s="16">
        <v>13979</v>
      </c>
      <c r="I579" s="16">
        <v>1324</v>
      </c>
      <c r="J579">
        <v>17.065000000000001</v>
      </c>
      <c r="K579" s="16">
        <f t="shared" si="31"/>
        <v>12.2286</v>
      </c>
      <c r="L579">
        <v>0</v>
      </c>
      <c r="M579" s="16">
        <f>0.0021*I579 + 0.1149</f>
        <v>2.8952999999999998</v>
      </c>
      <c r="N579" s="16"/>
      <c r="O579" s="16" t="s">
        <v>216</v>
      </c>
      <c r="P579" s="25">
        <v>0.80784722222222216</v>
      </c>
      <c r="Q579" s="16">
        <v>242</v>
      </c>
      <c r="R579" s="16">
        <v>7</v>
      </c>
    </row>
    <row r="580" spans="1:18" x14ac:dyDescent="0.2">
      <c r="A580" s="16">
        <v>48</v>
      </c>
      <c r="B580" s="16">
        <v>16</v>
      </c>
      <c r="C580" s="16" t="s">
        <v>220</v>
      </c>
      <c r="D580" s="16" t="s">
        <v>33</v>
      </c>
      <c r="E580" s="24">
        <v>44824</v>
      </c>
      <c r="F580" s="16">
        <v>0.5</v>
      </c>
      <c r="G580" s="16">
        <v>1.25</v>
      </c>
      <c r="H580" s="16">
        <v>13863</v>
      </c>
      <c r="I580" s="16">
        <v>1286</v>
      </c>
      <c r="J580">
        <v>16.928999999999998</v>
      </c>
      <c r="K580" s="16">
        <f t="shared" si="31"/>
        <v>12.1242</v>
      </c>
      <c r="L580">
        <v>0</v>
      </c>
      <c r="M580" s="16">
        <f>0.0021*I580 + 0.1149</f>
        <v>2.8154999999999997</v>
      </c>
      <c r="N580" s="16"/>
      <c r="O580" s="16" t="s">
        <v>216</v>
      </c>
      <c r="P580" s="25">
        <v>0.81129629629629629</v>
      </c>
      <c r="Q580" s="16">
        <v>242</v>
      </c>
      <c r="R580" s="16">
        <v>7</v>
      </c>
    </row>
    <row r="581" spans="1:18" x14ac:dyDescent="0.2">
      <c r="A581" s="16">
        <v>49</v>
      </c>
      <c r="B581" s="16">
        <v>17</v>
      </c>
      <c r="C581" s="16" t="s">
        <v>221</v>
      </c>
      <c r="D581" s="16" t="s">
        <v>33</v>
      </c>
      <c r="E581" s="24">
        <v>44824</v>
      </c>
      <c r="F581" s="16">
        <v>0.5</v>
      </c>
      <c r="G581" s="16">
        <v>1.25</v>
      </c>
      <c r="H581" s="16">
        <v>11697</v>
      </c>
      <c r="I581" s="16">
        <v>1275</v>
      </c>
      <c r="J581">
        <v>14.391999999999999</v>
      </c>
      <c r="K581" s="16">
        <f t="shared" si="31"/>
        <v>10.174800000000001</v>
      </c>
      <c r="L581">
        <v>0</v>
      </c>
      <c r="M581" s="16">
        <f t="shared" ref="M581" si="33">0.0021*I581 + 0.1149</f>
        <v>2.7923999999999998</v>
      </c>
      <c r="N581" s="16"/>
      <c r="O581" s="16" t="s">
        <v>216</v>
      </c>
      <c r="P581" s="25">
        <v>0.81891203703703708</v>
      </c>
      <c r="Q581" s="16">
        <v>242</v>
      </c>
      <c r="R581" s="16">
        <v>7</v>
      </c>
    </row>
    <row r="582" spans="1:18" x14ac:dyDescent="0.2">
      <c r="A582" s="16">
        <v>50</v>
      </c>
      <c r="B582" s="16">
        <v>17</v>
      </c>
      <c r="C582" s="16" t="s">
        <v>221</v>
      </c>
      <c r="D582" s="16" t="s">
        <v>33</v>
      </c>
      <c r="E582" s="24">
        <v>44824</v>
      </c>
      <c r="F582" s="16">
        <v>0.5</v>
      </c>
      <c r="G582" s="16">
        <v>1.25</v>
      </c>
      <c r="H582" s="16">
        <v>17634</v>
      </c>
      <c r="I582" s="16">
        <v>1952</v>
      </c>
      <c r="J582">
        <v>21.344999999999999</v>
      </c>
      <c r="K582" s="16">
        <f t="shared" si="31"/>
        <v>15.5181</v>
      </c>
      <c r="L582">
        <v>2.117</v>
      </c>
      <c r="M582" s="16">
        <f>0.0021*I582 + 0.1149</f>
        <v>4.2141000000000002</v>
      </c>
      <c r="N582" s="16"/>
      <c r="O582" s="16" t="s">
        <v>216</v>
      </c>
      <c r="P582" s="25">
        <v>0.8221412037037038</v>
      </c>
      <c r="Q582" s="16">
        <v>242</v>
      </c>
      <c r="R582" s="16">
        <v>7</v>
      </c>
    </row>
    <row r="583" spans="1:18" x14ac:dyDescent="0.2">
      <c r="A583" s="16">
        <v>51</v>
      </c>
      <c r="B583" s="16">
        <v>17</v>
      </c>
      <c r="C583" s="16" t="s">
        <v>221</v>
      </c>
      <c r="D583" s="16" t="s">
        <v>33</v>
      </c>
      <c r="E583" s="24">
        <v>44824</v>
      </c>
      <c r="F583" s="16">
        <v>0.5</v>
      </c>
      <c r="G583" s="16">
        <v>1.25</v>
      </c>
      <c r="H583" s="16">
        <v>17454</v>
      </c>
      <c r="I583" s="16">
        <v>1883</v>
      </c>
      <c r="J583">
        <v>21.135000000000002</v>
      </c>
      <c r="K583" s="16">
        <f t="shared" si="31"/>
        <v>15.3561</v>
      </c>
      <c r="L583">
        <v>1.849</v>
      </c>
      <c r="M583" s="16">
        <f>0.0021*I583 + 0.1149</f>
        <v>4.0692000000000004</v>
      </c>
      <c r="N583" s="16"/>
      <c r="O583" s="16" t="s">
        <v>216</v>
      </c>
      <c r="P583" s="25">
        <v>0.82578703703703704</v>
      </c>
      <c r="Q583" s="16">
        <v>242</v>
      </c>
      <c r="R583" s="16">
        <v>7</v>
      </c>
    </row>
    <row r="584" spans="1:18" x14ac:dyDescent="0.2">
      <c r="A584" s="16">
        <v>52</v>
      </c>
      <c r="B584" s="16">
        <v>18</v>
      </c>
      <c r="C584" s="16" t="s">
        <v>222</v>
      </c>
      <c r="D584" s="16" t="s">
        <v>33</v>
      </c>
      <c r="E584" s="24">
        <v>44824</v>
      </c>
      <c r="F584" s="16">
        <v>0.5</v>
      </c>
      <c r="G584" s="16">
        <v>1.25</v>
      </c>
      <c r="H584" s="16">
        <v>15392</v>
      </c>
      <c r="I584" s="16">
        <v>1264</v>
      </c>
      <c r="J584">
        <v>18.719000000000001</v>
      </c>
      <c r="K584" s="16">
        <f t="shared" si="31"/>
        <v>13.500300000000001</v>
      </c>
      <c r="L584">
        <v>0</v>
      </c>
      <c r="M584" s="16">
        <f t="shared" ref="M584:M586" si="34">0.0021*I584 + 0.1149</f>
        <v>2.7692999999999999</v>
      </c>
      <c r="N584" s="16"/>
      <c r="O584" s="16" t="s">
        <v>216</v>
      </c>
      <c r="P584" s="25">
        <v>0.83344907407407398</v>
      </c>
      <c r="Q584" s="16">
        <v>242</v>
      </c>
      <c r="R584" s="16">
        <v>7</v>
      </c>
    </row>
    <row r="585" spans="1:18" x14ac:dyDescent="0.2">
      <c r="A585" s="16">
        <v>53</v>
      </c>
      <c r="B585" s="16">
        <v>18</v>
      </c>
      <c r="C585" s="16" t="s">
        <v>222</v>
      </c>
      <c r="D585" s="16" t="s">
        <v>33</v>
      </c>
      <c r="E585" s="24">
        <v>44824</v>
      </c>
      <c r="F585" s="16">
        <v>0.5</v>
      </c>
      <c r="G585" s="16">
        <v>1.25</v>
      </c>
      <c r="H585" s="16">
        <v>20008</v>
      </c>
      <c r="I585" s="16">
        <v>1663</v>
      </c>
      <c r="J585">
        <v>24.126000000000001</v>
      </c>
      <c r="K585" s="16">
        <f t="shared" si="31"/>
        <v>17.654700000000002</v>
      </c>
      <c r="L585">
        <v>0.997</v>
      </c>
      <c r="M585" s="16">
        <f t="shared" si="34"/>
        <v>3.6071999999999997</v>
      </c>
      <c r="N585" s="16"/>
      <c r="O585" s="16" t="s">
        <v>216</v>
      </c>
      <c r="P585" s="25">
        <v>0.83667824074074071</v>
      </c>
      <c r="Q585" s="16">
        <v>242</v>
      </c>
      <c r="R585" s="16">
        <v>7</v>
      </c>
    </row>
    <row r="586" spans="1:18" x14ac:dyDescent="0.2">
      <c r="A586" s="16">
        <v>54</v>
      </c>
      <c r="B586" s="16">
        <v>18</v>
      </c>
      <c r="C586" s="16" t="s">
        <v>222</v>
      </c>
      <c r="D586" s="16" t="s">
        <v>33</v>
      </c>
      <c r="E586" s="24">
        <v>44824</v>
      </c>
      <c r="F586" s="16">
        <v>0.5</v>
      </c>
      <c r="G586" s="16">
        <v>1.25</v>
      </c>
      <c r="H586" s="16">
        <v>20852</v>
      </c>
      <c r="I586" s="16">
        <v>1776</v>
      </c>
      <c r="J586">
        <v>25.114999999999998</v>
      </c>
      <c r="K586" s="16">
        <f t="shared" si="31"/>
        <v>18.414300000000001</v>
      </c>
      <c r="L586">
        <v>1.4330000000000001</v>
      </c>
      <c r="M586" s="16">
        <f t="shared" si="34"/>
        <v>3.8444999999999996</v>
      </c>
      <c r="N586" s="16"/>
      <c r="O586" s="16" t="s">
        <v>216</v>
      </c>
      <c r="P586" s="25">
        <v>0.84028935185185183</v>
      </c>
      <c r="Q586" s="16">
        <v>242</v>
      </c>
      <c r="R586" s="16">
        <v>7</v>
      </c>
    </row>
    <row r="587" spans="1:18" x14ac:dyDescent="0.2">
      <c r="A587" s="16">
        <v>55</v>
      </c>
      <c r="B587" s="16">
        <v>19</v>
      </c>
      <c r="C587" s="16" t="s">
        <v>32</v>
      </c>
      <c r="D587" s="16" t="s">
        <v>33</v>
      </c>
      <c r="E587" s="24">
        <v>44824</v>
      </c>
      <c r="F587" s="16">
        <v>0.5</v>
      </c>
      <c r="G587" s="16">
        <v>1.25</v>
      </c>
      <c r="H587" s="16">
        <v>1895</v>
      </c>
      <c r="I587" s="16">
        <v>48</v>
      </c>
      <c r="J587">
        <v>2.9119999999999999</v>
      </c>
      <c r="K587" s="16">
        <v>2.9119999999999999</v>
      </c>
      <c r="L587">
        <v>0</v>
      </c>
      <c r="M587" s="16">
        <v>0</v>
      </c>
      <c r="N587" s="16" t="s">
        <v>46</v>
      </c>
      <c r="O587" s="16" t="s">
        <v>48</v>
      </c>
      <c r="P587" s="16" t="s">
        <v>216</v>
      </c>
      <c r="Q587" s="25">
        <v>0.8478472222222222</v>
      </c>
      <c r="R587" s="16">
        <v>242</v>
      </c>
    </row>
    <row r="588" spans="1:18" x14ac:dyDescent="0.2">
      <c r="A588" s="16">
        <v>56</v>
      </c>
      <c r="B588" s="16">
        <v>19</v>
      </c>
      <c r="C588" s="16" t="s">
        <v>32</v>
      </c>
      <c r="D588" s="16" t="s">
        <v>33</v>
      </c>
      <c r="E588" s="24">
        <v>44824</v>
      </c>
      <c r="F588" s="16">
        <v>0.5</v>
      </c>
      <c r="G588" s="16">
        <v>1.25</v>
      </c>
      <c r="H588" s="16">
        <v>1916</v>
      </c>
      <c r="I588" s="16">
        <v>111</v>
      </c>
      <c r="J588">
        <v>2.9359999999999999</v>
      </c>
      <c r="K588" s="16">
        <v>2.9359999999999999</v>
      </c>
      <c r="L588">
        <v>0</v>
      </c>
      <c r="M588" s="16">
        <v>0</v>
      </c>
      <c r="N588" s="16" t="s">
        <v>46</v>
      </c>
      <c r="O588" s="16" t="s">
        <v>48</v>
      </c>
      <c r="P588" s="16" t="s">
        <v>216</v>
      </c>
      <c r="Q588" s="25">
        <v>0.8507407407407408</v>
      </c>
      <c r="R588" s="16">
        <v>242</v>
      </c>
    </row>
    <row r="589" spans="1:18" x14ac:dyDescent="0.2">
      <c r="A589" s="16">
        <v>57</v>
      </c>
      <c r="B589" s="16">
        <v>19</v>
      </c>
      <c r="C589" s="16" t="s">
        <v>32</v>
      </c>
      <c r="D589" s="16" t="s">
        <v>33</v>
      </c>
      <c r="E589" s="24">
        <v>44824</v>
      </c>
      <c r="F589" s="16">
        <v>0.5</v>
      </c>
      <c r="G589" s="16">
        <v>1.25</v>
      </c>
      <c r="H589" s="16">
        <v>3536</v>
      </c>
      <c r="I589" s="16">
        <v>270</v>
      </c>
      <c r="J589">
        <v>4.8330000000000002</v>
      </c>
      <c r="K589" s="16">
        <v>4.8330000000000002</v>
      </c>
      <c r="L589">
        <v>0</v>
      </c>
      <c r="M589" s="16">
        <v>0</v>
      </c>
      <c r="N589" s="16" t="s">
        <v>46</v>
      </c>
      <c r="O589" s="16" t="s">
        <v>48</v>
      </c>
      <c r="P589" s="16" t="s">
        <v>216</v>
      </c>
      <c r="Q589" s="25">
        <v>0.85400462962962964</v>
      </c>
      <c r="R589" s="16">
        <v>242</v>
      </c>
    </row>
    <row r="590" spans="1:18" x14ac:dyDescent="0.2">
      <c r="A590" s="16">
        <v>58</v>
      </c>
      <c r="B590" s="16">
        <v>20</v>
      </c>
      <c r="C590" s="16" t="s">
        <v>32</v>
      </c>
      <c r="D590" s="16" t="s">
        <v>33</v>
      </c>
      <c r="E590" s="24">
        <v>44824</v>
      </c>
      <c r="F590" s="16">
        <v>0.5</v>
      </c>
      <c r="G590" s="16">
        <v>1.25</v>
      </c>
      <c r="H590" s="16">
        <v>1385</v>
      </c>
      <c r="I590" s="16">
        <v>41</v>
      </c>
      <c r="J590">
        <v>2.3149999999999999</v>
      </c>
      <c r="K590" s="16">
        <v>2.3149999999999999</v>
      </c>
      <c r="L590">
        <v>0</v>
      </c>
      <c r="M590" s="16">
        <v>0</v>
      </c>
      <c r="N590" s="16" t="s">
        <v>46</v>
      </c>
      <c r="O590" s="16" t="s">
        <v>48</v>
      </c>
      <c r="P590" s="16" t="s">
        <v>216</v>
      </c>
      <c r="Q590" s="25">
        <v>0.86163194444444446</v>
      </c>
      <c r="R590" s="16">
        <v>242</v>
      </c>
    </row>
    <row r="591" spans="1:18" x14ac:dyDescent="0.2">
      <c r="A591" s="16">
        <v>59</v>
      </c>
      <c r="B591" s="16">
        <v>20</v>
      </c>
      <c r="C591" s="16" t="s">
        <v>32</v>
      </c>
      <c r="D591" s="16" t="s">
        <v>33</v>
      </c>
      <c r="E591" s="24">
        <v>44824</v>
      </c>
      <c r="F591" s="16">
        <v>0.5</v>
      </c>
      <c r="G591" s="16">
        <v>1.25</v>
      </c>
      <c r="H591" s="16">
        <v>1298</v>
      </c>
      <c r="I591" s="16">
        <v>51</v>
      </c>
      <c r="J591">
        <v>2.2120000000000002</v>
      </c>
      <c r="K591" s="16">
        <v>2.2120000000000002</v>
      </c>
      <c r="L591">
        <v>0</v>
      </c>
      <c r="M591" s="16">
        <v>0</v>
      </c>
      <c r="N591" s="16" t="s">
        <v>46</v>
      </c>
      <c r="O591" s="16" t="s">
        <v>48</v>
      </c>
      <c r="P591" s="16" t="s">
        <v>216</v>
      </c>
      <c r="Q591" s="25">
        <v>0.86449074074074073</v>
      </c>
      <c r="R591" s="16">
        <v>242</v>
      </c>
    </row>
    <row r="592" spans="1:18" x14ac:dyDescent="0.2">
      <c r="A592" s="16">
        <v>60</v>
      </c>
      <c r="B592" s="16">
        <v>20</v>
      </c>
      <c r="C592" s="16" t="s">
        <v>32</v>
      </c>
      <c r="D592" s="16" t="s">
        <v>33</v>
      </c>
      <c r="E592" s="24">
        <v>44824</v>
      </c>
      <c r="F592" s="16">
        <v>0.5</v>
      </c>
      <c r="G592" s="16">
        <v>1.25</v>
      </c>
      <c r="H592" s="16">
        <v>1211</v>
      </c>
      <c r="I592" s="16">
        <v>33</v>
      </c>
      <c r="J592">
        <v>2.1110000000000002</v>
      </c>
      <c r="K592" s="16">
        <v>2.1110000000000002</v>
      </c>
      <c r="L592">
        <v>0</v>
      </c>
      <c r="M592" s="16">
        <v>0</v>
      </c>
      <c r="N592" s="16" t="s">
        <v>46</v>
      </c>
      <c r="O592" s="16" t="s">
        <v>48</v>
      </c>
      <c r="P592" s="16" t="s">
        <v>216</v>
      </c>
      <c r="Q592" s="25">
        <v>0.86780092592592595</v>
      </c>
      <c r="R592" s="16">
        <v>242</v>
      </c>
    </row>
    <row r="593" spans="1:18" x14ac:dyDescent="0.2">
      <c r="A593" s="16">
        <v>61</v>
      </c>
      <c r="B593" s="16">
        <v>21</v>
      </c>
      <c r="C593" s="16" t="s">
        <v>32</v>
      </c>
      <c r="D593" s="16" t="s">
        <v>33</v>
      </c>
      <c r="E593" s="24">
        <v>44824</v>
      </c>
      <c r="F593" s="16">
        <v>0.5</v>
      </c>
      <c r="G593" s="16">
        <v>1.25</v>
      </c>
      <c r="H593" s="16">
        <v>1286</v>
      </c>
      <c r="I593" s="16">
        <v>33</v>
      </c>
      <c r="J593">
        <v>2.1989999999999998</v>
      </c>
      <c r="K593" s="16">
        <v>2.1989999999999998</v>
      </c>
      <c r="L593">
        <v>0</v>
      </c>
      <c r="M593" s="16">
        <v>0</v>
      </c>
      <c r="N593" s="16" t="s">
        <v>46</v>
      </c>
      <c r="O593" s="16" t="s">
        <v>48</v>
      </c>
      <c r="P593" s="16" t="s">
        <v>216</v>
      </c>
      <c r="Q593" s="25">
        <v>0.87534722222222217</v>
      </c>
      <c r="R593" s="16">
        <v>242</v>
      </c>
    </row>
    <row r="594" spans="1:18" x14ac:dyDescent="0.2">
      <c r="A594" s="16">
        <v>62</v>
      </c>
      <c r="B594" s="16">
        <v>21</v>
      </c>
      <c r="C594" s="16" t="s">
        <v>32</v>
      </c>
      <c r="D594" s="16" t="s">
        <v>33</v>
      </c>
      <c r="E594" s="24">
        <v>44824</v>
      </c>
      <c r="F594" s="16">
        <v>0.5</v>
      </c>
      <c r="G594" s="16">
        <v>1.25</v>
      </c>
      <c r="H594" s="16">
        <v>1622</v>
      </c>
      <c r="I594" s="16">
        <v>71</v>
      </c>
      <c r="J594">
        <v>2.5920000000000001</v>
      </c>
      <c r="K594" s="16">
        <v>2.5920000000000001</v>
      </c>
      <c r="L594">
        <v>0</v>
      </c>
      <c r="M594" s="16">
        <v>0</v>
      </c>
      <c r="N594" s="16" t="s">
        <v>46</v>
      </c>
      <c r="O594" s="16" t="s">
        <v>48</v>
      </c>
      <c r="P594" s="16" t="s">
        <v>216</v>
      </c>
      <c r="Q594" s="25">
        <v>0.87822916666666673</v>
      </c>
      <c r="R594" s="16">
        <v>242</v>
      </c>
    </row>
    <row r="595" spans="1:18" x14ac:dyDescent="0.2">
      <c r="A595" s="16">
        <v>63</v>
      </c>
      <c r="B595" s="16">
        <v>21</v>
      </c>
      <c r="C595" s="16" t="s">
        <v>32</v>
      </c>
      <c r="D595" s="16" t="s">
        <v>33</v>
      </c>
      <c r="E595" s="24">
        <v>44824</v>
      </c>
      <c r="F595" s="16">
        <v>0.5</v>
      </c>
      <c r="G595" s="16">
        <v>1.25</v>
      </c>
      <c r="H595" s="16">
        <v>1222</v>
      </c>
      <c r="I595" s="16">
        <v>70</v>
      </c>
      <c r="J595">
        <v>2.1230000000000002</v>
      </c>
      <c r="K595" s="16">
        <v>2.1230000000000002</v>
      </c>
      <c r="L595">
        <v>0</v>
      </c>
      <c r="M595" s="16">
        <v>0</v>
      </c>
      <c r="N595" s="16" t="s">
        <v>46</v>
      </c>
      <c r="O595" s="16" t="s">
        <v>48</v>
      </c>
      <c r="P595" s="16" t="s">
        <v>216</v>
      </c>
      <c r="Q595" s="25">
        <v>0.88149305555555557</v>
      </c>
      <c r="R595" s="16">
        <v>242</v>
      </c>
    </row>
    <row r="596" spans="1:18" x14ac:dyDescent="0.2">
      <c r="A596" s="16">
        <v>64</v>
      </c>
      <c r="B596" s="16">
        <v>22</v>
      </c>
      <c r="C596" s="16" t="s">
        <v>223</v>
      </c>
      <c r="D596" s="16" t="s">
        <v>33</v>
      </c>
      <c r="E596" s="24">
        <v>44824</v>
      </c>
      <c r="F596" s="16">
        <v>0.5</v>
      </c>
      <c r="G596" s="16">
        <v>1.25</v>
      </c>
      <c r="H596" s="16">
        <v>8302</v>
      </c>
      <c r="I596" s="16">
        <v>1142</v>
      </c>
      <c r="J596">
        <v>10.416</v>
      </c>
      <c r="K596" s="16">
        <f>0.0009*H596-0.3525</f>
        <v>7.1193</v>
      </c>
      <c r="L596">
        <v>0</v>
      </c>
      <c r="M596" s="16">
        <f>0.0021*I596+0.1149</f>
        <v>2.5130999999999997</v>
      </c>
      <c r="N596" s="16" t="s">
        <v>48</v>
      </c>
      <c r="O596" s="16" t="s">
        <v>216</v>
      </c>
      <c r="P596" s="25">
        <v>0.88912037037037039</v>
      </c>
      <c r="Q596" s="16">
        <v>242</v>
      </c>
      <c r="R596" s="16">
        <v>7</v>
      </c>
    </row>
    <row r="597" spans="1:18" x14ac:dyDescent="0.2">
      <c r="A597" s="16">
        <v>65</v>
      </c>
      <c r="B597" s="16">
        <v>22</v>
      </c>
      <c r="C597" s="16" t="s">
        <v>223</v>
      </c>
      <c r="D597" s="16" t="s">
        <v>33</v>
      </c>
      <c r="E597" s="24">
        <v>44824</v>
      </c>
      <c r="F597" s="16">
        <v>0.5</v>
      </c>
      <c r="G597" s="16">
        <v>1.25</v>
      </c>
      <c r="H597" s="16">
        <v>16185</v>
      </c>
      <c r="I597" s="16">
        <v>2331</v>
      </c>
      <c r="J597">
        <v>19.648</v>
      </c>
      <c r="K597" s="16">
        <f t="shared" ref="K597:K613" si="35">0.0009*H597-0.3525</f>
        <v>14.214</v>
      </c>
      <c r="L597">
        <v>3.5859999999999999</v>
      </c>
      <c r="M597" s="16">
        <f t="shared" ref="M597:M613" si="36">0.0021*I597+0.1149</f>
        <v>5.01</v>
      </c>
      <c r="N597" s="16"/>
      <c r="O597" s="16" t="s">
        <v>216</v>
      </c>
      <c r="P597" s="25">
        <v>0.8925347222222223</v>
      </c>
      <c r="Q597" s="16">
        <v>242</v>
      </c>
      <c r="R597" s="16">
        <v>7</v>
      </c>
    </row>
    <row r="598" spans="1:18" x14ac:dyDescent="0.2">
      <c r="A598" s="16">
        <v>66</v>
      </c>
      <c r="B598" s="16">
        <v>22</v>
      </c>
      <c r="C598" s="16" t="s">
        <v>223</v>
      </c>
      <c r="D598" s="16" t="s">
        <v>33</v>
      </c>
      <c r="E598" s="24">
        <v>44824</v>
      </c>
      <c r="F598" s="16">
        <v>0.5</v>
      </c>
      <c r="G598" s="16">
        <v>1.25</v>
      </c>
      <c r="H598" s="16">
        <v>16055</v>
      </c>
      <c r="I598" s="16">
        <v>2214</v>
      </c>
      <c r="J598">
        <v>19.495999999999999</v>
      </c>
      <c r="K598" s="16">
        <f t="shared" si="35"/>
        <v>14.097000000000001</v>
      </c>
      <c r="L598">
        <v>3.1349999999999998</v>
      </c>
      <c r="M598" s="16">
        <f t="shared" si="36"/>
        <v>4.7643000000000004</v>
      </c>
      <c r="N598" s="16"/>
      <c r="O598" s="16" t="s">
        <v>216</v>
      </c>
      <c r="P598" s="25">
        <v>0.89631944444444445</v>
      </c>
      <c r="Q598" s="16">
        <v>242</v>
      </c>
      <c r="R598" s="16">
        <v>7</v>
      </c>
    </row>
    <row r="599" spans="1:18" x14ac:dyDescent="0.2">
      <c r="A599" s="16">
        <v>67</v>
      </c>
      <c r="B599" s="16">
        <v>23</v>
      </c>
      <c r="C599" s="16" t="s">
        <v>224</v>
      </c>
      <c r="D599" s="16" t="s">
        <v>33</v>
      </c>
      <c r="E599" s="24">
        <v>44824</v>
      </c>
      <c r="F599" s="16">
        <v>0.5</v>
      </c>
      <c r="G599" s="16">
        <v>1.25</v>
      </c>
      <c r="H599" s="16">
        <v>64848</v>
      </c>
      <c r="I599" s="16">
        <v>3025</v>
      </c>
      <c r="J599">
        <v>76.644999999999996</v>
      </c>
      <c r="K599" s="16">
        <f t="shared" si="35"/>
        <v>58.0107</v>
      </c>
      <c r="L599">
        <v>6.28</v>
      </c>
      <c r="M599" s="16">
        <f t="shared" si="36"/>
        <v>6.4673999999999996</v>
      </c>
      <c r="N599" s="16"/>
      <c r="O599" s="16" t="s">
        <v>216</v>
      </c>
      <c r="P599" s="25">
        <v>0.90508101851851863</v>
      </c>
      <c r="Q599" s="16">
        <v>242</v>
      </c>
      <c r="R599" s="16">
        <v>7</v>
      </c>
    </row>
    <row r="600" spans="1:18" x14ac:dyDescent="0.2">
      <c r="A600" s="16">
        <v>68</v>
      </c>
      <c r="B600" s="16">
        <v>23</v>
      </c>
      <c r="C600" s="16" t="s">
        <v>224</v>
      </c>
      <c r="D600" s="16" t="s">
        <v>33</v>
      </c>
      <c r="E600" s="24">
        <v>44824</v>
      </c>
      <c r="F600" s="16">
        <v>0.5</v>
      </c>
      <c r="G600" s="16">
        <v>1.25</v>
      </c>
      <c r="H600" s="16">
        <v>40451</v>
      </c>
      <c r="I600" s="16">
        <v>2270</v>
      </c>
      <c r="J600">
        <v>48.07</v>
      </c>
      <c r="K600" s="16">
        <f t="shared" si="35"/>
        <v>36.053399999999996</v>
      </c>
      <c r="L600">
        <v>3.351</v>
      </c>
      <c r="M600" s="16">
        <f t="shared" si="36"/>
        <v>4.8818999999999999</v>
      </c>
      <c r="N600" s="16"/>
      <c r="O600" s="16" t="s">
        <v>216</v>
      </c>
      <c r="P600" s="25">
        <v>0.90861111111111104</v>
      </c>
      <c r="Q600" s="16">
        <v>242</v>
      </c>
      <c r="R600" s="16">
        <v>7</v>
      </c>
    </row>
    <row r="601" spans="1:18" x14ac:dyDescent="0.2">
      <c r="A601" s="16">
        <v>69</v>
      </c>
      <c r="B601" s="16">
        <v>23</v>
      </c>
      <c r="C601" s="16" t="s">
        <v>224</v>
      </c>
      <c r="D601" s="16" t="s">
        <v>33</v>
      </c>
      <c r="E601" s="24">
        <v>44824</v>
      </c>
      <c r="F601" s="16">
        <v>0.5</v>
      </c>
      <c r="G601" s="16">
        <v>1.25</v>
      </c>
      <c r="H601" s="16">
        <v>40580</v>
      </c>
      <c r="I601" s="16">
        <v>2318</v>
      </c>
      <c r="J601">
        <v>48.220999999999997</v>
      </c>
      <c r="K601" s="16">
        <f t="shared" si="35"/>
        <v>36.169499999999999</v>
      </c>
      <c r="L601">
        <v>3.5369999999999999</v>
      </c>
      <c r="M601" s="16">
        <f t="shared" si="36"/>
        <v>4.9826999999999995</v>
      </c>
      <c r="N601" s="16"/>
      <c r="O601" s="16" t="s">
        <v>216</v>
      </c>
      <c r="P601" s="25">
        <v>0.91256944444444443</v>
      </c>
      <c r="Q601" s="16">
        <v>242</v>
      </c>
      <c r="R601" s="16">
        <v>7</v>
      </c>
    </row>
    <row r="602" spans="1:18" x14ac:dyDescent="0.2">
      <c r="A602" s="16">
        <v>70</v>
      </c>
      <c r="B602" s="16">
        <v>24</v>
      </c>
      <c r="C602" s="16" t="s">
        <v>199</v>
      </c>
      <c r="D602" s="16" t="s">
        <v>33</v>
      </c>
      <c r="E602" s="24">
        <v>44824</v>
      </c>
      <c r="F602" s="16">
        <v>0.5</v>
      </c>
      <c r="G602" s="16">
        <v>1.25</v>
      </c>
      <c r="H602" s="16">
        <v>39942</v>
      </c>
      <c r="I602" s="16">
        <v>2378</v>
      </c>
      <c r="J602">
        <v>47.473999999999997</v>
      </c>
      <c r="K602" s="16">
        <f t="shared" si="35"/>
        <v>35.595300000000002</v>
      </c>
      <c r="L602">
        <v>3.77</v>
      </c>
      <c r="M602" s="16">
        <f t="shared" si="36"/>
        <v>5.1086999999999989</v>
      </c>
      <c r="N602" s="16"/>
      <c r="O602" s="16" t="s">
        <v>216</v>
      </c>
      <c r="P602" s="25">
        <v>0.92121527777777779</v>
      </c>
      <c r="Q602" s="16">
        <v>242</v>
      </c>
      <c r="R602" s="16">
        <v>7</v>
      </c>
    </row>
    <row r="603" spans="1:18" x14ac:dyDescent="0.2">
      <c r="A603" s="16">
        <v>71</v>
      </c>
      <c r="B603" s="16">
        <v>24</v>
      </c>
      <c r="C603" s="16" t="s">
        <v>199</v>
      </c>
      <c r="D603" s="16" t="s">
        <v>33</v>
      </c>
      <c r="E603" s="24">
        <v>44824</v>
      </c>
      <c r="F603" s="16">
        <v>0.5</v>
      </c>
      <c r="G603" s="16">
        <v>1.25</v>
      </c>
      <c r="H603" s="16">
        <v>39881</v>
      </c>
      <c r="I603" s="16">
        <v>2133</v>
      </c>
      <c r="J603">
        <v>47.402000000000001</v>
      </c>
      <c r="K603" s="16">
        <f t="shared" si="35"/>
        <v>35.540399999999998</v>
      </c>
      <c r="L603">
        <v>2.8210000000000002</v>
      </c>
      <c r="M603" s="16">
        <f t="shared" si="36"/>
        <v>4.594199999999999</v>
      </c>
      <c r="N603" s="16"/>
      <c r="O603" s="16" t="s">
        <v>216</v>
      </c>
      <c r="P603" s="25">
        <v>0.9249074074074074</v>
      </c>
      <c r="Q603" s="16">
        <v>242</v>
      </c>
      <c r="R603" s="16">
        <v>7</v>
      </c>
    </row>
    <row r="604" spans="1:18" x14ac:dyDescent="0.2">
      <c r="A604" s="16">
        <v>72</v>
      </c>
      <c r="B604" s="16">
        <v>24</v>
      </c>
      <c r="C604" s="16" t="s">
        <v>199</v>
      </c>
      <c r="D604" s="16" t="s">
        <v>33</v>
      </c>
      <c r="E604" s="24">
        <v>44824</v>
      </c>
      <c r="F604" s="16">
        <v>0.5</v>
      </c>
      <c r="G604" s="16">
        <v>1.25</v>
      </c>
      <c r="H604" s="16">
        <v>41532</v>
      </c>
      <c r="I604" s="16">
        <v>2304</v>
      </c>
      <c r="J604">
        <v>49.335999999999999</v>
      </c>
      <c r="K604" s="16">
        <f t="shared" si="35"/>
        <v>37.026299999999999</v>
      </c>
      <c r="L604">
        <v>3.484</v>
      </c>
      <c r="M604" s="16">
        <f t="shared" si="36"/>
        <v>4.9533000000000005</v>
      </c>
      <c r="N604" s="16"/>
      <c r="O604" s="16" t="s">
        <v>216</v>
      </c>
      <c r="P604" s="25">
        <v>0.92898148148148152</v>
      </c>
      <c r="Q604" s="16">
        <v>242</v>
      </c>
      <c r="R604" s="16">
        <v>7</v>
      </c>
    </row>
    <row r="605" spans="1:18" x14ac:dyDescent="0.2">
      <c r="A605" s="16">
        <v>73</v>
      </c>
      <c r="B605" s="16">
        <v>25</v>
      </c>
      <c r="C605" s="16" t="s">
        <v>201</v>
      </c>
      <c r="D605" s="16" t="s">
        <v>33</v>
      </c>
      <c r="E605" s="24">
        <v>44824</v>
      </c>
      <c r="F605" s="16">
        <v>0.5</v>
      </c>
      <c r="G605" s="16">
        <v>1.25</v>
      </c>
      <c r="H605" s="16">
        <v>684</v>
      </c>
      <c r="I605" s="16">
        <v>26</v>
      </c>
      <c r="J605">
        <v>1.4930000000000001</v>
      </c>
      <c r="K605" s="16">
        <f t="shared" si="35"/>
        <v>0.26310000000000006</v>
      </c>
      <c r="L605">
        <v>0</v>
      </c>
      <c r="M605" s="16">
        <f t="shared" si="36"/>
        <v>0.16949999999999998</v>
      </c>
      <c r="N605" s="16" t="s">
        <v>46</v>
      </c>
      <c r="O605" s="16" t="s">
        <v>48</v>
      </c>
      <c r="P605" s="16" t="s">
        <v>216</v>
      </c>
      <c r="Q605" s="25">
        <v>0.93653935185185189</v>
      </c>
      <c r="R605" s="16">
        <v>242</v>
      </c>
    </row>
    <row r="606" spans="1:18" x14ac:dyDescent="0.2">
      <c r="A606" s="16">
        <v>74</v>
      </c>
      <c r="B606" s="16">
        <v>25</v>
      </c>
      <c r="C606" s="16" t="s">
        <v>201</v>
      </c>
      <c r="D606" s="16" t="s">
        <v>33</v>
      </c>
      <c r="E606" s="24">
        <v>44824</v>
      </c>
      <c r="F606" s="16">
        <v>0.5</v>
      </c>
      <c r="G606" s="16">
        <v>1.25</v>
      </c>
      <c r="H606" s="16">
        <v>372</v>
      </c>
      <c r="I606" s="16">
        <v>36</v>
      </c>
      <c r="J606">
        <v>1.127</v>
      </c>
      <c r="K606" s="16">
        <f t="shared" si="35"/>
        <v>-1.7699999999999994E-2</v>
      </c>
      <c r="L606">
        <v>0</v>
      </c>
      <c r="M606" s="16">
        <f t="shared" si="36"/>
        <v>0.1905</v>
      </c>
      <c r="N606" s="16" t="s">
        <v>46</v>
      </c>
      <c r="O606" s="16" t="s">
        <v>48</v>
      </c>
      <c r="P606" s="16" t="s">
        <v>216</v>
      </c>
      <c r="Q606" s="25">
        <v>0.93943287037037038</v>
      </c>
      <c r="R606" s="16">
        <v>242</v>
      </c>
    </row>
    <row r="607" spans="1:18" x14ac:dyDescent="0.2">
      <c r="A607" s="16">
        <v>75</v>
      </c>
      <c r="B607" s="16">
        <v>25</v>
      </c>
      <c r="C607" s="16" t="s">
        <v>201</v>
      </c>
      <c r="D607" s="16" t="s">
        <v>33</v>
      </c>
      <c r="E607" s="24">
        <v>44824</v>
      </c>
      <c r="F607" s="16">
        <v>0.5</v>
      </c>
      <c r="G607" s="16">
        <v>1.25</v>
      </c>
      <c r="H607" s="16">
        <v>43318</v>
      </c>
      <c r="I607" s="16">
        <v>2117</v>
      </c>
      <c r="J607">
        <v>51.427999999999997</v>
      </c>
      <c r="K607" s="16">
        <f>0.0009*H607-0.3525</f>
        <v>38.633699999999997</v>
      </c>
      <c r="L607">
        <v>2.7559999999999998</v>
      </c>
      <c r="M607" s="16">
        <f t="shared" si="36"/>
        <v>4.5605999999999991</v>
      </c>
      <c r="N607" s="16"/>
      <c r="O607" s="16" t="s">
        <v>216</v>
      </c>
      <c r="P607" s="25">
        <v>0.94339120370370377</v>
      </c>
      <c r="Q607" s="16">
        <v>242</v>
      </c>
      <c r="R607" s="16">
        <v>7</v>
      </c>
    </row>
    <row r="608" spans="1:18" x14ac:dyDescent="0.2">
      <c r="A608" s="16">
        <v>76</v>
      </c>
      <c r="B608" s="16">
        <v>26</v>
      </c>
      <c r="C608" s="16" t="s">
        <v>202</v>
      </c>
      <c r="D608" s="16" t="s">
        <v>33</v>
      </c>
      <c r="E608" s="24">
        <v>44824</v>
      </c>
      <c r="F608" s="16">
        <v>0.5</v>
      </c>
      <c r="G608" s="16">
        <v>1.25</v>
      </c>
      <c r="H608" s="16">
        <v>533</v>
      </c>
      <c r="I608" s="16">
        <v>14</v>
      </c>
      <c r="J608">
        <v>1.3169999999999999</v>
      </c>
      <c r="K608" s="16">
        <f t="shared" si="35"/>
        <v>0.12719999999999998</v>
      </c>
      <c r="L608">
        <v>0</v>
      </c>
      <c r="M608" s="16">
        <f>0.0021*I608+0.1149</f>
        <v>0.14430000000000001</v>
      </c>
      <c r="N608" s="16" t="s">
        <v>46</v>
      </c>
      <c r="O608" s="16" t="s">
        <v>48</v>
      </c>
      <c r="P608" s="16" t="s">
        <v>216</v>
      </c>
      <c r="Q608" s="25">
        <v>0.95114583333333336</v>
      </c>
      <c r="R608" s="16">
        <v>242</v>
      </c>
    </row>
    <row r="609" spans="1:18" x14ac:dyDescent="0.2">
      <c r="A609" s="16">
        <v>77</v>
      </c>
      <c r="B609" s="16">
        <v>26</v>
      </c>
      <c r="C609" s="16" t="s">
        <v>202</v>
      </c>
      <c r="D609" s="16" t="s">
        <v>33</v>
      </c>
      <c r="E609" s="24">
        <v>44824</v>
      </c>
      <c r="F609" s="16">
        <v>0.5</v>
      </c>
      <c r="G609" s="16">
        <v>1.25</v>
      </c>
      <c r="H609" s="16">
        <v>304</v>
      </c>
      <c r="I609" s="16">
        <v>33</v>
      </c>
      <c r="J609">
        <v>1.048</v>
      </c>
      <c r="K609" s="16">
        <f t="shared" si="35"/>
        <v>-7.889999999999997E-2</v>
      </c>
      <c r="L609">
        <v>0</v>
      </c>
      <c r="M609" s="16">
        <f t="shared" si="36"/>
        <v>0.1842</v>
      </c>
      <c r="N609" s="16" t="s">
        <v>46</v>
      </c>
      <c r="O609" s="16" t="s">
        <v>48</v>
      </c>
      <c r="P609" s="16" t="s">
        <v>216</v>
      </c>
      <c r="Q609" s="25">
        <v>0.95402777777777781</v>
      </c>
      <c r="R609" s="16">
        <v>242</v>
      </c>
    </row>
    <row r="610" spans="1:18" x14ac:dyDescent="0.2">
      <c r="A610" s="16">
        <v>78</v>
      </c>
      <c r="B610" s="16">
        <v>26</v>
      </c>
      <c r="C610" s="16" t="s">
        <v>202</v>
      </c>
      <c r="D610" s="16" t="s">
        <v>33</v>
      </c>
      <c r="E610" s="24">
        <v>44824</v>
      </c>
      <c r="F610" s="16">
        <v>0.5</v>
      </c>
      <c r="G610" s="16">
        <v>1.25</v>
      </c>
      <c r="H610" s="16">
        <v>20110</v>
      </c>
      <c r="I610" s="16">
        <v>828</v>
      </c>
      <c r="J610">
        <v>24.245999999999999</v>
      </c>
      <c r="K610" s="16">
        <f t="shared" si="35"/>
        <v>17.746500000000001</v>
      </c>
      <c r="L610">
        <v>0</v>
      </c>
      <c r="M610" s="16">
        <f t="shared" si="36"/>
        <v>1.8536999999999999</v>
      </c>
      <c r="N610" s="16" t="s">
        <v>48</v>
      </c>
      <c r="O610" s="16" t="s">
        <v>216</v>
      </c>
      <c r="P610" s="25">
        <v>0.95746527777777779</v>
      </c>
      <c r="Q610" s="16">
        <v>242</v>
      </c>
      <c r="R610" s="16">
        <v>7</v>
      </c>
    </row>
    <row r="611" spans="1:18" x14ac:dyDescent="0.2">
      <c r="A611" s="16">
        <v>79</v>
      </c>
      <c r="B611" s="16">
        <v>27</v>
      </c>
      <c r="C611" s="16" t="s">
        <v>203</v>
      </c>
      <c r="D611" s="16" t="s">
        <v>33</v>
      </c>
      <c r="E611" s="24">
        <v>44824</v>
      </c>
      <c r="F611" s="16">
        <v>0.5</v>
      </c>
      <c r="G611" s="16">
        <v>1.25</v>
      </c>
      <c r="H611" s="16">
        <v>474</v>
      </c>
      <c r="I611" s="16">
        <v>26</v>
      </c>
      <c r="J611">
        <v>1.2470000000000001</v>
      </c>
      <c r="K611" s="16">
        <f t="shared" si="35"/>
        <v>7.4099999999999999E-2</v>
      </c>
      <c r="L611">
        <v>0</v>
      </c>
      <c r="M611" s="16">
        <f t="shared" si="36"/>
        <v>0.16949999999999998</v>
      </c>
      <c r="N611" s="16" t="s">
        <v>46</v>
      </c>
      <c r="O611" s="16" t="s">
        <v>48</v>
      </c>
      <c r="P611" s="16" t="s">
        <v>216</v>
      </c>
      <c r="Q611" s="25">
        <v>0.9650347222222222</v>
      </c>
      <c r="R611" s="16">
        <v>242</v>
      </c>
    </row>
    <row r="612" spans="1:18" x14ac:dyDescent="0.2">
      <c r="A612" s="16">
        <v>80</v>
      </c>
      <c r="B612" s="16">
        <v>27</v>
      </c>
      <c r="C612" s="16" t="s">
        <v>203</v>
      </c>
      <c r="D612" s="16" t="s">
        <v>33</v>
      </c>
      <c r="E612" s="24">
        <v>44824</v>
      </c>
      <c r="F612" s="16">
        <v>0.5</v>
      </c>
      <c r="G612" s="16">
        <v>1.25</v>
      </c>
      <c r="H612" s="16">
        <v>230</v>
      </c>
      <c r="I612" s="16">
        <v>32</v>
      </c>
      <c r="J612">
        <v>0</v>
      </c>
      <c r="K612" s="16">
        <f t="shared" si="35"/>
        <v>-0.14549999999999999</v>
      </c>
      <c r="L612">
        <v>0</v>
      </c>
      <c r="M612" s="16">
        <f t="shared" si="36"/>
        <v>0.18209999999999998</v>
      </c>
      <c r="N612" s="16" t="s">
        <v>48</v>
      </c>
      <c r="O612" s="16" t="s">
        <v>216</v>
      </c>
      <c r="P612" s="25">
        <v>0.96789351851851846</v>
      </c>
      <c r="Q612" s="16">
        <v>242</v>
      </c>
      <c r="R612" s="16">
        <v>7</v>
      </c>
    </row>
    <row r="613" spans="1:18" x14ac:dyDescent="0.2">
      <c r="A613" s="16">
        <v>81</v>
      </c>
      <c r="B613" s="16">
        <v>27</v>
      </c>
      <c r="C613" s="16" t="s">
        <v>203</v>
      </c>
      <c r="D613" s="16" t="s">
        <v>33</v>
      </c>
      <c r="E613" s="24">
        <v>44824</v>
      </c>
      <c r="F613" s="16">
        <v>0.5</v>
      </c>
      <c r="G613" s="16">
        <v>1.25</v>
      </c>
      <c r="H613" s="16">
        <v>8712</v>
      </c>
      <c r="I613" s="16">
        <v>442</v>
      </c>
      <c r="J613">
        <v>10.896000000000001</v>
      </c>
      <c r="K613" s="16">
        <f t="shared" si="35"/>
        <v>7.4882999999999997</v>
      </c>
      <c r="L613">
        <v>0</v>
      </c>
      <c r="M613" s="16">
        <f t="shared" si="36"/>
        <v>1.0430999999999999</v>
      </c>
      <c r="N613" s="16" t="s">
        <v>48</v>
      </c>
      <c r="O613" s="16" t="s">
        <v>216</v>
      </c>
      <c r="P613" s="25">
        <v>0.97119212962962964</v>
      </c>
      <c r="Q613" s="16">
        <v>242</v>
      </c>
      <c r="R613" s="16">
        <v>7</v>
      </c>
    </row>
    <row r="614" spans="1:18" x14ac:dyDescent="0.2">
      <c r="A614" s="16">
        <v>82</v>
      </c>
      <c r="B614" s="16">
        <v>28</v>
      </c>
      <c r="C614" s="16" t="s">
        <v>43</v>
      </c>
      <c r="D614" s="16" t="s">
        <v>33</v>
      </c>
      <c r="E614" s="24">
        <v>44824</v>
      </c>
      <c r="F614" s="16">
        <v>0.5</v>
      </c>
      <c r="G614" s="16">
        <v>1.25</v>
      </c>
      <c r="H614" s="16">
        <v>415</v>
      </c>
      <c r="I614" s="16">
        <v>0</v>
      </c>
      <c r="J614">
        <v>1.1779999999999999</v>
      </c>
      <c r="K614" s="16">
        <v>1.1779999999999999</v>
      </c>
      <c r="L614">
        <v>0</v>
      </c>
      <c r="M614" s="16">
        <v>0</v>
      </c>
      <c r="N614" s="16" t="s">
        <v>46</v>
      </c>
      <c r="O614" s="16" t="s">
        <v>216</v>
      </c>
      <c r="P614" s="25">
        <v>0.97873842592592597</v>
      </c>
      <c r="Q614" s="16">
        <v>242</v>
      </c>
      <c r="R614" s="16">
        <v>7</v>
      </c>
    </row>
    <row r="615" spans="1:18" x14ac:dyDescent="0.2">
      <c r="A615" s="16">
        <v>83</v>
      </c>
      <c r="B615" s="16">
        <v>28</v>
      </c>
      <c r="C615" s="16" t="s">
        <v>43</v>
      </c>
      <c r="D615" s="16" t="s">
        <v>33</v>
      </c>
      <c r="E615" s="24">
        <v>44824</v>
      </c>
      <c r="F615" s="16">
        <v>0.5</v>
      </c>
      <c r="G615" s="16">
        <v>1.25</v>
      </c>
      <c r="H615" s="16">
        <v>301</v>
      </c>
      <c r="I615" s="16">
        <v>33</v>
      </c>
      <c r="J615">
        <v>1.044</v>
      </c>
      <c r="K615" s="16">
        <v>1.044</v>
      </c>
      <c r="L615">
        <v>0</v>
      </c>
      <c r="M615" s="16">
        <v>0</v>
      </c>
      <c r="N615" s="16" t="s">
        <v>46</v>
      </c>
      <c r="O615" s="16" t="s">
        <v>48</v>
      </c>
      <c r="P615" s="16" t="s">
        <v>216</v>
      </c>
      <c r="Q615" s="25">
        <v>0.98163194444444446</v>
      </c>
      <c r="R615" s="16">
        <v>242</v>
      </c>
    </row>
    <row r="616" spans="1:18" x14ac:dyDescent="0.2">
      <c r="A616" s="16">
        <v>84</v>
      </c>
      <c r="B616" s="16">
        <v>28</v>
      </c>
      <c r="C616" s="16" t="s">
        <v>43</v>
      </c>
      <c r="D616" s="16" t="s">
        <v>33</v>
      </c>
      <c r="E616" s="24">
        <v>44824</v>
      </c>
      <c r="F616" s="16">
        <v>0.5</v>
      </c>
      <c r="G616" s="16">
        <v>1.25</v>
      </c>
      <c r="H616" s="16">
        <v>7124</v>
      </c>
      <c r="I616" s="16">
        <v>379</v>
      </c>
      <c r="J616">
        <v>9.0359999999999996</v>
      </c>
      <c r="K616" s="16">
        <v>9.0359999999999996</v>
      </c>
      <c r="L616">
        <v>0</v>
      </c>
      <c r="M616" s="16">
        <v>0</v>
      </c>
      <c r="N616" s="16" t="s">
        <v>48</v>
      </c>
      <c r="O616" s="16" t="s">
        <v>216</v>
      </c>
      <c r="P616" s="25">
        <v>0.98491898148148149</v>
      </c>
      <c r="Q616" s="16">
        <v>242</v>
      </c>
      <c r="R616" s="16">
        <v>7</v>
      </c>
    </row>
    <row r="617" spans="1:18" x14ac:dyDescent="0.2">
      <c r="A617" s="16">
        <v>85</v>
      </c>
      <c r="B617" s="16">
        <v>29</v>
      </c>
      <c r="C617" s="16" t="s">
        <v>32</v>
      </c>
      <c r="D617" s="16" t="s">
        <v>33</v>
      </c>
      <c r="E617" s="24">
        <v>44824</v>
      </c>
      <c r="F617" s="16">
        <v>0.5</v>
      </c>
      <c r="G617" s="16">
        <v>1.25</v>
      </c>
      <c r="H617" s="16">
        <v>418</v>
      </c>
      <c r="I617" s="16">
        <v>11</v>
      </c>
      <c r="J617">
        <v>1.1819999999999999</v>
      </c>
      <c r="K617" s="16">
        <v>1.1819999999999999</v>
      </c>
      <c r="L617">
        <v>0</v>
      </c>
      <c r="M617" s="16">
        <v>0</v>
      </c>
      <c r="N617" s="16" t="s">
        <v>46</v>
      </c>
      <c r="O617" s="16" t="s">
        <v>48</v>
      </c>
      <c r="P617" s="16" t="s">
        <v>216</v>
      </c>
      <c r="Q617" s="25">
        <v>0.99251157407407409</v>
      </c>
      <c r="R617" s="16">
        <v>242</v>
      </c>
    </row>
    <row r="618" spans="1:18" x14ac:dyDescent="0.2">
      <c r="A618" s="16">
        <v>86</v>
      </c>
      <c r="B618" s="16">
        <v>29</v>
      </c>
      <c r="C618" s="16" t="s">
        <v>32</v>
      </c>
      <c r="D618" s="16" t="s">
        <v>33</v>
      </c>
      <c r="E618" s="24">
        <v>44824</v>
      </c>
      <c r="F618" s="16">
        <v>0.5</v>
      </c>
      <c r="G618" s="16">
        <v>1.25</v>
      </c>
      <c r="H618" s="16">
        <v>261</v>
      </c>
      <c r="I618" s="16">
        <v>35</v>
      </c>
      <c r="J618">
        <v>0.998</v>
      </c>
      <c r="K618" s="16">
        <v>0.998</v>
      </c>
      <c r="L618">
        <v>0</v>
      </c>
      <c r="M618" s="16">
        <v>0</v>
      </c>
      <c r="N618" s="16" t="s">
        <v>46</v>
      </c>
      <c r="O618" s="16" t="s">
        <v>48</v>
      </c>
      <c r="P618" s="16" t="s">
        <v>216</v>
      </c>
      <c r="Q618" s="25">
        <v>0.99537037037037035</v>
      </c>
      <c r="R618" s="16">
        <v>242</v>
      </c>
    </row>
    <row r="619" spans="1:18" x14ac:dyDescent="0.2">
      <c r="A619" s="16">
        <v>87</v>
      </c>
      <c r="B619" s="16">
        <v>29</v>
      </c>
      <c r="C619" s="16" t="s">
        <v>32</v>
      </c>
      <c r="D619" s="16" t="s">
        <v>33</v>
      </c>
      <c r="E619" s="24">
        <v>44824</v>
      </c>
      <c r="F619" s="16">
        <v>0.5</v>
      </c>
      <c r="G619" s="16">
        <v>1.25</v>
      </c>
      <c r="H619" s="16">
        <v>4041</v>
      </c>
      <c r="I619" s="16">
        <v>236</v>
      </c>
      <c r="J619">
        <v>5.4249999999999998</v>
      </c>
      <c r="K619" s="16">
        <v>5.4249999999999998</v>
      </c>
      <c r="L619">
        <v>0</v>
      </c>
      <c r="M619" s="16">
        <v>0</v>
      </c>
      <c r="N619" s="16" t="s">
        <v>46</v>
      </c>
      <c r="O619" s="16" t="s">
        <v>48</v>
      </c>
      <c r="P619" s="16" t="s">
        <v>216</v>
      </c>
      <c r="Q619" s="25">
        <v>0.99868055555555557</v>
      </c>
      <c r="R619" s="16">
        <v>242</v>
      </c>
    </row>
    <row r="620" spans="1:18" x14ac:dyDescent="0.2">
      <c r="A620" s="16">
        <v>88</v>
      </c>
      <c r="B620" s="16">
        <v>30</v>
      </c>
      <c r="C620" s="16" t="s">
        <v>32</v>
      </c>
      <c r="D620" s="16" t="s">
        <v>33</v>
      </c>
      <c r="E620" s="24">
        <v>44824</v>
      </c>
      <c r="F620" s="16">
        <v>0.5</v>
      </c>
      <c r="G620" s="16">
        <v>1.25</v>
      </c>
      <c r="H620" s="16">
        <v>439</v>
      </c>
      <c r="I620" s="16">
        <v>9</v>
      </c>
      <c r="J620">
        <v>1.206</v>
      </c>
      <c r="K620" s="16">
        <v>1.206</v>
      </c>
      <c r="L620">
        <v>0</v>
      </c>
      <c r="M620" s="16">
        <v>0</v>
      </c>
      <c r="N620" s="16" t="s">
        <v>46</v>
      </c>
      <c r="O620" s="16" t="s">
        <v>48</v>
      </c>
      <c r="P620" s="16" t="s">
        <v>200</v>
      </c>
      <c r="Q620" s="25">
        <v>6.2268518518518515E-3</v>
      </c>
      <c r="R620" s="16">
        <v>242</v>
      </c>
    </row>
    <row r="621" spans="1:18" x14ac:dyDescent="0.2">
      <c r="A621" s="16">
        <v>89</v>
      </c>
      <c r="B621" s="16">
        <v>30</v>
      </c>
      <c r="C621" s="16" t="s">
        <v>32</v>
      </c>
      <c r="D621" s="16" t="s">
        <v>33</v>
      </c>
      <c r="E621" s="24">
        <v>44824</v>
      </c>
      <c r="F621" s="16">
        <v>0.5</v>
      </c>
      <c r="G621" s="16">
        <v>1.25</v>
      </c>
      <c r="H621" s="16">
        <v>268</v>
      </c>
      <c r="I621" s="16">
        <v>26</v>
      </c>
      <c r="J621">
        <v>1.006</v>
      </c>
      <c r="K621" s="16">
        <v>1.006</v>
      </c>
      <c r="L621">
        <v>0</v>
      </c>
      <c r="M621" s="16">
        <v>0</v>
      </c>
      <c r="N621" s="16" t="s">
        <v>46</v>
      </c>
      <c r="O621" s="16" t="s">
        <v>48</v>
      </c>
      <c r="P621" s="16" t="s">
        <v>200</v>
      </c>
      <c r="Q621" s="25">
        <v>9.1435185185185178E-3</v>
      </c>
      <c r="R621" s="16">
        <v>242</v>
      </c>
    </row>
    <row r="622" spans="1:18" x14ac:dyDescent="0.2">
      <c r="A622" s="16">
        <v>90</v>
      </c>
      <c r="B622" s="16">
        <v>30</v>
      </c>
      <c r="C622" s="16" t="s">
        <v>32</v>
      </c>
      <c r="D622" s="16" t="s">
        <v>33</v>
      </c>
      <c r="E622" s="24">
        <v>44824</v>
      </c>
      <c r="F622" s="16">
        <v>0.5</v>
      </c>
      <c r="G622" s="16">
        <v>1.25</v>
      </c>
      <c r="H622" s="16">
        <v>155</v>
      </c>
      <c r="I622" s="16">
        <v>36</v>
      </c>
      <c r="J622">
        <v>0</v>
      </c>
      <c r="K622" s="16">
        <v>0</v>
      </c>
      <c r="L622">
        <v>0</v>
      </c>
      <c r="M622" s="16">
        <v>0</v>
      </c>
      <c r="N622" s="16" t="s">
        <v>48</v>
      </c>
      <c r="O622" s="16" t="s">
        <v>200</v>
      </c>
      <c r="P622" s="25">
        <v>1.2407407407407409E-2</v>
      </c>
      <c r="Q622" s="16">
        <v>242</v>
      </c>
      <c r="R622" s="16">
        <v>7</v>
      </c>
    </row>
    <row r="623" spans="1:18" x14ac:dyDescent="0.2">
      <c r="A623" s="16">
        <v>91</v>
      </c>
      <c r="B623" s="16">
        <v>31</v>
      </c>
      <c r="C623" s="16" t="s">
        <v>32</v>
      </c>
      <c r="D623" s="16" t="s">
        <v>33</v>
      </c>
      <c r="E623" s="24">
        <v>44824</v>
      </c>
      <c r="F623" s="16">
        <v>0.5</v>
      </c>
      <c r="G623" s="16">
        <v>1.25</v>
      </c>
      <c r="H623" s="16">
        <v>657</v>
      </c>
      <c r="I623" s="16">
        <v>25</v>
      </c>
      <c r="J623">
        <v>1.462</v>
      </c>
      <c r="K623" s="16">
        <v>1.462</v>
      </c>
      <c r="L623">
        <v>0</v>
      </c>
      <c r="M623" s="16">
        <v>0</v>
      </c>
      <c r="N623" s="16" t="s">
        <v>46</v>
      </c>
      <c r="O623" s="16" t="s">
        <v>48</v>
      </c>
      <c r="P623" s="16" t="s">
        <v>200</v>
      </c>
      <c r="Q623" s="25">
        <v>2.0011574074074074E-2</v>
      </c>
      <c r="R623" s="16">
        <v>242</v>
      </c>
    </row>
    <row r="624" spans="1:18" x14ac:dyDescent="0.2">
      <c r="A624" s="16">
        <v>92</v>
      </c>
      <c r="B624" s="16">
        <v>31</v>
      </c>
      <c r="C624" s="16" t="s">
        <v>32</v>
      </c>
      <c r="D624" s="16" t="s">
        <v>33</v>
      </c>
      <c r="E624" s="24">
        <v>44824</v>
      </c>
      <c r="F624" s="16">
        <v>0.5</v>
      </c>
      <c r="G624" s="16">
        <v>1.25</v>
      </c>
      <c r="H624" s="16">
        <v>371</v>
      </c>
      <c r="I624" s="16">
        <v>34</v>
      </c>
      <c r="J624">
        <v>1.127</v>
      </c>
      <c r="K624" s="16">
        <v>1.127</v>
      </c>
      <c r="L624">
        <v>0</v>
      </c>
      <c r="M624" s="16">
        <v>0</v>
      </c>
      <c r="N624" s="16" t="s">
        <v>46</v>
      </c>
      <c r="O624" s="16" t="s">
        <v>48</v>
      </c>
      <c r="P624" s="16" t="s">
        <v>200</v>
      </c>
      <c r="Q624" s="25">
        <v>2.2870370370370371E-2</v>
      </c>
      <c r="R624" s="16">
        <v>242</v>
      </c>
    </row>
    <row r="625" spans="1:18" x14ac:dyDescent="0.2">
      <c r="A625" s="16">
        <v>93</v>
      </c>
      <c r="B625" s="16">
        <v>31</v>
      </c>
      <c r="C625" s="16" t="s">
        <v>32</v>
      </c>
      <c r="D625" s="16" t="s">
        <v>33</v>
      </c>
      <c r="E625" s="24">
        <v>44824</v>
      </c>
      <c r="F625" s="16">
        <v>0.5</v>
      </c>
      <c r="G625" s="16">
        <v>1.25</v>
      </c>
      <c r="H625" s="16">
        <v>222</v>
      </c>
      <c r="I625" s="16">
        <v>45</v>
      </c>
      <c r="J625">
        <v>0</v>
      </c>
      <c r="K625" s="16">
        <v>0</v>
      </c>
      <c r="L625">
        <v>0</v>
      </c>
      <c r="M625" s="16">
        <v>0</v>
      </c>
      <c r="N625" s="16" t="s">
        <v>48</v>
      </c>
      <c r="O625" s="16" t="s">
        <v>200</v>
      </c>
      <c r="P625" s="25">
        <v>2.614583333333333E-2</v>
      </c>
      <c r="Q625" s="16">
        <v>242</v>
      </c>
      <c r="R625" s="16">
        <v>7</v>
      </c>
    </row>
    <row r="626" spans="1:18" x14ac:dyDescent="0.2">
      <c r="A626" s="16">
        <v>94</v>
      </c>
      <c r="B626" s="16">
        <v>32</v>
      </c>
      <c r="C626" s="16" t="s">
        <v>204</v>
      </c>
      <c r="D626" s="16" t="s">
        <v>33</v>
      </c>
      <c r="E626" s="24">
        <v>44824</v>
      </c>
      <c r="F626" s="16">
        <v>0.5</v>
      </c>
      <c r="G626" s="16">
        <v>1.25</v>
      </c>
      <c r="H626" s="16">
        <v>603</v>
      </c>
      <c r="I626" s="16">
        <v>27</v>
      </c>
      <c r="J626">
        <v>1.3979999999999999</v>
      </c>
      <c r="K626" s="16">
        <f>0.0009*H626-0.3525</f>
        <v>0.19019999999999998</v>
      </c>
      <c r="L626">
        <v>0</v>
      </c>
      <c r="M626" s="16">
        <f>0.0021*I626+0.1149</f>
        <v>0.1716</v>
      </c>
      <c r="N626" s="16" t="s">
        <v>46</v>
      </c>
      <c r="O626" s="16" t="s">
        <v>48</v>
      </c>
      <c r="P626" s="16" t="s">
        <v>200</v>
      </c>
      <c r="Q626" s="25">
        <v>3.3703703703703701E-2</v>
      </c>
      <c r="R626" s="16">
        <v>242</v>
      </c>
    </row>
    <row r="627" spans="1:18" x14ac:dyDescent="0.2">
      <c r="A627" s="16">
        <v>95</v>
      </c>
      <c r="B627" s="16">
        <v>32</v>
      </c>
      <c r="C627" s="16" t="s">
        <v>204</v>
      </c>
      <c r="D627" s="16" t="s">
        <v>33</v>
      </c>
      <c r="E627" s="24">
        <v>44824</v>
      </c>
      <c r="F627" s="16">
        <v>0.5</v>
      </c>
      <c r="G627" s="16">
        <v>1.25</v>
      </c>
      <c r="H627" s="16">
        <v>318</v>
      </c>
      <c r="I627" s="16">
        <v>33</v>
      </c>
      <c r="J627">
        <v>1.0649999999999999</v>
      </c>
      <c r="K627" s="16">
        <f t="shared" ref="K627:K643" si="37">0.0009*H627-0.3525</f>
        <v>-6.629999999999997E-2</v>
      </c>
      <c r="L627">
        <v>0</v>
      </c>
      <c r="M627" s="16">
        <f t="shared" ref="M627:M643" si="38">0.0021*I627+0.1149</f>
        <v>0.1842</v>
      </c>
      <c r="N627" s="16" t="s">
        <v>46</v>
      </c>
      <c r="O627" s="16" t="s">
        <v>48</v>
      </c>
      <c r="P627" s="16" t="s">
        <v>200</v>
      </c>
      <c r="Q627" s="25">
        <v>3.6597222222222225E-2</v>
      </c>
      <c r="R627" s="16">
        <v>242</v>
      </c>
    </row>
    <row r="628" spans="1:18" x14ac:dyDescent="0.2">
      <c r="A628" s="16">
        <v>96</v>
      </c>
      <c r="B628" s="16">
        <v>32</v>
      </c>
      <c r="C628" s="16" t="s">
        <v>204</v>
      </c>
      <c r="D628" s="16" t="s">
        <v>33</v>
      </c>
      <c r="E628" s="24">
        <v>44824</v>
      </c>
      <c r="F628" s="16">
        <v>0.5</v>
      </c>
      <c r="G628" s="16">
        <v>1.25</v>
      </c>
      <c r="H628" s="16">
        <v>134</v>
      </c>
      <c r="I628" s="16">
        <v>37</v>
      </c>
      <c r="J628">
        <v>0</v>
      </c>
      <c r="K628" s="16">
        <f t="shared" si="37"/>
        <v>-0.2319</v>
      </c>
      <c r="L628">
        <v>0</v>
      </c>
      <c r="M628" s="16">
        <f t="shared" si="38"/>
        <v>0.19259999999999999</v>
      </c>
      <c r="N628" s="16" t="s">
        <v>48</v>
      </c>
      <c r="O628" s="16" t="s">
        <v>200</v>
      </c>
      <c r="P628" s="25">
        <v>3.9861111111111111E-2</v>
      </c>
      <c r="Q628" s="16">
        <v>242</v>
      </c>
      <c r="R628" s="16">
        <v>7</v>
      </c>
    </row>
    <row r="629" spans="1:18" x14ac:dyDescent="0.2">
      <c r="A629" s="16">
        <v>97</v>
      </c>
      <c r="B629" s="16">
        <v>33</v>
      </c>
      <c r="C629" s="16" t="s">
        <v>205</v>
      </c>
      <c r="D629" s="16" t="s">
        <v>33</v>
      </c>
      <c r="E629" s="24">
        <v>44824</v>
      </c>
      <c r="F629" s="16">
        <v>0.5</v>
      </c>
      <c r="G629" s="16">
        <v>1.25</v>
      </c>
      <c r="H629" s="16">
        <v>696</v>
      </c>
      <c r="I629" s="16">
        <v>27</v>
      </c>
      <c r="J629">
        <v>1.508</v>
      </c>
      <c r="K629" s="16">
        <f t="shared" si="37"/>
        <v>0.27389999999999998</v>
      </c>
      <c r="L629">
        <v>0</v>
      </c>
      <c r="M629" s="16">
        <f t="shared" si="38"/>
        <v>0.1716</v>
      </c>
      <c r="N629" s="16" t="s">
        <v>46</v>
      </c>
      <c r="O629" s="16" t="s">
        <v>48</v>
      </c>
      <c r="P629" s="16" t="s">
        <v>200</v>
      </c>
      <c r="Q629" s="25">
        <v>4.7488425925925927E-2</v>
      </c>
      <c r="R629" s="16">
        <v>242</v>
      </c>
    </row>
    <row r="630" spans="1:18" x14ac:dyDescent="0.2">
      <c r="A630" s="16">
        <v>98</v>
      </c>
      <c r="B630" s="16">
        <v>33</v>
      </c>
      <c r="C630" s="16" t="s">
        <v>205</v>
      </c>
      <c r="D630" s="16" t="s">
        <v>33</v>
      </c>
      <c r="E630" s="24">
        <v>44824</v>
      </c>
      <c r="F630" s="16">
        <v>0.5</v>
      </c>
      <c r="G630" s="16">
        <v>1.25</v>
      </c>
      <c r="H630" s="16">
        <v>371</v>
      </c>
      <c r="I630" s="16">
        <v>51</v>
      </c>
      <c r="J630">
        <v>1.127</v>
      </c>
      <c r="K630" s="16">
        <f t="shared" si="37"/>
        <v>-1.8600000000000005E-2</v>
      </c>
      <c r="L630">
        <v>0</v>
      </c>
      <c r="M630" s="16">
        <f t="shared" si="38"/>
        <v>0.22199999999999998</v>
      </c>
      <c r="N630" s="16" t="s">
        <v>46</v>
      </c>
      <c r="O630" s="16" t="s">
        <v>48</v>
      </c>
      <c r="P630" s="16" t="s">
        <v>200</v>
      </c>
      <c r="Q630" s="25">
        <v>5.0358796296296297E-2</v>
      </c>
      <c r="R630" s="16">
        <v>242</v>
      </c>
    </row>
    <row r="631" spans="1:18" x14ac:dyDescent="0.2">
      <c r="A631" s="16">
        <v>99</v>
      </c>
      <c r="B631" s="16">
        <v>33</v>
      </c>
      <c r="C631" s="16" t="s">
        <v>205</v>
      </c>
      <c r="D631" s="16" t="s">
        <v>33</v>
      </c>
      <c r="E631" s="24">
        <v>44824</v>
      </c>
      <c r="F631" s="16">
        <v>0.5</v>
      </c>
      <c r="G631" s="16">
        <v>1.25</v>
      </c>
      <c r="H631" s="16">
        <v>230</v>
      </c>
      <c r="I631" s="16">
        <v>19</v>
      </c>
      <c r="J631">
        <v>0</v>
      </c>
      <c r="K631" s="16">
        <f t="shared" si="37"/>
        <v>-0.14549999999999999</v>
      </c>
      <c r="L631">
        <v>0</v>
      </c>
      <c r="M631" s="16">
        <f t="shared" si="38"/>
        <v>0.15479999999999999</v>
      </c>
      <c r="N631" s="16" t="s">
        <v>48</v>
      </c>
      <c r="O631" s="16" t="s">
        <v>200</v>
      </c>
      <c r="P631" s="25">
        <v>5.3692129629629631E-2</v>
      </c>
      <c r="Q631" s="16">
        <v>242</v>
      </c>
      <c r="R631" s="16">
        <v>7</v>
      </c>
    </row>
    <row r="632" spans="1:18" x14ac:dyDescent="0.2">
      <c r="A632" s="16">
        <v>100</v>
      </c>
      <c r="B632" s="16">
        <v>34</v>
      </c>
      <c r="C632" s="16" t="s">
        <v>206</v>
      </c>
      <c r="D632" s="16" t="s">
        <v>33</v>
      </c>
      <c r="E632" s="24">
        <v>44824</v>
      </c>
      <c r="F632" s="16">
        <v>0.5</v>
      </c>
      <c r="G632" s="16">
        <v>1.25</v>
      </c>
      <c r="H632" s="16">
        <v>744</v>
      </c>
      <c r="I632" s="16">
        <v>60</v>
      </c>
      <c r="J632">
        <v>1.5629999999999999</v>
      </c>
      <c r="K632" s="16">
        <f t="shared" si="37"/>
        <v>0.31709999999999999</v>
      </c>
      <c r="L632">
        <v>0</v>
      </c>
      <c r="M632" s="16">
        <f t="shared" si="38"/>
        <v>0.2409</v>
      </c>
      <c r="N632" s="16" t="s">
        <v>46</v>
      </c>
      <c r="O632" s="16" t="s">
        <v>48</v>
      </c>
      <c r="P632" s="16" t="s">
        <v>200</v>
      </c>
      <c r="Q632" s="25">
        <v>6.1238425925925925E-2</v>
      </c>
      <c r="R632" s="16">
        <v>242</v>
      </c>
    </row>
    <row r="633" spans="1:18" x14ac:dyDescent="0.2">
      <c r="A633" s="16">
        <v>101</v>
      </c>
      <c r="B633" s="16">
        <v>34</v>
      </c>
      <c r="C633" s="16" t="s">
        <v>206</v>
      </c>
      <c r="D633" s="16" t="s">
        <v>33</v>
      </c>
      <c r="E633" s="24">
        <v>44824</v>
      </c>
      <c r="F633" s="16">
        <v>0.5</v>
      </c>
      <c r="G633" s="16">
        <v>1.25</v>
      </c>
      <c r="H633" s="16">
        <v>387</v>
      </c>
      <c r="I633" s="16">
        <v>28</v>
      </c>
      <c r="J633">
        <v>1.145</v>
      </c>
      <c r="K633" s="16">
        <f t="shared" si="37"/>
        <v>-4.1999999999999815E-3</v>
      </c>
      <c r="L633">
        <v>0</v>
      </c>
      <c r="M633" s="16">
        <f t="shared" si="38"/>
        <v>0.17369999999999999</v>
      </c>
      <c r="N633" s="16" t="s">
        <v>46</v>
      </c>
      <c r="O633" s="16" t="s">
        <v>48</v>
      </c>
      <c r="P633" s="16" t="s">
        <v>200</v>
      </c>
      <c r="Q633" s="25">
        <v>6.4108796296296303E-2</v>
      </c>
      <c r="R633" s="16">
        <v>242</v>
      </c>
    </row>
    <row r="634" spans="1:18" x14ac:dyDescent="0.2">
      <c r="A634" s="16">
        <v>102</v>
      </c>
      <c r="B634" s="16">
        <v>34</v>
      </c>
      <c r="C634" s="16" t="s">
        <v>206</v>
      </c>
      <c r="D634" s="16" t="s">
        <v>33</v>
      </c>
      <c r="E634" s="24">
        <v>44824</v>
      </c>
      <c r="F634" s="16">
        <v>0.5</v>
      </c>
      <c r="G634" s="16">
        <v>1.25</v>
      </c>
      <c r="H634" s="16">
        <v>196</v>
      </c>
      <c r="I634" s="16">
        <v>32</v>
      </c>
      <c r="J634">
        <v>0</v>
      </c>
      <c r="K634" s="16">
        <f t="shared" si="37"/>
        <v>-0.17609999999999998</v>
      </c>
      <c r="L634">
        <v>0</v>
      </c>
      <c r="M634" s="16">
        <f t="shared" si="38"/>
        <v>0.18209999999999998</v>
      </c>
      <c r="N634" s="16" t="s">
        <v>48</v>
      </c>
      <c r="O634" s="16" t="s">
        <v>200</v>
      </c>
      <c r="P634" s="25">
        <v>6.7384259259259269E-2</v>
      </c>
      <c r="Q634" s="16">
        <v>242</v>
      </c>
      <c r="R634" s="16">
        <v>7</v>
      </c>
    </row>
    <row r="635" spans="1:18" x14ac:dyDescent="0.2">
      <c r="A635" s="16">
        <v>103</v>
      </c>
      <c r="B635" s="16">
        <v>35</v>
      </c>
      <c r="C635" s="16" t="s">
        <v>207</v>
      </c>
      <c r="D635" s="16" t="s">
        <v>33</v>
      </c>
      <c r="E635" s="24">
        <v>44824</v>
      </c>
      <c r="F635" s="16">
        <v>0.5</v>
      </c>
      <c r="G635" s="16">
        <v>1.25</v>
      </c>
      <c r="H635" s="16">
        <v>382</v>
      </c>
      <c r="I635" s="16">
        <v>67</v>
      </c>
      <c r="J635">
        <v>1.139</v>
      </c>
      <c r="K635" s="16">
        <f t="shared" si="37"/>
        <v>-8.6999999999999855E-3</v>
      </c>
      <c r="L635">
        <v>0</v>
      </c>
      <c r="M635" s="16">
        <f t="shared" si="38"/>
        <v>0.25559999999999999</v>
      </c>
      <c r="N635" s="16" t="s">
        <v>46</v>
      </c>
      <c r="O635" s="16" t="s">
        <v>48</v>
      </c>
      <c r="P635" s="16" t="s">
        <v>200</v>
      </c>
      <c r="Q635" s="25">
        <v>7.4953703703703703E-2</v>
      </c>
      <c r="R635" s="16">
        <v>242</v>
      </c>
    </row>
    <row r="636" spans="1:18" x14ac:dyDescent="0.2">
      <c r="A636" s="16">
        <v>104</v>
      </c>
      <c r="B636" s="16">
        <v>35</v>
      </c>
      <c r="C636" s="16" t="s">
        <v>207</v>
      </c>
      <c r="D636" s="16" t="s">
        <v>33</v>
      </c>
      <c r="E636" s="24">
        <v>44824</v>
      </c>
      <c r="F636" s="16">
        <v>0.5</v>
      </c>
      <c r="G636" s="16">
        <v>1.25</v>
      </c>
      <c r="H636" s="16">
        <v>241</v>
      </c>
      <c r="I636" s="16">
        <v>30</v>
      </c>
      <c r="J636">
        <v>0</v>
      </c>
      <c r="K636" s="16">
        <f t="shared" si="37"/>
        <v>-0.1356</v>
      </c>
      <c r="L636">
        <v>0</v>
      </c>
      <c r="M636" s="16">
        <f t="shared" si="38"/>
        <v>0.1779</v>
      </c>
      <c r="N636" s="16" t="s">
        <v>48</v>
      </c>
      <c r="O636" s="16" t="s">
        <v>200</v>
      </c>
      <c r="P636" s="25">
        <v>7.7835648148148154E-2</v>
      </c>
      <c r="Q636" s="16">
        <v>242</v>
      </c>
      <c r="R636" s="16">
        <v>7</v>
      </c>
    </row>
    <row r="637" spans="1:18" x14ac:dyDescent="0.2">
      <c r="A637" s="16">
        <v>105</v>
      </c>
      <c r="B637" s="16">
        <v>35</v>
      </c>
      <c r="C637" s="16" t="s">
        <v>207</v>
      </c>
      <c r="D637" s="16" t="s">
        <v>33</v>
      </c>
      <c r="E637" s="24">
        <v>44824</v>
      </c>
      <c r="F637" s="16">
        <v>0.5</v>
      </c>
      <c r="G637" s="16">
        <v>1.25</v>
      </c>
      <c r="H637" s="16">
        <v>128</v>
      </c>
      <c r="I637" s="16">
        <v>34</v>
      </c>
      <c r="J637">
        <v>0</v>
      </c>
      <c r="K637" s="16">
        <f t="shared" si="37"/>
        <v>-0.23729999999999998</v>
      </c>
      <c r="L637">
        <v>0</v>
      </c>
      <c r="M637" s="16">
        <f t="shared" si="38"/>
        <v>0.18629999999999999</v>
      </c>
      <c r="N637" s="16" t="s">
        <v>48</v>
      </c>
      <c r="O637" s="16" t="s">
        <v>200</v>
      </c>
      <c r="P637" s="25">
        <v>8.1134259259259267E-2</v>
      </c>
      <c r="Q637" s="16">
        <v>242</v>
      </c>
      <c r="R637" s="16">
        <v>7</v>
      </c>
    </row>
    <row r="638" spans="1:18" x14ac:dyDescent="0.2">
      <c r="A638" s="16">
        <v>106</v>
      </c>
      <c r="B638" s="16">
        <v>36</v>
      </c>
      <c r="C638" s="16" t="s">
        <v>208</v>
      </c>
      <c r="D638" s="16" t="s">
        <v>33</v>
      </c>
      <c r="E638" s="24">
        <v>44824</v>
      </c>
      <c r="F638" s="16">
        <v>0.5</v>
      </c>
      <c r="G638" s="16">
        <v>1.25</v>
      </c>
      <c r="H638" s="16">
        <v>339</v>
      </c>
      <c r="I638" s="16">
        <v>19</v>
      </c>
      <c r="J638">
        <v>1.089</v>
      </c>
      <c r="K638" s="16">
        <f t="shared" si="37"/>
        <v>-4.7399999999999998E-2</v>
      </c>
      <c r="L638">
        <v>0</v>
      </c>
      <c r="M638" s="16">
        <f t="shared" si="38"/>
        <v>0.15479999999999999</v>
      </c>
      <c r="N638" s="16" t="s">
        <v>46</v>
      </c>
      <c r="O638" s="16" t="s">
        <v>48</v>
      </c>
      <c r="P638" s="16" t="s">
        <v>200</v>
      </c>
      <c r="Q638" s="25">
        <v>8.8726851851851848E-2</v>
      </c>
      <c r="R638" s="16">
        <v>242</v>
      </c>
    </row>
    <row r="639" spans="1:18" x14ac:dyDescent="0.2">
      <c r="A639" s="16">
        <v>107</v>
      </c>
      <c r="B639" s="16">
        <v>36</v>
      </c>
      <c r="C639" s="16" t="s">
        <v>208</v>
      </c>
      <c r="D639" s="16" t="s">
        <v>33</v>
      </c>
      <c r="E639" s="24">
        <v>44824</v>
      </c>
      <c r="F639" s="16">
        <v>0.5</v>
      </c>
      <c r="G639" s="16">
        <v>1.25</v>
      </c>
      <c r="H639" s="16">
        <v>140</v>
      </c>
      <c r="I639" s="16">
        <v>34</v>
      </c>
      <c r="J639">
        <v>0</v>
      </c>
      <c r="K639" s="16">
        <f t="shared" si="37"/>
        <v>-0.22649999999999998</v>
      </c>
      <c r="L639">
        <v>0</v>
      </c>
      <c r="M639" s="16">
        <f t="shared" si="38"/>
        <v>0.18629999999999999</v>
      </c>
      <c r="N639" s="16" t="s">
        <v>48</v>
      </c>
      <c r="O639" s="16" t="s">
        <v>200</v>
      </c>
      <c r="P639" s="25">
        <v>9.1585648148148138E-2</v>
      </c>
      <c r="Q639" s="16">
        <v>242</v>
      </c>
      <c r="R639" s="16">
        <v>7</v>
      </c>
    </row>
    <row r="640" spans="1:18" x14ac:dyDescent="0.2">
      <c r="A640" s="16">
        <v>108</v>
      </c>
      <c r="B640" s="16">
        <v>36</v>
      </c>
      <c r="C640" s="16" t="s">
        <v>208</v>
      </c>
      <c r="D640" s="16" t="s">
        <v>33</v>
      </c>
      <c r="E640" s="24">
        <v>44824</v>
      </c>
      <c r="F640" s="16">
        <v>0.5</v>
      </c>
      <c r="G640" s="16">
        <v>1.25</v>
      </c>
      <c r="H640" s="16">
        <v>121</v>
      </c>
      <c r="I640" s="16">
        <v>30</v>
      </c>
      <c r="J640">
        <v>0</v>
      </c>
      <c r="K640" s="16">
        <f t="shared" si="37"/>
        <v>-0.24359999999999998</v>
      </c>
      <c r="L640">
        <v>0</v>
      </c>
      <c r="M640" s="16">
        <f t="shared" si="38"/>
        <v>0.1779</v>
      </c>
      <c r="N640" s="16" t="s">
        <v>48</v>
      </c>
      <c r="O640" s="16" t="s">
        <v>200</v>
      </c>
      <c r="P640" s="25">
        <v>9.4884259259259252E-2</v>
      </c>
      <c r="Q640" s="16">
        <v>242</v>
      </c>
      <c r="R640" s="16">
        <v>7</v>
      </c>
    </row>
    <row r="641" spans="1:18" x14ac:dyDescent="0.2">
      <c r="A641" s="16">
        <v>109</v>
      </c>
      <c r="B641" s="16">
        <v>37</v>
      </c>
      <c r="C641" s="16" t="s">
        <v>209</v>
      </c>
      <c r="D641" s="16" t="s">
        <v>33</v>
      </c>
      <c r="E641" s="24">
        <v>44824</v>
      </c>
      <c r="F641" s="16">
        <v>0.5</v>
      </c>
      <c r="G641" s="16">
        <v>1.25</v>
      </c>
      <c r="H641" s="16">
        <v>268</v>
      </c>
      <c r="I641" s="16">
        <v>65</v>
      </c>
      <c r="J641">
        <v>1.006</v>
      </c>
      <c r="K641" s="16">
        <f t="shared" si="37"/>
        <v>-0.11129999999999998</v>
      </c>
      <c r="L641">
        <v>0</v>
      </c>
      <c r="M641" s="16">
        <f t="shared" si="38"/>
        <v>0.25139999999999996</v>
      </c>
      <c r="N641" s="16" t="s">
        <v>46</v>
      </c>
      <c r="O641" s="16" t="s">
        <v>48</v>
      </c>
      <c r="P641" s="16" t="s">
        <v>200</v>
      </c>
      <c r="Q641" s="25">
        <v>0.10241898148148149</v>
      </c>
      <c r="R641" s="16">
        <v>242</v>
      </c>
    </row>
    <row r="642" spans="1:18" x14ac:dyDescent="0.2">
      <c r="A642" s="16">
        <v>110</v>
      </c>
      <c r="B642" s="16">
        <v>37</v>
      </c>
      <c r="C642" s="16" t="s">
        <v>209</v>
      </c>
      <c r="D642" s="16" t="s">
        <v>33</v>
      </c>
      <c r="E642" s="24">
        <v>44824</v>
      </c>
      <c r="F642" s="16">
        <v>0.5</v>
      </c>
      <c r="G642" s="16">
        <v>1.25</v>
      </c>
      <c r="H642" s="16">
        <v>217</v>
      </c>
      <c r="I642" s="16">
        <v>23</v>
      </c>
      <c r="J642">
        <v>0</v>
      </c>
      <c r="K642" s="16">
        <f t="shared" si="37"/>
        <v>-0.15719999999999998</v>
      </c>
      <c r="L642">
        <v>0</v>
      </c>
      <c r="M642" s="16">
        <f t="shared" si="38"/>
        <v>0.16320000000000001</v>
      </c>
      <c r="N642" s="16" t="s">
        <v>48</v>
      </c>
      <c r="O642" s="16" t="s">
        <v>200</v>
      </c>
      <c r="P642" s="25">
        <v>0.10530092592592592</v>
      </c>
      <c r="Q642" s="16">
        <v>242</v>
      </c>
      <c r="R642" s="16">
        <v>7</v>
      </c>
    </row>
    <row r="643" spans="1:18" x14ac:dyDescent="0.2">
      <c r="A643" s="16">
        <v>111</v>
      </c>
      <c r="B643" s="16">
        <v>37</v>
      </c>
      <c r="C643" s="16" t="s">
        <v>209</v>
      </c>
      <c r="D643" s="16" t="s">
        <v>33</v>
      </c>
      <c r="E643" s="24">
        <v>44824</v>
      </c>
      <c r="F643" s="16">
        <v>0.5</v>
      </c>
      <c r="G643" s="16">
        <v>1.25</v>
      </c>
      <c r="H643" s="16">
        <v>115</v>
      </c>
      <c r="I643" s="16">
        <v>31</v>
      </c>
      <c r="J643">
        <v>0</v>
      </c>
      <c r="K643" s="16">
        <f t="shared" si="37"/>
        <v>-0.249</v>
      </c>
      <c r="L643">
        <v>0</v>
      </c>
      <c r="M643" s="16">
        <f t="shared" si="38"/>
        <v>0.18</v>
      </c>
      <c r="N643" s="16" t="s">
        <v>48</v>
      </c>
      <c r="O643" s="16" t="s">
        <v>200</v>
      </c>
      <c r="P643" s="25">
        <v>0.10858796296296297</v>
      </c>
      <c r="Q643" s="16">
        <v>242</v>
      </c>
      <c r="R643" s="16">
        <v>7</v>
      </c>
    </row>
    <row r="644" spans="1:18" x14ac:dyDescent="0.2">
      <c r="A644" s="16">
        <v>112</v>
      </c>
      <c r="B644" s="16">
        <v>38</v>
      </c>
      <c r="C644" s="16" t="s">
        <v>32</v>
      </c>
      <c r="D644" s="16" t="s">
        <v>33</v>
      </c>
      <c r="E644" s="24">
        <v>44824</v>
      </c>
      <c r="F644" s="16">
        <v>0.5</v>
      </c>
      <c r="G644" s="16">
        <v>1.25</v>
      </c>
      <c r="H644" s="16">
        <v>204</v>
      </c>
      <c r="I644" s="16">
        <v>26</v>
      </c>
      <c r="J644">
        <v>0</v>
      </c>
      <c r="K644" s="16">
        <v>0</v>
      </c>
      <c r="L644">
        <v>0</v>
      </c>
      <c r="M644" s="16">
        <v>0</v>
      </c>
      <c r="N644" s="16" t="s">
        <v>48</v>
      </c>
      <c r="O644" s="16" t="s">
        <v>200</v>
      </c>
      <c r="P644" s="25">
        <v>0.11618055555555555</v>
      </c>
      <c r="Q644" s="16">
        <v>242</v>
      </c>
      <c r="R644" s="16">
        <v>7</v>
      </c>
    </row>
    <row r="645" spans="1:18" x14ac:dyDescent="0.2">
      <c r="A645" s="16">
        <v>113</v>
      </c>
      <c r="B645" s="16">
        <v>38</v>
      </c>
      <c r="C645" s="16" t="s">
        <v>32</v>
      </c>
      <c r="D645" s="16" t="s">
        <v>33</v>
      </c>
      <c r="E645" s="24">
        <v>44824</v>
      </c>
      <c r="F645" s="16">
        <v>0.5</v>
      </c>
      <c r="G645" s="16">
        <v>1.25</v>
      </c>
      <c r="H645" s="16">
        <v>189</v>
      </c>
      <c r="I645" s="16">
        <v>26</v>
      </c>
      <c r="J645">
        <v>0</v>
      </c>
      <c r="K645" s="16">
        <v>0</v>
      </c>
      <c r="L645">
        <v>0</v>
      </c>
      <c r="M645" s="16">
        <v>0</v>
      </c>
      <c r="N645" s="16" t="s">
        <v>48</v>
      </c>
      <c r="O645" s="16" t="s">
        <v>200</v>
      </c>
      <c r="P645" s="25">
        <v>0.11903935185185184</v>
      </c>
      <c r="Q645" s="16">
        <v>242</v>
      </c>
      <c r="R645" s="16">
        <v>7</v>
      </c>
    </row>
    <row r="646" spans="1:18" x14ac:dyDescent="0.2">
      <c r="A646" s="16">
        <v>114</v>
      </c>
      <c r="B646" s="16">
        <v>38</v>
      </c>
      <c r="C646" s="16" t="s">
        <v>32</v>
      </c>
      <c r="D646" s="16" t="s">
        <v>33</v>
      </c>
      <c r="E646" s="24">
        <v>44824</v>
      </c>
      <c r="F646" s="16">
        <v>0.5</v>
      </c>
      <c r="G646" s="16">
        <v>1.25</v>
      </c>
      <c r="H646" s="16">
        <v>208</v>
      </c>
      <c r="I646" s="16">
        <v>31</v>
      </c>
      <c r="J646">
        <v>0</v>
      </c>
      <c r="K646" s="16">
        <v>0</v>
      </c>
      <c r="L646">
        <v>0</v>
      </c>
      <c r="M646" s="16">
        <v>0</v>
      </c>
      <c r="N646" s="16" t="s">
        <v>48</v>
      </c>
      <c r="O646" s="16" t="s">
        <v>200</v>
      </c>
      <c r="P646" s="25">
        <v>0.12233796296296295</v>
      </c>
      <c r="Q646" s="16">
        <v>242</v>
      </c>
      <c r="R646" s="16">
        <v>7</v>
      </c>
    </row>
    <row r="647" spans="1:18" x14ac:dyDescent="0.2">
      <c r="A647" s="16">
        <v>115</v>
      </c>
      <c r="B647" s="16">
        <v>39</v>
      </c>
      <c r="C647" s="16" t="s">
        <v>32</v>
      </c>
      <c r="D647" s="16" t="s">
        <v>33</v>
      </c>
      <c r="E647" s="24">
        <v>44824</v>
      </c>
      <c r="F647" s="16">
        <v>0.5</v>
      </c>
      <c r="G647" s="16">
        <v>1.25</v>
      </c>
      <c r="H647" s="16">
        <v>144</v>
      </c>
      <c r="I647" s="16">
        <v>29</v>
      </c>
      <c r="J647">
        <v>0</v>
      </c>
      <c r="K647" s="16">
        <v>0</v>
      </c>
      <c r="L647">
        <v>0</v>
      </c>
      <c r="M647" s="16">
        <v>0</v>
      </c>
      <c r="N647" s="16" t="s">
        <v>48</v>
      </c>
      <c r="O647" s="16" t="s">
        <v>200</v>
      </c>
      <c r="P647" s="25">
        <v>0.12989583333333335</v>
      </c>
      <c r="Q647" s="16">
        <v>242</v>
      </c>
      <c r="R647" s="16">
        <v>7</v>
      </c>
    </row>
    <row r="648" spans="1:18" x14ac:dyDescent="0.2">
      <c r="A648" s="16">
        <v>116</v>
      </c>
      <c r="B648" s="16">
        <v>39</v>
      </c>
      <c r="C648" s="16" t="s">
        <v>32</v>
      </c>
      <c r="D648" s="16" t="s">
        <v>33</v>
      </c>
      <c r="E648" s="24">
        <v>44824</v>
      </c>
      <c r="F648" s="16">
        <v>0.5</v>
      </c>
      <c r="G648" s="16">
        <v>1.25</v>
      </c>
      <c r="H648" s="16">
        <v>14</v>
      </c>
      <c r="I648" s="16">
        <v>34</v>
      </c>
      <c r="J648">
        <v>0</v>
      </c>
      <c r="K648" s="16">
        <v>0</v>
      </c>
      <c r="L648">
        <v>0</v>
      </c>
      <c r="M648" s="16">
        <v>0</v>
      </c>
      <c r="N648" s="16" t="s">
        <v>48</v>
      </c>
      <c r="O648" s="16" t="s">
        <v>200</v>
      </c>
      <c r="P648" s="25">
        <v>0.13280092592592593</v>
      </c>
      <c r="Q648" s="16">
        <v>242</v>
      </c>
      <c r="R648" s="16">
        <v>7</v>
      </c>
    </row>
    <row r="649" spans="1:18" x14ac:dyDescent="0.2">
      <c r="A649" s="16">
        <v>117</v>
      </c>
      <c r="B649" s="16">
        <v>39</v>
      </c>
      <c r="C649" s="16" t="s">
        <v>32</v>
      </c>
      <c r="D649" s="16" t="s">
        <v>33</v>
      </c>
      <c r="E649" s="24">
        <v>44824</v>
      </c>
      <c r="F649" s="16">
        <v>0.5</v>
      </c>
      <c r="G649" s="16">
        <v>1.25</v>
      </c>
      <c r="H649" s="16">
        <v>8</v>
      </c>
      <c r="I649" s="16">
        <v>33</v>
      </c>
      <c r="J649">
        <v>0</v>
      </c>
      <c r="K649" s="16">
        <v>0</v>
      </c>
      <c r="L649">
        <v>0</v>
      </c>
      <c r="M649" s="16">
        <v>0</v>
      </c>
      <c r="N649" s="16" t="s">
        <v>48</v>
      </c>
      <c r="O649" s="16" t="s">
        <v>200</v>
      </c>
      <c r="P649" s="25">
        <v>0.13607638888888887</v>
      </c>
      <c r="Q649" s="16">
        <v>242</v>
      </c>
      <c r="R649" s="16">
        <v>7</v>
      </c>
    </row>
    <row r="650" spans="1:18" x14ac:dyDescent="0.2">
      <c r="A650" s="16">
        <v>118</v>
      </c>
      <c r="B650" s="16">
        <v>40</v>
      </c>
      <c r="C650" s="16" t="s">
        <v>32</v>
      </c>
      <c r="D650" s="16" t="s">
        <v>33</v>
      </c>
      <c r="E650" s="24">
        <v>44824</v>
      </c>
      <c r="F650" s="16">
        <v>0.5</v>
      </c>
      <c r="G650" s="16">
        <v>1.25</v>
      </c>
      <c r="H650" s="16">
        <v>0</v>
      </c>
      <c r="I650" s="16">
        <v>28</v>
      </c>
      <c r="J650">
        <v>0</v>
      </c>
      <c r="K650" s="16">
        <v>0</v>
      </c>
      <c r="L650">
        <v>0</v>
      </c>
      <c r="M650" s="16">
        <v>0</v>
      </c>
      <c r="N650" s="16" t="s">
        <v>48</v>
      </c>
      <c r="O650" s="16" t="s">
        <v>200</v>
      </c>
      <c r="P650" s="25">
        <v>0.14371527777777779</v>
      </c>
      <c r="Q650" s="16">
        <v>242</v>
      </c>
      <c r="R650" s="16">
        <v>7</v>
      </c>
    </row>
    <row r="651" spans="1:18" x14ac:dyDescent="0.2">
      <c r="A651" s="16">
        <v>119</v>
      </c>
      <c r="B651" s="16">
        <v>40</v>
      </c>
      <c r="C651" s="16" t="s">
        <v>32</v>
      </c>
      <c r="D651" s="16" t="s">
        <v>33</v>
      </c>
      <c r="E651" s="24">
        <v>44824</v>
      </c>
      <c r="F651" s="16">
        <v>0.5</v>
      </c>
      <c r="G651" s="16">
        <v>1.25</v>
      </c>
      <c r="H651" s="16">
        <v>0</v>
      </c>
      <c r="I651" s="16">
        <v>28</v>
      </c>
      <c r="J651">
        <v>0</v>
      </c>
      <c r="K651" s="16">
        <v>0</v>
      </c>
      <c r="L651">
        <v>0</v>
      </c>
      <c r="M651" s="16">
        <v>0</v>
      </c>
      <c r="N651" s="16" t="s">
        <v>48</v>
      </c>
      <c r="O651" s="16" t="s">
        <v>200</v>
      </c>
      <c r="P651" s="25">
        <v>0.14657407407407408</v>
      </c>
      <c r="Q651" s="16">
        <v>242</v>
      </c>
      <c r="R651" s="16">
        <v>7</v>
      </c>
    </row>
    <row r="652" spans="1:18" x14ac:dyDescent="0.2">
      <c r="A652" s="16">
        <v>120</v>
      </c>
      <c r="B652" s="16">
        <v>40</v>
      </c>
      <c r="C652" s="16" t="s">
        <v>32</v>
      </c>
      <c r="D652" s="16" t="s">
        <v>33</v>
      </c>
      <c r="E652" s="24">
        <v>44824</v>
      </c>
      <c r="F652" s="16">
        <v>0.5</v>
      </c>
      <c r="G652" s="16">
        <v>1.25</v>
      </c>
      <c r="H652" s="16">
        <v>91</v>
      </c>
      <c r="I652" s="16">
        <v>24</v>
      </c>
      <c r="J652">
        <v>0</v>
      </c>
      <c r="K652" s="16">
        <v>0</v>
      </c>
      <c r="L652">
        <v>0</v>
      </c>
      <c r="M652" s="16">
        <v>0</v>
      </c>
      <c r="N652" s="16" t="s">
        <v>48</v>
      </c>
      <c r="O652" s="16" t="s">
        <v>200</v>
      </c>
      <c r="P652" s="25">
        <v>0.14987268518518518</v>
      </c>
      <c r="Q652" s="16">
        <v>242</v>
      </c>
      <c r="R652" s="16">
        <v>7</v>
      </c>
    </row>
    <row r="653" spans="1:18" x14ac:dyDescent="0.2">
      <c r="A653" s="16">
        <v>121</v>
      </c>
      <c r="B653" s="16">
        <v>41</v>
      </c>
      <c r="C653" s="16" t="s">
        <v>210</v>
      </c>
      <c r="D653" s="16" t="s">
        <v>33</v>
      </c>
      <c r="E653" s="24">
        <v>44824</v>
      </c>
      <c r="F653" s="16">
        <v>0.5</v>
      </c>
      <c r="G653" s="16">
        <v>1.25</v>
      </c>
      <c r="H653" s="16">
        <v>112</v>
      </c>
      <c r="I653" s="16">
        <v>30</v>
      </c>
      <c r="J653">
        <v>0</v>
      </c>
      <c r="K653" s="16">
        <f>H653*0.0009-0.3525</f>
        <v>-0.25169999999999998</v>
      </c>
      <c r="L653">
        <v>0</v>
      </c>
      <c r="M653" s="16">
        <f>0.0021*I653+0.1149</f>
        <v>0.1779</v>
      </c>
      <c r="N653" s="16" t="s">
        <v>48</v>
      </c>
      <c r="O653" s="16" t="s">
        <v>200</v>
      </c>
      <c r="P653" s="25">
        <v>0.15741898148148148</v>
      </c>
      <c r="Q653" s="16">
        <v>242</v>
      </c>
      <c r="R653" s="16">
        <v>7</v>
      </c>
    </row>
    <row r="654" spans="1:18" x14ac:dyDescent="0.2">
      <c r="A654" s="16">
        <v>122</v>
      </c>
      <c r="B654" s="16">
        <v>41</v>
      </c>
      <c r="C654" s="16" t="s">
        <v>210</v>
      </c>
      <c r="D654" s="16" t="s">
        <v>33</v>
      </c>
      <c r="E654" s="24">
        <v>44824</v>
      </c>
      <c r="F654" s="16">
        <v>0.5</v>
      </c>
      <c r="G654" s="16">
        <v>1.25</v>
      </c>
      <c r="H654" s="16">
        <v>37</v>
      </c>
      <c r="I654" s="16">
        <v>26</v>
      </c>
      <c r="J654">
        <v>0</v>
      </c>
      <c r="K654" s="16">
        <f t="shared" ref="K654:K670" si="39">H654*0.0009-0.3525</f>
        <v>-0.31919999999999998</v>
      </c>
      <c r="L654">
        <v>0</v>
      </c>
      <c r="M654" s="16">
        <f t="shared" ref="M654:M670" si="40">0.0021*I654+0.1149</f>
        <v>0.16949999999999998</v>
      </c>
      <c r="N654" s="16" t="s">
        <v>48</v>
      </c>
      <c r="O654" s="16" t="s">
        <v>200</v>
      </c>
      <c r="P654" s="25">
        <v>0.1603125</v>
      </c>
      <c r="Q654" s="16">
        <v>242</v>
      </c>
      <c r="R654" s="16">
        <v>7</v>
      </c>
    </row>
    <row r="655" spans="1:18" x14ac:dyDescent="0.2">
      <c r="A655" s="16">
        <v>123</v>
      </c>
      <c r="B655" s="16">
        <v>41</v>
      </c>
      <c r="C655" s="16" t="s">
        <v>210</v>
      </c>
      <c r="D655" s="16" t="s">
        <v>33</v>
      </c>
      <c r="E655" s="24">
        <v>44824</v>
      </c>
      <c r="F655" s="16">
        <v>0.5</v>
      </c>
      <c r="G655" s="16">
        <v>1.25</v>
      </c>
      <c r="H655" s="16">
        <v>0</v>
      </c>
      <c r="I655" s="16">
        <v>63</v>
      </c>
      <c r="J655">
        <v>0</v>
      </c>
      <c r="K655" s="16">
        <f t="shared" si="39"/>
        <v>-0.35249999999999998</v>
      </c>
      <c r="L655">
        <v>0</v>
      </c>
      <c r="M655" s="16">
        <f t="shared" si="40"/>
        <v>0.2472</v>
      </c>
      <c r="N655" s="16" t="s">
        <v>48</v>
      </c>
      <c r="O655" s="16" t="s">
        <v>200</v>
      </c>
      <c r="P655" s="25">
        <v>0.1635763888888889</v>
      </c>
      <c r="Q655" s="16">
        <v>242</v>
      </c>
      <c r="R655" s="16">
        <v>7</v>
      </c>
    </row>
    <row r="656" spans="1:18" x14ac:dyDescent="0.2">
      <c r="A656" s="16">
        <v>124</v>
      </c>
      <c r="B656" s="16">
        <v>42</v>
      </c>
      <c r="C656" s="16" t="s">
        <v>211</v>
      </c>
      <c r="D656" s="16" t="s">
        <v>33</v>
      </c>
      <c r="E656" s="24">
        <v>44824</v>
      </c>
      <c r="F656" s="16">
        <v>0.5</v>
      </c>
      <c r="G656" s="16">
        <v>1.25</v>
      </c>
      <c r="H656" s="16">
        <v>54</v>
      </c>
      <c r="I656" s="16">
        <v>26</v>
      </c>
      <c r="J656">
        <v>0</v>
      </c>
      <c r="K656" s="16">
        <f t="shared" si="39"/>
        <v>-0.3039</v>
      </c>
      <c r="L656">
        <v>0</v>
      </c>
      <c r="M656" s="16">
        <f t="shared" si="40"/>
        <v>0.16949999999999998</v>
      </c>
      <c r="N656" s="16" t="s">
        <v>48</v>
      </c>
      <c r="O656" s="16" t="s">
        <v>200</v>
      </c>
      <c r="P656" s="25">
        <v>0.17398148148148149</v>
      </c>
      <c r="Q656" s="16">
        <v>242</v>
      </c>
      <c r="R656" s="16">
        <v>7</v>
      </c>
    </row>
    <row r="657" spans="1:18" x14ac:dyDescent="0.2">
      <c r="A657" s="16">
        <v>125</v>
      </c>
      <c r="B657" s="16">
        <v>42</v>
      </c>
      <c r="C657" s="16" t="s">
        <v>211</v>
      </c>
      <c r="D657" s="16" t="s">
        <v>33</v>
      </c>
      <c r="E657" s="24">
        <v>44824</v>
      </c>
      <c r="F657" s="16">
        <v>0.5</v>
      </c>
      <c r="G657" s="16">
        <v>1.25</v>
      </c>
      <c r="H657" s="16">
        <v>49</v>
      </c>
      <c r="I657" s="16">
        <v>45</v>
      </c>
      <c r="J657">
        <v>0</v>
      </c>
      <c r="K657" s="16">
        <f t="shared" si="39"/>
        <v>-0.30840000000000001</v>
      </c>
      <c r="L657">
        <v>0</v>
      </c>
      <c r="M657" s="16">
        <f t="shared" si="40"/>
        <v>0.2094</v>
      </c>
      <c r="N657" s="16" t="s">
        <v>48</v>
      </c>
      <c r="O657" s="16" t="s">
        <v>200</v>
      </c>
      <c r="P657" s="25">
        <v>0.17690972222222223</v>
      </c>
      <c r="Q657" s="16">
        <v>242</v>
      </c>
      <c r="R657" s="16">
        <v>7</v>
      </c>
    </row>
    <row r="658" spans="1:18" x14ac:dyDescent="0.2">
      <c r="A658" s="16">
        <v>126</v>
      </c>
      <c r="B658" s="16">
        <v>42</v>
      </c>
      <c r="C658" s="16" t="s">
        <v>211</v>
      </c>
      <c r="D658" s="16" t="s">
        <v>33</v>
      </c>
      <c r="E658" s="24">
        <v>44824</v>
      </c>
      <c r="F658" s="16">
        <v>0.5</v>
      </c>
      <c r="G658" s="16">
        <v>1.25</v>
      </c>
      <c r="H658" s="16">
        <v>12</v>
      </c>
      <c r="I658" s="16">
        <v>22</v>
      </c>
      <c r="J658">
        <v>0</v>
      </c>
      <c r="K658" s="16">
        <f t="shared" si="39"/>
        <v>-0.3417</v>
      </c>
      <c r="L658">
        <v>0</v>
      </c>
      <c r="M658" s="16">
        <f t="shared" si="40"/>
        <v>0.16109999999999999</v>
      </c>
      <c r="N658" s="16" t="s">
        <v>48</v>
      </c>
      <c r="O658" s="16" t="s">
        <v>200</v>
      </c>
      <c r="P658" s="25">
        <v>0.1801736111111111</v>
      </c>
      <c r="Q658" s="16">
        <v>242</v>
      </c>
      <c r="R658" s="16">
        <v>7</v>
      </c>
    </row>
    <row r="659" spans="1:18" x14ac:dyDescent="0.2">
      <c r="A659" s="16">
        <v>127</v>
      </c>
      <c r="B659" s="16">
        <v>43</v>
      </c>
      <c r="C659" s="16" t="s">
        <v>212</v>
      </c>
      <c r="D659" s="16" t="s">
        <v>33</v>
      </c>
      <c r="E659" s="24">
        <v>44824</v>
      </c>
      <c r="F659" s="16">
        <v>0.5</v>
      </c>
      <c r="G659" s="16">
        <v>1.25</v>
      </c>
      <c r="H659" s="16">
        <v>129</v>
      </c>
      <c r="I659" s="16">
        <v>16</v>
      </c>
      <c r="J659">
        <v>0</v>
      </c>
      <c r="K659" s="16">
        <f t="shared" si="39"/>
        <v>-0.2364</v>
      </c>
      <c r="L659">
        <v>0</v>
      </c>
      <c r="M659" s="16">
        <f t="shared" si="40"/>
        <v>0.14849999999999999</v>
      </c>
      <c r="N659" s="16" t="s">
        <v>48</v>
      </c>
      <c r="O659" s="16" t="s">
        <v>200</v>
      </c>
      <c r="P659" s="25">
        <v>0.18778935185185186</v>
      </c>
      <c r="Q659" s="16">
        <v>242</v>
      </c>
      <c r="R659" s="16">
        <v>7</v>
      </c>
    </row>
    <row r="660" spans="1:18" x14ac:dyDescent="0.2">
      <c r="A660" s="16">
        <v>128</v>
      </c>
      <c r="B660" s="16">
        <v>43</v>
      </c>
      <c r="C660" s="16" t="s">
        <v>212</v>
      </c>
      <c r="D660" s="16" t="s">
        <v>33</v>
      </c>
      <c r="E660" s="24">
        <v>44824</v>
      </c>
      <c r="F660" s="16">
        <v>0.5</v>
      </c>
      <c r="G660" s="16">
        <v>1.25</v>
      </c>
      <c r="H660" s="16">
        <v>57</v>
      </c>
      <c r="I660" s="16">
        <v>28</v>
      </c>
      <c r="J660">
        <v>0</v>
      </c>
      <c r="K660" s="16">
        <f t="shared" si="39"/>
        <v>-0.30119999999999997</v>
      </c>
      <c r="L660">
        <v>0</v>
      </c>
      <c r="M660" s="16">
        <f t="shared" si="40"/>
        <v>0.17369999999999999</v>
      </c>
      <c r="N660" s="16" t="s">
        <v>48</v>
      </c>
      <c r="O660" s="16" t="s">
        <v>200</v>
      </c>
      <c r="P660" s="25">
        <v>0.19064814814814815</v>
      </c>
      <c r="Q660" s="16">
        <v>242</v>
      </c>
      <c r="R660" s="16">
        <v>7</v>
      </c>
    </row>
    <row r="661" spans="1:18" x14ac:dyDescent="0.2">
      <c r="A661" s="16">
        <v>129</v>
      </c>
      <c r="B661" s="16">
        <v>43</v>
      </c>
      <c r="C661" s="16" t="s">
        <v>212</v>
      </c>
      <c r="D661" s="16" t="s">
        <v>33</v>
      </c>
      <c r="E661" s="24">
        <v>44824</v>
      </c>
      <c r="F661" s="16">
        <v>0.5</v>
      </c>
      <c r="G661" s="16">
        <v>1.25</v>
      </c>
      <c r="H661" s="16">
        <v>57</v>
      </c>
      <c r="I661" s="16">
        <v>24</v>
      </c>
      <c r="J661">
        <v>0</v>
      </c>
      <c r="K661" s="16">
        <f t="shared" si="39"/>
        <v>-0.30119999999999997</v>
      </c>
      <c r="L661">
        <v>0</v>
      </c>
      <c r="M661" s="16">
        <f t="shared" si="40"/>
        <v>0.1653</v>
      </c>
      <c r="N661" s="16" t="s">
        <v>48</v>
      </c>
      <c r="O661" s="16" t="s">
        <v>200</v>
      </c>
      <c r="P661" s="25">
        <v>0.19394675925925928</v>
      </c>
      <c r="Q661" s="16">
        <v>242</v>
      </c>
      <c r="R661" s="16">
        <v>7</v>
      </c>
    </row>
    <row r="662" spans="1:18" x14ac:dyDescent="0.2">
      <c r="A662" s="16">
        <v>130</v>
      </c>
      <c r="B662" s="16">
        <v>44</v>
      </c>
      <c r="C662" s="16" t="s">
        <v>213</v>
      </c>
      <c r="D662" s="16" t="s">
        <v>33</v>
      </c>
      <c r="E662" s="24">
        <v>44824</v>
      </c>
      <c r="F662" s="16">
        <v>0.5</v>
      </c>
      <c r="G662" s="16">
        <v>1.25</v>
      </c>
      <c r="H662" s="16">
        <v>561</v>
      </c>
      <c r="I662" s="16">
        <v>16</v>
      </c>
      <c r="J662">
        <v>1.35</v>
      </c>
      <c r="K662" s="16">
        <f t="shared" si="39"/>
        <v>0.15240000000000004</v>
      </c>
      <c r="L662">
        <v>0</v>
      </c>
      <c r="M662" s="16">
        <f t="shared" si="40"/>
        <v>0.14849999999999999</v>
      </c>
      <c r="N662" s="16" t="s">
        <v>46</v>
      </c>
      <c r="O662" s="16" t="s">
        <v>48</v>
      </c>
      <c r="P662" s="16" t="s">
        <v>200</v>
      </c>
      <c r="Q662" s="25">
        <v>0.20200231481481482</v>
      </c>
      <c r="R662" s="16">
        <v>242</v>
      </c>
    </row>
    <row r="663" spans="1:18" x14ac:dyDescent="0.2">
      <c r="A663" s="16">
        <v>131</v>
      </c>
      <c r="B663" s="16">
        <v>44</v>
      </c>
      <c r="C663" s="16" t="s">
        <v>213</v>
      </c>
      <c r="D663" s="16" t="s">
        <v>33</v>
      </c>
      <c r="E663" s="24">
        <v>44824</v>
      </c>
      <c r="F663" s="16">
        <v>0.5</v>
      </c>
      <c r="G663" s="16">
        <v>1.25</v>
      </c>
      <c r="H663" s="16">
        <v>119</v>
      </c>
      <c r="I663" s="16">
        <v>27</v>
      </c>
      <c r="J663">
        <v>0</v>
      </c>
      <c r="K663" s="16">
        <f>H663*0.0009-0.3525</f>
        <v>-0.24539999999999998</v>
      </c>
      <c r="L663">
        <v>0</v>
      </c>
      <c r="M663" s="16">
        <f t="shared" si="40"/>
        <v>0.1716</v>
      </c>
      <c r="N663" s="16" t="s">
        <v>48</v>
      </c>
      <c r="O663" s="16" t="s">
        <v>200</v>
      </c>
      <c r="P663" s="25">
        <v>0.20489583333333336</v>
      </c>
      <c r="Q663" s="16">
        <v>242</v>
      </c>
      <c r="R663" s="16">
        <v>7</v>
      </c>
    </row>
    <row r="664" spans="1:18" x14ac:dyDescent="0.2">
      <c r="A664" s="16">
        <v>132</v>
      </c>
      <c r="B664" s="16">
        <v>44</v>
      </c>
      <c r="C664" s="16" t="s">
        <v>213</v>
      </c>
      <c r="D664" s="16" t="s">
        <v>33</v>
      </c>
      <c r="E664" s="24">
        <v>44824</v>
      </c>
      <c r="F664" s="16">
        <v>0.5</v>
      </c>
      <c r="G664" s="16">
        <v>1.25</v>
      </c>
      <c r="H664" s="16">
        <v>2</v>
      </c>
      <c r="I664" s="16">
        <v>0</v>
      </c>
      <c r="J664">
        <v>0</v>
      </c>
      <c r="K664" s="16">
        <f t="shared" si="39"/>
        <v>-0.35069999999999996</v>
      </c>
      <c r="L664">
        <v>0</v>
      </c>
      <c r="M664" s="16">
        <f t="shared" si="40"/>
        <v>0.1149</v>
      </c>
      <c r="N664" s="16"/>
      <c r="O664" s="16" t="s">
        <v>200</v>
      </c>
      <c r="P664" s="25">
        <v>0.20815972222222223</v>
      </c>
      <c r="Q664" s="16">
        <v>242</v>
      </c>
      <c r="R664" s="16">
        <v>7</v>
      </c>
    </row>
    <row r="665" spans="1:18" x14ac:dyDescent="0.2">
      <c r="A665" s="16">
        <v>133</v>
      </c>
      <c r="B665" s="16">
        <v>45</v>
      </c>
      <c r="C665" s="16" t="s">
        <v>214</v>
      </c>
      <c r="D665" s="16" t="s">
        <v>33</v>
      </c>
      <c r="E665" s="24">
        <v>44824</v>
      </c>
      <c r="F665" s="16">
        <v>0.5</v>
      </c>
      <c r="G665" s="16">
        <v>1.25</v>
      </c>
      <c r="H665" s="16">
        <v>116</v>
      </c>
      <c r="I665" s="16">
        <v>0</v>
      </c>
      <c r="J665">
        <v>0</v>
      </c>
      <c r="K665" s="16">
        <f t="shared" si="39"/>
        <v>-0.24809999999999999</v>
      </c>
      <c r="L665">
        <v>0</v>
      </c>
      <c r="M665" s="16">
        <f t="shared" si="40"/>
        <v>0.1149</v>
      </c>
      <c r="N665" s="16"/>
      <c r="O665" s="16" t="s">
        <v>200</v>
      </c>
      <c r="P665" s="25">
        <v>0.21577546296296299</v>
      </c>
      <c r="Q665" s="16">
        <v>242</v>
      </c>
      <c r="R665" s="16">
        <v>7</v>
      </c>
    </row>
    <row r="666" spans="1:18" x14ac:dyDescent="0.2">
      <c r="A666" s="16">
        <v>134</v>
      </c>
      <c r="B666" s="16">
        <v>45</v>
      </c>
      <c r="C666" s="16" t="s">
        <v>214</v>
      </c>
      <c r="D666" s="16" t="s">
        <v>33</v>
      </c>
      <c r="E666" s="24">
        <v>44824</v>
      </c>
      <c r="F666" s="16">
        <v>0.5</v>
      </c>
      <c r="G666" s="16">
        <v>1.25</v>
      </c>
      <c r="H666" s="16">
        <v>152</v>
      </c>
      <c r="I666" s="16">
        <v>25</v>
      </c>
      <c r="J666">
        <v>0</v>
      </c>
      <c r="K666" s="16">
        <f t="shared" si="39"/>
        <v>-0.21569999999999998</v>
      </c>
      <c r="L666">
        <v>0</v>
      </c>
      <c r="M666" s="16">
        <f t="shared" si="40"/>
        <v>0.16739999999999999</v>
      </c>
      <c r="N666" s="16" t="s">
        <v>48</v>
      </c>
      <c r="O666" s="16" t="s">
        <v>200</v>
      </c>
      <c r="P666" s="25">
        <v>0.21866898148148148</v>
      </c>
      <c r="Q666" s="16">
        <v>242</v>
      </c>
      <c r="R666" s="16">
        <v>7</v>
      </c>
    </row>
    <row r="667" spans="1:18" x14ac:dyDescent="0.2">
      <c r="A667" s="16">
        <v>135</v>
      </c>
      <c r="B667" s="16">
        <v>45</v>
      </c>
      <c r="C667" s="16" t="s">
        <v>214</v>
      </c>
      <c r="D667" s="16" t="s">
        <v>33</v>
      </c>
      <c r="E667" s="24">
        <v>44824</v>
      </c>
      <c r="F667" s="16">
        <v>0.5</v>
      </c>
      <c r="G667" s="16">
        <v>1.25</v>
      </c>
      <c r="H667" s="16">
        <v>2</v>
      </c>
      <c r="I667" s="16">
        <v>23</v>
      </c>
      <c r="J667">
        <v>0</v>
      </c>
      <c r="K667" s="16">
        <f t="shared" si="39"/>
        <v>-0.35069999999999996</v>
      </c>
      <c r="L667">
        <v>0</v>
      </c>
      <c r="M667" s="16">
        <f t="shared" si="40"/>
        <v>0.16320000000000001</v>
      </c>
      <c r="N667" s="16" t="s">
        <v>48</v>
      </c>
      <c r="O667" s="16" t="s">
        <v>200</v>
      </c>
      <c r="P667" s="25">
        <v>0.22196759259259258</v>
      </c>
      <c r="Q667" s="16">
        <v>242</v>
      </c>
      <c r="R667" s="16">
        <v>7</v>
      </c>
    </row>
    <row r="668" spans="1:18" x14ac:dyDescent="0.2">
      <c r="A668" s="16">
        <v>136</v>
      </c>
      <c r="B668" s="16">
        <v>46</v>
      </c>
      <c r="C668" s="16" t="s">
        <v>215</v>
      </c>
      <c r="D668" s="16" t="s">
        <v>33</v>
      </c>
      <c r="E668" s="24">
        <v>44824</v>
      </c>
      <c r="F668" s="16">
        <v>0.5</v>
      </c>
      <c r="G668" s="16">
        <v>1.25</v>
      </c>
      <c r="H668" s="16">
        <v>114</v>
      </c>
      <c r="I668" s="16">
        <v>54</v>
      </c>
      <c r="J668">
        <v>0</v>
      </c>
      <c r="K668" s="16">
        <f t="shared" si="39"/>
        <v>-0.24989999999999998</v>
      </c>
      <c r="L668">
        <v>0</v>
      </c>
      <c r="M668" s="16">
        <f t="shared" si="40"/>
        <v>0.2283</v>
      </c>
      <c r="N668" s="16" t="s">
        <v>48</v>
      </c>
      <c r="O668" s="16" t="s">
        <v>200</v>
      </c>
      <c r="P668" s="25">
        <v>0.22957175925925924</v>
      </c>
      <c r="Q668" s="16">
        <v>242</v>
      </c>
      <c r="R668" s="16">
        <v>7</v>
      </c>
    </row>
    <row r="669" spans="1:18" x14ac:dyDescent="0.2">
      <c r="A669" s="16">
        <v>137</v>
      </c>
      <c r="B669" s="16">
        <v>46</v>
      </c>
      <c r="C669" s="16" t="s">
        <v>215</v>
      </c>
      <c r="D669" s="16" t="s">
        <v>33</v>
      </c>
      <c r="E669" s="24">
        <v>44824</v>
      </c>
      <c r="F669" s="16">
        <v>0.5</v>
      </c>
      <c r="G669" s="16">
        <v>1.25</v>
      </c>
      <c r="H669" s="16">
        <v>56</v>
      </c>
      <c r="I669" s="16">
        <v>12</v>
      </c>
      <c r="J669">
        <v>0</v>
      </c>
      <c r="K669" s="16">
        <f t="shared" si="39"/>
        <v>-0.30209999999999998</v>
      </c>
      <c r="L669">
        <v>0</v>
      </c>
      <c r="M669" s="16">
        <f t="shared" si="40"/>
        <v>0.1401</v>
      </c>
      <c r="N669" s="16" t="s">
        <v>48</v>
      </c>
      <c r="O669" s="16" t="s">
        <v>200</v>
      </c>
      <c r="P669" s="25">
        <v>0.23244212962962962</v>
      </c>
      <c r="Q669" s="16">
        <v>242</v>
      </c>
      <c r="R669" s="16">
        <v>7</v>
      </c>
    </row>
    <row r="670" spans="1:18" x14ac:dyDescent="0.2">
      <c r="A670" s="16">
        <v>138</v>
      </c>
      <c r="B670" s="16">
        <v>46</v>
      </c>
      <c r="C670" s="16" t="s">
        <v>215</v>
      </c>
      <c r="D670" s="16" t="s">
        <v>33</v>
      </c>
      <c r="E670" s="24">
        <v>44824</v>
      </c>
      <c r="F670" s="16">
        <v>0.5</v>
      </c>
      <c r="G670" s="16">
        <v>1.25</v>
      </c>
      <c r="H670" s="16">
        <v>33</v>
      </c>
      <c r="I670" s="16">
        <v>10</v>
      </c>
      <c r="J670">
        <v>0</v>
      </c>
      <c r="K670" s="16">
        <f t="shared" si="39"/>
        <v>-0.32279999999999998</v>
      </c>
      <c r="L670">
        <v>0</v>
      </c>
      <c r="M670" s="16">
        <f t="shared" si="40"/>
        <v>0.13589999999999999</v>
      </c>
      <c r="N670" s="16" t="s">
        <v>48</v>
      </c>
      <c r="O670" s="16" t="s">
        <v>200</v>
      </c>
      <c r="P670" s="25">
        <v>0.2357060185185185</v>
      </c>
      <c r="Q670" s="16">
        <v>242</v>
      </c>
      <c r="R670" s="16">
        <v>7</v>
      </c>
    </row>
    <row r="671" spans="1:18" x14ac:dyDescent="0.2">
      <c r="A671" s="16">
        <v>139</v>
      </c>
      <c r="B671" s="16">
        <v>47</v>
      </c>
      <c r="C671" s="16" t="s">
        <v>43</v>
      </c>
      <c r="D671" s="16" t="s">
        <v>33</v>
      </c>
      <c r="E671" s="24">
        <v>44824</v>
      </c>
      <c r="F671" s="16">
        <v>0.5</v>
      </c>
      <c r="G671" s="16">
        <v>1.25</v>
      </c>
      <c r="H671" s="16">
        <v>149</v>
      </c>
      <c r="I671" s="16">
        <v>54</v>
      </c>
      <c r="J671">
        <v>0</v>
      </c>
      <c r="K671" s="16">
        <v>0</v>
      </c>
      <c r="L671">
        <v>0</v>
      </c>
      <c r="M671" s="16">
        <v>0</v>
      </c>
      <c r="N671" s="16" t="s">
        <v>48</v>
      </c>
      <c r="O671" s="16" t="s">
        <v>200</v>
      </c>
      <c r="P671" s="25">
        <v>0.24325231481481482</v>
      </c>
      <c r="Q671" s="16">
        <v>242</v>
      </c>
      <c r="R671" s="16">
        <v>7</v>
      </c>
    </row>
    <row r="672" spans="1:18" x14ac:dyDescent="0.2">
      <c r="A672" s="16">
        <v>140</v>
      </c>
      <c r="B672" s="16">
        <v>47</v>
      </c>
      <c r="C672" s="16" t="s">
        <v>43</v>
      </c>
      <c r="D672" s="16" t="s">
        <v>33</v>
      </c>
      <c r="E672" s="24">
        <v>44824</v>
      </c>
      <c r="F672" s="16">
        <v>0.5</v>
      </c>
      <c r="G672" s="16">
        <v>1.25</v>
      </c>
      <c r="H672" s="16">
        <v>93</v>
      </c>
      <c r="I672" s="16">
        <v>15</v>
      </c>
      <c r="J672">
        <v>0</v>
      </c>
      <c r="K672" s="16">
        <v>0</v>
      </c>
      <c r="L672">
        <v>0</v>
      </c>
      <c r="M672" s="16">
        <v>0</v>
      </c>
      <c r="N672" s="16" t="s">
        <v>48</v>
      </c>
      <c r="O672" s="16" t="s">
        <v>200</v>
      </c>
      <c r="P672" s="25">
        <v>0.24613425925925925</v>
      </c>
      <c r="Q672" s="16">
        <v>242</v>
      </c>
      <c r="R672" s="16">
        <v>7</v>
      </c>
    </row>
    <row r="673" spans="1:33" x14ac:dyDescent="0.2">
      <c r="A673" s="16">
        <v>141</v>
      </c>
      <c r="B673" s="16">
        <v>47</v>
      </c>
      <c r="C673" s="16" t="s">
        <v>43</v>
      </c>
      <c r="D673" s="16" t="s">
        <v>33</v>
      </c>
      <c r="E673" s="24">
        <v>44824</v>
      </c>
      <c r="F673" s="16">
        <v>0.5</v>
      </c>
      <c r="G673" s="16">
        <v>1.25</v>
      </c>
      <c r="H673" s="16">
        <v>45</v>
      </c>
      <c r="I673" s="16">
        <v>16</v>
      </c>
      <c r="J673">
        <v>0</v>
      </c>
      <c r="K673" s="16">
        <v>0</v>
      </c>
      <c r="L673">
        <v>0</v>
      </c>
      <c r="M673" s="16">
        <v>0</v>
      </c>
      <c r="N673" s="16" t="s">
        <v>48</v>
      </c>
      <c r="O673" s="16" t="s">
        <v>200</v>
      </c>
      <c r="P673" s="25">
        <v>0.24943287037037035</v>
      </c>
      <c r="Q673" s="16">
        <v>242</v>
      </c>
      <c r="R673" s="16">
        <v>7</v>
      </c>
    </row>
    <row r="674" spans="1:33" x14ac:dyDescent="0.2">
      <c r="A674" s="16">
        <v>142</v>
      </c>
      <c r="B674" s="16">
        <v>48</v>
      </c>
      <c r="C674" s="16" t="s">
        <v>32</v>
      </c>
      <c r="D674" s="16" t="s">
        <v>33</v>
      </c>
      <c r="E674" s="24">
        <v>44824</v>
      </c>
      <c r="F674" s="16">
        <v>0.5</v>
      </c>
      <c r="G674" s="16">
        <v>1.25</v>
      </c>
      <c r="H674" s="16">
        <v>634</v>
      </c>
      <c r="I674" s="16">
        <v>22</v>
      </c>
      <c r="J674">
        <v>1.4350000000000001</v>
      </c>
      <c r="K674" s="16">
        <v>1.4350000000000001</v>
      </c>
      <c r="L674">
        <v>0</v>
      </c>
      <c r="M674" s="16">
        <v>0</v>
      </c>
      <c r="N674" s="16" t="s">
        <v>46</v>
      </c>
      <c r="O674" s="16" t="s">
        <v>48</v>
      </c>
      <c r="P674" s="16" t="s">
        <v>200</v>
      </c>
      <c r="Q674" s="25">
        <v>0.25799768518518518</v>
      </c>
      <c r="R674" s="16">
        <v>242</v>
      </c>
    </row>
    <row r="675" spans="1:33" x14ac:dyDescent="0.2">
      <c r="A675" s="16">
        <v>143</v>
      </c>
      <c r="B675" s="16">
        <v>48</v>
      </c>
      <c r="C675" s="16" t="s">
        <v>32</v>
      </c>
      <c r="D675" s="16" t="s">
        <v>33</v>
      </c>
      <c r="E675" s="24">
        <v>44824</v>
      </c>
      <c r="F675" s="16">
        <v>0.5</v>
      </c>
      <c r="G675" s="16">
        <v>1.25</v>
      </c>
      <c r="H675" s="16">
        <v>192</v>
      </c>
      <c r="I675" s="16">
        <v>14</v>
      </c>
      <c r="J675">
        <v>0</v>
      </c>
      <c r="K675" s="16">
        <v>0</v>
      </c>
      <c r="L675">
        <v>0</v>
      </c>
      <c r="M675" s="16">
        <v>0</v>
      </c>
      <c r="N675" s="16" t="s">
        <v>48</v>
      </c>
      <c r="O675" s="16" t="s">
        <v>200</v>
      </c>
      <c r="P675" s="25">
        <v>0.26086805555555553</v>
      </c>
      <c r="Q675" s="16">
        <v>242</v>
      </c>
      <c r="R675" s="16">
        <v>7</v>
      </c>
    </row>
    <row r="676" spans="1:33" x14ac:dyDescent="0.2">
      <c r="A676" s="16">
        <v>144</v>
      </c>
      <c r="B676" s="16">
        <v>48</v>
      </c>
      <c r="C676" s="16" t="s">
        <v>32</v>
      </c>
      <c r="D676" s="16" t="s">
        <v>33</v>
      </c>
      <c r="E676" s="24">
        <v>44824</v>
      </c>
      <c r="F676" s="16">
        <v>0.5</v>
      </c>
      <c r="G676" s="16">
        <v>1.25</v>
      </c>
      <c r="H676" s="16">
        <v>1</v>
      </c>
      <c r="I676" s="16">
        <v>48</v>
      </c>
      <c r="J676">
        <v>0</v>
      </c>
      <c r="K676" s="16">
        <v>0</v>
      </c>
      <c r="L676">
        <v>0</v>
      </c>
      <c r="M676" s="16">
        <v>0</v>
      </c>
      <c r="N676" s="16" t="s">
        <v>48</v>
      </c>
      <c r="O676" s="16" t="s">
        <v>200</v>
      </c>
      <c r="P676" s="25">
        <v>0.26416666666666666</v>
      </c>
      <c r="Q676" s="16">
        <v>242</v>
      </c>
      <c r="R676" s="16">
        <v>7</v>
      </c>
    </row>
    <row r="677" spans="1:33" x14ac:dyDescent="0.2">
      <c r="A677" s="16">
        <v>145</v>
      </c>
      <c r="B677" s="16">
        <v>49</v>
      </c>
      <c r="C677" s="16" t="s">
        <v>32</v>
      </c>
      <c r="D677" s="16" t="s">
        <v>33</v>
      </c>
      <c r="E677" s="24">
        <v>44824</v>
      </c>
      <c r="F677" s="16">
        <v>0.5</v>
      </c>
      <c r="G677" s="16">
        <v>1.25</v>
      </c>
      <c r="H677" s="16">
        <v>125</v>
      </c>
      <c r="I677" s="16">
        <v>15</v>
      </c>
      <c r="J677">
        <v>0</v>
      </c>
      <c r="K677" s="16">
        <v>0</v>
      </c>
      <c r="L677">
        <v>0</v>
      </c>
      <c r="M677" s="16">
        <v>0</v>
      </c>
      <c r="N677" s="16" t="s">
        <v>48</v>
      </c>
      <c r="O677" s="16" t="s">
        <v>200</v>
      </c>
      <c r="P677" s="25">
        <v>0.27171296296296293</v>
      </c>
      <c r="Q677" s="16">
        <v>242</v>
      </c>
      <c r="R677" s="16">
        <v>7</v>
      </c>
    </row>
    <row r="678" spans="1:33" x14ac:dyDescent="0.2">
      <c r="A678" s="16">
        <v>146</v>
      </c>
      <c r="B678" s="16">
        <v>49</v>
      </c>
      <c r="C678" s="16" t="s">
        <v>32</v>
      </c>
      <c r="D678" s="16" t="s">
        <v>33</v>
      </c>
      <c r="E678" s="24">
        <v>44824</v>
      </c>
      <c r="F678" s="16">
        <v>0.5</v>
      </c>
      <c r="G678" s="16">
        <v>1.25</v>
      </c>
      <c r="H678" s="16">
        <v>48</v>
      </c>
      <c r="I678" s="16">
        <v>14</v>
      </c>
      <c r="J678">
        <v>0</v>
      </c>
      <c r="K678" s="16">
        <v>0</v>
      </c>
      <c r="L678">
        <v>0</v>
      </c>
      <c r="M678" s="16">
        <v>0</v>
      </c>
      <c r="N678" s="16" t="s">
        <v>48</v>
      </c>
      <c r="O678" s="16" t="s">
        <v>200</v>
      </c>
      <c r="P678" s="25">
        <v>0.27464120370370371</v>
      </c>
      <c r="Q678" s="16">
        <v>242</v>
      </c>
      <c r="R678" s="16">
        <v>7</v>
      </c>
    </row>
    <row r="679" spans="1:33" x14ac:dyDescent="0.2">
      <c r="A679" s="16">
        <v>147</v>
      </c>
      <c r="B679" s="16">
        <v>49</v>
      </c>
      <c r="C679" s="16" t="s">
        <v>32</v>
      </c>
      <c r="D679" s="16" t="s">
        <v>33</v>
      </c>
      <c r="E679" s="24">
        <v>44824</v>
      </c>
      <c r="F679" s="16">
        <v>0.5</v>
      </c>
      <c r="G679" s="16">
        <v>1.25</v>
      </c>
      <c r="H679" s="16">
        <v>0</v>
      </c>
      <c r="I679" s="16">
        <v>22</v>
      </c>
      <c r="J679">
        <v>0</v>
      </c>
      <c r="K679" s="16">
        <v>0</v>
      </c>
      <c r="L679">
        <v>0</v>
      </c>
      <c r="M679" s="16">
        <v>0</v>
      </c>
      <c r="N679" s="16" t="s">
        <v>48</v>
      </c>
      <c r="O679" s="16" t="s">
        <v>200</v>
      </c>
      <c r="P679" s="25">
        <v>0.27790509259259261</v>
      </c>
      <c r="Q679" s="16">
        <v>242</v>
      </c>
      <c r="R679" s="16">
        <v>7</v>
      </c>
    </row>
    <row r="680" spans="1:33" x14ac:dyDescent="0.2">
      <c r="A680" s="16">
        <v>148</v>
      </c>
      <c r="B680" s="16">
        <v>50</v>
      </c>
      <c r="C680" s="16" t="s">
        <v>32</v>
      </c>
      <c r="D680" s="16" t="s">
        <v>33</v>
      </c>
      <c r="E680" s="24">
        <v>44824</v>
      </c>
      <c r="F680" s="16">
        <v>0.5</v>
      </c>
      <c r="G680" s="16">
        <v>1.25</v>
      </c>
      <c r="H680" s="16">
        <v>102</v>
      </c>
      <c r="I680" s="16">
        <v>13</v>
      </c>
      <c r="J680">
        <v>0</v>
      </c>
      <c r="K680" s="16">
        <v>0</v>
      </c>
      <c r="L680">
        <v>0</v>
      </c>
      <c r="M680" s="16">
        <v>0</v>
      </c>
      <c r="N680" s="16" t="s">
        <v>48</v>
      </c>
      <c r="O680" s="16" t="s">
        <v>200</v>
      </c>
      <c r="P680" s="25">
        <v>0.28547453703703701</v>
      </c>
      <c r="Q680" s="16">
        <v>242</v>
      </c>
      <c r="R680" s="16">
        <v>7</v>
      </c>
    </row>
    <row r="681" spans="1:33" x14ac:dyDescent="0.2">
      <c r="A681" s="16">
        <v>149</v>
      </c>
      <c r="B681" s="16">
        <v>50</v>
      </c>
      <c r="C681" s="16" t="s">
        <v>32</v>
      </c>
      <c r="D681" s="16" t="s">
        <v>33</v>
      </c>
      <c r="E681" s="24">
        <v>44824</v>
      </c>
      <c r="F681" s="16">
        <v>0.5</v>
      </c>
      <c r="G681" s="16">
        <v>1.25</v>
      </c>
      <c r="H681" s="16">
        <v>55</v>
      </c>
      <c r="I681" s="16">
        <v>51</v>
      </c>
      <c r="J681">
        <v>0</v>
      </c>
      <c r="K681" s="16">
        <v>0</v>
      </c>
      <c r="L681">
        <v>0</v>
      </c>
      <c r="M681" s="16">
        <v>0</v>
      </c>
      <c r="N681" s="16" t="s">
        <v>48</v>
      </c>
      <c r="O681" s="16" t="s">
        <v>200</v>
      </c>
      <c r="P681" s="25">
        <v>0.28833333333333333</v>
      </c>
      <c r="Q681" s="16">
        <v>242</v>
      </c>
      <c r="R681" s="16">
        <v>7</v>
      </c>
    </row>
    <row r="682" spans="1:33" x14ac:dyDescent="0.2">
      <c r="A682" s="16">
        <v>150</v>
      </c>
      <c r="B682" s="16">
        <v>50</v>
      </c>
      <c r="C682" s="16" t="s">
        <v>32</v>
      </c>
      <c r="D682" s="16" t="s">
        <v>33</v>
      </c>
      <c r="E682" s="24">
        <v>44824</v>
      </c>
      <c r="F682" s="16">
        <v>0.5</v>
      </c>
      <c r="G682" s="16">
        <v>1.25</v>
      </c>
      <c r="H682" s="16">
        <v>56</v>
      </c>
      <c r="I682" s="16">
        <v>31</v>
      </c>
      <c r="J682">
        <v>0</v>
      </c>
      <c r="K682" s="16">
        <v>0</v>
      </c>
      <c r="L682">
        <v>0</v>
      </c>
      <c r="M682" s="16">
        <v>0</v>
      </c>
      <c r="N682" s="16" t="s">
        <v>48</v>
      </c>
      <c r="O682" s="16" t="s">
        <v>200</v>
      </c>
      <c r="P682" s="25">
        <v>0.29167824074074072</v>
      </c>
      <c r="Q682" s="16">
        <v>242</v>
      </c>
      <c r="R682" s="16">
        <v>7</v>
      </c>
    </row>
    <row r="683" spans="1:33" x14ac:dyDescent="0.2">
      <c r="A683" s="26">
        <v>1</v>
      </c>
      <c r="B683" s="26">
        <v>1</v>
      </c>
      <c r="C683" s="26" t="s">
        <v>32</v>
      </c>
      <c r="D683" s="26" t="s">
        <v>33</v>
      </c>
      <c r="E683" s="27">
        <v>44831</v>
      </c>
      <c r="F683" s="26">
        <v>0.5</v>
      </c>
      <c r="G683" s="26">
        <v>1.25</v>
      </c>
      <c r="H683" s="26">
        <v>2406</v>
      </c>
      <c r="I683" s="26">
        <v>51</v>
      </c>
      <c r="J683">
        <v>2.512</v>
      </c>
      <c r="K683" s="26">
        <v>2.512</v>
      </c>
      <c r="L683">
        <v>0</v>
      </c>
      <c r="M683" s="26">
        <v>0</v>
      </c>
      <c r="N683" s="26" t="s">
        <v>46</v>
      </c>
      <c r="O683" s="26" t="s">
        <v>48</v>
      </c>
      <c r="P683" s="26" t="s">
        <v>225</v>
      </c>
      <c r="Q683" s="28">
        <v>0.4696643518518519</v>
      </c>
      <c r="R683" s="26">
        <v>177</v>
      </c>
      <c r="U683" s="44" t="s">
        <v>62</v>
      </c>
      <c r="V683" s="44" t="s">
        <v>61</v>
      </c>
      <c r="W683" s="44" t="s">
        <v>24</v>
      </c>
      <c r="AE683" s="44" t="s">
        <v>62</v>
      </c>
      <c r="AF683" s="44" t="s">
        <v>308</v>
      </c>
      <c r="AG683" s="44" t="s">
        <v>64</v>
      </c>
    </row>
    <row r="684" spans="1:33" x14ac:dyDescent="0.2">
      <c r="A684" s="26">
        <v>2</v>
      </c>
      <c r="B684" s="26">
        <v>1</v>
      </c>
      <c r="C684" s="26" t="s">
        <v>32</v>
      </c>
      <c r="D684" s="26" t="s">
        <v>33</v>
      </c>
      <c r="E684" s="27">
        <v>44831</v>
      </c>
      <c r="F684" s="26">
        <v>0.5</v>
      </c>
      <c r="G684" s="26">
        <v>1.25</v>
      </c>
      <c r="H684" s="26">
        <v>2162</v>
      </c>
      <c r="I684" s="26">
        <v>31</v>
      </c>
      <c r="J684">
        <v>2.1850000000000001</v>
      </c>
      <c r="K684" s="26">
        <v>2.1850000000000001</v>
      </c>
      <c r="L684">
        <v>0</v>
      </c>
      <c r="M684" s="26">
        <v>0</v>
      </c>
      <c r="N684" s="26" t="s">
        <v>46</v>
      </c>
      <c r="O684" s="26" t="s">
        <v>48</v>
      </c>
      <c r="P684" s="26" t="s">
        <v>225</v>
      </c>
      <c r="Q684" s="28">
        <v>0.4725347222222222</v>
      </c>
      <c r="R684" s="26">
        <v>177</v>
      </c>
      <c r="U684" s="26" t="s">
        <v>38</v>
      </c>
      <c r="V684" s="26">
        <v>5519</v>
      </c>
      <c r="W684" s="26">
        <v>5</v>
      </c>
      <c r="AE684" s="26" t="s">
        <v>38</v>
      </c>
      <c r="AF684" s="26">
        <v>1168</v>
      </c>
      <c r="AG684" s="26">
        <v>2.9119999999999999</v>
      </c>
    </row>
    <row r="685" spans="1:33" x14ac:dyDescent="0.2">
      <c r="A685" s="26">
        <v>3</v>
      </c>
      <c r="B685" s="26">
        <v>1</v>
      </c>
      <c r="C685" s="26" t="s">
        <v>32</v>
      </c>
      <c r="D685" s="26" t="s">
        <v>33</v>
      </c>
      <c r="E685" s="27">
        <v>44831</v>
      </c>
      <c r="F685" s="26">
        <v>0.5</v>
      </c>
      <c r="G685" s="26">
        <v>1.25</v>
      </c>
      <c r="H685" s="26">
        <v>2212</v>
      </c>
      <c r="I685" s="26">
        <v>32</v>
      </c>
      <c r="J685">
        <v>2.2519999999999998</v>
      </c>
      <c r="K685" s="26">
        <v>2.2519999999999998</v>
      </c>
      <c r="L685">
        <v>0</v>
      </c>
      <c r="M685" s="26">
        <v>0</v>
      </c>
      <c r="N685" s="26" t="s">
        <v>46</v>
      </c>
      <c r="O685" s="26" t="s">
        <v>48</v>
      </c>
      <c r="P685" s="26" t="s">
        <v>225</v>
      </c>
      <c r="Q685" s="28">
        <v>0.47584490740740737</v>
      </c>
      <c r="R685" s="26">
        <v>177</v>
      </c>
      <c r="U685" s="26" t="s">
        <v>38</v>
      </c>
      <c r="V685" s="26">
        <v>5581</v>
      </c>
      <c r="W685" s="26">
        <v>5</v>
      </c>
      <c r="AE685" s="26" t="s">
        <v>38</v>
      </c>
      <c r="AF685" s="26">
        <v>1176</v>
      </c>
      <c r="AG685" s="26">
        <v>2.9119999999999999</v>
      </c>
    </row>
    <row r="686" spans="1:33" x14ac:dyDescent="0.2">
      <c r="A686" s="26">
        <v>4</v>
      </c>
      <c r="B686" s="26">
        <v>2</v>
      </c>
      <c r="C686" s="26" t="s">
        <v>32</v>
      </c>
      <c r="D686" s="26" t="s">
        <v>33</v>
      </c>
      <c r="E686" s="27">
        <v>44831</v>
      </c>
      <c r="F686" s="26">
        <v>0.5</v>
      </c>
      <c r="G686" s="26">
        <v>1.25</v>
      </c>
      <c r="H686" s="26">
        <v>2084</v>
      </c>
      <c r="I686" s="26">
        <v>12</v>
      </c>
      <c r="J686">
        <v>2.08</v>
      </c>
      <c r="K686" s="26">
        <v>2.08</v>
      </c>
      <c r="L686">
        <v>0</v>
      </c>
      <c r="M686" s="26">
        <v>0</v>
      </c>
      <c r="N686" s="26" t="s">
        <v>46</v>
      </c>
      <c r="O686" s="26" t="s">
        <v>48</v>
      </c>
      <c r="P686" s="26" t="s">
        <v>225</v>
      </c>
      <c r="Q686" s="28">
        <v>0.48340277777777779</v>
      </c>
      <c r="R686" s="26">
        <v>177</v>
      </c>
      <c r="U686" s="26" t="s">
        <v>38</v>
      </c>
      <c r="V686" s="26">
        <v>5571</v>
      </c>
      <c r="W686" s="26">
        <v>5</v>
      </c>
      <c r="AE686" s="26" t="s">
        <v>38</v>
      </c>
      <c r="AF686" s="26">
        <v>1145</v>
      </c>
      <c r="AG686" s="26">
        <v>2.9119999999999999</v>
      </c>
    </row>
    <row r="687" spans="1:33" x14ac:dyDescent="0.2">
      <c r="A687" s="26">
        <v>5</v>
      </c>
      <c r="B687" s="26">
        <v>2</v>
      </c>
      <c r="C687" s="26" t="s">
        <v>32</v>
      </c>
      <c r="D687" s="26" t="s">
        <v>33</v>
      </c>
      <c r="E687" s="27">
        <v>44831</v>
      </c>
      <c r="F687" s="26">
        <v>0.5</v>
      </c>
      <c r="G687" s="26">
        <v>1.25</v>
      </c>
      <c r="H687" s="26">
        <v>2038</v>
      </c>
      <c r="I687" s="26">
        <v>29</v>
      </c>
      <c r="J687">
        <v>2.02</v>
      </c>
      <c r="K687" s="26">
        <v>2.02</v>
      </c>
      <c r="L687">
        <v>0</v>
      </c>
      <c r="M687" s="26">
        <v>0</v>
      </c>
      <c r="N687" s="26" t="s">
        <v>46</v>
      </c>
      <c r="O687" s="26" t="s">
        <v>48</v>
      </c>
      <c r="P687" s="26" t="s">
        <v>225</v>
      </c>
      <c r="Q687" s="28">
        <v>0.48631944444444447</v>
      </c>
      <c r="R687" s="26">
        <v>177</v>
      </c>
      <c r="U687" s="26" t="s">
        <v>39</v>
      </c>
      <c r="V687" s="26">
        <v>10494</v>
      </c>
      <c r="W687" s="26">
        <v>10</v>
      </c>
      <c r="AE687" s="26" t="s">
        <v>39</v>
      </c>
      <c r="AF687" s="26">
        <v>2530</v>
      </c>
      <c r="AG687" s="26">
        <v>5.8319999999999999</v>
      </c>
    </row>
    <row r="688" spans="1:33" x14ac:dyDescent="0.2">
      <c r="A688" s="26">
        <v>6</v>
      </c>
      <c r="B688" s="26">
        <v>2</v>
      </c>
      <c r="C688" s="26" t="s">
        <v>32</v>
      </c>
      <c r="D688" s="26" t="s">
        <v>33</v>
      </c>
      <c r="E688" s="27">
        <v>44831</v>
      </c>
      <c r="F688" s="26">
        <v>0.5</v>
      </c>
      <c r="G688" s="26">
        <v>1.25</v>
      </c>
      <c r="H688" s="26">
        <v>1994</v>
      </c>
      <c r="I688" s="26">
        <v>25</v>
      </c>
      <c r="J688">
        <v>1.9610000000000001</v>
      </c>
      <c r="K688" s="26">
        <v>1.9610000000000001</v>
      </c>
      <c r="L688">
        <v>0</v>
      </c>
      <c r="M688" s="26">
        <v>0</v>
      </c>
      <c r="N688" s="26" t="s">
        <v>46</v>
      </c>
      <c r="O688" s="26" t="s">
        <v>48</v>
      </c>
      <c r="P688" s="26" t="s">
        <v>225</v>
      </c>
      <c r="Q688" s="28">
        <v>0.48959490740740735</v>
      </c>
      <c r="R688" s="26">
        <v>177</v>
      </c>
      <c r="U688" s="26" t="s">
        <v>39</v>
      </c>
      <c r="V688" s="26">
        <v>10553</v>
      </c>
      <c r="W688" s="26">
        <v>10</v>
      </c>
      <c r="AE688" s="26" t="s">
        <v>39</v>
      </c>
      <c r="AF688" s="26">
        <v>2550</v>
      </c>
      <c r="AG688" s="26">
        <v>5.8319999999999999</v>
      </c>
    </row>
    <row r="689" spans="1:33" x14ac:dyDescent="0.2">
      <c r="A689" s="26">
        <v>7</v>
      </c>
      <c r="B689" s="26">
        <v>3</v>
      </c>
      <c r="C689" s="26" t="s">
        <v>32</v>
      </c>
      <c r="D689" s="26" t="s">
        <v>33</v>
      </c>
      <c r="E689" s="27">
        <v>44831</v>
      </c>
      <c r="F689" s="26">
        <v>0.5</v>
      </c>
      <c r="G689" s="26">
        <v>1.25</v>
      </c>
      <c r="H689" s="26">
        <v>1626</v>
      </c>
      <c r="I689" s="26">
        <v>0</v>
      </c>
      <c r="J689">
        <v>1.4690000000000001</v>
      </c>
      <c r="K689" s="26">
        <v>1.4690000000000001</v>
      </c>
      <c r="L689">
        <v>0</v>
      </c>
      <c r="M689" s="26">
        <v>0</v>
      </c>
      <c r="N689" s="26" t="s">
        <v>46</v>
      </c>
      <c r="O689" s="26" t="s">
        <v>225</v>
      </c>
      <c r="P689" s="28">
        <v>0.49721064814814814</v>
      </c>
      <c r="Q689" s="26">
        <v>177</v>
      </c>
      <c r="R689" s="26">
        <v>10</v>
      </c>
      <c r="U689" s="26" t="s">
        <v>39</v>
      </c>
      <c r="V689" s="26">
        <v>10589</v>
      </c>
      <c r="W689" s="26">
        <v>10</v>
      </c>
      <c r="AE689" s="26" t="s">
        <v>39</v>
      </c>
      <c r="AF689" s="26">
        <v>2548</v>
      </c>
      <c r="AG689" s="26">
        <v>5.8319999999999999</v>
      </c>
    </row>
    <row r="690" spans="1:33" x14ac:dyDescent="0.2">
      <c r="A690" s="26">
        <v>8</v>
      </c>
      <c r="B690" s="26">
        <v>3</v>
      </c>
      <c r="C690" s="26" t="s">
        <v>32</v>
      </c>
      <c r="D690" s="26" t="s">
        <v>33</v>
      </c>
      <c r="E690" s="27">
        <v>44831</v>
      </c>
      <c r="F690" s="26">
        <v>0.5</v>
      </c>
      <c r="G690" s="26">
        <v>1.25</v>
      </c>
      <c r="H690" s="26">
        <v>1687</v>
      </c>
      <c r="I690" s="26">
        <v>25</v>
      </c>
      <c r="J690">
        <v>1.55</v>
      </c>
      <c r="K690" s="26">
        <v>1.55</v>
      </c>
      <c r="L690">
        <v>0</v>
      </c>
      <c r="M690" s="26">
        <v>0</v>
      </c>
      <c r="N690" s="26" t="s">
        <v>46</v>
      </c>
      <c r="O690" s="26" t="s">
        <v>48</v>
      </c>
      <c r="P690" s="26" t="s">
        <v>225</v>
      </c>
      <c r="Q690" s="28">
        <v>0.50008101851851849</v>
      </c>
      <c r="R690" s="26">
        <v>177</v>
      </c>
      <c r="U690" s="26" t="s">
        <v>40</v>
      </c>
      <c r="V690" s="26">
        <v>20436</v>
      </c>
      <c r="W690" s="26">
        <v>20</v>
      </c>
      <c r="AE690" s="26" t="s">
        <v>40</v>
      </c>
      <c r="AF690" s="26">
        <v>5274</v>
      </c>
      <c r="AG690" s="26">
        <v>11.664</v>
      </c>
    </row>
    <row r="691" spans="1:33" x14ac:dyDescent="0.2">
      <c r="A691" s="26">
        <v>9</v>
      </c>
      <c r="B691" s="26">
        <v>3</v>
      </c>
      <c r="C691" s="26" t="s">
        <v>32</v>
      </c>
      <c r="D691" s="26" t="s">
        <v>33</v>
      </c>
      <c r="E691" s="27">
        <v>44831</v>
      </c>
      <c r="F691" s="26">
        <v>0.5</v>
      </c>
      <c r="G691" s="26">
        <v>1.25</v>
      </c>
      <c r="H691" s="26">
        <v>1646</v>
      </c>
      <c r="I691" s="26">
        <v>45</v>
      </c>
      <c r="J691">
        <v>1.496</v>
      </c>
      <c r="K691" s="26">
        <v>1.496</v>
      </c>
      <c r="L691">
        <v>0</v>
      </c>
      <c r="M691" s="26">
        <v>0</v>
      </c>
      <c r="N691" s="26" t="s">
        <v>46</v>
      </c>
      <c r="O691" s="26" t="s">
        <v>48</v>
      </c>
      <c r="P691" s="26" t="s">
        <v>225</v>
      </c>
      <c r="Q691" s="28">
        <v>0.50342592592592594</v>
      </c>
      <c r="R691" s="26">
        <v>177</v>
      </c>
      <c r="U691" s="26" t="s">
        <v>40</v>
      </c>
      <c r="V691" s="26">
        <v>20198</v>
      </c>
      <c r="W691" s="26">
        <v>20</v>
      </c>
      <c r="AE691" s="26" t="s">
        <v>40</v>
      </c>
      <c r="AF691" s="26">
        <v>5130</v>
      </c>
      <c r="AG691" s="26">
        <v>11.664</v>
      </c>
    </row>
    <row r="692" spans="1:33" x14ac:dyDescent="0.2">
      <c r="A692" s="26">
        <v>10</v>
      </c>
      <c r="B692" s="26">
        <v>4</v>
      </c>
      <c r="C692" s="26" t="s">
        <v>37</v>
      </c>
      <c r="D692" s="26" t="s">
        <v>33</v>
      </c>
      <c r="E692" s="27">
        <v>44831</v>
      </c>
      <c r="F692" s="26">
        <v>0.5</v>
      </c>
      <c r="G692" s="26">
        <v>1.25</v>
      </c>
      <c r="H692" s="26">
        <v>1039</v>
      </c>
      <c r="I692" s="26">
        <v>53</v>
      </c>
      <c r="J692">
        <v>0.92100000000000004</v>
      </c>
      <c r="K692" s="26">
        <v>0.92100000000000004</v>
      </c>
      <c r="L692">
        <v>0</v>
      </c>
      <c r="M692" s="26">
        <v>0</v>
      </c>
      <c r="N692" s="26" t="s">
        <v>46</v>
      </c>
      <c r="O692" s="26" t="s">
        <v>48</v>
      </c>
      <c r="P692" s="26" t="s">
        <v>225</v>
      </c>
      <c r="Q692" s="28">
        <v>0.51135416666666667</v>
      </c>
      <c r="R692" s="26">
        <v>177</v>
      </c>
      <c r="U692" s="26" t="s">
        <v>40</v>
      </c>
      <c r="V692" s="26">
        <v>20295</v>
      </c>
      <c r="W692" s="26">
        <v>20</v>
      </c>
      <c r="AE692" s="26" t="s">
        <v>40</v>
      </c>
      <c r="AF692" s="26">
        <v>5117</v>
      </c>
      <c r="AG692" s="26">
        <v>11.664</v>
      </c>
    </row>
    <row r="693" spans="1:33" x14ac:dyDescent="0.2">
      <c r="A693" s="26">
        <v>11</v>
      </c>
      <c r="B693" s="26">
        <v>4</v>
      </c>
      <c r="C693" s="26" t="s">
        <v>37</v>
      </c>
      <c r="D693" s="26" t="s">
        <v>33</v>
      </c>
      <c r="E693" s="27">
        <v>44831</v>
      </c>
      <c r="F693" s="26">
        <v>0.5</v>
      </c>
      <c r="G693" s="26">
        <v>1.25</v>
      </c>
      <c r="H693" s="26">
        <v>813</v>
      </c>
      <c r="I693" s="26">
        <v>47</v>
      </c>
      <c r="J693">
        <v>0.61899999999999999</v>
      </c>
      <c r="K693" s="26">
        <v>0.61899999999999999</v>
      </c>
      <c r="L693">
        <v>0</v>
      </c>
      <c r="M693" s="26">
        <v>0</v>
      </c>
      <c r="N693" s="26" t="s">
        <v>46</v>
      </c>
      <c r="O693" s="26" t="s">
        <v>48</v>
      </c>
      <c r="P693" s="26" t="s">
        <v>225</v>
      </c>
      <c r="Q693" s="28">
        <v>0.51493055555555556</v>
      </c>
      <c r="R693" s="26">
        <v>177</v>
      </c>
      <c r="U693" s="26" t="s">
        <v>41</v>
      </c>
      <c r="V693" s="26">
        <v>38775</v>
      </c>
      <c r="W693" s="26">
        <v>40</v>
      </c>
      <c r="AE693" s="26" t="s">
        <v>41</v>
      </c>
      <c r="AF693" s="26">
        <v>10003</v>
      </c>
      <c r="AG693" s="26">
        <v>23.327999999999999</v>
      </c>
    </row>
    <row r="694" spans="1:33" x14ac:dyDescent="0.2">
      <c r="A694" s="26">
        <v>12</v>
      </c>
      <c r="B694" s="26">
        <v>4</v>
      </c>
      <c r="C694" s="26" t="s">
        <v>37</v>
      </c>
      <c r="D694" s="26" t="s">
        <v>33</v>
      </c>
      <c r="E694" s="27">
        <v>44831</v>
      </c>
      <c r="F694" s="26">
        <v>0.5</v>
      </c>
      <c r="G694" s="26">
        <v>1.25</v>
      </c>
      <c r="H694" s="26">
        <v>801</v>
      </c>
      <c r="I694" s="26">
        <v>45</v>
      </c>
      <c r="J694">
        <v>0.60299999999999998</v>
      </c>
      <c r="K694" s="26">
        <v>0.60299999999999998</v>
      </c>
      <c r="L694">
        <v>0</v>
      </c>
      <c r="M694" s="26">
        <v>0</v>
      </c>
      <c r="N694" s="26" t="s">
        <v>46</v>
      </c>
      <c r="O694" s="26" t="s">
        <v>48</v>
      </c>
      <c r="P694" s="26" t="s">
        <v>225</v>
      </c>
      <c r="Q694" s="28">
        <v>0.51893518518518522</v>
      </c>
      <c r="R694" s="26">
        <v>177</v>
      </c>
      <c r="U694" s="26" t="s">
        <v>41</v>
      </c>
      <c r="V694" s="26">
        <v>38746</v>
      </c>
      <c r="W694" s="26">
        <v>40</v>
      </c>
      <c r="AE694" s="26" t="s">
        <v>41</v>
      </c>
      <c r="AF694" s="26">
        <v>9870</v>
      </c>
      <c r="AG694" s="26">
        <v>23.327999999999999</v>
      </c>
    </row>
    <row r="695" spans="1:33" x14ac:dyDescent="0.2">
      <c r="A695" s="26">
        <v>13</v>
      </c>
      <c r="B695" s="26">
        <v>5</v>
      </c>
      <c r="C695" s="26" t="s">
        <v>38</v>
      </c>
      <c r="D695" s="26" t="s">
        <v>33</v>
      </c>
      <c r="E695" s="27">
        <v>44831</v>
      </c>
      <c r="F695" s="26">
        <v>0.5</v>
      </c>
      <c r="G695" s="26">
        <v>1.25</v>
      </c>
      <c r="H695" s="26">
        <v>5519</v>
      </c>
      <c r="I695" s="26">
        <v>1168</v>
      </c>
      <c r="J695">
        <v>5</v>
      </c>
      <c r="K695" s="26">
        <v>5</v>
      </c>
      <c r="L695">
        <v>2.9119999999999999</v>
      </c>
      <c r="M695" s="26">
        <v>2.9119999999999999</v>
      </c>
      <c r="N695" s="26"/>
      <c r="O695" s="26" t="s">
        <v>225</v>
      </c>
      <c r="P695" s="28">
        <v>0.52686342592592594</v>
      </c>
      <c r="Q695" s="26">
        <v>884</v>
      </c>
      <c r="R695" s="26">
        <v>48</v>
      </c>
      <c r="U695" s="26" t="s">
        <v>41</v>
      </c>
      <c r="V695" s="26">
        <v>38832</v>
      </c>
      <c r="W695" s="26">
        <v>40</v>
      </c>
      <c r="AE695" s="26" t="s">
        <v>41</v>
      </c>
      <c r="AF695" s="26">
        <v>9853</v>
      </c>
      <c r="AG695" s="26">
        <v>23.327999999999999</v>
      </c>
    </row>
    <row r="696" spans="1:33" x14ac:dyDescent="0.2">
      <c r="A696" s="26">
        <v>14</v>
      </c>
      <c r="B696" s="26">
        <v>5</v>
      </c>
      <c r="C696" s="26" t="s">
        <v>38</v>
      </c>
      <c r="D696" s="26" t="s">
        <v>33</v>
      </c>
      <c r="E696" s="27">
        <v>44831</v>
      </c>
      <c r="F696" s="26">
        <v>0.5</v>
      </c>
      <c r="G696" s="26">
        <v>1.25</v>
      </c>
      <c r="H696" s="26">
        <v>5581</v>
      </c>
      <c r="I696" s="26">
        <v>1176</v>
      </c>
      <c r="J696">
        <v>5</v>
      </c>
      <c r="K696" s="26">
        <v>5</v>
      </c>
      <c r="L696">
        <v>2.9119999999999999</v>
      </c>
      <c r="M696" s="26">
        <v>2.9119999999999999</v>
      </c>
      <c r="N696" s="26"/>
      <c r="O696" s="26" t="s">
        <v>225</v>
      </c>
      <c r="P696" s="28">
        <v>0.52982638888888889</v>
      </c>
      <c r="Q696" s="26">
        <v>884</v>
      </c>
      <c r="R696" s="26">
        <v>48</v>
      </c>
      <c r="U696" s="26" t="s">
        <v>42</v>
      </c>
      <c r="V696" s="26">
        <v>184044</v>
      </c>
      <c r="W696" s="26">
        <v>200</v>
      </c>
      <c r="AE696" s="26" t="s">
        <v>42</v>
      </c>
      <c r="AF696" s="26">
        <v>34362</v>
      </c>
      <c r="AG696" s="26">
        <v>116.624</v>
      </c>
    </row>
    <row r="697" spans="1:33" x14ac:dyDescent="0.2">
      <c r="A697" s="26">
        <v>15</v>
      </c>
      <c r="B697" s="26">
        <v>5</v>
      </c>
      <c r="C697" s="26" t="s">
        <v>38</v>
      </c>
      <c r="D697" s="26" t="s">
        <v>33</v>
      </c>
      <c r="E697" s="27">
        <v>44831</v>
      </c>
      <c r="F697" s="26">
        <v>0.5</v>
      </c>
      <c r="G697" s="26">
        <v>1.25</v>
      </c>
      <c r="H697" s="26">
        <v>5571</v>
      </c>
      <c r="I697" s="26">
        <v>1145</v>
      </c>
      <c r="J697">
        <v>5</v>
      </c>
      <c r="K697" s="26">
        <v>5</v>
      </c>
      <c r="L697">
        <v>2.9119999999999999</v>
      </c>
      <c r="M697" s="26">
        <v>2.9119999999999999</v>
      </c>
      <c r="N697" s="26"/>
      <c r="O697" s="26" t="s">
        <v>225</v>
      </c>
      <c r="P697" s="28">
        <v>0.53310185185185188</v>
      </c>
      <c r="Q697" s="26">
        <v>884</v>
      </c>
      <c r="R697" s="26">
        <v>48</v>
      </c>
      <c r="U697" s="26" t="s">
        <v>42</v>
      </c>
      <c r="V697" s="26">
        <v>189389</v>
      </c>
      <c r="W697" s="26">
        <v>200</v>
      </c>
      <c r="AE697" s="26" t="s">
        <v>42</v>
      </c>
      <c r="AF697" s="26">
        <v>33473</v>
      </c>
      <c r="AG697" s="26">
        <v>116.624</v>
      </c>
    </row>
    <row r="698" spans="1:33" x14ac:dyDescent="0.2">
      <c r="A698" s="26">
        <v>16</v>
      </c>
      <c r="B698" s="26">
        <v>6</v>
      </c>
      <c r="C698" s="26" t="s">
        <v>39</v>
      </c>
      <c r="D698" s="26" t="s">
        <v>33</v>
      </c>
      <c r="E698" s="27">
        <v>44831</v>
      </c>
      <c r="F698" s="26">
        <v>0.5</v>
      </c>
      <c r="G698" s="26">
        <v>1.25</v>
      </c>
      <c r="H698" s="26">
        <v>10494</v>
      </c>
      <c r="I698" s="26">
        <v>2530</v>
      </c>
      <c r="J698">
        <v>10</v>
      </c>
      <c r="K698" s="26">
        <v>10</v>
      </c>
      <c r="L698">
        <v>5.8319999999999999</v>
      </c>
      <c r="M698" s="26">
        <v>5.8319999999999999</v>
      </c>
      <c r="N698" s="26"/>
      <c r="O698" s="26" t="s">
        <v>225</v>
      </c>
      <c r="P698" s="28">
        <v>0.54155092592592591</v>
      </c>
      <c r="Q698" s="26">
        <v>884</v>
      </c>
      <c r="R698" s="26">
        <v>48</v>
      </c>
      <c r="U698" s="26" t="s">
        <v>42</v>
      </c>
      <c r="V698" s="26">
        <v>191207</v>
      </c>
      <c r="W698" s="26">
        <v>200</v>
      </c>
      <c r="AE698" s="26" t="s">
        <v>42</v>
      </c>
      <c r="AF698" s="26">
        <v>33672</v>
      </c>
      <c r="AG698" s="26">
        <v>116.624</v>
      </c>
    </row>
    <row r="699" spans="1:33" x14ac:dyDescent="0.2">
      <c r="A699" s="26">
        <v>17</v>
      </c>
      <c r="B699" s="26">
        <v>6</v>
      </c>
      <c r="C699" s="26" t="s">
        <v>39</v>
      </c>
      <c r="D699" s="26" t="s">
        <v>33</v>
      </c>
      <c r="E699" s="27">
        <v>44831</v>
      </c>
      <c r="F699" s="26">
        <v>0.5</v>
      </c>
      <c r="G699" s="26">
        <v>1.25</v>
      </c>
      <c r="H699" s="26">
        <v>10553</v>
      </c>
      <c r="I699" s="26">
        <v>2550</v>
      </c>
      <c r="J699">
        <v>10</v>
      </c>
      <c r="K699" s="26">
        <v>10</v>
      </c>
      <c r="L699">
        <v>5.8319999999999999</v>
      </c>
      <c r="M699" s="26">
        <v>5.8319999999999999</v>
      </c>
      <c r="N699" s="26"/>
      <c r="O699" s="26" t="s">
        <v>225</v>
      </c>
      <c r="P699" s="28">
        <v>0.54486111111111113</v>
      </c>
      <c r="Q699" s="26">
        <v>884</v>
      </c>
      <c r="R699" s="26">
        <v>48</v>
      </c>
    </row>
    <row r="700" spans="1:33" x14ac:dyDescent="0.2">
      <c r="A700" s="26">
        <v>18</v>
      </c>
      <c r="B700" s="26">
        <v>6</v>
      </c>
      <c r="C700" s="26" t="s">
        <v>39</v>
      </c>
      <c r="D700" s="26" t="s">
        <v>33</v>
      </c>
      <c r="E700" s="27">
        <v>44831</v>
      </c>
      <c r="F700" s="26">
        <v>0.5</v>
      </c>
      <c r="G700" s="26">
        <v>1.25</v>
      </c>
      <c r="H700" s="26">
        <v>10589</v>
      </c>
      <c r="I700" s="26">
        <v>2548</v>
      </c>
      <c r="J700">
        <v>10</v>
      </c>
      <c r="K700" s="26">
        <v>10</v>
      </c>
      <c r="L700">
        <v>5.8319999999999999</v>
      </c>
      <c r="M700" s="26">
        <v>5.8319999999999999</v>
      </c>
      <c r="N700" s="26"/>
      <c r="O700" s="26" t="s">
        <v>225</v>
      </c>
      <c r="P700" s="28">
        <v>0.54859953703703701</v>
      </c>
      <c r="Q700" s="26">
        <v>884</v>
      </c>
      <c r="R700" s="26">
        <v>48</v>
      </c>
    </row>
    <row r="701" spans="1:33" x14ac:dyDescent="0.2">
      <c r="A701" s="26">
        <v>19</v>
      </c>
      <c r="B701" s="26">
        <v>7</v>
      </c>
      <c r="C701" s="26" t="s">
        <v>40</v>
      </c>
      <c r="D701" s="26" t="s">
        <v>33</v>
      </c>
      <c r="E701" s="27">
        <v>44831</v>
      </c>
      <c r="F701" s="26">
        <v>0.5</v>
      </c>
      <c r="G701" s="26">
        <v>1.25</v>
      </c>
      <c r="H701" s="26">
        <v>20436</v>
      </c>
      <c r="I701" s="26">
        <v>5274</v>
      </c>
      <c r="J701">
        <v>20</v>
      </c>
      <c r="K701" s="26">
        <v>20</v>
      </c>
      <c r="L701">
        <v>11.664</v>
      </c>
      <c r="M701" s="26">
        <v>11.664</v>
      </c>
      <c r="N701" s="26"/>
      <c r="O701" s="26" t="s">
        <v>225</v>
      </c>
      <c r="P701" s="28">
        <v>0.55806712962962968</v>
      </c>
      <c r="Q701" s="26">
        <v>884</v>
      </c>
      <c r="R701" s="26">
        <v>48</v>
      </c>
    </row>
    <row r="702" spans="1:33" x14ac:dyDescent="0.2">
      <c r="A702" s="26">
        <v>20</v>
      </c>
      <c r="B702" s="26">
        <v>7</v>
      </c>
      <c r="C702" s="26" t="s">
        <v>40</v>
      </c>
      <c r="D702" s="26" t="s">
        <v>33</v>
      </c>
      <c r="E702" s="27">
        <v>44831</v>
      </c>
      <c r="F702" s="26">
        <v>0.5</v>
      </c>
      <c r="G702" s="26">
        <v>1.25</v>
      </c>
      <c r="H702" s="26">
        <v>20198</v>
      </c>
      <c r="I702" s="26">
        <v>5130</v>
      </c>
      <c r="J702">
        <v>20</v>
      </c>
      <c r="K702" s="26">
        <v>20</v>
      </c>
      <c r="L702">
        <v>11.664</v>
      </c>
      <c r="M702" s="26">
        <v>11.664</v>
      </c>
      <c r="N702" s="26"/>
      <c r="O702" s="26" t="s">
        <v>225</v>
      </c>
      <c r="P702" s="28">
        <v>0.56193287037037043</v>
      </c>
      <c r="Q702" s="26">
        <v>884</v>
      </c>
      <c r="R702" s="26">
        <v>48</v>
      </c>
    </row>
    <row r="703" spans="1:33" x14ac:dyDescent="0.2">
      <c r="A703" s="26">
        <v>21</v>
      </c>
      <c r="B703" s="26">
        <v>7</v>
      </c>
      <c r="C703" s="26" t="s">
        <v>40</v>
      </c>
      <c r="D703" s="26" t="s">
        <v>33</v>
      </c>
      <c r="E703" s="27">
        <v>44831</v>
      </c>
      <c r="F703" s="26">
        <v>0.5</v>
      </c>
      <c r="G703" s="26">
        <v>1.25</v>
      </c>
      <c r="H703" s="26">
        <v>20295</v>
      </c>
      <c r="I703" s="26">
        <v>5117</v>
      </c>
      <c r="J703">
        <v>20</v>
      </c>
      <c r="K703" s="26">
        <v>20</v>
      </c>
      <c r="L703">
        <v>11.664</v>
      </c>
      <c r="M703" s="26">
        <v>11.664</v>
      </c>
      <c r="N703" s="26"/>
      <c r="O703" s="26" t="s">
        <v>225</v>
      </c>
      <c r="P703" s="28">
        <v>0.56616898148148154</v>
      </c>
      <c r="Q703" s="26">
        <v>884</v>
      </c>
      <c r="R703" s="26">
        <v>48</v>
      </c>
    </row>
    <row r="704" spans="1:33" x14ac:dyDescent="0.2">
      <c r="A704" s="26">
        <v>22</v>
      </c>
      <c r="B704" s="26">
        <v>8</v>
      </c>
      <c r="C704" s="26" t="s">
        <v>41</v>
      </c>
      <c r="D704" s="26" t="s">
        <v>33</v>
      </c>
      <c r="E704" s="27">
        <v>44831</v>
      </c>
      <c r="F704" s="26">
        <v>0.5</v>
      </c>
      <c r="G704" s="26">
        <v>1.25</v>
      </c>
      <c r="H704" s="26">
        <v>38775</v>
      </c>
      <c r="I704" s="26">
        <v>10003</v>
      </c>
      <c r="J704">
        <v>40</v>
      </c>
      <c r="K704" s="26">
        <v>40</v>
      </c>
      <c r="L704">
        <v>23.327999999999999</v>
      </c>
      <c r="M704" s="26">
        <v>23.327999999999999</v>
      </c>
      <c r="N704" s="26"/>
      <c r="O704" s="26" t="s">
        <v>225</v>
      </c>
      <c r="P704" s="28">
        <v>0.57672453703703697</v>
      </c>
      <c r="Q704" s="26">
        <v>884</v>
      </c>
      <c r="R704" s="26">
        <v>48</v>
      </c>
    </row>
    <row r="705" spans="1:18" x14ac:dyDescent="0.2">
      <c r="A705" s="26">
        <v>23</v>
      </c>
      <c r="B705" s="26">
        <v>8</v>
      </c>
      <c r="C705" s="26" t="s">
        <v>41</v>
      </c>
      <c r="D705" s="26" t="s">
        <v>33</v>
      </c>
      <c r="E705" s="27">
        <v>44831</v>
      </c>
      <c r="F705" s="26">
        <v>0.5</v>
      </c>
      <c r="G705" s="26">
        <v>1.25</v>
      </c>
      <c r="H705" s="26">
        <v>38746</v>
      </c>
      <c r="I705" s="26">
        <v>9870</v>
      </c>
      <c r="J705">
        <v>40</v>
      </c>
      <c r="K705" s="26">
        <v>40</v>
      </c>
      <c r="L705">
        <v>23.327999999999999</v>
      </c>
      <c r="M705" s="26">
        <v>23.327999999999999</v>
      </c>
      <c r="N705" s="26"/>
      <c r="O705" s="26" t="s">
        <v>225</v>
      </c>
      <c r="P705" s="28">
        <v>0.58123842592592589</v>
      </c>
      <c r="Q705" s="26">
        <v>884</v>
      </c>
      <c r="R705" s="26">
        <v>48</v>
      </c>
    </row>
    <row r="706" spans="1:18" x14ac:dyDescent="0.2">
      <c r="A706" s="26">
        <v>24</v>
      </c>
      <c r="B706" s="26">
        <v>8</v>
      </c>
      <c r="C706" s="26" t="s">
        <v>41</v>
      </c>
      <c r="D706" s="26" t="s">
        <v>33</v>
      </c>
      <c r="E706" s="27">
        <v>44831</v>
      </c>
      <c r="F706" s="26">
        <v>0.5</v>
      </c>
      <c r="G706" s="26">
        <v>1.25</v>
      </c>
      <c r="H706" s="26">
        <v>38832</v>
      </c>
      <c r="I706" s="26">
        <v>9853</v>
      </c>
      <c r="J706">
        <v>40</v>
      </c>
      <c r="K706" s="26">
        <v>40</v>
      </c>
      <c r="L706">
        <v>23.327999999999999</v>
      </c>
      <c r="M706" s="26">
        <v>23.327999999999999</v>
      </c>
      <c r="N706" s="26"/>
      <c r="O706" s="26" t="s">
        <v>225</v>
      </c>
      <c r="P706" s="28">
        <v>0.58611111111111114</v>
      </c>
      <c r="Q706" s="26">
        <v>884</v>
      </c>
      <c r="R706" s="26">
        <v>48</v>
      </c>
    </row>
    <row r="707" spans="1:18" x14ac:dyDescent="0.2">
      <c r="A707" s="26">
        <v>25</v>
      </c>
      <c r="B707" s="26">
        <v>9</v>
      </c>
      <c r="C707" s="26" t="s">
        <v>42</v>
      </c>
      <c r="D707" s="26" t="s">
        <v>33</v>
      </c>
      <c r="E707" s="27">
        <v>44831</v>
      </c>
      <c r="F707" s="26">
        <v>0.5</v>
      </c>
      <c r="G707" s="26">
        <v>1.25</v>
      </c>
      <c r="H707" s="26">
        <v>184044</v>
      </c>
      <c r="I707" s="26">
        <v>34362</v>
      </c>
      <c r="J707">
        <v>200</v>
      </c>
      <c r="K707" s="26">
        <v>200</v>
      </c>
      <c r="L707">
        <v>116.624</v>
      </c>
      <c r="M707" s="26">
        <v>116.624</v>
      </c>
      <c r="N707" s="26"/>
      <c r="O707" s="26" t="s">
        <v>225</v>
      </c>
      <c r="P707" s="28">
        <v>0.59751157407407407</v>
      </c>
      <c r="Q707" s="26">
        <v>884</v>
      </c>
      <c r="R707" s="26">
        <v>48</v>
      </c>
    </row>
    <row r="708" spans="1:18" x14ac:dyDescent="0.2">
      <c r="A708" s="26">
        <v>26</v>
      </c>
      <c r="B708" s="26">
        <v>9</v>
      </c>
      <c r="C708" s="26" t="s">
        <v>42</v>
      </c>
      <c r="D708" s="26" t="s">
        <v>33</v>
      </c>
      <c r="E708" s="27">
        <v>44831</v>
      </c>
      <c r="F708" s="26">
        <v>0.5</v>
      </c>
      <c r="G708" s="26">
        <v>1.25</v>
      </c>
      <c r="H708" s="26">
        <v>189389</v>
      </c>
      <c r="I708" s="26">
        <v>33473</v>
      </c>
      <c r="J708">
        <v>200</v>
      </c>
      <c r="K708" s="26">
        <v>200</v>
      </c>
      <c r="L708">
        <v>116.624</v>
      </c>
      <c r="M708" s="26">
        <v>116.624</v>
      </c>
      <c r="N708" s="26"/>
      <c r="O708" s="26" t="s">
        <v>225</v>
      </c>
      <c r="P708" s="28">
        <v>0.60157407407407404</v>
      </c>
      <c r="Q708" s="26">
        <v>884</v>
      </c>
      <c r="R708" s="26">
        <v>48</v>
      </c>
    </row>
    <row r="709" spans="1:18" x14ac:dyDescent="0.2">
      <c r="A709" s="26">
        <v>27</v>
      </c>
      <c r="B709" s="26">
        <v>9</v>
      </c>
      <c r="C709" s="26" t="s">
        <v>42</v>
      </c>
      <c r="D709" s="26" t="s">
        <v>33</v>
      </c>
      <c r="E709" s="27">
        <v>44831</v>
      </c>
      <c r="F709" s="26">
        <v>0.5</v>
      </c>
      <c r="G709" s="26">
        <v>1.25</v>
      </c>
      <c r="H709" s="26">
        <v>191207</v>
      </c>
      <c r="I709" s="26">
        <v>33672</v>
      </c>
      <c r="J709">
        <v>200</v>
      </c>
      <c r="K709" s="26">
        <v>200</v>
      </c>
      <c r="L709">
        <v>116.624</v>
      </c>
      <c r="M709" s="26">
        <v>116.624</v>
      </c>
      <c r="N709" s="26"/>
      <c r="O709" s="26" t="s">
        <v>225</v>
      </c>
      <c r="P709" s="28">
        <v>0.60603009259259266</v>
      </c>
      <c r="Q709" s="26">
        <v>884</v>
      </c>
      <c r="R709" s="26">
        <v>48</v>
      </c>
    </row>
    <row r="710" spans="1:18" x14ac:dyDescent="0.2">
      <c r="A710" s="26">
        <v>28</v>
      </c>
      <c r="B710" s="26">
        <v>10</v>
      </c>
      <c r="C710" s="26" t="s">
        <v>32</v>
      </c>
      <c r="D710" s="26" t="s">
        <v>33</v>
      </c>
      <c r="E710" s="27">
        <v>44831</v>
      </c>
      <c r="F710" s="26">
        <v>0.5</v>
      </c>
      <c r="G710" s="26">
        <v>1.25</v>
      </c>
      <c r="H710" s="26">
        <v>2379</v>
      </c>
      <c r="I710" s="26">
        <v>163</v>
      </c>
      <c r="J710">
        <v>2.476</v>
      </c>
      <c r="K710" s="26">
        <v>2.476</v>
      </c>
      <c r="L710">
        <v>0</v>
      </c>
      <c r="M710" s="26">
        <v>0</v>
      </c>
      <c r="N710" s="26" t="s">
        <v>46</v>
      </c>
      <c r="O710" s="26" t="s">
        <v>48</v>
      </c>
      <c r="P710" s="26" t="s">
        <v>225</v>
      </c>
      <c r="Q710" s="28">
        <v>0.61356481481481484</v>
      </c>
      <c r="R710" s="26">
        <v>177</v>
      </c>
    </row>
    <row r="711" spans="1:18" x14ac:dyDescent="0.2">
      <c r="A711" s="26">
        <v>29</v>
      </c>
      <c r="B711" s="26">
        <v>10</v>
      </c>
      <c r="C711" s="26" t="s">
        <v>32</v>
      </c>
      <c r="D711" s="26" t="s">
        <v>33</v>
      </c>
      <c r="E711" s="27">
        <v>44831</v>
      </c>
      <c r="F711" s="26">
        <v>0.5</v>
      </c>
      <c r="G711" s="26">
        <v>1.25</v>
      </c>
      <c r="H711" s="26">
        <v>3534</v>
      </c>
      <c r="I711" s="26">
        <v>599</v>
      </c>
      <c r="J711">
        <v>4.0190000000000001</v>
      </c>
      <c r="K711" s="26">
        <v>4.0190000000000001</v>
      </c>
      <c r="L711">
        <v>0</v>
      </c>
      <c r="M711" s="26">
        <v>0</v>
      </c>
      <c r="N711" s="26" t="s">
        <v>46</v>
      </c>
      <c r="O711" s="26" t="s">
        <v>48</v>
      </c>
      <c r="P711" s="26" t="s">
        <v>225</v>
      </c>
      <c r="Q711" s="28">
        <v>0.61643518518518514</v>
      </c>
      <c r="R711" s="26">
        <v>177</v>
      </c>
    </row>
    <row r="712" spans="1:18" x14ac:dyDescent="0.2">
      <c r="A712" s="26">
        <v>30</v>
      </c>
      <c r="B712" s="26">
        <v>10</v>
      </c>
      <c r="C712" s="26" t="s">
        <v>32</v>
      </c>
      <c r="D712" s="26" t="s">
        <v>33</v>
      </c>
      <c r="E712" s="27">
        <v>44831</v>
      </c>
      <c r="F712" s="26">
        <v>0.5</v>
      </c>
      <c r="G712" s="26">
        <v>1.25</v>
      </c>
      <c r="H712" s="26">
        <v>5031</v>
      </c>
      <c r="I712" s="26">
        <v>1016</v>
      </c>
      <c r="J712">
        <v>6.0179999999999998</v>
      </c>
      <c r="K712" s="26">
        <v>6.0179999999999998</v>
      </c>
      <c r="L712">
        <v>0</v>
      </c>
      <c r="M712" s="26">
        <v>0</v>
      </c>
      <c r="N712" s="26" t="s">
        <v>48</v>
      </c>
      <c r="O712" s="26" t="s">
        <v>225</v>
      </c>
      <c r="P712" s="28">
        <v>0.61974537037037036</v>
      </c>
      <c r="Q712" s="26">
        <v>177</v>
      </c>
      <c r="R712" s="26">
        <v>10</v>
      </c>
    </row>
    <row r="713" spans="1:18" x14ac:dyDescent="0.2">
      <c r="A713" s="26">
        <v>31</v>
      </c>
      <c r="B713" s="26">
        <v>11</v>
      </c>
      <c r="C713" s="26" t="s">
        <v>32</v>
      </c>
      <c r="D713" s="26" t="s">
        <v>33</v>
      </c>
      <c r="E713" s="27">
        <v>44831</v>
      </c>
      <c r="F713" s="26">
        <v>0.5</v>
      </c>
      <c r="G713" s="26">
        <v>1.25</v>
      </c>
      <c r="H713" s="26">
        <v>1117</v>
      </c>
      <c r="I713" s="26">
        <v>36</v>
      </c>
      <c r="J713">
        <v>0.78900000000000003</v>
      </c>
      <c r="K713" s="26">
        <v>0.78900000000000003</v>
      </c>
      <c r="L713">
        <v>0</v>
      </c>
      <c r="M713" s="26">
        <v>0</v>
      </c>
      <c r="N713" s="26" t="s">
        <v>46</v>
      </c>
      <c r="O713" s="26" t="s">
        <v>48</v>
      </c>
      <c r="P713" s="26" t="s">
        <v>225</v>
      </c>
      <c r="Q713" s="28">
        <v>0.62734953703703711</v>
      </c>
      <c r="R713" s="26">
        <v>177</v>
      </c>
    </row>
    <row r="714" spans="1:18" x14ac:dyDescent="0.2">
      <c r="A714" s="26">
        <v>32</v>
      </c>
      <c r="B714" s="26">
        <v>11</v>
      </c>
      <c r="C714" s="26" t="s">
        <v>32</v>
      </c>
      <c r="D714" s="26" t="s">
        <v>33</v>
      </c>
      <c r="E714" s="27">
        <v>44831</v>
      </c>
      <c r="F714" s="26">
        <v>0.5</v>
      </c>
      <c r="G714" s="26">
        <v>1.25</v>
      </c>
      <c r="H714" s="26">
        <v>1139</v>
      </c>
      <c r="I714" s="26">
        <v>45</v>
      </c>
      <c r="J714">
        <v>0.81899999999999995</v>
      </c>
      <c r="K714" s="26">
        <v>0.81899999999999995</v>
      </c>
      <c r="L714">
        <v>0</v>
      </c>
      <c r="M714" s="26">
        <v>0</v>
      </c>
      <c r="N714" s="26" t="s">
        <v>46</v>
      </c>
      <c r="O714" s="26" t="s">
        <v>48</v>
      </c>
      <c r="P714" s="26" t="s">
        <v>225</v>
      </c>
      <c r="Q714" s="28">
        <v>0.63021990740740741</v>
      </c>
      <c r="R714" s="26">
        <v>177</v>
      </c>
    </row>
    <row r="715" spans="1:18" x14ac:dyDescent="0.2">
      <c r="A715" s="26">
        <v>33</v>
      </c>
      <c r="B715" s="26">
        <v>11</v>
      </c>
      <c r="C715" s="26" t="s">
        <v>32</v>
      </c>
      <c r="D715" s="26" t="s">
        <v>33</v>
      </c>
      <c r="E715" s="27">
        <v>44831</v>
      </c>
      <c r="F715" s="26">
        <v>0.5</v>
      </c>
      <c r="G715" s="26">
        <v>1.25</v>
      </c>
      <c r="H715" s="26">
        <v>1098</v>
      </c>
      <c r="I715" s="26">
        <v>46</v>
      </c>
      <c r="J715">
        <v>0.76400000000000001</v>
      </c>
      <c r="K715" s="26">
        <v>0.76400000000000001</v>
      </c>
      <c r="L715">
        <v>0</v>
      </c>
      <c r="M715" s="26">
        <v>0</v>
      </c>
      <c r="N715" s="26" t="s">
        <v>46</v>
      </c>
      <c r="O715" s="26" t="s">
        <v>48</v>
      </c>
      <c r="P715" s="26" t="s">
        <v>225</v>
      </c>
      <c r="Q715" s="28">
        <v>0.63353009259259252</v>
      </c>
      <c r="R715" s="26">
        <v>177</v>
      </c>
    </row>
    <row r="716" spans="1:18" x14ac:dyDescent="0.2">
      <c r="A716" s="26">
        <v>34</v>
      </c>
      <c r="B716" s="26">
        <v>12</v>
      </c>
      <c r="C716" s="26" t="s">
        <v>32</v>
      </c>
      <c r="D716" s="26" t="s">
        <v>33</v>
      </c>
      <c r="E716" s="27">
        <v>44831</v>
      </c>
      <c r="F716" s="26">
        <v>0.5</v>
      </c>
      <c r="G716" s="26">
        <v>1.25</v>
      </c>
      <c r="H716" s="26">
        <v>1024</v>
      </c>
      <c r="I716" s="26">
        <v>0</v>
      </c>
      <c r="J716">
        <v>0.66500000000000004</v>
      </c>
      <c r="K716" s="26">
        <v>0.66500000000000004</v>
      </c>
      <c r="L716">
        <v>0</v>
      </c>
      <c r="M716" s="26">
        <v>0</v>
      </c>
      <c r="N716" s="26" t="s">
        <v>46</v>
      </c>
      <c r="O716" s="26" t="s">
        <v>225</v>
      </c>
      <c r="P716" s="28">
        <v>0.64106481481481481</v>
      </c>
      <c r="Q716" s="26">
        <v>177</v>
      </c>
      <c r="R716" s="26">
        <v>10</v>
      </c>
    </row>
    <row r="717" spans="1:18" x14ac:dyDescent="0.2">
      <c r="A717" s="26">
        <v>35</v>
      </c>
      <c r="B717" s="26">
        <v>12</v>
      </c>
      <c r="C717" s="26" t="s">
        <v>32</v>
      </c>
      <c r="D717" s="26" t="s">
        <v>33</v>
      </c>
      <c r="E717" s="27">
        <v>44831</v>
      </c>
      <c r="F717" s="26">
        <v>0.5</v>
      </c>
      <c r="G717" s="26">
        <v>1.25</v>
      </c>
      <c r="H717" s="26">
        <v>1040</v>
      </c>
      <c r="I717" s="26">
        <v>74</v>
      </c>
      <c r="J717">
        <v>0.68600000000000005</v>
      </c>
      <c r="K717" s="26">
        <v>0.68600000000000005</v>
      </c>
      <c r="L717">
        <v>0</v>
      </c>
      <c r="M717" s="26">
        <v>0</v>
      </c>
      <c r="N717" s="26" t="s">
        <v>46</v>
      </c>
      <c r="O717" s="26" t="s">
        <v>48</v>
      </c>
      <c r="P717" s="26" t="s">
        <v>225</v>
      </c>
      <c r="Q717" s="28">
        <v>0.64392361111111118</v>
      </c>
      <c r="R717" s="26">
        <v>177</v>
      </c>
    </row>
    <row r="718" spans="1:18" x14ac:dyDescent="0.2">
      <c r="A718" s="26">
        <v>36</v>
      </c>
      <c r="B718" s="26">
        <v>12</v>
      </c>
      <c r="C718" s="26" t="s">
        <v>32</v>
      </c>
      <c r="D718" s="26" t="s">
        <v>33</v>
      </c>
      <c r="E718" s="27">
        <v>44831</v>
      </c>
      <c r="F718" s="26">
        <v>0.5</v>
      </c>
      <c r="G718" s="26">
        <v>1.25</v>
      </c>
      <c r="H718" s="26">
        <v>1021</v>
      </c>
      <c r="I718" s="26">
        <v>48</v>
      </c>
      <c r="J718">
        <v>0.66</v>
      </c>
      <c r="K718" s="26">
        <v>0.66</v>
      </c>
      <c r="L718">
        <v>0</v>
      </c>
      <c r="M718" s="26">
        <v>0</v>
      </c>
      <c r="N718" s="26" t="s">
        <v>46</v>
      </c>
      <c r="O718" s="26" t="s">
        <v>48</v>
      </c>
      <c r="P718" s="26" t="s">
        <v>225</v>
      </c>
      <c r="Q718" s="28">
        <v>0.64721064814814822</v>
      </c>
      <c r="R718" s="26">
        <v>177</v>
      </c>
    </row>
    <row r="719" spans="1:18" x14ac:dyDescent="0.2">
      <c r="A719" s="26">
        <v>37</v>
      </c>
      <c r="B719" s="26">
        <v>13</v>
      </c>
      <c r="C719" s="26" t="s">
        <v>226</v>
      </c>
      <c r="D719" s="26" t="s">
        <v>33</v>
      </c>
      <c r="E719" s="27">
        <v>44831</v>
      </c>
      <c r="F719" s="26">
        <v>0.5</v>
      </c>
      <c r="G719" s="26">
        <v>1.25</v>
      </c>
      <c r="H719" s="26">
        <v>44900</v>
      </c>
      <c r="I719" s="26">
        <v>2182</v>
      </c>
      <c r="J719">
        <v>59.296999999999997</v>
      </c>
      <c r="K719" s="26">
        <f>0.0011*H719-1.3194</f>
        <v>48.070599999999999</v>
      </c>
      <c r="L719">
        <v>3.2690000000000001</v>
      </c>
      <c r="M719" s="26">
        <f>0.0022*I719+0.3346</f>
        <v>5.1350000000000007</v>
      </c>
      <c r="N719" s="26"/>
      <c r="O719" s="26" t="s">
        <v>225</v>
      </c>
      <c r="P719" s="28">
        <v>0.65569444444444447</v>
      </c>
      <c r="Q719" s="26">
        <v>177</v>
      </c>
      <c r="R719" s="26">
        <v>10</v>
      </c>
    </row>
    <row r="720" spans="1:18" x14ac:dyDescent="0.2">
      <c r="A720" s="26">
        <v>38</v>
      </c>
      <c r="B720" s="26">
        <v>13</v>
      </c>
      <c r="C720" s="26" t="s">
        <v>226</v>
      </c>
      <c r="D720" s="26" t="s">
        <v>33</v>
      </c>
      <c r="E720" s="27">
        <v>44831</v>
      </c>
      <c r="F720" s="26">
        <v>0.5</v>
      </c>
      <c r="G720" s="26">
        <v>1.25</v>
      </c>
      <c r="H720" s="26">
        <v>45065</v>
      </c>
      <c r="I720" s="26">
        <v>2130</v>
      </c>
      <c r="J720">
        <v>59.515999999999998</v>
      </c>
      <c r="K720" s="26">
        <f t="shared" ref="K720:K736" si="41">0.0011*H720-1.3194</f>
        <v>48.252099999999999</v>
      </c>
      <c r="L720">
        <v>3.0390000000000001</v>
      </c>
      <c r="M720" s="26">
        <f t="shared" ref="M720:M736" si="42">0.0022*I720+0.3346</f>
        <v>5.0206</v>
      </c>
      <c r="N720" s="26"/>
      <c r="O720" s="26" t="s">
        <v>225</v>
      </c>
      <c r="P720" s="28">
        <v>0.65903935185185192</v>
      </c>
      <c r="Q720" s="26">
        <v>177</v>
      </c>
      <c r="R720" s="26">
        <v>10</v>
      </c>
    </row>
    <row r="721" spans="1:18" x14ac:dyDescent="0.2">
      <c r="A721" s="26">
        <v>39</v>
      </c>
      <c r="B721" s="26">
        <v>13</v>
      </c>
      <c r="C721" s="26" t="s">
        <v>226</v>
      </c>
      <c r="D721" s="26" t="s">
        <v>33</v>
      </c>
      <c r="E721" s="27">
        <v>44831</v>
      </c>
      <c r="F721" s="26">
        <v>0.5</v>
      </c>
      <c r="G721" s="26">
        <v>1.25</v>
      </c>
      <c r="H721" s="26">
        <v>44806</v>
      </c>
      <c r="I721" s="26">
        <v>2083</v>
      </c>
      <c r="J721">
        <v>59.17</v>
      </c>
      <c r="K721" s="26">
        <f t="shared" si="41"/>
        <v>47.967199999999998</v>
      </c>
      <c r="L721">
        <v>2.8290000000000002</v>
      </c>
      <c r="M721" s="26">
        <f t="shared" si="42"/>
        <v>4.9172000000000002</v>
      </c>
      <c r="N721" s="26"/>
      <c r="O721" s="26" t="s">
        <v>225</v>
      </c>
      <c r="P721" s="28">
        <v>0.66273148148148142</v>
      </c>
      <c r="Q721" s="26">
        <v>177</v>
      </c>
      <c r="R721" s="26">
        <v>10</v>
      </c>
    </row>
    <row r="722" spans="1:18" x14ac:dyDescent="0.2">
      <c r="A722" s="26">
        <v>40</v>
      </c>
      <c r="B722" s="26">
        <v>14</v>
      </c>
      <c r="C722" s="26" t="s">
        <v>227</v>
      </c>
      <c r="D722" s="26" t="s">
        <v>33</v>
      </c>
      <c r="E722" s="27">
        <v>44831</v>
      </c>
      <c r="F722" s="26">
        <v>0.5</v>
      </c>
      <c r="G722" s="26">
        <v>1.25</v>
      </c>
      <c r="H722" s="26">
        <v>43286</v>
      </c>
      <c r="I722" s="26">
        <v>1732</v>
      </c>
      <c r="J722">
        <v>57.139000000000003</v>
      </c>
      <c r="K722" s="26">
        <f t="shared" si="41"/>
        <v>46.295200000000001</v>
      </c>
      <c r="L722">
        <v>1.272</v>
      </c>
      <c r="M722" s="26">
        <f t="shared" si="42"/>
        <v>4.1449999999999996</v>
      </c>
      <c r="N722" s="26"/>
      <c r="O722" s="26" t="s">
        <v>225</v>
      </c>
      <c r="P722" s="28">
        <v>0.67100694444444453</v>
      </c>
      <c r="Q722" s="26">
        <v>177</v>
      </c>
      <c r="R722" s="26">
        <v>10</v>
      </c>
    </row>
    <row r="723" spans="1:18" x14ac:dyDescent="0.2">
      <c r="A723" s="26">
        <v>41</v>
      </c>
      <c r="B723" s="26">
        <v>14</v>
      </c>
      <c r="C723" s="26" t="s">
        <v>227</v>
      </c>
      <c r="D723" s="26" t="s">
        <v>33</v>
      </c>
      <c r="E723" s="27">
        <v>44831</v>
      </c>
      <c r="F723" s="26">
        <v>0.5</v>
      </c>
      <c r="G723" s="26">
        <v>1.25</v>
      </c>
      <c r="H723" s="26">
        <v>43181</v>
      </c>
      <c r="I723" s="26">
        <v>1674</v>
      </c>
      <c r="J723">
        <v>57</v>
      </c>
      <c r="K723" s="26">
        <f t="shared" si="41"/>
        <v>46.179700000000004</v>
      </c>
      <c r="L723">
        <v>1.014</v>
      </c>
      <c r="M723" s="26">
        <f t="shared" si="42"/>
        <v>4.0174000000000003</v>
      </c>
      <c r="N723" s="26"/>
      <c r="O723" s="26" t="s">
        <v>225</v>
      </c>
      <c r="P723" s="28">
        <v>0.67429398148148145</v>
      </c>
      <c r="Q723" s="26">
        <v>177</v>
      </c>
      <c r="R723" s="26">
        <v>10</v>
      </c>
    </row>
    <row r="724" spans="1:18" x14ac:dyDescent="0.2">
      <c r="A724" s="26">
        <v>42</v>
      </c>
      <c r="B724" s="26">
        <v>14</v>
      </c>
      <c r="C724" s="26" t="s">
        <v>227</v>
      </c>
      <c r="D724" s="26" t="s">
        <v>33</v>
      </c>
      <c r="E724" s="27">
        <v>44831</v>
      </c>
      <c r="F724" s="26">
        <v>0.5</v>
      </c>
      <c r="G724" s="26">
        <v>1.25</v>
      </c>
      <c r="H724" s="26">
        <v>43527</v>
      </c>
      <c r="I724" s="26">
        <v>1688</v>
      </c>
      <c r="J724">
        <v>57.462000000000003</v>
      </c>
      <c r="K724" s="26">
        <f t="shared" si="41"/>
        <v>46.560299999999998</v>
      </c>
      <c r="L724">
        <v>1.0760000000000001</v>
      </c>
      <c r="M724" s="26">
        <f t="shared" si="42"/>
        <v>4.0481999999999996</v>
      </c>
      <c r="N724" s="26"/>
      <c r="O724" s="26" t="s">
        <v>225</v>
      </c>
      <c r="P724" s="28">
        <v>0.67796296296296299</v>
      </c>
      <c r="Q724" s="26">
        <v>177</v>
      </c>
      <c r="R724" s="26">
        <v>10</v>
      </c>
    </row>
    <row r="725" spans="1:18" x14ac:dyDescent="0.2">
      <c r="A725" s="26">
        <v>43</v>
      </c>
      <c r="B725" s="26">
        <v>15</v>
      </c>
      <c r="C725" s="26" t="s">
        <v>228</v>
      </c>
      <c r="D725" s="26" t="s">
        <v>33</v>
      </c>
      <c r="E725" s="27">
        <v>44831</v>
      </c>
      <c r="F725" s="26">
        <v>0.5</v>
      </c>
      <c r="G725" s="26">
        <v>1.25</v>
      </c>
      <c r="H725" s="26">
        <v>36572</v>
      </c>
      <c r="I725" s="26">
        <v>1948</v>
      </c>
      <c r="J725">
        <v>48.167999999999999</v>
      </c>
      <c r="K725" s="26">
        <f t="shared" si="41"/>
        <v>38.909800000000004</v>
      </c>
      <c r="L725">
        <v>2.2309999999999999</v>
      </c>
      <c r="M725" s="26">
        <f t="shared" si="42"/>
        <v>4.6202000000000005</v>
      </c>
      <c r="N725" s="26"/>
      <c r="O725" s="26" t="s">
        <v>225</v>
      </c>
      <c r="P725" s="28">
        <v>0.68630787037037033</v>
      </c>
      <c r="Q725" s="26">
        <v>177</v>
      </c>
      <c r="R725" s="26">
        <v>10</v>
      </c>
    </row>
    <row r="726" spans="1:18" x14ac:dyDescent="0.2">
      <c r="A726" s="26">
        <v>44</v>
      </c>
      <c r="B726" s="26">
        <v>15</v>
      </c>
      <c r="C726" s="26" t="s">
        <v>228</v>
      </c>
      <c r="D726" s="26" t="s">
        <v>33</v>
      </c>
      <c r="E726" s="27">
        <v>44831</v>
      </c>
      <c r="F726" s="26">
        <v>0.5</v>
      </c>
      <c r="G726" s="26">
        <v>1.25</v>
      </c>
      <c r="H726" s="26">
        <v>36128</v>
      </c>
      <c r="I726" s="26">
        <v>1916</v>
      </c>
      <c r="J726">
        <v>47.573999999999998</v>
      </c>
      <c r="K726" s="26">
        <f t="shared" si="41"/>
        <v>38.421399999999998</v>
      </c>
      <c r="L726">
        <v>2.0870000000000002</v>
      </c>
      <c r="M726" s="26">
        <f t="shared" si="42"/>
        <v>4.5498000000000003</v>
      </c>
      <c r="N726" s="26"/>
      <c r="O726" s="26" t="s">
        <v>225</v>
      </c>
      <c r="P726" s="28">
        <v>0.68959490740740748</v>
      </c>
      <c r="Q726" s="26">
        <v>177</v>
      </c>
      <c r="R726" s="26">
        <v>10</v>
      </c>
    </row>
    <row r="727" spans="1:18" x14ac:dyDescent="0.2">
      <c r="A727" s="26">
        <v>45</v>
      </c>
      <c r="B727" s="26">
        <v>15</v>
      </c>
      <c r="C727" s="26" t="s">
        <v>228</v>
      </c>
      <c r="D727" s="26" t="s">
        <v>33</v>
      </c>
      <c r="E727" s="27">
        <v>44831</v>
      </c>
      <c r="F727" s="26">
        <v>0.5</v>
      </c>
      <c r="G727" s="26">
        <v>1.25</v>
      </c>
      <c r="H727" s="26">
        <v>36531</v>
      </c>
      <c r="I727" s="26">
        <v>1842</v>
      </c>
      <c r="J727">
        <v>48.112000000000002</v>
      </c>
      <c r="K727" s="26">
        <f t="shared" si="41"/>
        <v>38.864699999999999</v>
      </c>
      <c r="L727">
        <v>1.7609999999999999</v>
      </c>
      <c r="M727" s="26">
        <f t="shared" si="42"/>
        <v>4.3870000000000005</v>
      </c>
      <c r="N727" s="26"/>
      <c r="O727" s="26" t="s">
        <v>225</v>
      </c>
      <c r="P727" s="28">
        <v>0.69325231481481486</v>
      </c>
      <c r="Q727" s="26">
        <v>177</v>
      </c>
      <c r="R727" s="26">
        <v>10</v>
      </c>
    </row>
    <row r="728" spans="1:18" x14ac:dyDescent="0.2">
      <c r="A728" s="26">
        <v>46</v>
      </c>
      <c r="B728" s="26">
        <v>16</v>
      </c>
      <c r="C728" s="26" t="s">
        <v>229</v>
      </c>
      <c r="D728" s="26" t="s">
        <v>33</v>
      </c>
      <c r="E728" s="27">
        <v>44831</v>
      </c>
      <c r="F728" s="26">
        <v>0.5</v>
      </c>
      <c r="G728" s="26">
        <v>1.25</v>
      </c>
      <c r="H728" s="26">
        <v>47563</v>
      </c>
      <c r="I728" s="26">
        <v>3000</v>
      </c>
      <c r="J728">
        <v>62.854999999999997</v>
      </c>
      <c r="K728" s="26">
        <f t="shared" si="41"/>
        <v>50.999900000000004</v>
      </c>
      <c r="L728">
        <v>6.8959999999999999</v>
      </c>
      <c r="M728" s="26">
        <f t="shared" si="42"/>
        <v>6.9346000000000005</v>
      </c>
      <c r="N728" s="26"/>
      <c r="O728" s="26" t="s">
        <v>225</v>
      </c>
      <c r="P728" s="28">
        <v>0.70223379629629623</v>
      </c>
      <c r="Q728" s="26">
        <v>177</v>
      </c>
      <c r="R728" s="26">
        <v>10</v>
      </c>
    </row>
    <row r="729" spans="1:18" x14ac:dyDescent="0.2">
      <c r="A729" s="26">
        <v>47</v>
      </c>
      <c r="B729" s="26">
        <v>16</v>
      </c>
      <c r="C729" s="26" t="s">
        <v>229</v>
      </c>
      <c r="D729" s="26" t="s">
        <v>33</v>
      </c>
      <c r="E729" s="27">
        <v>44831</v>
      </c>
      <c r="F729" s="26">
        <v>0.5</v>
      </c>
      <c r="G729" s="26">
        <v>1.25</v>
      </c>
      <c r="H729" s="26">
        <v>47199</v>
      </c>
      <c r="I729" s="26">
        <v>3016</v>
      </c>
      <c r="J729">
        <v>62.368000000000002</v>
      </c>
      <c r="K729" s="26">
        <f t="shared" si="41"/>
        <v>50.599499999999999</v>
      </c>
      <c r="L729">
        <v>6.9660000000000002</v>
      </c>
      <c r="M729" s="26">
        <f t="shared" si="42"/>
        <v>6.9698000000000002</v>
      </c>
      <c r="N729" s="26"/>
      <c r="O729" s="26" t="s">
        <v>225</v>
      </c>
      <c r="P729" s="28">
        <v>0.70581018518518512</v>
      </c>
      <c r="Q729" s="26">
        <v>177</v>
      </c>
      <c r="R729" s="26">
        <v>10</v>
      </c>
    </row>
    <row r="730" spans="1:18" x14ac:dyDescent="0.2">
      <c r="A730" s="26">
        <v>48</v>
      </c>
      <c r="B730" s="26">
        <v>16</v>
      </c>
      <c r="C730" s="26" t="s">
        <v>229</v>
      </c>
      <c r="D730" s="26" t="s">
        <v>33</v>
      </c>
      <c r="E730" s="27">
        <v>44831</v>
      </c>
      <c r="F730" s="26">
        <v>0.5</v>
      </c>
      <c r="G730" s="26">
        <v>1.25</v>
      </c>
      <c r="H730" s="26">
        <v>47326</v>
      </c>
      <c r="I730" s="26">
        <v>2980</v>
      </c>
      <c r="J730">
        <v>62.537999999999997</v>
      </c>
      <c r="K730" s="26">
        <f t="shared" si="41"/>
        <v>50.739200000000004</v>
      </c>
      <c r="L730">
        <v>6.8049999999999997</v>
      </c>
      <c r="M730" s="26">
        <f t="shared" si="42"/>
        <v>6.8906000000000001</v>
      </c>
      <c r="N730" s="26"/>
      <c r="O730" s="26" t="s">
        <v>225</v>
      </c>
      <c r="P730" s="28">
        <v>0.70973379629629629</v>
      </c>
      <c r="Q730" s="26">
        <v>177</v>
      </c>
      <c r="R730" s="26">
        <v>10</v>
      </c>
    </row>
    <row r="731" spans="1:18" x14ac:dyDescent="0.2">
      <c r="A731" s="26">
        <v>49</v>
      </c>
      <c r="B731" s="26">
        <v>17</v>
      </c>
      <c r="C731" s="26" t="s">
        <v>230</v>
      </c>
      <c r="D731" s="26" t="s">
        <v>33</v>
      </c>
      <c r="E731" s="27">
        <v>44831</v>
      </c>
      <c r="F731" s="26">
        <v>0.5</v>
      </c>
      <c r="G731" s="26">
        <v>1.25</v>
      </c>
      <c r="H731" s="26">
        <v>29854</v>
      </c>
      <c r="I731" s="26">
        <v>2824</v>
      </c>
      <c r="J731">
        <v>39.19</v>
      </c>
      <c r="K731" s="26">
        <f t="shared" si="41"/>
        <v>31.520000000000003</v>
      </c>
      <c r="L731">
        <v>6.1150000000000002</v>
      </c>
      <c r="M731" s="26">
        <f t="shared" si="42"/>
        <v>6.5474000000000006</v>
      </c>
      <c r="N731" s="26"/>
      <c r="O731" s="26" t="s">
        <v>225</v>
      </c>
      <c r="P731" s="28">
        <v>0.71840277777777783</v>
      </c>
      <c r="Q731" s="26">
        <v>177</v>
      </c>
      <c r="R731" s="26">
        <v>10</v>
      </c>
    </row>
    <row r="732" spans="1:18" x14ac:dyDescent="0.2">
      <c r="A732" s="26">
        <v>50</v>
      </c>
      <c r="B732" s="26">
        <v>17</v>
      </c>
      <c r="C732" s="26" t="s">
        <v>230</v>
      </c>
      <c r="D732" s="26" t="s">
        <v>33</v>
      </c>
      <c r="E732" s="27">
        <v>44831</v>
      </c>
      <c r="F732" s="26">
        <v>0.5</v>
      </c>
      <c r="G732" s="26">
        <v>1.25</v>
      </c>
      <c r="H732" s="26">
        <v>29833</v>
      </c>
      <c r="I732" s="26">
        <v>2786</v>
      </c>
      <c r="J732">
        <v>39.161000000000001</v>
      </c>
      <c r="K732" s="26">
        <f t="shared" si="41"/>
        <v>31.496900000000004</v>
      </c>
      <c r="L732">
        <v>5.944</v>
      </c>
      <c r="M732" s="26">
        <f t="shared" si="42"/>
        <v>6.4638</v>
      </c>
      <c r="N732" s="26"/>
      <c r="O732" s="26" t="s">
        <v>225</v>
      </c>
      <c r="P732" s="28">
        <v>0.7217824074074074</v>
      </c>
      <c r="Q732" s="26">
        <v>177</v>
      </c>
      <c r="R732" s="26">
        <v>10</v>
      </c>
    </row>
    <row r="733" spans="1:18" x14ac:dyDescent="0.2">
      <c r="A733" s="26">
        <v>51</v>
      </c>
      <c r="B733" s="26">
        <v>17</v>
      </c>
      <c r="C733" s="26" t="s">
        <v>230</v>
      </c>
      <c r="D733" s="26" t="s">
        <v>33</v>
      </c>
      <c r="E733" s="27">
        <v>44831</v>
      </c>
      <c r="F733" s="26">
        <v>0.5</v>
      </c>
      <c r="G733" s="26">
        <v>1.25</v>
      </c>
      <c r="H733" s="26">
        <v>29989</v>
      </c>
      <c r="I733" s="26">
        <v>2771</v>
      </c>
      <c r="J733">
        <v>39.369999999999997</v>
      </c>
      <c r="K733" s="26">
        <f t="shared" si="41"/>
        <v>31.668500000000002</v>
      </c>
      <c r="L733">
        <v>5.8810000000000002</v>
      </c>
      <c r="M733" s="26">
        <f t="shared" si="42"/>
        <v>6.4308000000000005</v>
      </c>
      <c r="N733" s="26"/>
      <c r="O733" s="26" t="s">
        <v>225</v>
      </c>
      <c r="P733" s="28">
        <v>0.72559027777777774</v>
      </c>
      <c r="Q733" s="26">
        <v>177</v>
      </c>
      <c r="R733" s="26">
        <v>10</v>
      </c>
    </row>
    <row r="734" spans="1:18" x14ac:dyDescent="0.2">
      <c r="A734" s="26">
        <v>52</v>
      </c>
      <c r="B734" s="26">
        <v>18</v>
      </c>
      <c r="C734" s="26" t="s">
        <v>231</v>
      </c>
      <c r="D734" s="26" t="s">
        <v>33</v>
      </c>
      <c r="E734" s="27">
        <v>44831</v>
      </c>
      <c r="F734" s="26">
        <v>0.5</v>
      </c>
      <c r="G734" s="26">
        <v>1.25</v>
      </c>
      <c r="H734" s="26">
        <v>38790</v>
      </c>
      <c r="I734" s="26">
        <v>2616</v>
      </c>
      <c r="J734">
        <v>51.131</v>
      </c>
      <c r="K734" s="26">
        <f t="shared" si="41"/>
        <v>41.349600000000002</v>
      </c>
      <c r="L734">
        <v>5.1920000000000002</v>
      </c>
      <c r="M734" s="26">
        <f t="shared" si="42"/>
        <v>6.0898000000000003</v>
      </c>
      <c r="N734" s="26"/>
      <c r="O734" s="26" t="s">
        <v>225</v>
      </c>
      <c r="P734" s="28">
        <v>0.73423611111111109</v>
      </c>
      <c r="Q734" s="26">
        <v>177</v>
      </c>
      <c r="R734" s="26">
        <v>10</v>
      </c>
    </row>
    <row r="735" spans="1:18" x14ac:dyDescent="0.2">
      <c r="A735" s="26">
        <v>53</v>
      </c>
      <c r="B735" s="26">
        <v>18</v>
      </c>
      <c r="C735" s="26" t="s">
        <v>231</v>
      </c>
      <c r="D735" s="26" t="s">
        <v>33</v>
      </c>
      <c r="E735" s="27">
        <v>44831</v>
      </c>
      <c r="F735" s="26">
        <v>0.5</v>
      </c>
      <c r="G735" s="26">
        <v>1.25</v>
      </c>
      <c r="H735" s="26">
        <v>38607</v>
      </c>
      <c r="I735" s="26">
        <v>2582</v>
      </c>
      <c r="J735">
        <v>50.887</v>
      </c>
      <c r="K735" s="26">
        <f t="shared" si="41"/>
        <v>41.148299999999999</v>
      </c>
      <c r="L735">
        <v>5.0419999999999998</v>
      </c>
      <c r="M735" s="26">
        <f t="shared" si="42"/>
        <v>6.0150000000000006</v>
      </c>
      <c r="N735" s="26"/>
      <c r="O735" s="26" t="s">
        <v>225</v>
      </c>
      <c r="P735" s="28">
        <v>0.73763888888888884</v>
      </c>
      <c r="Q735" s="26">
        <v>177</v>
      </c>
      <c r="R735" s="26">
        <v>10</v>
      </c>
    </row>
    <row r="736" spans="1:18" x14ac:dyDescent="0.2">
      <c r="A736" s="26">
        <v>54</v>
      </c>
      <c r="B736" s="26">
        <v>18</v>
      </c>
      <c r="C736" s="26" t="s">
        <v>231</v>
      </c>
      <c r="D736" s="26" t="s">
        <v>33</v>
      </c>
      <c r="E736" s="27">
        <v>44831</v>
      </c>
      <c r="F736" s="26">
        <v>0.5</v>
      </c>
      <c r="G736" s="26">
        <v>1.25</v>
      </c>
      <c r="H736" s="26">
        <v>38638</v>
      </c>
      <c r="I736" s="26">
        <v>2551</v>
      </c>
      <c r="J736">
        <v>50.927999999999997</v>
      </c>
      <c r="K736" s="26">
        <f t="shared" si="41"/>
        <v>41.182400000000001</v>
      </c>
      <c r="L736">
        <v>4.9059999999999997</v>
      </c>
      <c r="M736" s="26">
        <f t="shared" si="42"/>
        <v>5.9468000000000005</v>
      </c>
      <c r="N736" s="26"/>
      <c r="O736" s="26" t="s">
        <v>225</v>
      </c>
      <c r="P736" s="28">
        <v>0.74141203703703706</v>
      </c>
      <c r="Q736" s="26">
        <v>177</v>
      </c>
      <c r="R736" s="26">
        <v>10</v>
      </c>
    </row>
    <row r="737" spans="1:18" x14ac:dyDescent="0.2">
      <c r="A737" s="26">
        <v>55</v>
      </c>
      <c r="B737" s="26">
        <v>19</v>
      </c>
      <c r="C737" s="26" t="s">
        <v>32</v>
      </c>
      <c r="D737" s="26" t="s">
        <v>33</v>
      </c>
      <c r="E737" s="27">
        <v>44831</v>
      </c>
      <c r="F737" s="26">
        <v>0.5</v>
      </c>
      <c r="G737" s="26">
        <v>1.25</v>
      </c>
      <c r="H737" s="26">
        <v>1578</v>
      </c>
      <c r="I737" s="26">
        <v>46</v>
      </c>
      <c r="J737">
        <v>1.405</v>
      </c>
      <c r="K737" s="26">
        <v>1.405</v>
      </c>
      <c r="L737">
        <v>0</v>
      </c>
      <c r="M737" s="26">
        <v>0</v>
      </c>
      <c r="N737" s="26" t="s">
        <v>46</v>
      </c>
      <c r="O737" s="26" t="s">
        <v>48</v>
      </c>
      <c r="P737" s="26" t="s">
        <v>225</v>
      </c>
      <c r="Q737" s="28">
        <v>0.74896990740740732</v>
      </c>
      <c r="R737" s="26">
        <v>177</v>
      </c>
    </row>
    <row r="738" spans="1:18" x14ac:dyDescent="0.2">
      <c r="A738" s="26">
        <v>56</v>
      </c>
      <c r="B738" s="26">
        <v>19</v>
      </c>
      <c r="C738" s="26" t="s">
        <v>32</v>
      </c>
      <c r="D738" s="26" t="s">
        <v>33</v>
      </c>
      <c r="E738" s="27">
        <v>44831</v>
      </c>
      <c r="F738" s="26">
        <v>0.5</v>
      </c>
      <c r="G738" s="26">
        <v>1.25</v>
      </c>
      <c r="H738" s="26">
        <v>1691</v>
      </c>
      <c r="I738" s="26">
        <v>84</v>
      </c>
      <c r="J738">
        <v>1.556</v>
      </c>
      <c r="K738" s="26">
        <v>1.556</v>
      </c>
      <c r="L738">
        <v>0</v>
      </c>
      <c r="M738" s="26">
        <v>0</v>
      </c>
      <c r="N738" s="26" t="s">
        <v>46</v>
      </c>
      <c r="O738" s="26" t="s">
        <v>48</v>
      </c>
      <c r="P738" s="26" t="s">
        <v>225</v>
      </c>
      <c r="Q738" s="28">
        <v>0.75186342592592592</v>
      </c>
      <c r="R738" s="26">
        <v>177</v>
      </c>
    </row>
    <row r="739" spans="1:18" x14ac:dyDescent="0.2">
      <c r="A739" s="26">
        <v>57</v>
      </c>
      <c r="B739" s="26">
        <v>19</v>
      </c>
      <c r="C739" s="26" t="s">
        <v>32</v>
      </c>
      <c r="D739" s="26" t="s">
        <v>33</v>
      </c>
      <c r="E739" s="27">
        <v>44831</v>
      </c>
      <c r="F739" s="26">
        <v>0.5</v>
      </c>
      <c r="G739" s="26">
        <v>1.25</v>
      </c>
      <c r="H739" s="26">
        <v>1858</v>
      </c>
      <c r="I739" s="26">
        <v>88</v>
      </c>
      <c r="J739">
        <v>1.7789999999999999</v>
      </c>
      <c r="K739" s="26">
        <v>1.7789999999999999</v>
      </c>
      <c r="L739">
        <v>0</v>
      </c>
      <c r="M739" s="26">
        <v>0</v>
      </c>
      <c r="N739" s="26" t="s">
        <v>46</v>
      </c>
      <c r="O739" s="26" t="s">
        <v>48</v>
      </c>
      <c r="P739" s="26" t="s">
        <v>225</v>
      </c>
      <c r="Q739" s="28">
        <v>0.75513888888888892</v>
      </c>
      <c r="R739" s="26">
        <v>177</v>
      </c>
    </row>
    <row r="740" spans="1:18" x14ac:dyDescent="0.2">
      <c r="A740" s="26">
        <v>58</v>
      </c>
      <c r="B740" s="26">
        <v>20</v>
      </c>
      <c r="C740" s="26" t="s">
        <v>32</v>
      </c>
      <c r="D740" s="26" t="s">
        <v>33</v>
      </c>
      <c r="E740" s="27">
        <v>44831</v>
      </c>
      <c r="F740" s="26">
        <v>0.5</v>
      </c>
      <c r="G740" s="26">
        <v>1.25</v>
      </c>
      <c r="H740" s="26">
        <v>1044</v>
      </c>
      <c r="I740" s="26">
        <v>0</v>
      </c>
      <c r="J740">
        <v>0.69199999999999995</v>
      </c>
      <c r="K740" s="26">
        <v>0.69199999999999995</v>
      </c>
      <c r="L740">
        <v>0</v>
      </c>
      <c r="M740" s="26">
        <v>0</v>
      </c>
      <c r="N740" s="26" t="s">
        <v>46</v>
      </c>
      <c r="O740" s="26" t="s">
        <v>225</v>
      </c>
      <c r="P740" s="28">
        <v>0.76276620370370374</v>
      </c>
      <c r="Q740" s="26">
        <v>177</v>
      </c>
      <c r="R740" s="26">
        <v>10</v>
      </c>
    </row>
    <row r="741" spans="1:18" x14ac:dyDescent="0.2">
      <c r="A741" s="26">
        <v>59</v>
      </c>
      <c r="B741" s="26">
        <v>20</v>
      </c>
      <c r="C741" s="26" t="s">
        <v>32</v>
      </c>
      <c r="D741" s="26" t="s">
        <v>33</v>
      </c>
      <c r="E741" s="27">
        <v>44831</v>
      </c>
      <c r="F741" s="26">
        <v>0.5</v>
      </c>
      <c r="G741" s="26">
        <v>1.25</v>
      </c>
      <c r="H741" s="26">
        <v>1041</v>
      </c>
      <c r="I741" s="26">
        <v>79</v>
      </c>
      <c r="J741">
        <v>0.68700000000000006</v>
      </c>
      <c r="K741" s="26">
        <v>0.68700000000000006</v>
      </c>
      <c r="L741">
        <v>0</v>
      </c>
      <c r="M741" s="26">
        <v>0</v>
      </c>
      <c r="N741" s="26" t="s">
        <v>46</v>
      </c>
      <c r="O741" s="26" t="s">
        <v>48</v>
      </c>
      <c r="P741" s="26" t="s">
        <v>225</v>
      </c>
      <c r="Q741" s="28">
        <v>0.76563657407407415</v>
      </c>
      <c r="R741" s="26">
        <v>177</v>
      </c>
    </row>
    <row r="742" spans="1:18" x14ac:dyDescent="0.2">
      <c r="A742" s="26">
        <v>60</v>
      </c>
      <c r="B742" s="26">
        <v>20</v>
      </c>
      <c r="C742" s="26" t="s">
        <v>32</v>
      </c>
      <c r="D742" s="26" t="s">
        <v>33</v>
      </c>
      <c r="E742" s="27">
        <v>44831</v>
      </c>
      <c r="F742" s="26">
        <v>0.5</v>
      </c>
      <c r="G742" s="26">
        <v>1.25</v>
      </c>
      <c r="H742" s="26">
        <v>1054</v>
      </c>
      <c r="I742" s="26">
        <v>37</v>
      </c>
      <c r="J742">
        <v>0.70399999999999996</v>
      </c>
      <c r="K742" s="26">
        <v>0.70399999999999996</v>
      </c>
      <c r="L742">
        <v>0</v>
      </c>
      <c r="M742" s="26">
        <v>0</v>
      </c>
      <c r="N742" s="26" t="s">
        <v>46</v>
      </c>
      <c r="O742" s="26" t="s">
        <v>48</v>
      </c>
      <c r="P742" s="26" t="s">
        <v>225</v>
      </c>
      <c r="Q742" s="28">
        <v>0.76898148148148149</v>
      </c>
      <c r="R742" s="26">
        <v>177</v>
      </c>
    </row>
    <row r="743" spans="1:18" x14ac:dyDescent="0.2">
      <c r="A743" s="26">
        <v>61</v>
      </c>
      <c r="B743" s="26">
        <v>21</v>
      </c>
      <c r="C743" s="26" t="s">
        <v>32</v>
      </c>
      <c r="D743" s="26" t="s">
        <v>33</v>
      </c>
      <c r="E743" s="27">
        <v>44831</v>
      </c>
      <c r="F743" s="26">
        <v>0.5</v>
      </c>
      <c r="G743" s="26">
        <v>1.25</v>
      </c>
      <c r="H743" s="26">
        <v>1005</v>
      </c>
      <c r="I743" s="26">
        <v>25</v>
      </c>
      <c r="J743">
        <v>0.63900000000000001</v>
      </c>
      <c r="K743" s="26">
        <v>0.63900000000000001</v>
      </c>
      <c r="L743">
        <v>0</v>
      </c>
      <c r="M743" s="26">
        <v>0</v>
      </c>
      <c r="N743" s="26" t="s">
        <v>46</v>
      </c>
      <c r="O743" s="26" t="s">
        <v>48</v>
      </c>
      <c r="P743" s="26" t="s">
        <v>225</v>
      </c>
      <c r="Q743" s="28">
        <v>0.77653935185185186</v>
      </c>
      <c r="R743" s="26">
        <v>177</v>
      </c>
    </row>
    <row r="744" spans="1:18" x14ac:dyDescent="0.2">
      <c r="A744" s="26">
        <v>62</v>
      </c>
      <c r="B744" s="26">
        <v>21</v>
      </c>
      <c r="C744" s="26" t="s">
        <v>32</v>
      </c>
      <c r="D744" s="26" t="s">
        <v>33</v>
      </c>
      <c r="E744" s="27">
        <v>44831</v>
      </c>
      <c r="F744" s="26">
        <v>0.5</v>
      </c>
      <c r="G744" s="26">
        <v>1.25</v>
      </c>
      <c r="H744" s="26">
        <v>976</v>
      </c>
      <c r="I744" s="26">
        <v>33</v>
      </c>
      <c r="J744">
        <v>0.60099999999999998</v>
      </c>
      <c r="K744" s="26">
        <v>0.60099999999999998</v>
      </c>
      <c r="L744">
        <v>0</v>
      </c>
      <c r="M744" s="26">
        <v>0</v>
      </c>
      <c r="N744" s="26" t="s">
        <v>46</v>
      </c>
      <c r="O744" s="26" t="s">
        <v>48</v>
      </c>
      <c r="P744" s="26" t="s">
        <v>225</v>
      </c>
      <c r="Q744" s="28">
        <v>0.77940972222222227</v>
      </c>
      <c r="R744" s="26">
        <v>177</v>
      </c>
    </row>
    <row r="745" spans="1:18" x14ac:dyDescent="0.2">
      <c r="A745" s="26">
        <v>63</v>
      </c>
      <c r="B745" s="26">
        <v>21</v>
      </c>
      <c r="C745" s="26" t="s">
        <v>32</v>
      </c>
      <c r="D745" s="26" t="s">
        <v>33</v>
      </c>
      <c r="E745" s="27">
        <v>44831</v>
      </c>
      <c r="F745" s="26">
        <v>0.5</v>
      </c>
      <c r="G745" s="26">
        <v>1.25</v>
      </c>
      <c r="H745" s="26">
        <v>976</v>
      </c>
      <c r="I745" s="26">
        <v>73</v>
      </c>
      <c r="J745">
        <v>0.6</v>
      </c>
      <c r="K745" s="26">
        <v>0.6</v>
      </c>
      <c r="L745">
        <v>0</v>
      </c>
      <c r="M745" s="26">
        <v>0</v>
      </c>
      <c r="N745" s="26" t="s">
        <v>46</v>
      </c>
      <c r="O745" s="26" t="s">
        <v>48</v>
      </c>
      <c r="P745" s="26" t="s">
        <v>225</v>
      </c>
      <c r="Q745" s="28">
        <v>0.78267361111111111</v>
      </c>
      <c r="R745" s="26">
        <v>177</v>
      </c>
    </row>
    <row r="746" spans="1:18" x14ac:dyDescent="0.2">
      <c r="A746" s="26">
        <v>64</v>
      </c>
      <c r="B746" s="26">
        <v>22</v>
      </c>
      <c r="C746" s="26" t="s">
        <v>232</v>
      </c>
      <c r="D746" s="26" t="s">
        <v>33</v>
      </c>
      <c r="E746" s="27">
        <v>44831</v>
      </c>
      <c r="F746" s="26">
        <v>0.5</v>
      </c>
      <c r="G746" s="26">
        <v>1.25</v>
      </c>
      <c r="H746" s="26">
        <v>42848</v>
      </c>
      <c r="I746" s="26">
        <v>2726</v>
      </c>
      <c r="J746">
        <v>56.554000000000002</v>
      </c>
      <c r="K746" s="26">
        <f>0.0011*H746-1.3194</f>
        <v>45.813400000000001</v>
      </c>
      <c r="L746">
        <v>5.681</v>
      </c>
      <c r="M746" s="26">
        <f>0.0022*I746+0.3346</f>
        <v>6.3318000000000003</v>
      </c>
      <c r="N746" s="26"/>
      <c r="O746" s="26" t="s">
        <v>225</v>
      </c>
      <c r="P746" s="28">
        <v>0.79167824074074078</v>
      </c>
      <c r="Q746" s="26">
        <v>177</v>
      </c>
      <c r="R746" s="26">
        <v>10</v>
      </c>
    </row>
    <row r="747" spans="1:18" x14ac:dyDescent="0.2">
      <c r="A747" s="26">
        <v>65</v>
      </c>
      <c r="B747" s="26">
        <v>22</v>
      </c>
      <c r="C747" s="26" t="s">
        <v>232</v>
      </c>
      <c r="D747" s="26" t="s">
        <v>33</v>
      </c>
      <c r="E747" s="27">
        <v>44831</v>
      </c>
      <c r="F747" s="26">
        <v>0.5</v>
      </c>
      <c r="G747" s="26">
        <v>1.25</v>
      </c>
      <c r="H747" s="26">
        <v>43394</v>
      </c>
      <c r="I747" s="26">
        <v>2800</v>
      </c>
      <c r="J747">
        <v>57.283999999999999</v>
      </c>
      <c r="K747" s="26">
        <f t="shared" ref="K747:K763" si="43">0.0011*H747-1.3194</f>
        <v>46.414000000000001</v>
      </c>
      <c r="L747">
        <v>6.01</v>
      </c>
      <c r="M747" s="26">
        <f t="shared" ref="M747:M766" si="44">0.0022*I747+0.3346</f>
        <v>6.4946000000000002</v>
      </c>
      <c r="N747" s="26"/>
      <c r="O747" s="26" t="s">
        <v>225</v>
      </c>
      <c r="P747" s="28">
        <v>0.79542824074074081</v>
      </c>
      <c r="Q747" s="26">
        <v>177</v>
      </c>
      <c r="R747" s="26">
        <v>10</v>
      </c>
    </row>
    <row r="748" spans="1:18" x14ac:dyDescent="0.2">
      <c r="A748" s="26">
        <v>66</v>
      </c>
      <c r="B748" s="26">
        <v>22</v>
      </c>
      <c r="C748" s="26" t="s">
        <v>232</v>
      </c>
      <c r="D748" s="26" t="s">
        <v>33</v>
      </c>
      <c r="E748" s="27">
        <v>44831</v>
      </c>
      <c r="F748" s="26">
        <v>0.5</v>
      </c>
      <c r="G748" s="26">
        <v>1.25</v>
      </c>
      <c r="H748" s="26">
        <v>43577</v>
      </c>
      <c r="I748" s="26">
        <v>2742</v>
      </c>
      <c r="J748">
        <v>57.529000000000003</v>
      </c>
      <c r="K748" s="26">
        <f t="shared" si="43"/>
        <v>46.615299999999998</v>
      </c>
      <c r="L748">
        <v>5.7510000000000003</v>
      </c>
      <c r="M748" s="26">
        <f t="shared" si="44"/>
        <v>6.367</v>
      </c>
      <c r="N748" s="26"/>
      <c r="O748" s="26" t="s">
        <v>225</v>
      </c>
      <c r="P748" s="28">
        <v>0.79949074074074078</v>
      </c>
      <c r="Q748" s="26">
        <v>177</v>
      </c>
      <c r="R748" s="26">
        <v>10</v>
      </c>
    </row>
    <row r="749" spans="1:18" x14ac:dyDescent="0.2">
      <c r="A749" s="26">
        <v>67</v>
      </c>
      <c r="B749" s="26">
        <v>23</v>
      </c>
      <c r="C749" s="26" t="s">
        <v>233</v>
      </c>
      <c r="D749" s="26" t="s">
        <v>33</v>
      </c>
      <c r="E749" s="27">
        <v>44831</v>
      </c>
      <c r="F749" s="26">
        <v>0.5</v>
      </c>
      <c r="G749" s="26">
        <v>1.25</v>
      </c>
      <c r="H749" s="26">
        <v>36522</v>
      </c>
      <c r="I749" s="26">
        <v>2442</v>
      </c>
      <c r="J749">
        <v>48.100999999999999</v>
      </c>
      <c r="K749" s="26">
        <f t="shared" si="43"/>
        <v>38.854799999999997</v>
      </c>
      <c r="L749">
        <v>4.423</v>
      </c>
      <c r="M749" s="26">
        <f t="shared" si="44"/>
        <v>5.7070000000000007</v>
      </c>
      <c r="N749" s="26"/>
      <c r="O749" s="26" t="s">
        <v>225</v>
      </c>
      <c r="P749" s="28">
        <v>0.80834490740740739</v>
      </c>
      <c r="Q749" s="26">
        <v>177</v>
      </c>
      <c r="R749" s="26">
        <v>10</v>
      </c>
    </row>
    <row r="750" spans="1:18" x14ac:dyDescent="0.2">
      <c r="A750" s="26">
        <v>68</v>
      </c>
      <c r="B750" s="26">
        <v>23</v>
      </c>
      <c r="C750" s="26" t="s">
        <v>233</v>
      </c>
      <c r="D750" s="26" t="s">
        <v>33</v>
      </c>
      <c r="E750" s="27">
        <v>44831</v>
      </c>
      <c r="F750" s="26">
        <v>0.5</v>
      </c>
      <c r="G750" s="26">
        <v>1.25</v>
      </c>
      <c r="H750" s="26">
        <v>36249</v>
      </c>
      <c r="I750" s="26">
        <v>2474</v>
      </c>
      <c r="J750">
        <v>47.735999999999997</v>
      </c>
      <c r="K750" s="26">
        <f t="shared" si="43"/>
        <v>38.554499999999997</v>
      </c>
      <c r="L750">
        <v>4.5620000000000003</v>
      </c>
      <c r="M750" s="26">
        <f t="shared" si="44"/>
        <v>5.7774000000000001</v>
      </c>
      <c r="N750" s="26"/>
      <c r="O750" s="26" t="s">
        <v>225</v>
      </c>
      <c r="P750" s="28">
        <v>0.81182870370370364</v>
      </c>
      <c r="Q750" s="26">
        <v>177</v>
      </c>
      <c r="R750" s="26">
        <v>10</v>
      </c>
    </row>
    <row r="751" spans="1:18" x14ac:dyDescent="0.2">
      <c r="A751" s="26">
        <v>69</v>
      </c>
      <c r="B751" s="26">
        <v>23</v>
      </c>
      <c r="C751" s="26" t="s">
        <v>233</v>
      </c>
      <c r="D751" s="26" t="s">
        <v>33</v>
      </c>
      <c r="E751" s="27">
        <v>44831</v>
      </c>
      <c r="F751" s="26">
        <v>0.5</v>
      </c>
      <c r="G751" s="26">
        <v>1.25</v>
      </c>
      <c r="H751" s="26">
        <v>36513</v>
      </c>
      <c r="I751" s="26">
        <v>2443</v>
      </c>
      <c r="J751">
        <v>48.088999999999999</v>
      </c>
      <c r="K751" s="26">
        <f t="shared" si="43"/>
        <v>38.844900000000003</v>
      </c>
      <c r="L751">
        <v>4.4249999999999998</v>
      </c>
      <c r="M751" s="26">
        <f t="shared" si="44"/>
        <v>5.7092000000000001</v>
      </c>
      <c r="N751" s="26"/>
      <c r="O751" s="26" t="s">
        <v>225</v>
      </c>
      <c r="P751" s="28">
        <v>0.81576388888888884</v>
      </c>
      <c r="Q751" s="26">
        <v>177</v>
      </c>
      <c r="R751" s="26">
        <v>10</v>
      </c>
    </row>
    <row r="752" spans="1:18" x14ac:dyDescent="0.2">
      <c r="A752" s="26">
        <v>70</v>
      </c>
      <c r="B752" s="26">
        <v>24</v>
      </c>
      <c r="C752" s="26" t="s">
        <v>234</v>
      </c>
      <c r="D752" s="26" t="s">
        <v>33</v>
      </c>
      <c r="E752" s="27">
        <v>44831</v>
      </c>
      <c r="F752" s="26">
        <v>0.5</v>
      </c>
      <c r="G752" s="26">
        <v>1.25</v>
      </c>
      <c r="H752" s="26">
        <v>38750</v>
      </c>
      <c r="I752" s="26">
        <v>2700</v>
      </c>
      <c r="J752">
        <v>51.078000000000003</v>
      </c>
      <c r="K752" s="26">
        <f t="shared" si="43"/>
        <v>41.305599999999998</v>
      </c>
      <c r="L752">
        <v>5.5659999999999998</v>
      </c>
      <c r="M752" s="26">
        <f t="shared" si="44"/>
        <v>6.2746000000000004</v>
      </c>
      <c r="N752" s="26"/>
      <c r="O752" s="26" t="s">
        <v>225</v>
      </c>
      <c r="P752" s="28">
        <v>0.82467592592592587</v>
      </c>
      <c r="Q752" s="26">
        <v>177</v>
      </c>
      <c r="R752" s="26">
        <v>10</v>
      </c>
    </row>
    <row r="753" spans="1:18" x14ac:dyDescent="0.2">
      <c r="A753" s="26">
        <v>71</v>
      </c>
      <c r="B753" s="26">
        <v>24</v>
      </c>
      <c r="C753" s="26" t="s">
        <v>234</v>
      </c>
      <c r="D753" s="26" t="s">
        <v>33</v>
      </c>
      <c r="E753" s="27">
        <v>44831</v>
      </c>
      <c r="F753" s="26">
        <v>0.5</v>
      </c>
      <c r="G753" s="26">
        <v>1.25</v>
      </c>
      <c r="H753" s="26">
        <v>38440</v>
      </c>
      <c r="I753" s="26">
        <v>2702</v>
      </c>
      <c r="J753">
        <v>50.664000000000001</v>
      </c>
      <c r="K753" s="26">
        <f t="shared" si="43"/>
        <v>40.964600000000004</v>
      </c>
      <c r="L753">
        <v>5.5720000000000001</v>
      </c>
      <c r="M753" s="26">
        <f t="shared" si="44"/>
        <v>6.2790000000000008</v>
      </c>
      <c r="N753" s="26"/>
      <c r="O753" s="26" t="s">
        <v>225</v>
      </c>
      <c r="P753" s="28">
        <v>0.82825231481481476</v>
      </c>
      <c r="Q753" s="26">
        <v>177</v>
      </c>
      <c r="R753" s="26">
        <v>10</v>
      </c>
    </row>
    <row r="754" spans="1:18" x14ac:dyDescent="0.2">
      <c r="A754" s="26">
        <v>72</v>
      </c>
      <c r="B754" s="26">
        <v>24</v>
      </c>
      <c r="C754" s="26" t="s">
        <v>234</v>
      </c>
      <c r="D754" s="26" t="s">
        <v>33</v>
      </c>
      <c r="E754" s="27">
        <v>44831</v>
      </c>
      <c r="F754" s="26">
        <v>0.5</v>
      </c>
      <c r="G754" s="26">
        <v>1.25</v>
      </c>
      <c r="H754" s="26">
        <v>38601</v>
      </c>
      <c r="I754" s="26">
        <v>2717</v>
      </c>
      <c r="J754">
        <v>50.878999999999998</v>
      </c>
      <c r="K754" s="26">
        <f t="shared" si="43"/>
        <v>41.1417</v>
      </c>
      <c r="L754">
        <v>5.641</v>
      </c>
      <c r="M754" s="26">
        <f t="shared" si="44"/>
        <v>6.3120000000000003</v>
      </c>
      <c r="N754" s="26"/>
      <c r="O754" s="26" t="s">
        <v>225</v>
      </c>
      <c r="P754" s="28">
        <v>0.83228009259259261</v>
      </c>
      <c r="Q754" s="26">
        <v>177</v>
      </c>
      <c r="R754" s="26">
        <v>10</v>
      </c>
    </row>
    <row r="755" spans="1:18" x14ac:dyDescent="0.2">
      <c r="A755" s="26">
        <v>73</v>
      </c>
      <c r="B755" s="26">
        <v>25</v>
      </c>
      <c r="C755" s="26" t="s">
        <v>235</v>
      </c>
      <c r="D755" s="26" t="s">
        <v>33</v>
      </c>
      <c r="E755" s="27">
        <v>44831</v>
      </c>
      <c r="F755" s="26">
        <v>0.5</v>
      </c>
      <c r="G755" s="26">
        <v>1.25</v>
      </c>
      <c r="H755" s="26">
        <v>36572</v>
      </c>
      <c r="I755" s="26">
        <v>2645</v>
      </c>
      <c r="J755">
        <v>48.167999999999999</v>
      </c>
      <c r="K755" s="26">
        <f t="shared" si="43"/>
        <v>38.909800000000004</v>
      </c>
      <c r="L755">
        <v>5.3230000000000004</v>
      </c>
      <c r="M755" s="26">
        <f t="shared" si="44"/>
        <v>6.1536</v>
      </c>
      <c r="N755" s="26"/>
      <c r="O755" s="26" t="s">
        <v>225</v>
      </c>
      <c r="P755" s="28">
        <v>0.84118055555555549</v>
      </c>
      <c r="Q755" s="26">
        <v>177</v>
      </c>
      <c r="R755" s="26">
        <v>10</v>
      </c>
    </row>
    <row r="756" spans="1:18" x14ac:dyDescent="0.2">
      <c r="A756" s="26">
        <v>74</v>
      </c>
      <c r="B756" s="26">
        <v>25</v>
      </c>
      <c r="C756" s="26" t="s">
        <v>235</v>
      </c>
      <c r="D756" s="26" t="s">
        <v>33</v>
      </c>
      <c r="E756" s="27">
        <v>44831</v>
      </c>
      <c r="F756" s="26">
        <v>0.5</v>
      </c>
      <c r="G756" s="26">
        <v>1.25</v>
      </c>
      <c r="H756" s="26">
        <v>36307</v>
      </c>
      <c r="I756" s="26">
        <v>2626</v>
      </c>
      <c r="J756">
        <v>47.814</v>
      </c>
      <c r="K756" s="26">
        <f t="shared" si="43"/>
        <v>38.618299999999998</v>
      </c>
      <c r="L756">
        <v>5.2350000000000003</v>
      </c>
      <c r="M756" s="26">
        <f t="shared" si="44"/>
        <v>6.1118000000000006</v>
      </c>
      <c r="N756" s="26"/>
      <c r="O756" s="26" t="s">
        <v>225</v>
      </c>
      <c r="P756" s="28">
        <v>0.84476851851851853</v>
      </c>
      <c r="Q756" s="26">
        <v>177</v>
      </c>
      <c r="R756" s="26">
        <v>10</v>
      </c>
    </row>
    <row r="757" spans="1:18" x14ac:dyDescent="0.2">
      <c r="A757" s="26">
        <v>75</v>
      </c>
      <c r="B757" s="26">
        <v>25</v>
      </c>
      <c r="C757" s="26" t="s">
        <v>235</v>
      </c>
      <c r="D757" s="26" t="s">
        <v>33</v>
      </c>
      <c r="E757" s="27">
        <v>44831</v>
      </c>
      <c r="F757" s="26">
        <v>0.5</v>
      </c>
      <c r="G757" s="26">
        <v>1.25</v>
      </c>
      <c r="H757" s="26">
        <v>36138</v>
      </c>
      <c r="I757" s="26">
        <v>2644</v>
      </c>
      <c r="J757">
        <v>47.588000000000001</v>
      </c>
      <c r="K757" s="26">
        <f t="shared" si="43"/>
        <v>38.432400000000001</v>
      </c>
      <c r="L757">
        <v>5.3170000000000002</v>
      </c>
      <c r="M757" s="26">
        <f t="shared" si="44"/>
        <v>6.1514000000000006</v>
      </c>
      <c r="N757" s="26"/>
      <c r="O757" s="26" t="s">
        <v>225</v>
      </c>
      <c r="P757" s="28">
        <v>0.84872685185185182</v>
      </c>
      <c r="Q757" s="26">
        <v>177</v>
      </c>
      <c r="R757" s="26">
        <v>10</v>
      </c>
    </row>
    <row r="758" spans="1:18" x14ac:dyDescent="0.2">
      <c r="A758" s="26">
        <v>76</v>
      </c>
      <c r="B758" s="26">
        <v>26</v>
      </c>
      <c r="C758" s="26" t="s">
        <v>236</v>
      </c>
      <c r="D758" s="26" t="s">
        <v>33</v>
      </c>
      <c r="E758" s="27">
        <v>44831</v>
      </c>
      <c r="F758" s="26">
        <v>0.5</v>
      </c>
      <c r="G758" s="26">
        <v>1.25</v>
      </c>
      <c r="H758" s="26">
        <v>37635</v>
      </c>
      <c r="I758" s="26">
        <v>2786</v>
      </c>
      <c r="J758">
        <v>49.588000000000001</v>
      </c>
      <c r="K758" s="26">
        <f t="shared" si="43"/>
        <v>40.079100000000004</v>
      </c>
      <c r="L758">
        <v>5.9470000000000001</v>
      </c>
      <c r="M758" s="26">
        <f t="shared" si="44"/>
        <v>6.4638</v>
      </c>
      <c r="N758" s="26"/>
      <c r="O758" s="26" t="s">
        <v>225</v>
      </c>
      <c r="P758" s="28">
        <v>0.85766203703703703</v>
      </c>
      <c r="Q758" s="26">
        <v>177</v>
      </c>
      <c r="R758" s="26">
        <v>10</v>
      </c>
    </row>
    <row r="759" spans="1:18" x14ac:dyDescent="0.2">
      <c r="A759" s="26">
        <v>77</v>
      </c>
      <c r="B759" s="26">
        <v>26</v>
      </c>
      <c r="C759" s="26" t="s">
        <v>236</v>
      </c>
      <c r="D759" s="26" t="s">
        <v>33</v>
      </c>
      <c r="E759" s="27">
        <v>44831</v>
      </c>
      <c r="F759" s="26">
        <v>0.5</v>
      </c>
      <c r="G759" s="26">
        <v>1.25</v>
      </c>
      <c r="H759" s="26">
        <v>37487</v>
      </c>
      <c r="I759" s="26">
        <v>2748</v>
      </c>
      <c r="J759">
        <v>49.39</v>
      </c>
      <c r="K759" s="26">
        <f t="shared" si="43"/>
        <v>39.9163</v>
      </c>
      <c r="L759">
        <v>5.7779999999999996</v>
      </c>
      <c r="M759" s="26">
        <f t="shared" si="44"/>
        <v>6.3802000000000003</v>
      </c>
      <c r="N759" s="26"/>
      <c r="O759" s="26" t="s">
        <v>225</v>
      </c>
      <c r="P759" s="28">
        <v>0.86125000000000007</v>
      </c>
      <c r="Q759" s="26">
        <v>177</v>
      </c>
      <c r="R759" s="26">
        <v>10</v>
      </c>
    </row>
    <row r="760" spans="1:18" x14ac:dyDescent="0.2">
      <c r="A760" s="26">
        <v>78</v>
      </c>
      <c r="B760" s="26">
        <v>26</v>
      </c>
      <c r="C760" s="26" t="s">
        <v>236</v>
      </c>
      <c r="D760" s="26" t="s">
        <v>33</v>
      </c>
      <c r="E760" s="27">
        <v>44831</v>
      </c>
      <c r="F760" s="26">
        <v>0.5</v>
      </c>
      <c r="G760" s="26">
        <v>1.25</v>
      </c>
      <c r="H760" s="26">
        <v>37804</v>
      </c>
      <c r="I760" s="26">
        <v>2806</v>
      </c>
      <c r="J760">
        <v>49.814</v>
      </c>
      <c r="K760" s="26">
        <f t="shared" si="43"/>
        <v>40.265000000000001</v>
      </c>
      <c r="L760">
        <v>6.0350000000000001</v>
      </c>
      <c r="M760" s="26">
        <f t="shared" si="44"/>
        <v>6.5078000000000005</v>
      </c>
      <c r="N760" s="26"/>
      <c r="O760" s="26" t="s">
        <v>225</v>
      </c>
      <c r="P760" s="28">
        <v>0.86523148148148143</v>
      </c>
      <c r="Q760" s="26">
        <v>177</v>
      </c>
      <c r="R760" s="26">
        <v>10</v>
      </c>
    </row>
    <row r="761" spans="1:18" x14ac:dyDescent="0.2">
      <c r="A761" s="26">
        <v>79</v>
      </c>
      <c r="B761" s="26">
        <v>27</v>
      </c>
      <c r="C761" s="26" t="s">
        <v>237</v>
      </c>
      <c r="D761" s="26" t="s">
        <v>33</v>
      </c>
      <c r="E761" s="27">
        <v>44831</v>
      </c>
      <c r="F761" s="26">
        <v>0.5</v>
      </c>
      <c r="G761" s="26">
        <v>1.25</v>
      </c>
      <c r="H761" s="26">
        <v>31030</v>
      </c>
      <c r="I761" s="26">
        <v>1720</v>
      </c>
      <c r="J761">
        <v>40.762</v>
      </c>
      <c r="K761" s="26">
        <f t="shared" si="43"/>
        <v>32.813600000000001</v>
      </c>
      <c r="L761">
        <v>1.22</v>
      </c>
      <c r="M761" s="26">
        <f t="shared" si="44"/>
        <v>4.1186000000000007</v>
      </c>
      <c r="N761" s="26"/>
      <c r="O761" s="26" t="s">
        <v>225</v>
      </c>
      <c r="P761" s="28">
        <v>0.87373842592592599</v>
      </c>
      <c r="Q761" s="26">
        <v>177</v>
      </c>
      <c r="R761" s="26">
        <v>10</v>
      </c>
    </row>
    <row r="762" spans="1:18" x14ac:dyDescent="0.2">
      <c r="A762" s="26">
        <v>80</v>
      </c>
      <c r="B762" s="26">
        <v>27</v>
      </c>
      <c r="C762" s="26" t="s">
        <v>237</v>
      </c>
      <c r="D762" s="26" t="s">
        <v>33</v>
      </c>
      <c r="E762" s="27">
        <v>44831</v>
      </c>
      <c r="F762" s="26">
        <v>0.5</v>
      </c>
      <c r="G762" s="26">
        <v>1.25</v>
      </c>
      <c r="H762" s="26">
        <v>30525</v>
      </c>
      <c r="I762" s="26">
        <v>1744</v>
      </c>
      <c r="J762">
        <v>40.087000000000003</v>
      </c>
      <c r="K762" s="26">
        <f t="shared" si="43"/>
        <v>32.258099999999999</v>
      </c>
      <c r="L762">
        <v>1.3280000000000001</v>
      </c>
      <c r="M762" s="26">
        <f t="shared" si="44"/>
        <v>4.1714000000000002</v>
      </c>
      <c r="N762" s="26"/>
      <c r="O762" s="26" t="s">
        <v>225</v>
      </c>
      <c r="P762" s="28">
        <v>0.87714120370370363</v>
      </c>
      <c r="Q762" s="26">
        <v>177</v>
      </c>
      <c r="R762" s="26">
        <v>10</v>
      </c>
    </row>
    <row r="763" spans="1:18" x14ac:dyDescent="0.2">
      <c r="A763" s="26">
        <v>81</v>
      </c>
      <c r="B763" s="26">
        <v>27</v>
      </c>
      <c r="C763" s="26" t="s">
        <v>237</v>
      </c>
      <c r="D763" s="26" t="s">
        <v>33</v>
      </c>
      <c r="E763" s="27">
        <v>44831</v>
      </c>
      <c r="F763" s="26">
        <v>0.5</v>
      </c>
      <c r="G763" s="26">
        <v>1.25</v>
      </c>
      <c r="H763" s="26">
        <v>30691</v>
      </c>
      <c r="I763" s="26">
        <v>1704</v>
      </c>
      <c r="J763">
        <v>40.308</v>
      </c>
      <c r="K763" s="26">
        <f t="shared" si="43"/>
        <v>32.4407</v>
      </c>
      <c r="L763">
        <v>1.1479999999999999</v>
      </c>
      <c r="M763" s="26">
        <f t="shared" si="44"/>
        <v>4.0834000000000001</v>
      </c>
      <c r="N763" s="26"/>
      <c r="O763" s="26" t="s">
        <v>225</v>
      </c>
      <c r="P763" s="28">
        <v>0.88101851851851853</v>
      </c>
      <c r="Q763" s="26">
        <v>177</v>
      </c>
      <c r="R763" s="26">
        <v>10</v>
      </c>
    </row>
    <row r="764" spans="1:18" x14ac:dyDescent="0.2">
      <c r="A764" s="26">
        <v>82</v>
      </c>
      <c r="B764" s="26">
        <v>28</v>
      </c>
      <c r="C764" s="26" t="s">
        <v>43</v>
      </c>
      <c r="D764" s="26" t="s">
        <v>33</v>
      </c>
      <c r="E764" s="27">
        <v>44831</v>
      </c>
      <c r="F764" s="26">
        <v>0.5</v>
      </c>
      <c r="G764" s="26">
        <v>1.25</v>
      </c>
      <c r="H764" s="26">
        <v>22116</v>
      </c>
      <c r="I764" s="26">
        <v>3514</v>
      </c>
      <c r="J764">
        <v>28.849</v>
      </c>
      <c r="K764" s="26">
        <v>28.849</v>
      </c>
      <c r="L764">
        <v>9.173</v>
      </c>
      <c r="M764" s="26">
        <f t="shared" si="44"/>
        <v>8.0654000000000003</v>
      </c>
      <c r="N764" s="26"/>
      <c r="O764" s="26" t="s">
        <v>225</v>
      </c>
      <c r="P764" s="28">
        <v>0.88991898148148152</v>
      </c>
      <c r="Q764" s="26">
        <v>177</v>
      </c>
      <c r="R764" s="26">
        <v>10</v>
      </c>
    </row>
    <row r="765" spans="1:18" x14ac:dyDescent="0.2">
      <c r="A765" s="26">
        <v>83</v>
      </c>
      <c r="B765" s="26">
        <v>28</v>
      </c>
      <c r="C765" s="26" t="s">
        <v>43</v>
      </c>
      <c r="D765" s="26" t="s">
        <v>33</v>
      </c>
      <c r="E765" s="27">
        <v>44831</v>
      </c>
      <c r="F765" s="26">
        <v>0.5</v>
      </c>
      <c r="G765" s="26">
        <v>1.25</v>
      </c>
      <c r="H765" s="26">
        <v>21981</v>
      </c>
      <c r="I765" s="26">
        <v>3482</v>
      </c>
      <c r="J765">
        <v>28.669</v>
      </c>
      <c r="K765" s="26">
        <v>28.669</v>
      </c>
      <c r="L765">
        <v>9.0350000000000001</v>
      </c>
      <c r="M765" s="26">
        <f t="shared" si="44"/>
        <v>7.9950000000000001</v>
      </c>
      <c r="N765" s="26"/>
      <c r="O765" s="26" t="s">
        <v>225</v>
      </c>
      <c r="P765" s="28">
        <v>0.89350694444444445</v>
      </c>
      <c r="Q765" s="26">
        <v>177</v>
      </c>
      <c r="R765" s="26">
        <v>10</v>
      </c>
    </row>
    <row r="766" spans="1:18" x14ac:dyDescent="0.2">
      <c r="A766" s="26">
        <v>84</v>
      </c>
      <c r="B766" s="26">
        <v>28</v>
      </c>
      <c r="C766" s="26" t="s">
        <v>43</v>
      </c>
      <c r="D766" s="26" t="s">
        <v>33</v>
      </c>
      <c r="E766" s="27">
        <v>44831</v>
      </c>
      <c r="F766" s="26">
        <v>0.5</v>
      </c>
      <c r="G766" s="26">
        <v>1.25</v>
      </c>
      <c r="H766" s="26">
        <v>22250</v>
      </c>
      <c r="I766" s="26">
        <v>3428</v>
      </c>
      <c r="J766">
        <v>29.029</v>
      </c>
      <c r="K766" s="26">
        <v>29.029</v>
      </c>
      <c r="L766">
        <v>8.7929999999999993</v>
      </c>
      <c r="M766" s="26">
        <f t="shared" si="44"/>
        <v>7.8762000000000008</v>
      </c>
      <c r="N766" s="26"/>
      <c r="O766" s="26" t="s">
        <v>225</v>
      </c>
      <c r="P766" s="28">
        <v>0.89743055555555562</v>
      </c>
      <c r="Q766" s="26">
        <v>177</v>
      </c>
      <c r="R766" s="26">
        <v>10</v>
      </c>
    </row>
    <row r="767" spans="1:18" x14ac:dyDescent="0.2">
      <c r="A767" s="26">
        <v>85</v>
      </c>
      <c r="B767" s="26">
        <v>29</v>
      </c>
      <c r="C767" s="26" t="s">
        <v>32</v>
      </c>
      <c r="D767" s="26" t="s">
        <v>33</v>
      </c>
      <c r="E767" s="27">
        <v>44831</v>
      </c>
      <c r="F767" s="26">
        <v>0.5</v>
      </c>
      <c r="G767" s="26">
        <v>1.25</v>
      </c>
      <c r="H767" s="26">
        <v>1970</v>
      </c>
      <c r="I767" s="26">
        <v>13</v>
      </c>
      <c r="J767">
        <v>1.929</v>
      </c>
      <c r="K767" s="26">
        <v>1.929</v>
      </c>
      <c r="L767">
        <v>0</v>
      </c>
      <c r="M767" s="26">
        <v>0</v>
      </c>
      <c r="N767" s="26" t="s">
        <v>46</v>
      </c>
      <c r="O767" s="26" t="s">
        <v>48</v>
      </c>
      <c r="P767" s="26" t="s">
        <v>225</v>
      </c>
      <c r="Q767" s="28">
        <v>0.90498842592592599</v>
      </c>
      <c r="R767" s="26">
        <v>177</v>
      </c>
    </row>
    <row r="768" spans="1:18" x14ac:dyDescent="0.2">
      <c r="A768" s="26">
        <v>86</v>
      </c>
      <c r="B768" s="26">
        <v>29</v>
      </c>
      <c r="C768" s="26" t="s">
        <v>32</v>
      </c>
      <c r="D768" s="26" t="s">
        <v>33</v>
      </c>
      <c r="E768" s="27">
        <v>44831</v>
      </c>
      <c r="F768" s="26">
        <v>0.5</v>
      </c>
      <c r="G768" s="26">
        <v>1.25</v>
      </c>
      <c r="H768" s="26">
        <v>2124</v>
      </c>
      <c r="I768" s="26">
        <v>88</v>
      </c>
      <c r="J768">
        <v>2.1339999999999999</v>
      </c>
      <c r="K768" s="26">
        <v>2.1339999999999999</v>
      </c>
      <c r="L768">
        <v>0</v>
      </c>
      <c r="M768" s="26">
        <v>0</v>
      </c>
      <c r="N768" s="26" t="s">
        <v>46</v>
      </c>
      <c r="O768" s="26" t="s">
        <v>48</v>
      </c>
      <c r="P768" s="26" t="s">
        <v>225</v>
      </c>
      <c r="Q768" s="28">
        <v>0.9078587962962964</v>
      </c>
      <c r="R768" s="26">
        <v>177</v>
      </c>
    </row>
    <row r="769" spans="1:18" x14ac:dyDescent="0.2">
      <c r="A769" s="26">
        <v>87</v>
      </c>
      <c r="B769" s="26">
        <v>29</v>
      </c>
      <c r="C769" s="26" t="s">
        <v>32</v>
      </c>
      <c r="D769" s="26" t="s">
        <v>33</v>
      </c>
      <c r="E769" s="27">
        <v>44831</v>
      </c>
      <c r="F769" s="26">
        <v>0.5</v>
      </c>
      <c r="G769" s="26">
        <v>1.25</v>
      </c>
      <c r="H769" s="26">
        <v>2122</v>
      </c>
      <c r="I769" s="26">
        <v>99</v>
      </c>
      <c r="J769">
        <v>2.1309999999999998</v>
      </c>
      <c r="K769" s="26">
        <v>2.1309999999999998</v>
      </c>
      <c r="L769">
        <v>0</v>
      </c>
      <c r="M769" s="26">
        <v>0</v>
      </c>
      <c r="N769" s="26" t="s">
        <v>46</v>
      </c>
      <c r="O769" s="26" t="s">
        <v>48</v>
      </c>
      <c r="P769" s="26" t="s">
        <v>225</v>
      </c>
      <c r="Q769" s="28">
        <v>0.91115740740740747</v>
      </c>
      <c r="R769" s="26">
        <v>177</v>
      </c>
    </row>
    <row r="770" spans="1:18" x14ac:dyDescent="0.2">
      <c r="A770" s="26">
        <v>88</v>
      </c>
      <c r="B770" s="26">
        <v>30</v>
      </c>
      <c r="C770" s="26" t="s">
        <v>32</v>
      </c>
      <c r="D770" s="26" t="s">
        <v>33</v>
      </c>
      <c r="E770" s="27">
        <v>44831</v>
      </c>
      <c r="F770" s="26">
        <v>0.5</v>
      </c>
      <c r="G770" s="26">
        <v>1.25</v>
      </c>
      <c r="H770" s="26">
        <v>1636</v>
      </c>
      <c r="I770" s="26">
        <v>26</v>
      </c>
      <c r="J770">
        <v>1.4830000000000001</v>
      </c>
      <c r="K770" s="26">
        <v>1.4830000000000001</v>
      </c>
      <c r="L770">
        <v>0</v>
      </c>
      <c r="M770" s="26">
        <v>0</v>
      </c>
      <c r="N770" s="26" t="s">
        <v>46</v>
      </c>
      <c r="O770" s="26" t="s">
        <v>48</v>
      </c>
      <c r="P770" s="26" t="s">
        <v>225</v>
      </c>
      <c r="Q770" s="28">
        <v>0.91877314814814814</v>
      </c>
      <c r="R770" s="26">
        <v>177</v>
      </c>
    </row>
    <row r="771" spans="1:18" x14ac:dyDescent="0.2">
      <c r="A771" s="26">
        <v>89</v>
      </c>
      <c r="B771" s="26">
        <v>30</v>
      </c>
      <c r="C771" s="26" t="s">
        <v>32</v>
      </c>
      <c r="D771" s="26" t="s">
        <v>33</v>
      </c>
      <c r="E771" s="27">
        <v>44831</v>
      </c>
      <c r="F771" s="26">
        <v>0.5</v>
      </c>
      <c r="G771" s="26">
        <v>1.25</v>
      </c>
      <c r="H771" s="26">
        <v>1600</v>
      </c>
      <c r="I771" s="26">
        <v>34</v>
      </c>
      <c r="J771">
        <v>1.4339999999999999</v>
      </c>
      <c r="K771" s="26">
        <v>1.4339999999999999</v>
      </c>
      <c r="L771">
        <v>0</v>
      </c>
      <c r="M771" s="26">
        <v>0</v>
      </c>
      <c r="N771" s="26" t="s">
        <v>46</v>
      </c>
      <c r="O771" s="26" t="s">
        <v>48</v>
      </c>
      <c r="P771" s="26" t="s">
        <v>225</v>
      </c>
      <c r="Q771" s="28">
        <v>0.92164351851851845</v>
      </c>
      <c r="R771" s="26">
        <v>177</v>
      </c>
    </row>
    <row r="772" spans="1:18" x14ac:dyDescent="0.2">
      <c r="A772" s="26">
        <v>90</v>
      </c>
      <c r="B772" s="26">
        <v>30</v>
      </c>
      <c r="C772" s="26" t="s">
        <v>32</v>
      </c>
      <c r="D772" s="26" t="s">
        <v>33</v>
      </c>
      <c r="E772" s="27">
        <v>44831</v>
      </c>
      <c r="F772" s="26">
        <v>0.5</v>
      </c>
      <c r="G772" s="26">
        <v>1.25</v>
      </c>
      <c r="H772" s="26">
        <v>1596</v>
      </c>
      <c r="I772" s="26">
        <v>31</v>
      </c>
      <c r="J772">
        <v>1.4279999999999999</v>
      </c>
      <c r="K772" s="26">
        <v>1.4279999999999999</v>
      </c>
      <c r="L772">
        <v>0</v>
      </c>
      <c r="M772" s="26">
        <v>0</v>
      </c>
      <c r="N772" s="26" t="s">
        <v>46</v>
      </c>
      <c r="O772" s="26" t="s">
        <v>48</v>
      </c>
      <c r="P772" s="26" t="s">
        <v>225</v>
      </c>
      <c r="Q772" s="28">
        <v>0.92494212962962974</v>
      </c>
      <c r="R772" s="26">
        <v>177</v>
      </c>
    </row>
    <row r="773" spans="1:18" x14ac:dyDescent="0.2">
      <c r="A773" s="26">
        <v>91</v>
      </c>
      <c r="B773" s="26">
        <v>31</v>
      </c>
      <c r="C773" s="26" t="s">
        <v>32</v>
      </c>
      <c r="D773" s="26" t="s">
        <v>33</v>
      </c>
      <c r="E773" s="27">
        <v>44831</v>
      </c>
      <c r="F773" s="26">
        <v>0.5</v>
      </c>
      <c r="G773" s="26">
        <v>1.25</v>
      </c>
      <c r="H773" s="26">
        <v>1817</v>
      </c>
      <c r="I773" s="26">
        <v>24</v>
      </c>
      <c r="J773">
        <v>1.724</v>
      </c>
      <c r="K773" s="26">
        <v>1.724</v>
      </c>
      <c r="L773">
        <v>0</v>
      </c>
      <c r="M773" s="26">
        <v>0</v>
      </c>
      <c r="N773" s="26" t="s">
        <v>46</v>
      </c>
      <c r="O773" s="26" t="s">
        <v>48</v>
      </c>
      <c r="P773" s="26" t="s">
        <v>225</v>
      </c>
      <c r="Q773" s="28">
        <v>0.93247685185185192</v>
      </c>
      <c r="R773" s="26">
        <v>177</v>
      </c>
    </row>
    <row r="774" spans="1:18" x14ac:dyDescent="0.2">
      <c r="A774" s="26">
        <v>92</v>
      </c>
      <c r="B774" s="26">
        <v>31</v>
      </c>
      <c r="C774" s="26" t="s">
        <v>32</v>
      </c>
      <c r="D774" s="26" t="s">
        <v>33</v>
      </c>
      <c r="E774" s="27">
        <v>44831</v>
      </c>
      <c r="F774" s="26">
        <v>0.5</v>
      </c>
      <c r="G774" s="26">
        <v>1.25</v>
      </c>
      <c r="H774" s="26">
        <v>1842</v>
      </c>
      <c r="I774" s="26">
        <v>35</v>
      </c>
      <c r="J774">
        <v>1.758</v>
      </c>
      <c r="K774" s="26">
        <v>1.758</v>
      </c>
      <c r="L774">
        <v>0</v>
      </c>
      <c r="M774" s="26">
        <v>0</v>
      </c>
      <c r="N774" s="26" t="s">
        <v>46</v>
      </c>
      <c r="O774" s="26" t="s">
        <v>48</v>
      </c>
      <c r="P774" s="26" t="s">
        <v>225</v>
      </c>
      <c r="Q774" s="28">
        <v>0.93535879629629637</v>
      </c>
      <c r="R774" s="26">
        <v>177</v>
      </c>
    </row>
    <row r="775" spans="1:18" x14ac:dyDescent="0.2">
      <c r="A775" s="26">
        <v>93</v>
      </c>
      <c r="B775" s="26">
        <v>31</v>
      </c>
      <c r="C775" s="26" t="s">
        <v>32</v>
      </c>
      <c r="D775" s="26" t="s">
        <v>33</v>
      </c>
      <c r="E775" s="27">
        <v>44831</v>
      </c>
      <c r="F775" s="26">
        <v>0.5</v>
      </c>
      <c r="G775" s="26">
        <v>1.25</v>
      </c>
      <c r="H775" s="26">
        <v>1791</v>
      </c>
      <c r="I775" s="26">
        <v>39</v>
      </c>
      <c r="J775">
        <v>1.6890000000000001</v>
      </c>
      <c r="K775" s="26">
        <v>1.6890000000000001</v>
      </c>
      <c r="L775">
        <v>0</v>
      </c>
      <c r="M775" s="26">
        <v>0</v>
      </c>
      <c r="N775" s="26" t="s">
        <v>46</v>
      </c>
      <c r="O775" s="26" t="s">
        <v>48</v>
      </c>
      <c r="P775" s="26" t="s">
        <v>225</v>
      </c>
      <c r="Q775" s="28">
        <v>0.93864583333333329</v>
      </c>
      <c r="R775" s="26">
        <v>177</v>
      </c>
    </row>
    <row r="776" spans="1:18" x14ac:dyDescent="0.2">
      <c r="A776" s="26">
        <v>94</v>
      </c>
      <c r="B776" s="26">
        <v>32</v>
      </c>
      <c r="C776" s="26" t="s">
        <v>238</v>
      </c>
      <c r="D776" s="26" t="s">
        <v>33</v>
      </c>
      <c r="E776" s="27">
        <v>44831</v>
      </c>
      <c r="F776" s="26">
        <v>0.5</v>
      </c>
      <c r="G776" s="26">
        <v>1.25</v>
      </c>
      <c r="H776" s="26">
        <v>23321</v>
      </c>
      <c r="I776" s="26">
        <v>1328</v>
      </c>
      <c r="J776">
        <v>30.46</v>
      </c>
      <c r="K776" s="26">
        <f>0.0011*H776-1.3194</f>
        <v>24.3337</v>
      </c>
      <c r="L776">
        <v>0</v>
      </c>
      <c r="M776" s="26">
        <f>0.0022*I776+0.3346</f>
        <v>3.2562000000000002</v>
      </c>
      <c r="N776" s="26"/>
      <c r="O776" s="26" t="s">
        <v>225</v>
      </c>
      <c r="P776" s="28">
        <v>0.94702546296296297</v>
      </c>
      <c r="Q776" s="26">
        <v>177</v>
      </c>
      <c r="R776" s="26">
        <v>10</v>
      </c>
    </row>
    <row r="777" spans="1:18" x14ac:dyDescent="0.2">
      <c r="A777" s="26">
        <v>95</v>
      </c>
      <c r="B777" s="26">
        <v>32</v>
      </c>
      <c r="C777" s="26" t="s">
        <v>238</v>
      </c>
      <c r="D777" s="26" t="s">
        <v>33</v>
      </c>
      <c r="E777" s="27">
        <v>44831</v>
      </c>
      <c r="F777" s="26">
        <v>0.5</v>
      </c>
      <c r="G777" s="26">
        <v>1.25</v>
      </c>
      <c r="H777" s="26">
        <v>22909</v>
      </c>
      <c r="I777" s="26">
        <v>1335</v>
      </c>
      <c r="J777">
        <v>29.908999999999999</v>
      </c>
      <c r="K777" s="26">
        <f>0.0011*H777-1.3194</f>
        <v>23.880500000000005</v>
      </c>
      <c r="L777">
        <v>0</v>
      </c>
      <c r="M777" s="26">
        <f t="shared" ref="M777:M793" si="45">0.0022*I777+0.3346</f>
        <v>3.2716000000000003</v>
      </c>
      <c r="N777" s="26"/>
      <c r="O777" s="26" t="s">
        <v>225</v>
      </c>
      <c r="P777" s="28">
        <v>0.95041666666666658</v>
      </c>
      <c r="Q777" s="26">
        <v>177</v>
      </c>
      <c r="R777" s="26">
        <v>10</v>
      </c>
    </row>
    <row r="778" spans="1:18" x14ac:dyDescent="0.2">
      <c r="A778" s="26">
        <v>96</v>
      </c>
      <c r="B778" s="26">
        <v>32</v>
      </c>
      <c r="C778" s="26" t="s">
        <v>238</v>
      </c>
      <c r="D778" s="26" t="s">
        <v>33</v>
      </c>
      <c r="E778" s="27">
        <v>44831</v>
      </c>
      <c r="F778" s="26">
        <v>0.5</v>
      </c>
      <c r="G778" s="26">
        <v>1.25</v>
      </c>
      <c r="H778" s="26">
        <v>23186</v>
      </c>
      <c r="I778" s="26">
        <v>1371</v>
      </c>
      <c r="J778">
        <v>30.28</v>
      </c>
      <c r="K778" s="26">
        <f t="shared" ref="K778:K793" si="46">0.0011*H778-1.3194</f>
        <v>24.185200000000002</v>
      </c>
      <c r="L778">
        <v>0</v>
      </c>
      <c r="M778" s="26">
        <f t="shared" si="45"/>
        <v>3.3508</v>
      </c>
      <c r="N778" s="26"/>
      <c r="O778" s="26" t="s">
        <v>225</v>
      </c>
      <c r="P778" s="28">
        <v>0.95420138888888895</v>
      </c>
      <c r="Q778" s="26">
        <v>177</v>
      </c>
      <c r="R778" s="26">
        <v>10</v>
      </c>
    </row>
    <row r="779" spans="1:18" x14ac:dyDescent="0.2">
      <c r="A779" s="26">
        <v>97</v>
      </c>
      <c r="B779" s="26">
        <v>33</v>
      </c>
      <c r="C779" s="26" t="s">
        <v>239</v>
      </c>
      <c r="D779" s="26" t="s">
        <v>33</v>
      </c>
      <c r="E779" s="27">
        <v>44831</v>
      </c>
      <c r="F779" s="26">
        <v>0.5</v>
      </c>
      <c r="G779" s="26">
        <v>1.25</v>
      </c>
      <c r="H779" s="26">
        <v>23763</v>
      </c>
      <c r="I779" s="26">
        <v>1670</v>
      </c>
      <c r="J779">
        <v>31.05</v>
      </c>
      <c r="K779" s="26">
        <f t="shared" si="46"/>
        <v>24.819900000000004</v>
      </c>
      <c r="L779">
        <v>0.996</v>
      </c>
      <c r="M779" s="26">
        <f t="shared" si="45"/>
        <v>4.0086000000000004</v>
      </c>
      <c r="N779" s="26"/>
      <c r="O779" s="26" t="s">
        <v>225</v>
      </c>
      <c r="P779" s="28">
        <v>0.96273148148148147</v>
      </c>
      <c r="Q779" s="26">
        <v>177</v>
      </c>
      <c r="R779" s="26">
        <v>10</v>
      </c>
    </row>
    <row r="780" spans="1:18" x14ac:dyDescent="0.2">
      <c r="A780" s="26">
        <v>98</v>
      </c>
      <c r="B780" s="26">
        <v>33</v>
      </c>
      <c r="C780" s="26" t="s">
        <v>239</v>
      </c>
      <c r="D780" s="26" t="s">
        <v>33</v>
      </c>
      <c r="E780" s="27">
        <v>44831</v>
      </c>
      <c r="F780" s="26">
        <v>0.5</v>
      </c>
      <c r="G780" s="26">
        <v>1.25</v>
      </c>
      <c r="H780" s="26">
        <v>23433</v>
      </c>
      <c r="I780" s="26">
        <v>1666</v>
      </c>
      <c r="J780">
        <v>30.61</v>
      </c>
      <c r="K780" s="26">
        <f t="shared" si="46"/>
        <v>24.456900000000005</v>
      </c>
      <c r="L780">
        <v>0.98</v>
      </c>
      <c r="M780" s="26">
        <f t="shared" si="45"/>
        <v>3.9998</v>
      </c>
      <c r="N780" s="26"/>
      <c r="O780" s="26" t="s">
        <v>225</v>
      </c>
      <c r="P780" s="28">
        <v>0.96613425925925922</v>
      </c>
      <c r="Q780" s="26">
        <v>177</v>
      </c>
      <c r="R780" s="26">
        <v>10</v>
      </c>
    </row>
    <row r="781" spans="1:18" x14ac:dyDescent="0.2">
      <c r="A781" s="26">
        <v>99</v>
      </c>
      <c r="B781" s="26">
        <v>33</v>
      </c>
      <c r="C781" s="26" t="s">
        <v>239</v>
      </c>
      <c r="D781" s="26" t="s">
        <v>33</v>
      </c>
      <c r="E781" s="27">
        <v>44831</v>
      </c>
      <c r="F781" s="26">
        <v>0.5</v>
      </c>
      <c r="G781" s="26">
        <v>1.25</v>
      </c>
      <c r="H781" s="26">
        <v>23618</v>
      </c>
      <c r="I781" s="26">
        <v>1647</v>
      </c>
      <c r="J781">
        <v>30.856999999999999</v>
      </c>
      <c r="K781" s="26">
        <f t="shared" si="46"/>
        <v>24.660400000000003</v>
      </c>
      <c r="L781">
        <v>0.89600000000000002</v>
      </c>
      <c r="M781" s="26">
        <f t="shared" si="45"/>
        <v>3.9580000000000002</v>
      </c>
      <c r="N781" s="26"/>
      <c r="O781" s="26" t="s">
        <v>225</v>
      </c>
      <c r="P781" s="28">
        <v>0.96995370370370371</v>
      </c>
      <c r="Q781" s="26">
        <v>177</v>
      </c>
      <c r="R781" s="26">
        <v>10</v>
      </c>
    </row>
    <row r="782" spans="1:18" x14ac:dyDescent="0.2">
      <c r="A782" s="26">
        <v>100</v>
      </c>
      <c r="B782" s="26">
        <v>34</v>
      </c>
      <c r="C782" s="26" t="s">
        <v>240</v>
      </c>
      <c r="D782" s="26" t="s">
        <v>33</v>
      </c>
      <c r="E782" s="27">
        <v>44831</v>
      </c>
      <c r="F782" s="26">
        <v>0.5</v>
      </c>
      <c r="G782" s="26">
        <v>1.25</v>
      </c>
      <c r="H782" s="26">
        <v>33923</v>
      </c>
      <c r="I782" s="26">
        <v>1669</v>
      </c>
      <c r="J782">
        <v>44.628</v>
      </c>
      <c r="K782" s="26">
        <f t="shared" si="46"/>
        <v>35.995899999999999</v>
      </c>
      <c r="L782">
        <v>0.995</v>
      </c>
      <c r="M782" s="26">
        <f t="shared" si="45"/>
        <v>4.0064000000000002</v>
      </c>
      <c r="N782" s="26"/>
      <c r="O782" s="26" t="s">
        <v>225</v>
      </c>
      <c r="P782" s="28">
        <v>0.97871527777777778</v>
      </c>
      <c r="Q782" s="26">
        <v>177</v>
      </c>
      <c r="R782" s="26">
        <v>10</v>
      </c>
    </row>
    <row r="783" spans="1:18" x14ac:dyDescent="0.2">
      <c r="A783" s="26">
        <v>101</v>
      </c>
      <c r="B783" s="26">
        <v>34</v>
      </c>
      <c r="C783" s="26" t="s">
        <v>240</v>
      </c>
      <c r="D783" s="26" t="s">
        <v>33</v>
      </c>
      <c r="E783" s="27">
        <v>44831</v>
      </c>
      <c r="F783" s="26">
        <v>0.5</v>
      </c>
      <c r="G783" s="26">
        <v>1.25</v>
      </c>
      <c r="H783" s="26">
        <v>33609</v>
      </c>
      <c r="I783" s="26">
        <v>1674</v>
      </c>
      <c r="J783">
        <v>44.207999999999998</v>
      </c>
      <c r="K783" s="26">
        <f t="shared" si="46"/>
        <v>35.650500000000001</v>
      </c>
      <c r="L783">
        <v>1.0169999999999999</v>
      </c>
      <c r="M783" s="26">
        <f t="shared" si="45"/>
        <v>4.0174000000000003</v>
      </c>
      <c r="N783" s="26"/>
      <c r="O783" s="26" t="s">
        <v>225</v>
      </c>
      <c r="P783" s="28">
        <v>0.98237268518518517</v>
      </c>
      <c r="Q783" s="26">
        <v>177</v>
      </c>
      <c r="R783" s="26">
        <v>10</v>
      </c>
    </row>
    <row r="784" spans="1:18" x14ac:dyDescent="0.2">
      <c r="A784" s="26">
        <v>102</v>
      </c>
      <c r="B784" s="26">
        <v>34</v>
      </c>
      <c r="C784" s="26" t="s">
        <v>240</v>
      </c>
      <c r="D784" s="26" t="s">
        <v>33</v>
      </c>
      <c r="E784" s="27">
        <v>44831</v>
      </c>
      <c r="F784" s="26">
        <v>0.5</v>
      </c>
      <c r="G784" s="26">
        <v>1.25</v>
      </c>
      <c r="H784" s="26">
        <v>34013</v>
      </c>
      <c r="I784" s="26">
        <v>1692</v>
      </c>
      <c r="J784">
        <v>44.747999999999998</v>
      </c>
      <c r="K784" s="26">
        <f t="shared" si="46"/>
        <v>36.094900000000003</v>
      </c>
      <c r="L784">
        <v>1.0960000000000001</v>
      </c>
      <c r="M784" s="26">
        <f t="shared" si="45"/>
        <v>4.0570000000000004</v>
      </c>
      <c r="N784" s="26"/>
      <c r="O784" s="26" t="s">
        <v>225</v>
      </c>
      <c r="P784" s="28">
        <v>0.98641203703703706</v>
      </c>
      <c r="Q784" s="26">
        <v>177</v>
      </c>
      <c r="R784" s="26">
        <v>10</v>
      </c>
    </row>
    <row r="785" spans="1:18" x14ac:dyDescent="0.2">
      <c r="A785" s="26">
        <v>103</v>
      </c>
      <c r="B785" s="26">
        <v>35</v>
      </c>
      <c r="C785" s="26" t="s">
        <v>241</v>
      </c>
      <c r="D785" s="26" t="s">
        <v>33</v>
      </c>
      <c r="E785" s="27">
        <v>44831</v>
      </c>
      <c r="F785" s="26">
        <v>0.5</v>
      </c>
      <c r="G785" s="26">
        <v>1.25</v>
      </c>
      <c r="H785" s="26">
        <v>28056</v>
      </c>
      <c r="I785" s="26">
        <v>1500</v>
      </c>
      <c r="J785">
        <v>36.787999999999997</v>
      </c>
      <c r="K785" s="26">
        <f t="shared" si="46"/>
        <v>29.542200000000001</v>
      </c>
      <c r="L785">
        <v>0.24399999999999999</v>
      </c>
      <c r="M785" s="26">
        <f t="shared" si="45"/>
        <v>3.6346000000000003</v>
      </c>
      <c r="N785" s="26"/>
      <c r="O785" s="26" t="s">
        <v>225</v>
      </c>
      <c r="P785" s="28">
        <v>0.99498842592592596</v>
      </c>
      <c r="Q785" s="26">
        <v>177</v>
      </c>
      <c r="R785" s="26">
        <v>10</v>
      </c>
    </row>
    <row r="786" spans="1:18" x14ac:dyDescent="0.2">
      <c r="A786" s="26">
        <v>104</v>
      </c>
      <c r="B786" s="26">
        <v>35</v>
      </c>
      <c r="C786" s="26" t="s">
        <v>241</v>
      </c>
      <c r="D786" s="26" t="s">
        <v>33</v>
      </c>
      <c r="E786" s="27">
        <v>44831</v>
      </c>
      <c r="F786" s="26">
        <v>0.5</v>
      </c>
      <c r="G786" s="26">
        <v>1.25</v>
      </c>
      <c r="H786" s="26">
        <v>27593</v>
      </c>
      <c r="I786" s="26">
        <v>1581</v>
      </c>
      <c r="J786">
        <v>36.168999999999997</v>
      </c>
      <c r="K786" s="26">
        <f t="shared" si="46"/>
        <v>29.032900000000005</v>
      </c>
      <c r="L786">
        <v>0.60099999999999998</v>
      </c>
      <c r="M786" s="26">
        <f t="shared" si="45"/>
        <v>3.8128000000000002</v>
      </c>
      <c r="N786" s="26"/>
      <c r="O786" s="26" t="s">
        <v>225</v>
      </c>
      <c r="P786" s="28">
        <v>0.99850694444444443</v>
      </c>
      <c r="Q786" s="26">
        <v>177</v>
      </c>
      <c r="R786" s="26">
        <v>10</v>
      </c>
    </row>
    <row r="787" spans="1:18" x14ac:dyDescent="0.2">
      <c r="A787" s="26">
        <v>105</v>
      </c>
      <c r="B787" s="26">
        <v>35</v>
      </c>
      <c r="C787" s="26" t="s">
        <v>241</v>
      </c>
      <c r="D787" s="26" t="s">
        <v>33</v>
      </c>
      <c r="E787" s="27">
        <v>44831</v>
      </c>
      <c r="F787" s="26">
        <v>0.5</v>
      </c>
      <c r="G787" s="26">
        <v>1.25</v>
      </c>
      <c r="H787" s="26">
        <v>27566</v>
      </c>
      <c r="I787" s="26">
        <v>1514</v>
      </c>
      <c r="J787">
        <v>36.133000000000003</v>
      </c>
      <c r="K787" s="26">
        <f t="shared" si="46"/>
        <v>29.0032</v>
      </c>
      <c r="L787">
        <v>0.30599999999999999</v>
      </c>
      <c r="M787" s="26">
        <f t="shared" si="45"/>
        <v>3.6654</v>
      </c>
      <c r="N787" s="26"/>
      <c r="O787" s="26" t="s">
        <v>242</v>
      </c>
      <c r="P787" s="28">
        <v>2.3495370370370371E-3</v>
      </c>
      <c r="Q787" s="26">
        <v>177</v>
      </c>
      <c r="R787" s="26">
        <v>10</v>
      </c>
    </row>
    <row r="788" spans="1:18" x14ac:dyDescent="0.2">
      <c r="A788" s="26">
        <v>106</v>
      </c>
      <c r="B788" s="26">
        <v>36</v>
      </c>
      <c r="C788" s="26" t="s">
        <v>243</v>
      </c>
      <c r="D788" s="26" t="s">
        <v>33</v>
      </c>
      <c r="E788" s="27">
        <v>44831</v>
      </c>
      <c r="F788" s="26">
        <v>0.5</v>
      </c>
      <c r="G788" s="26">
        <v>1.25</v>
      </c>
      <c r="H788" s="26">
        <v>75251</v>
      </c>
      <c r="I788" s="26">
        <v>1161</v>
      </c>
      <c r="J788">
        <v>99.855000000000004</v>
      </c>
      <c r="K788" s="26">
        <f t="shared" si="46"/>
        <v>81.456699999999998</v>
      </c>
      <c r="L788">
        <v>0</v>
      </c>
      <c r="M788" s="26">
        <f t="shared" si="45"/>
        <v>2.8888000000000003</v>
      </c>
      <c r="N788" s="26"/>
      <c r="O788" s="26" t="s">
        <v>242</v>
      </c>
      <c r="P788" s="28">
        <v>1.0613425925925927E-2</v>
      </c>
      <c r="Q788" s="26">
        <v>177</v>
      </c>
      <c r="R788" s="26">
        <v>10</v>
      </c>
    </row>
    <row r="789" spans="1:18" x14ac:dyDescent="0.2">
      <c r="A789" s="26">
        <v>107</v>
      </c>
      <c r="B789" s="26">
        <v>36</v>
      </c>
      <c r="C789" s="26" t="s">
        <v>243</v>
      </c>
      <c r="D789" s="26" t="s">
        <v>33</v>
      </c>
      <c r="E789" s="27">
        <v>44831</v>
      </c>
      <c r="F789" s="26">
        <v>0.5</v>
      </c>
      <c r="G789" s="26">
        <v>1.25</v>
      </c>
      <c r="H789" s="26">
        <v>75168</v>
      </c>
      <c r="I789" s="26">
        <v>1057</v>
      </c>
      <c r="J789">
        <v>99.742999999999995</v>
      </c>
      <c r="K789" s="26">
        <f t="shared" si="46"/>
        <v>81.365400000000008</v>
      </c>
      <c r="L789">
        <v>0</v>
      </c>
      <c r="M789" s="26">
        <f t="shared" si="45"/>
        <v>2.66</v>
      </c>
      <c r="N789" s="26" t="s">
        <v>48</v>
      </c>
      <c r="O789" s="26" t="s">
        <v>242</v>
      </c>
      <c r="P789" s="28">
        <v>1.3518518518518518E-2</v>
      </c>
      <c r="Q789" s="26">
        <v>177</v>
      </c>
      <c r="R789" s="26">
        <v>10</v>
      </c>
    </row>
    <row r="790" spans="1:18" x14ac:dyDescent="0.2">
      <c r="A790" s="26">
        <v>108</v>
      </c>
      <c r="B790" s="26">
        <v>36</v>
      </c>
      <c r="C790" s="26" t="s">
        <v>243</v>
      </c>
      <c r="D790" s="26" t="s">
        <v>33</v>
      </c>
      <c r="E790" s="27">
        <v>44831</v>
      </c>
      <c r="F790" s="26">
        <v>0.5</v>
      </c>
      <c r="G790" s="26">
        <v>1.25</v>
      </c>
      <c r="H790" s="26">
        <v>75288</v>
      </c>
      <c r="I790" s="26">
        <v>991</v>
      </c>
      <c r="J790">
        <v>99.903999999999996</v>
      </c>
      <c r="K790" s="26">
        <f t="shared" si="46"/>
        <v>81.497399999999999</v>
      </c>
      <c r="L790">
        <v>0</v>
      </c>
      <c r="M790" s="26">
        <f t="shared" si="45"/>
        <v>2.5148000000000001</v>
      </c>
      <c r="N790" s="26" t="s">
        <v>48</v>
      </c>
      <c r="O790" s="26" t="s">
        <v>242</v>
      </c>
      <c r="P790" s="28">
        <v>1.6828703703703703E-2</v>
      </c>
      <c r="Q790" s="26">
        <v>177</v>
      </c>
      <c r="R790" s="26">
        <v>10</v>
      </c>
    </row>
    <row r="791" spans="1:18" x14ac:dyDescent="0.2">
      <c r="A791" s="26">
        <v>109</v>
      </c>
      <c r="B791" s="26">
        <v>37</v>
      </c>
      <c r="C791" s="26" t="s">
        <v>244</v>
      </c>
      <c r="D791" s="26" t="s">
        <v>33</v>
      </c>
      <c r="E791" s="27">
        <v>44831</v>
      </c>
      <c r="F791" s="26">
        <v>0.5</v>
      </c>
      <c r="G791" s="26">
        <v>1.25</v>
      </c>
      <c r="H791" s="26">
        <v>17363</v>
      </c>
      <c r="I791" s="26">
        <v>1283</v>
      </c>
      <c r="J791">
        <v>22.498000000000001</v>
      </c>
      <c r="K791" s="26">
        <f t="shared" si="46"/>
        <v>17.779899999999998</v>
      </c>
      <c r="L791">
        <v>0</v>
      </c>
      <c r="M791" s="26">
        <f t="shared" si="45"/>
        <v>3.1572</v>
      </c>
      <c r="N791" s="26"/>
      <c r="O791" s="26" t="s">
        <v>242</v>
      </c>
      <c r="P791" s="28">
        <v>2.4930555555555553E-2</v>
      </c>
      <c r="Q791" s="26">
        <v>177</v>
      </c>
      <c r="R791" s="26">
        <v>10</v>
      </c>
    </row>
    <row r="792" spans="1:18" x14ac:dyDescent="0.2">
      <c r="A792" s="26">
        <v>110</v>
      </c>
      <c r="B792" s="26">
        <v>37</v>
      </c>
      <c r="C792" s="26" t="s">
        <v>244</v>
      </c>
      <c r="D792" s="26" t="s">
        <v>33</v>
      </c>
      <c r="E792" s="27">
        <v>44831</v>
      </c>
      <c r="F792" s="26">
        <v>0.5</v>
      </c>
      <c r="G792" s="26">
        <v>1.25</v>
      </c>
      <c r="H792" s="26">
        <v>16760</v>
      </c>
      <c r="I792" s="26">
        <v>1261</v>
      </c>
      <c r="J792">
        <v>21.693000000000001</v>
      </c>
      <c r="K792" s="26">
        <f t="shared" si="46"/>
        <v>17.116599999999998</v>
      </c>
      <c r="L792">
        <v>0</v>
      </c>
      <c r="M792" s="26">
        <f t="shared" si="45"/>
        <v>3.1088</v>
      </c>
      <c r="N792" s="26"/>
      <c r="O792" s="26" t="s">
        <v>242</v>
      </c>
      <c r="P792" s="28">
        <v>2.8159722222222221E-2</v>
      </c>
      <c r="Q792" s="26">
        <v>177</v>
      </c>
      <c r="R792" s="26">
        <v>10</v>
      </c>
    </row>
    <row r="793" spans="1:18" x14ac:dyDescent="0.2">
      <c r="A793" s="26">
        <v>111</v>
      </c>
      <c r="B793" s="26">
        <v>37</v>
      </c>
      <c r="C793" s="26" t="s">
        <v>244</v>
      </c>
      <c r="D793" s="26" t="s">
        <v>33</v>
      </c>
      <c r="E793" s="27">
        <v>44831</v>
      </c>
      <c r="F793" s="26">
        <v>0.5</v>
      </c>
      <c r="G793" s="26">
        <v>1.25</v>
      </c>
      <c r="H793" s="26">
        <v>16798</v>
      </c>
      <c r="I793" s="26">
        <v>1312</v>
      </c>
      <c r="J793">
        <v>21.742999999999999</v>
      </c>
      <c r="K793" s="26">
        <f t="shared" si="46"/>
        <v>17.1584</v>
      </c>
      <c r="L793">
        <v>0</v>
      </c>
      <c r="M793" s="26">
        <f t="shared" si="45"/>
        <v>3.2210000000000001</v>
      </c>
      <c r="N793" s="26"/>
      <c r="O793" s="26" t="s">
        <v>242</v>
      </c>
      <c r="P793" s="28">
        <v>3.1782407407407405E-2</v>
      </c>
      <c r="Q793" s="26">
        <v>177</v>
      </c>
      <c r="R793" s="26">
        <v>10</v>
      </c>
    </row>
    <row r="794" spans="1:18" x14ac:dyDescent="0.2">
      <c r="A794" s="26">
        <v>112</v>
      </c>
      <c r="B794" s="26">
        <v>38</v>
      </c>
      <c r="C794" s="26" t="s">
        <v>32</v>
      </c>
      <c r="D794" s="26" t="s">
        <v>33</v>
      </c>
      <c r="E794" s="27">
        <v>44831</v>
      </c>
      <c r="F794" s="26">
        <v>0.5</v>
      </c>
      <c r="G794" s="26">
        <v>1.25</v>
      </c>
      <c r="H794" s="26">
        <v>2065</v>
      </c>
      <c r="I794" s="26">
        <v>26</v>
      </c>
      <c r="J794">
        <v>2.056</v>
      </c>
      <c r="K794" s="26">
        <v>2.056</v>
      </c>
      <c r="L794">
        <v>0</v>
      </c>
      <c r="M794" s="26">
        <v>0</v>
      </c>
      <c r="N794" s="26" t="s">
        <v>46</v>
      </c>
      <c r="O794" s="26" t="s">
        <v>48</v>
      </c>
      <c r="P794" s="26" t="s">
        <v>242</v>
      </c>
      <c r="Q794" s="28">
        <v>3.9351851851851853E-2</v>
      </c>
      <c r="R794" s="26">
        <v>177</v>
      </c>
    </row>
    <row r="795" spans="1:18" x14ac:dyDescent="0.2">
      <c r="A795" s="26">
        <v>113</v>
      </c>
      <c r="B795" s="26">
        <v>38</v>
      </c>
      <c r="C795" s="26" t="s">
        <v>32</v>
      </c>
      <c r="D795" s="26" t="s">
        <v>33</v>
      </c>
      <c r="E795" s="27">
        <v>44831</v>
      </c>
      <c r="F795" s="26">
        <v>0.5</v>
      </c>
      <c r="G795" s="26">
        <v>1.25</v>
      </c>
      <c r="H795" s="26">
        <v>1989</v>
      </c>
      <c r="I795" s="26">
        <v>45</v>
      </c>
      <c r="J795">
        <v>1.954</v>
      </c>
      <c r="K795" s="26">
        <v>1.954</v>
      </c>
      <c r="L795">
        <v>0</v>
      </c>
      <c r="M795" s="26">
        <v>0</v>
      </c>
      <c r="N795" s="26" t="s">
        <v>46</v>
      </c>
      <c r="O795" s="26" t="s">
        <v>48</v>
      </c>
      <c r="P795" s="26" t="s">
        <v>242</v>
      </c>
      <c r="Q795" s="28">
        <v>4.2256944444444444E-2</v>
      </c>
      <c r="R795" s="26">
        <v>177</v>
      </c>
    </row>
    <row r="796" spans="1:18" x14ac:dyDescent="0.2">
      <c r="A796" s="26">
        <v>114</v>
      </c>
      <c r="B796" s="26">
        <v>38</v>
      </c>
      <c r="C796" s="26" t="s">
        <v>32</v>
      </c>
      <c r="D796" s="26" t="s">
        <v>33</v>
      </c>
      <c r="E796" s="27">
        <v>44831</v>
      </c>
      <c r="F796" s="26">
        <v>0.5</v>
      </c>
      <c r="G796" s="26">
        <v>1.25</v>
      </c>
      <c r="H796" s="26">
        <v>2075</v>
      </c>
      <c r="I796" s="26">
        <v>53</v>
      </c>
      <c r="J796">
        <v>2.069</v>
      </c>
      <c r="K796" s="26">
        <v>2.069</v>
      </c>
      <c r="L796">
        <v>0</v>
      </c>
      <c r="M796" s="26">
        <v>0</v>
      </c>
      <c r="N796" s="26" t="s">
        <v>46</v>
      </c>
      <c r="O796" s="26" t="s">
        <v>48</v>
      </c>
      <c r="P796" s="26" t="s">
        <v>242</v>
      </c>
      <c r="Q796" s="28">
        <v>4.553240740740741E-2</v>
      </c>
      <c r="R796" s="26">
        <v>177</v>
      </c>
    </row>
    <row r="797" spans="1:18" x14ac:dyDescent="0.2">
      <c r="A797" s="26">
        <v>115</v>
      </c>
      <c r="B797" s="26">
        <v>39</v>
      </c>
      <c r="C797" s="26" t="s">
        <v>32</v>
      </c>
      <c r="D797" s="26" t="s">
        <v>33</v>
      </c>
      <c r="E797" s="27">
        <v>44831</v>
      </c>
      <c r="F797" s="26">
        <v>0.5</v>
      </c>
      <c r="G797" s="26">
        <v>1.25</v>
      </c>
      <c r="H797" s="26">
        <v>1458</v>
      </c>
      <c r="I797" s="26">
        <v>25</v>
      </c>
      <c r="J797">
        <v>1.244</v>
      </c>
      <c r="K797" s="26">
        <v>1.244</v>
      </c>
      <c r="L797">
        <v>0</v>
      </c>
      <c r="M797" s="26">
        <v>0</v>
      </c>
      <c r="N797" s="26" t="s">
        <v>46</v>
      </c>
      <c r="O797" s="26" t="s">
        <v>48</v>
      </c>
      <c r="P797" s="26" t="s">
        <v>242</v>
      </c>
      <c r="Q797" s="28">
        <v>5.3148148148148146E-2</v>
      </c>
      <c r="R797" s="26">
        <v>177</v>
      </c>
    </row>
    <row r="798" spans="1:18" x14ac:dyDescent="0.2">
      <c r="A798" s="26">
        <v>116</v>
      </c>
      <c r="B798" s="26">
        <v>39</v>
      </c>
      <c r="C798" s="26" t="s">
        <v>32</v>
      </c>
      <c r="D798" s="26" t="s">
        <v>33</v>
      </c>
      <c r="E798" s="27">
        <v>44831</v>
      </c>
      <c r="F798" s="26">
        <v>0.5</v>
      </c>
      <c r="G798" s="26">
        <v>1.25</v>
      </c>
      <c r="H798" s="26">
        <v>1490</v>
      </c>
      <c r="I798" s="26">
        <v>31</v>
      </c>
      <c r="J798">
        <v>1.2869999999999999</v>
      </c>
      <c r="K798" s="26">
        <v>1.2869999999999999</v>
      </c>
      <c r="L798">
        <v>0</v>
      </c>
      <c r="M798" s="26">
        <v>0</v>
      </c>
      <c r="N798" s="26" t="s">
        <v>46</v>
      </c>
      <c r="O798" s="26" t="s">
        <v>48</v>
      </c>
      <c r="P798" s="26" t="s">
        <v>242</v>
      </c>
      <c r="Q798" s="28">
        <v>5.6006944444444449E-2</v>
      </c>
      <c r="R798" s="26">
        <v>177</v>
      </c>
    </row>
    <row r="799" spans="1:18" x14ac:dyDescent="0.2">
      <c r="A799" s="26">
        <v>117</v>
      </c>
      <c r="B799" s="26">
        <v>39</v>
      </c>
      <c r="C799" s="26" t="s">
        <v>32</v>
      </c>
      <c r="D799" s="26" t="s">
        <v>33</v>
      </c>
      <c r="E799" s="27">
        <v>44831</v>
      </c>
      <c r="F799" s="26">
        <v>0.5</v>
      </c>
      <c r="G799" s="26">
        <v>1.25</v>
      </c>
      <c r="H799" s="26">
        <v>1464</v>
      </c>
      <c r="I799" s="26">
        <v>56</v>
      </c>
      <c r="J799">
        <v>1.2529999999999999</v>
      </c>
      <c r="K799" s="26">
        <v>1.2529999999999999</v>
      </c>
      <c r="L799">
        <v>0</v>
      </c>
      <c r="M799" s="26">
        <v>0</v>
      </c>
      <c r="N799" s="26" t="s">
        <v>46</v>
      </c>
      <c r="O799" s="26" t="s">
        <v>48</v>
      </c>
      <c r="P799" s="26" t="s">
        <v>242</v>
      </c>
      <c r="Q799" s="28">
        <v>5.932870370370371E-2</v>
      </c>
      <c r="R799" s="26">
        <v>177</v>
      </c>
    </row>
    <row r="800" spans="1:18" x14ac:dyDescent="0.2">
      <c r="A800" s="26">
        <v>118</v>
      </c>
      <c r="B800" s="26">
        <v>40</v>
      </c>
      <c r="C800" s="26" t="s">
        <v>32</v>
      </c>
      <c r="D800" s="26" t="s">
        <v>33</v>
      </c>
      <c r="E800" s="27">
        <v>44831</v>
      </c>
      <c r="F800" s="26">
        <v>0.5</v>
      </c>
      <c r="G800" s="26">
        <v>1.25</v>
      </c>
      <c r="H800" s="26">
        <v>2482</v>
      </c>
      <c r="I800" s="26">
        <v>103</v>
      </c>
      <c r="J800">
        <v>2.6120000000000001</v>
      </c>
      <c r="K800" s="26">
        <v>2.6120000000000001</v>
      </c>
      <c r="L800">
        <v>0</v>
      </c>
      <c r="M800" s="26">
        <v>0</v>
      </c>
      <c r="N800" s="26" t="s">
        <v>46</v>
      </c>
      <c r="O800" s="26" t="s">
        <v>48</v>
      </c>
      <c r="P800" s="26" t="s">
        <v>242</v>
      </c>
      <c r="Q800" s="28">
        <v>6.6875000000000004E-2</v>
      </c>
      <c r="R800" s="26">
        <v>177</v>
      </c>
    </row>
    <row r="801" spans="1:18" x14ac:dyDescent="0.2">
      <c r="A801" s="26">
        <v>119</v>
      </c>
      <c r="B801" s="26">
        <v>40</v>
      </c>
      <c r="C801" s="26" t="s">
        <v>32</v>
      </c>
      <c r="D801" s="26" t="s">
        <v>33</v>
      </c>
      <c r="E801" s="27">
        <v>44831</v>
      </c>
      <c r="F801" s="26">
        <v>0.5</v>
      </c>
      <c r="G801" s="26">
        <v>1.25</v>
      </c>
      <c r="H801" s="26">
        <v>1370</v>
      </c>
      <c r="I801" s="26">
        <v>22</v>
      </c>
      <c r="J801">
        <v>1.127</v>
      </c>
      <c r="K801" s="26">
        <v>1.127</v>
      </c>
      <c r="L801">
        <v>0</v>
      </c>
      <c r="M801" s="26">
        <v>0</v>
      </c>
      <c r="N801" s="26" t="s">
        <v>46</v>
      </c>
      <c r="O801" s="26" t="s">
        <v>48</v>
      </c>
      <c r="P801" s="26" t="s">
        <v>242</v>
      </c>
      <c r="Q801" s="28">
        <v>6.9768518518518521E-2</v>
      </c>
      <c r="R801" s="26">
        <v>177</v>
      </c>
    </row>
    <row r="802" spans="1:18" x14ac:dyDescent="0.2">
      <c r="A802" s="26">
        <v>120</v>
      </c>
      <c r="B802" s="26">
        <v>40</v>
      </c>
      <c r="C802" s="26" t="s">
        <v>32</v>
      </c>
      <c r="D802" s="26" t="s">
        <v>33</v>
      </c>
      <c r="E802" s="27">
        <v>44831</v>
      </c>
      <c r="F802" s="26">
        <v>0.5</v>
      </c>
      <c r="G802" s="26">
        <v>1.25</v>
      </c>
      <c r="H802" s="26">
        <v>1310</v>
      </c>
      <c r="I802" s="26">
        <v>29</v>
      </c>
      <c r="J802">
        <v>1.0469999999999999</v>
      </c>
      <c r="K802" s="26">
        <v>1.0469999999999999</v>
      </c>
      <c r="L802">
        <v>0</v>
      </c>
      <c r="M802" s="26">
        <v>0</v>
      </c>
      <c r="N802" s="26" t="s">
        <v>46</v>
      </c>
      <c r="O802" s="26" t="s">
        <v>48</v>
      </c>
      <c r="P802" s="26" t="s">
        <v>242</v>
      </c>
      <c r="Q802" s="28">
        <v>7.3043981481481488E-2</v>
      </c>
      <c r="R802" s="26">
        <v>177</v>
      </c>
    </row>
    <row r="803" spans="1:18" x14ac:dyDescent="0.2">
      <c r="A803" s="26">
        <v>121</v>
      </c>
      <c r="B803" s="26">
        <v>41</v>
      </c>
      <c r="C803" s="26" t="s">
        <v>245</v>
      </c>
      <c r="D803" s="26" t="s">
        <v>33</v>
      </c>
      <c r="E803" s="27">
        <v>44831</v>
      </c>
      <c r="F803" s="26">
        <v>0.5</v>
      </c>
      <c r="G803" s="26">
        <v>1.25</v>
      </c>
      <c r="H803" s="26">
        <v>20409</v>
      </c>
      <c r="I803" s="26">
        <v>1382</v>
      </c>
      <c r="J803">
        <v>26.568999999999999</v>
      </c>
      <c r="K803" s="26">
        <v>26.568999999999999</v>
      </c>
      <c r="L803">
        <v>0</v>
      </c>
      <c r="M803" s="26">
        <f>0.0022*I803+0.3346</f>
        <v>3.375</v>
      </c>
      <c r="N803" s="26"/>
      <c r="O803" s="26" t="s">
        <v>242</v>
      </c>
      <c r="P803" s="28">
        <v>8.1562499999999996E-2</v>
      </c>
      <c r="Q803" s="26">
        <v>177</v>
      </c>
      <c r="R803" s="26">
        <v>10</v>
      </c>
    </row>
    <row r="804" spans="1:18" x14ac:dyDescent="0.2">
      <c r="A804" s="26">
        <v>122</v>
      </c>
      <c r="B804" s="26">
        <v>41</v>
      </c>
      <c r="C804" s="26" t="s">
        <v>245</v>
      </c>
      <c r="D804" s="26" t="s">
        <v>33</v>
      </c>
      <c r="E804" s="27">
        <v>44831</v>
      </c>
      <c r="F804" s="26">
        <v>0.5</v>
      </c>
      <c r="G804" s="26">
        <v>1.25</v>
      </c>
      <c r="H804" s="26">
        <v>20047</v>
      </c>
      <c r="I804" s="26">
        <v>1429</v>
      </c>
      <c r="J804">
        <v>26.085000000000001</v>
      </c>
      <c r="K804" s="26">
        <v>26.085000000000001</v>
      </c>
      <c r="L804">
        <v>0</v>
      </c>
      <c r="M804" s="26">
        <f t="shared" ref="M804:M820" si="47">0.0022*I804+0.3346</f>
        <v>3.4784000000000002</v>
      </c>
      <c r="N804" s="26"/>
      <c r="O804" s="26" t="s">
        <v>242</v>
      </c>
      <c r="P804" s="28">
        <v>8.5011574074074073E-2</v>
      </c>
      <c r="Q804" s="26">
        <v>177</v>
      </c>
      <c r="R804" s="26">
        <v>10</v>
      </c>
    </row>
    <row r="805" spans="1:18" x14ac:dyDescent="0.2">
      <c r="A805" s="26">
        <v>123</v>
      </c>
      <c r="B805" s="26">
        <v>41</v>
      </c>
      <c r="C805" s="26" t="s">
        <v>245</v>
      </c>
      <c r="D805" s="26" t="s">
        <v>33</v>
      </c>
      <c r="E805" s="27">
        <v>44831</v>
      </c>
      <c r="F805" s="26">
        <v>0.5</v>
      </c>
      <c r="G805" s="26">
        <v>1.25</v>
      </c>
      <c r="H805" s="26">
        <v>19982</v>
      </c>
      <c r="I805" s="26">
        <v>1382</v>
      </c>
      <c r="J805">
        <v>25.998999999999999</v>
      </c>
      <c r="K805" s="26">
        <v>25.998999999999999</v>
      </c>
      <c r="L805">
        <v>0</v>
      </c>
      <c r="M805" s="26">
        <f t="shared" si="47"/>
        <v>3.375</v>
      </c>
      <c r="N805" s="26"/>
      <c r="O805" s="26" t="s">
        <v>242</v>
      </c>
      <c r="P805" s="28">
        <v>8.8819444444444451E-2</v>
      </c>
      <c r="Q805" s="26">
        <v>177</v>
      </c>
      <c r="R805" s="26">
        <v>10</v>
      </c>
    </row>
    <row r="806" spans="1:18" x14ac:dyDescent="0.2">
      <c r="A806" s="26">
        <v>124</v>
      </c>
      <c r="B806" s="26">
        <v>42</v>
      </c>
      <c r="C806" s="26" t="s">
        <v>246</v>
      </c>
      <c r="D806" s="26" t="s">
        <v>33</v>
      </c>
      <c r="E806" s="27">
        <v>44831</v>
      </c>
      <c r="F806" s="26">
        <v>0.5</v>
      </c>
      <c r="G806" s="26">
        <v>1.25</v>
      </c>
      <c r="H806" s="26">
        <v>17497</v>
      </c>
      <c r="I806" s="26">
        <v>1327</v>
      </c>
      <c r="J806">
        <v>22.677</v>
      </c>
      <c r="K806" s="26">
        <v>22.677</v>
      </c>
      <c r="L806">
        <v>0</v>
      </c>
      <c r="M806" s="26">
        <f t="shared" si="47"/>
        <v>3.254</v>
      </c>
      <c r="N806" s="26"/>
      <c r="O806" s="26" t="s">
        <v>242</v>
      </c>
      <c r="P806" s="28">
        <v>9.7175925925925929E-2</v>
      </c>
      <c r="Q806" s="26">
        <v>177</v>
      </c>
      <c r="R806" s="26">
        <v>10</v>
      </c>
    </row>
    <row r="807" spans="1:18" x14ac:dyDescent="0.2">
      <c r="A807" s="26">
        <v>125</v>
      </c>
      <c r="B807" s="26">
        <v>42</v>
      </c>
      <c r="C807" s="26" t="s">
        <v>246</v>
      </c>
      <c r="D807" s="26" t="s">
        <v>33</v>
      </c>
      <c r="E807" s="27">
        <v>44831</v>
      </c>
      <c r="F807" s="26">
        <v>0.5</v>
      </c>
      <c r="G807" s="26">
        <v>1.25</v>
      </c>
      <c r="H807" s="26">
        <v>17110</v>
      </c>
      <c r="I807" s="26">
        <v>1337</v>
      </c>
      <c r="J807">
        <v>22.161000000000001</v>
      </c>
      <c r="K807" s="26">
        <v>22.161000000000001</v>
      </c>
      <c r="L807">
        <v>0</v>
      </c>
      <c r="M807" s="26">
        <f t="shared" si="47"/>
        <v>3.2760000000000002</v>
      </c>
      <c r="N807" s="26"/>
      <c r="O807" s="26" t="s">
        <v>242</v>
      </c>
      <c r="P807" s="28">
        <v>0.10052083333333334</v>
      </c>
      <c r="Q807" s="26">
        <v>177</v>
      </c>
      <c r="R807" s="26">
        <v>10</v>
      </c>
    </row>
    <row r="808" spans="1:18" x14ac:dyDescent="0.2">
      <c r="A808" s="26">
        <v>126</v>
      </c>
      <c r="B808" s="26">
        <v>42</v>
      </c>
      <c r="C808" s="26" t="s">
        <v>246</v>
      </c>
      <c r="D808" s="26" t="s">
        <v>33</v>
      </c>
      <c r="E808" s="27">
        <v>44831</v>
      </c>
      <c r="F808" s="26">
        <v>0.5</v>
      </c>
      <c r="G808" s="26">
        <v>1.25</v>
      </c>
      <c r="H808" s="26">
        <v>17200</v>
      </c>
      <c r="I808" s="26">
        <v>1354</v>
      </c>
      <c r="J808">
        <v>22.280999999999999</v>
      </c>
      <c r="K808" s="26">
        <v>22.280999999999999</v>
      </c>
      <c r="L808">
        <v>0</v>
      </c>
      <c r="M808" s="26">
        <f t="shared" si="47"/>
        <v>3.3134000000000001</v>
      </c>
      <c r="N808" s="26"/>
      <c r="O808" s="26" t="s">
        <v>242</v>
      </c>
      <c r="P808" s="28">
        <v>0.10436342592592592</v>
      </c>
      <c r="Q808" s="26">
        <v>177</v>
      </c>
      <c r="R808" s="26">
        <v>10</v>
      </c>
    </row>
    <row r="809" spans="1:18" x14ac:dyDescent="0.2">
      <c r="A809" s="26">
        <v>127</v>
      </c>
      <c r="B809" s="26">
        <v>43</v>
      </c>
      <c r="C809" s="26" t="s">
        <v>247</v>
      </c>
      <c r="D809" s="26" t="s">
        <v>33</v>
      </c>
      <c r="E809" s="27">
        <v>44831</v>
      </c>
      <c r="F809" s="26">
        <v>0.5</v>
      </c>
      <c r="G809" s="26">
        <v>1.25</v>
      </c>
      <c r="H809" s="26">
        <v>18817</v>
      </c>
      <c r="I809" s="26">
        <v>1791</v>
      </c>
      <c r="J809">
        <v>24.440999999999999</v>
      </c>
      <c r="K809" s="26">
        <v>24.440999999999999</v>
      </c>
      <c r="L809">
        <v>1.534</v>
      </c>
      <c r="M809" s="26">
        <f t="shared" si="47"/>
        <v>4.2748000000000008</v>
      </c>
      <c r="N809" s="26"/>
      <c r="O809" s="26" t="s">
        <v>242</v>
      </c>
      <c r="P809" s="28">
        <v>0.11288194444444444</v>
      </c>
      <c r="Q809" s="26">
        <v>177</v>
      </c>
      <c r="R809" s="26">
        <v>10</v>
      </c>
    </row>
    <row r="810" spans="1:18" x14ac:dyDescent="0.2">
      <c r="A810" s="26">
        <v>128</v>
      </c>
      <c r="B810" s="26">
        <v>43</v>
      </c>
      <c r="C810" s="26" t="s">
        <v>247</v>
      </c>
      <c r="D810" s="26" t="s">
        <v>33</v>
      </c>
      <c r="E810" s="27">
        <v>44831</v>
      </c>
      <c r="F810" s="26">
        <v>0.5</v>
      </c>
      <c r="G810" s="26">
        <v>1.25</v>
      </c>
      <c r="H810" s="26">
        <v>18408</v>
      </c>
      <c r="I810" s="26">
        <v>1768</v>
      </c>
      <c r="J810">
        <v>23.895</v>
      </c>
      <c r="K810" s="26">
        <v>23.895</v>
      </c>
      <c r="L810">
        <v>1.431</v>
      </c>
      <c r="M810" s="26">
        <f t="shared" si="47"/>
        <v>4.2241999999999997</v>
      </c>
      <c r="N810" s="26"/>
      <c r="O810" s="26" t="s">
        <v>242</v>
      </c>
      <c r="P810" s="28">
        <v>0.11630787037037038</v>
      </c>
      <c r="Q810" s="26">
        <v>177</v>
      </c>
      <c r="R810" s="26">
        <v>10</v>
      </c>
    </row>
    <row r="811" spans="1:18" x14ac:dyDescent="0.2">
      <c r="A811" s="26">
        <v>129</v>
      </c>
      <c r="B811" s="26">
        <v>43</v>
      </c>
      <c r="C811" s="26" t="s">
        <v>247</v>
      </c>
      <c r="D811" s="26" t="s">
        <v>33</v>
      </c>
      <c r="E811" s="27">
        <v>44831</v>
      </c>
      <c r="F811" s="26">
        <v>0.5</v>
      </c>
      <c r="G811" s="26">
        <v>1.25</v>
      </c>
      <c r="H811" s="26">
        <v>18549</v>
      </c>
      <c r="I811" s="26">
        <v>1841</v>
      </c>
      <c r="J811">
        <v>24.082999999999998</v>
      </c>
      <c r="K811" s="26">
        <v>24.082999999999998</v>
      </c>
      <c r="L811">
        <v>1.7569999999999999</v>
      </c>
      <c r="M811" s="26">
        <f t="shared" si="47"/>
        <v>4.3848000000000003</v>
      </c>
      <c r="N811" s="26"/>
      <c r="O811" s="26" t="s">
        <v>242</v>
      </c>
      <c r="P811" s="28">
        <v>0.12013888888888889</v>
      </c>
      <c r="Q811" s="26">
        <v>177</v>
      </c>
      <c r="R811" s="26">
        <v>10</v>
      </c>
    </row>
    <row r="812" spans="1:18" x14ac:dyDescent="0.2">
      <c r="A812" s="26">
        <v>130</v>
      </c>
      <c r="B812" s="26">
        <v>44</v>
      </c>
      <c r="C812" s="26" t="s">
        <v>248</v>
      </c>
      <c r="D812" s="26" t="s">
        <v>33</v>
      </c>
      <c r="E812" s="27">
        <v>44831</v>
      </c>
      <c r="F812" s="26">
        <v>0.5</v>
      </c>
      <c r="G812" s="26">
        <v>1.25</v>
      </c>
      <c r="H812" s="26">
        <v>21508</v>
      </c>
      <c r="I812" s="26">
        <v>2209</v>
      </c>
      <c r="J812">
        <v>28.038</v>
      </c>
      <c r="K812" s="26">
        <v>28.038</v>
      </c>
      <c r="L812">
        <v>3.3889999999999998</v>
      </c>
      <c r="M812" s="26">
        <f t="shared" si="47"/>
        <v>5.1943999999999999</v>
      </c>
      <c r="N812" s="26"/>
      <c r="O812" s="26" t="s">
        <v>242</v>
      </c>
      <c r="P812" s="28">
        <v>0.1287962962962963</v>
      </c>
      <c r="Q812" s="26">
        <v>177</v>
      </c>
      <c r="R812" s="26">
        <v>10</v>
      </c>
    </row>
    <row r="813" spans="1:18" x14ac:dyDescent="0.2">
      <c r="A813" s="26">
        <v>131</v>
      </c>
      <c r="B813" s="26">
        <v>44</v>
      </c>
      <c r="C813" s="26" t="s">
        <v>248</v>
      </c>
      <c r="D813" s="26" t="s">
        <v>33</v>
      </c>
      <c r="E813" s="27">
        <v>44831</v>
      </c>
      <c r="F813" s="26">
        <v>0.5</v>
      </c>
      <c r="G813" s="26">
        <v>1.25</v>
      </c>
      <c r="H813" s="26">
        <v>20945</v>
      </c>
      <c r="I813" s="26">
        <v>2140</v>
      </c>
      <c r="J813">
        <v>27.285</v>
      </c>
      <c r="K813" s="26">
        <v>27.285</v>
      </c>
      <c r="L813">
        <v>3.0830000000000002</v>
      </c>
      <c r="M813" s="26">
        <f t="shared" si="47"/>
        <v>5.0426000000000002</v>
      </c>
      <c r="N813" s="26"/>
      <c r="O813" s="26" t="s">
        <v>242</v>
      </c>
      <c r="P813" s="28">
        <v>0.1323148148148148</v>
      </c>
      <c r="Q813" s="26">
        <v>177</v>
      </c>
      <c r="R813" s="26">
        <v>10</v>
      </c>
    </row>
    <row r="814" spans="1:18" x14ac:dyDescent="0.2">
      <c r="A814" s="26">
        <v>132</v>
      </c>
      <c r="B814" s="26">
        <v>44</v>
      </c>
      <c r="C814" s="26" t="s">
        <v>248</v>
      </c>
      <c r="D814" s="26" t="s">
        <v>33</v>
      </c>
      <c r="E814" s="27">
        <v>44831</v>
      </c>
      <c r="F814" s="26">
        <v>0.5</v>
      </c>
      <c r="G814" s="26">
        <v>1.25</v>
      </c>
      <c r="H814" s="26">
        <v>20881</v>
      </c>
      <c r="I814" s="26">
        <v>2153</v>
      </c>
      <c r="J814">
        <v>27.2</v>
      </c>
      <c r="K814" s="26">
        <v>27.2</v>
      </c>
      <c r="L814">
        <v>3.1379999999999999</v>
      </c>
      <c r="M814" s="26">
        <f t="shared" si="47"/>
        <v>5.0712000000000002</v>
      </c>
      <c r="N814" s="26"/>
      <c r="O814" s="26" t="s">
        <v>242</v>
      </c>
      <c r="P814" s="28">
        <v>0.13622685185185185</v>
      </c>
      <c r="Q814" s="26">
        <v>177</v>
      </c>
      <c r="R814" s="26">
        <v>10</v>
      </c>
    </row>
    <row r="815" spans="1:18" x14ac:dyDescent="0.2">
      <c r="A815" s="26">
        <v>133</v>
      </c>
      <c r="B815" s="26">
        <v>45</v>
      </c>
      <c r="C815" s="26" t="s">
        <v>249</v>
      </c>
      <c r="D815" s="26" t="s">
        <v>33</v>
      </c>
      <c r="E815" s="27">
        <v>44831</v>
      </c>
      <c r="F815" s="26">
        <v>0.5</v>
      </c>
      <c r="G815" s="26">
        <v>1.25</v>
      </c>
      <c r="H815" s="26">
        <v>17777</v>
      </c>
      <c r="I815" s="26">
        <v>1700</v>
      </c>
      <c r="J815">
        <v>23.050999999999998</v>
      </c>
      <c r="K815" s="26">
        <v>23.050999999999998</v>
      </c>
      <c r="L815">
        <v>1.129</v>
      </c>
      <c r="M815" s="26">
        <f t="shared" si="47"/>
        <v>4.0746000000000002</v>
      </c>
      <c r="N815" s="26"/>
      <c r="O815" s="26" t="s">
        <v>242</v>
      </c>
      <c r="P815" s="28">
        <v>0.14453703703703705</v>
      </c>
      <c r="Q815" s="26">
        <v>177</v>
      </c>
      <c r="R815" s="26">
        <v>10</v>
      </c>
    </row>
    <row r="816" spans="1:18" x14ac:dyDescent="0.2">
      <c r="A816" s="26">
        <v>134</v>
      </c>
      <c r="B816" s="26">
        <v>45</v>
      </c>
      <c r="C816" s="26" t="s">
        <v>249</v>
      </c>
      <c r="D816" s="26" t="s">
        <v>33</v>
      </c>
      <c r="E816" s="27">
        <v>44831</v>
      </c>
      <c r="F816" s="26">
        <v>0.5</v>
      </c>
      <c r="G816" s="26">
        <v>1.25</v>
      </c>
      <c r="H816" s="26">
        <v>17369</v>
      </c>
      <c r="I816" s="26">
        <v>1722</v>
      </c>
      <c r="J816">
        <v>22.506</v>
      </c>
      <c r="K816" s="26">
        <v>22.506</v>
      </c>
      <c r="L816">
        <v>1.23</v>
      </c>
      <c r="M816" s="26">
        <f t="shared" si="47"/>
        <v>4.1230000000000002</v>
      </c>
      <c r="N816" s="26"/>
      <c r="O816" s="26" t="s">
        <v>242</v>
      </c>
      <c r="P816" s="28">
        <v>0.14796296296296296</v>
      </c>
      <c r="Q816" s="26">
        <v>177</v>
      </c>
      <c r="R816" s="26">
        <v>10</v>
      </c>
    </row>
    <row r="817" spans="1:18" x14ac:dyDescent="0.2">
      <c r="A817" s="26">
        <v>135</v>
      </c>
      <c r="B817" s="26">
        <v>45</v>
      </c>
      <c r="C817" s="26" t="s">
        <v>249</v>
      </c>
      <c r="D817" s="26" t="s">
        <v>33</v>
      </c>
      <c r="E817" s="27">
        <v>44831</v>
      </c>
      <c r="F817" s="26">
        <v>0.5</v>
      </c>
      <c r="G817" s="26">
        <v>1.25</v>
      </c>
      <c r="H817" s="26">
        <v>17443</v>
      </c>
      <c r="I817" s="26">
        <v>1646</v>
      </c>
      <c r="J817">
        <v>22.605</v>
      </c>
      <c r="K817" s="26">
        <v>22.605</v>
      </c>
      <c r="L817">
        <v>0.89400000000000002</v>
      </c>
      <c r="M817" s="26">
        <f t="shared" si="47"/>
        <v>3.9558000000000004</v>
      </c>
      <c r="N817" s="26"/>
      <c r="O817" s="26" t="s">
        <v>242</v>
      </c>
      <c r="P817" s="28">
        <v>0.15175925925925926</v>
      </c>
      <c r="Q817" s="26">
        <v>177</v>
      </c>
      <c r="R817" s="26">
        <v>10</v>
      </c>
    </row>
    <row r="818" spans="1:18" x14ac:dyDescent="0.2">
      <c r="A818" s="26">
        <v>136</v>
      </c>
      <c r="B818" s="26">
        <v>46</v>
      </c>
      <c r="C818" s="26" t="s">
        <v>250</v>
      </c>
      <c r="D818" s="26" t="s">
        <v>33</v>
      </c>
      <c r="E818" s="27">
        <v>44831</v>
      </c>
      <c r="F818" s="26">
        <v>0.5</v>
      </c>
      <c r="G818" s="26">
        <v>1.25</v>
      </c>
      <c r="H818" s="26">
        <v>27007</v>
      </c>
      <c r="I818" s="26">
        <v>2179</v>
      </c>
      <c r="J818">
        <v>35.386000000000003</v>
      </c>
      <c r="K818" s="26">
        <v>35.386000000000003</v>
      </c>
      <c r="L818">
        <v>3.254</v>
      </c>
      <c r="M818" s="26">
        <f t="shared" si="47"/>
        <v>5.1284000000000001</v>
      </c>
      <c r="N818" s="26"/>
      <c r="O818" s="26" t="s">
        <v>242</v>
      </c>
      <c r="P818" s="28">
        <v>0.16065972222222222</v>
      </c>
      <c r="Q818" s="26">
        <v>177</v>
      </c>
      <c r="R818" s="26">
        <v>10</v>
      </c>
    </row>
    <row r="819" spans="1:18" x14ac:dyDescent="0.2">
      <c r="A819" s="26">
        <v>137</v>
      </c>
      <c r="B819" s="26">
        <v>46</v>
      </c>
      <c r="C819" s="26" t="s">
        <v>250</v>
      </c>
      <c r="D819" s="26" t="s">
        <v>33</v>
      </c>
      <c r="E819" s="27">
        <v>44831</v>
      </c>
      <c r="F819" s="26">
        <v>0.5</v>
      </c>
      <c r="G819" s="26">
        <v>1.25</v>
      </c>
      <c r="H819" s="26">
        <v>26148</v>
      </c>
      <c r="I819" s="26">
        <v>2299</v>
      </c>
      <c r="J819">
        <v>34.238</v>
      </c>
      <c r="K819" s="26">
        <v>34.238</v>
      </c>
      <c r="L819">
        <v>3.7879999999999998</v>
      </c>
      <c r="M819" s="26">
        <f t="shared" si="47"/>
        <v>5.3924000000000003</v>
      </c>
      <c r="N819" s="26"/>
      <c r="O819" s="26" t="s">
        <v>242</v>
      </c>
      <c r="P819" s="28">
        <v>0.16435185185185186</v>
      </c>
      <c r="Q819" s="26">
        <v>177</v>
      </c>
      <c r="R819" s="26">
        <v>10</v>
      </c>
    </row>
    <row r="820" spans="1:18" x14ac:dyDescent="0.2">
      <c r="A820" s="26">
        <v>138</v>
      </c>
      <c r="B820" s="26">
        <v>46</v>
      </c>
      <c r="C820" s="26" t="s">
        <v>250</v>
      </c>
      <c r="D820" s="26" t="s">
        <v>33</v>
      </c>
      <c r="E820" s="27">
        <v>44831</v>
      </c>
      <c r="F820" s="26">
        <v>0.5</v>
      </c>
      <c r="G820" s="26">
        <v>1.25</v>
      </c>
      <c r="H820" s="26">
        <v>26235</v>
      </c>
      <c r="I820" s="26">
        <v>2252</v>
      </c>
      <c r="J820">
        <v>34.353999999999999</v>
      </c>
      <c r="K820" s="26">
        <v>34.353999999999999</v>
      </c>
      <c r="L820">
        <v>3.5779999999999998</v>
      </c>
      <c r="M820" s="26">
        <f t="shared" si="47"/>
        <v>5.2890000000000006</v>
      </c>
      <c r="N820" s="26"/>
      <c r="O820" s="26" t="s">
        <v>242</v>
      </c>
      <c r="P820" s="28">
        <v>0.16843750000000002</v>
      </c>
      <c r="Q820" s="26">
        <v>177</v>
      </c>
      <c r="R820" s="26">
        <v>10</v>
      </c>
    </row>
    <row r="821" spans="1:18" x14ac:dyDescent="0.2">
      <c r="A821" s="26">
        <v>139</v>
      </c>
      <c r="B821" s="26">
        <v>47</v>
      </c>
      <c r="C821" s="26" t="s">
        <v>43</v>
      </c>
      <c r="D821" s="26" t="s">
        <v>33</v>
      </c>
      <c r="E821" s="27">
        <v>44831</v>
      </c>
      <c r="F821" s="26">
        <v>0.5</v>
      </c>
      <c r="G821" s="26">
        <v>1.25</v>
      </c>
      <c r="H821" s="26">
        <v>20606</v>
      </c>
      <c r="I821" s="26">
        <v>3417</v>
      </c>
      <c r="J821">
        <v>26.832000000000001</v>
      </c>
      <c r="K821" s="26">
        <v>26.832000000000001</v>
      </c>
      <c r="L821">
        <v>8.7460000000000004</v>
      </c>
      <c r="M821" s="26">
        <v>8.7460000000000004</v>
      </c>
      <c r="N821" s="26"/>
      <c r="O821" s="26" t="s">
        <v>242</v>
      </c>
      <c r="P821" s="28">
        <v>0.17756944444444445</v>
      </c>
      <c r="Q821" s="26">
        <v>177</v>
      </c>
      <c r="R821" s="26">
        <v>10</v>
      </c>
    </row>
    <row r="822" spans="1:18" x14ac:dyDescent="0.2">
      <c r="A822" s="26">
        <v>140</v>
      </c>
      <c r="B822" s="26">
        <v>47</v>
      </c>
      <c r="C822" s="26" t="s">
        <v>43</v>
      </c>
      <c r="D822" s="26" t="s">
        <v>33</v>
      </c>
      <c r="E822" s="27">
        <v>44831</v>
      </c>
      <c r="F822" s="26">
        <v>0.5</v>
      </c>
      <c r="G822" s="26">
        <v>1.25</v>
      </c>
      <c r="H822" s="26">
        <v>20418</v>
      </c>
      <c r="I822" s="26">
        <v>3411</v>
      </c>
      <c r="J822">
        <v>26.581</v>
      </c>
      <c r="K822" s="26">
        <v>26.581</v>
      </c>
      <c r="L822">
        <v>8.718</v>
      </c>
      <c r="M822" s="26">
        <v>8.718</v>
      </c>
      <c r="N822" s="26"/>
      <c r="O822" s="26" t="s">
        <v>242</v>
      </c>
      <c r="P822" s="28">
        <v>0.18121527777777779</v>
      </c>
      <c r="Q822" s="26">
        <v>177</v>
      </c>
      <c r="R822" s="26">
        <v>10</v>
      </c>
    </row>
    <row r="823" spans="1:18" x14ac:dyDescent="0.2">
      <c r="A823" s="26">
        <v>141</v>
      </c>
      <c r="B823" s="26">
        <v>47</v>
      </c>
      <c r="C823" s="26" t="s">
        <v>43</v>
      </c>
      <c r="D823" s="26" t="s">
        <v>33</v>
      </c>
      <c r="E823" s="27">
        <v>44831</v>
      </c>
      <c r="F823" s="26">
        <v>0.5</v>
      </c>
      <c r="G823" s="26">
        <v>1.25</v>
      </c>
      <c r="H823" s="26">
        <v>20464</v>
      </c>
      <c r="I823" s="26">
        <v>3375</v>
      </c>
      <c r="J823">
        <v>26.643000000000001</v>
      </c>
      <c r="K823" s="26">
        <v>26.643000000000001</v>
      </c>
      <c r="L823">
        <v>8.5589999999999993</v>
      </c>
      <c r="M823" s="26">
        <v>8.5589999999999993</v>
      </c>
      <c r="N823" s="26"/>
      <c r="O823" s="26" t="s">
        <v>242</v>
      </c>
      <c r="P823" s="28">
        <v>0.18520833333333334</v>
      </c>
      <c r="Q823" s="26">
        <v>177</v>
      </c>
      <c r="R823" s="26">
        <v>10</v>
      </c>
    </row>
    <row r="824" spans="1:18" x14ac:dyDescent="0.2">
      <c r="A824" s="26">
        <v>142</v>
      </c>
      <c r="B824" s="26">
        <v>48</v>
      </c>
      <c r="C824" s="26" t="s">
        <v>32</v>
      </c>
      <c r="D824" s="26" t="s">
        <v>33</v>
      </c>
      <c r="E824" s="27">
        <v>44831</v>
      </c>
      <c r="F824" s="26">
        <v>0.5</v>
      </c>
      <c r="G824" s="26">
        <v>1.25</v>
      </c>
      <c r="H824" s="26">
        <v>2485</v>
      </c>
      <c r="I824" s="26">
        <v>53</v>
      </c>
      <c r="J824">
        <v>2.6160000000000001</v>
      </c>
      <c r="K824" s="26">
        <v>2.6160000000000001</v>
      </c>
      <c r="L824">
        <v>0</v>
      </c>
      <c r="M824" s="26">
        <v>0</v>
      </c>
      <c r="N824" s="26" t="s">
        <v>46</v>
      </c>
      <c r="O824" s="26" t="s">
        <v>48</v>
      </c>
      <c r="P824" s="26" t="s">
        <v>242</v>
      </c>
      <c r="Q824" s="28">
        <v>0.19281249999999997</v>
      </c>
      <c r="R824" s="26">
        <v>177</v>
      </c>
    </row>
    <row r="825" spans="1:18" x14ac:dyDescent="0.2">
      <c r="A825" s="26">
        <v>143</v>
      </c>
      <c r="B825" s="26">
        <v>48</v>
      </c>
      <c r="C825" s="26" t="s">
        <v>32</v>
      </c>
      <c r="D825" s="26" t="s">
        <v>33</v>
      </c>
      <c r="E825" s="27">
        <v>44831</v>
      </c>
      <c r="F825" s="26">
        <v>0.5</v>
      </c>
      <c r="G825" s="26">
        <v>1.25</v>
      </c>
      <c r="H825" s="26">
        <v>2468</v>
      </c>
      <c r="I825" s="26">
        <v>71</v>
      </c>
      <c r="J825">
        <v>2.5939999999999999</v>
      </c>
      <c r="K825" s="26">
        <v>2.5939999999999999</v>
      </c>
      <c r="L825">
        <v>0</v>
      </c>
      <c r="M825" s="26">
        <v>0</v>
      </c>
      <c r="N825" s="26" t="s">
        <v>46</v>
      </c>
      <c r="O825" s="26" t="s">
        <v>48</v>
      </c>
      <c r="P825" s="26" t="s">
        <v>242</v>
      </c>
      <c r="Q825" s="28">
        <v>0.19568287037037035</v>
      </c>
      <c r="R825" s="26">
        <v>177</v>
      </c>
    </row>
    <row r="826" spans="1:18" x14ac:dyDescent="0.2">
      <c r="A826" s="26">
        <v>144</v>
      </c>
      <c r="B826" s="26">
        <v>48</v>
      </c>
      <c r="C826" s="26" t="s">
        <v>32</v>
      </c>
      <c r="D826" s="26" t="s">
        <v>33</v>
      </c>
      <c r="E826" s="27">
        <v>44831</v>
      </c>
      <c r="F826" s="26">
        <v>0.5</v>
      </c>
      <c r="G826" s="26">
        <v>1.25</v>
      </c>
      <c r="H826" s="26">
        <v>2446</v>
      </c>
      <c r="I826" s="26">
        <v>81</v>
      </c>
      <c r="J826">
        <v>2.5649999999999999</v>
      </c>
      <c r="K826" s="26">
        <v>2.5649999999999999</v>
      </c>
      <c r="L826">
        <v>0</v>
      </c>
      <c r="M826" s="26">
        <v>0</v>
      </c>
      <c r="N826" s="26" t="s">
        <v>46</v>
      </c>
      <c r="O826" s="26" t="s">
        <v>48</v>
      </c>
      <c r="P826" s="26" t="s">
        <v>242</v>
      </c>
      <c r="Q826" s="28">
        <v>0.19900462962962964</v>
      </c>
      <c r="R826" s="26">
        <v>177</v>
      </c>
    </row>
    <row r="827" spans="1:18" x14ac:dyDescent="0.2">
      <c r="A827" s="26">
        <v>145</v>
      </c>
      <c r="B827" s="26">
        <v>49</v>
      </c>
      <c r="C827" s="26" t="s">
        <v>32</v>
      </c>
      <c r="D827" s="26" t="s">
        <v>33</v>
      </c>
      <c r="E827" s="27">
        <v>44831</v>
      </c>
      <c r="F827" s="26">
        <v>0.5</v>
      </c>
      <c r="G827" s="26">
        <v>1.25</v>
      </c>
      <c r="H827" s="26">
        <v>1823</v>
      </c>
      <c r="I827" s="26">
        <v>29</v>
      </c>
      <c r="J827">
        <v>1.732</v>
      </c>
      <c r="K827" s="26">
        <v>1.732</v>
      </c>
      <c r="L827">
        <v>0</v>
      </c>
      <c r="M827" s="26">
        <v>0</v>
      </c>
      <c r="N827" s="26" t="s">
        <v>46</v>
      </c>
      <c r="O827" s="26" t="s">
        <v>48</v>
      </c>
      <c r="P827" s="26" t="s">
        <v>242</v>
      </c>
      <c r="Q827" s="28">
        <v>0.20655092592592594</v>
      </c>
      <c r="R827" s="26">
        <v>177</v>
      </c>
    </row>
    <row r="828" spans="1:18" x14ac:dyDescent="0.2">
      <c r="A828" s="26">
        <v>146</v>
      </c>
      <c r="B828" s="26">
        <v>49</v>
      </c>
      <c r="C828" s="26" t="s">
        <v>32</v>
      </c>
      <c r="D828" s="26" t="s">
        <v>33</v>
      </c>
      <c r="E828" s="27">
        <v>44831</v>
      </c>
      <c r="F828" s="26">
        <v>0.5</v>
      </c>
      <c r="G828" s="26">
        <v>1.25</v>
      </c>
      <c r="H828" s="26">
        <v>1748</v>
      </c>
      <c r="I828" s="26">
        <v>23</v>
      </c>
      <c r="J828">
        <v>1.631</v>
      </c>
      <c r="K828" s="26">
        <v>1.631</v>
      </c>
      <c r="L828">
        <v>0</v>
      </c>
      <c r="M828" s="26">
        <v>0</v>
      </c>
      <c r="N828" s="26" t="s">
        <v>46</v>
      </c>
      <c r="O828" s="26" t="s">
        <v>48</v>
      </c>
      <c r="P828" s="26" t="s">
        <v>242</v>
      </c>
      <c r="Q828" s="28">
        <v>0.20947916666666666</v>
      </c>
      <c r="R828" s="26">
        <v>177</v>
      </c>
    </row>
    <row r="829" spans="1:18" x14ac:dyDescent="0.2">
      <c r="A829" s="26">
        <v>147</v>
      </c>
      <c r="B829" s="26">
        <v>49</v>
      </c>
      <c r="C829" s="26" t="s">
        <v>32</v>
      </c>
      <c r="D829" s="26" t="s">
        <v>33</v>
      </c>
      <c r="E829" s="27">
        <v>44831</v>
      </c>
      <c r="F829" s="26">
        <v>0.5</v>
      </c>
      <c r="G829" s="26">
        <v>1.25</v>
      </c>
      <c r="H829" s="26">
        <v>1662</v>
      </c>
      <c r="I829" s="26">
        <v>38</v>
      </c>
      <c r="J829">
        <v>1.5169999999999999</v>
      </c>
      <c r="K829" s="26">
        <v>1.5169999999999999</v>
      </c>
      <c r="L829">
        <v>0</v>
      </c>
      <c r="M829" s="26">
        <v>0</v>
      </c>
      <c r="N829" s="26" t="s">
        <v>46</v>
      </c>
      <c r="O829" s="26" t="s">
        <v>48</v>
      </c>
      <c r="P829" s="26" t="s">
        <v>242</v>
      </c>
      <c r="Q829" s="28">
        <v>0.21275462962962963</v>
      </c>
      <c r="R829" s="26">
        <v>177</v>
      </c>
    </row>
    <row r="830" spans="1:18" x14ac:dyDescent="0.2">
      <c r="A830" s="26">
        <v>148</v>
      </c>
      <c r="B830" s="26">
        <v>50</v>
      </c>
      <c r="C830" s="26" t="s">
        <v>32</v>
      </c>
      <c r="D830" s="26" t="s">
        <v>33</v>
      </c>
      <c r="E830" s="27">
        <v>44831</v>
      </c>
      <c r="F830" s="26">
        <v>0.5</v>
      </c>
      <c r="G830" s="26">
        <v>1.25</v>
      </c>
      <c r="H830" s="26">
        <v>17173</v>
      </c>
      <c r="I830" s="26">
        <v>30</v>
      </c>
      <c r="J830">
        <v>22.245000000000001</v>
      </c>
      <c r="K830" s="26">
        <v>22.245000000000001</v>
      </c>
      <c r="L830">
        <v>0</v>
      </c>
      <c r="M830" s="26">
        <v>0</v>
      </c>
      <c r="N830" s="26" t="s">
        <v>48</v>
      </c>
      <c r="O830" s="26" t="s">
        <v>242</v>
      </c>
      <c r="P830" s="28">
        <v>0.22035879629629629</v>
      </c>
      <c r="Q830" s="26">
        <v>177</v>
      </c>
      <c r="R830" s="26">
        <v>10</v>
      </c>
    </row>
    <row r="831" spans="1:18" x14ac:dyDescent="0.2">
      <c r="A831" s="26">
        <v>149</v>
      </c>
      <c r="B831" s="26">
        <v>50</v>
      </c>
      <c r="C831" s="26" t="s">
        <v>32</v>
      </c>
      <c r="D831" s="26" t="s">
        <v>33</v>
      </c>
      <c r="E831" s="27">
        <v>44831</v>
      </c>
      <c r="F831" s="26">
        <v>0.5</v>
      </c>
      <c r="G831" s="26">
        <v>1.25</v>
      </c>
      <c r="H831" s="26">
        <v>17034</v>
      </c>
      <c r="I831" s="26">
        <v>78</v>
      </c>
      <c r="J831">
        <v>22.059000000000001</v>
      </c>
      <c r="K831" s="26">
        <v>22.059000000000001</v>
      </c>
      <c r="L831">
        <v>0</v>
      </c>
      <c r="M831" s="26">
        <v>0</v>
      </c>
      <c r="N831" s="26" t="s">
        <v>48</v>
      </c>
      <c r="O831" s="26" t="s">
        <v>242</v>
      </c>
      <c r="P831" s="28">
        <v>0.22321759259259258</v>
      </c>
      <c r="Q831" s="26">
        <v>177</v>
      </c>
      <c r="R831" s="26">
        <v>10</v>
      </c>
    </row>
    <row r="832" spans="1:18" x14ac:dyDescent="0.2">
      <c r="A832" s="26">
        <v>150</v>
      </c>
      <c r="B832" s="26">
        <v>50</v>
      </c>
      <c r="C832" s="26" t="s">
        <v>32</v>
      </c>
      <c r="D832" s="26" t="s">
        <v>33</v>
      </c>
      <c r="E832" s="27">
        <v>44831</v>
      </c>
      <c r="F832" s="26">
        <v>0.5</v>
      </c>
      <c r="G832" s="26">
        <v>1.25</v>
      </c>
      <c r="H832" s="26">
        <v>17202</v>
      </c>
      <c r="I832" s="26">
        <v>50</v>
      </c>
      <c r="J832">
        <v>22.283000000000001</v>
      </c>
      <c r="K832" s="26">
        <v>22.283000000000001</v>
      </c>
      <c r="L832">
        <v>0</v>
      </c>
      <c r="M832" s="26">
        <v>0</v>
      </c>
      <c r="N832" s="26" t="s">
        <v>48</v>
      </c>
      <c r="O832" s="26" t="s">
        <v>242</v>
      </c>
      <c r="P832" s="28">
        <v>0.22652777777777777</v>
      </c>
      <c r="Q832" s="26">
        <v>177</v>
      </c>
      <c r="R832" s="26">
        <v>10</v>
      </c>
    </row>
    <row r="833" spans="1:33" x14ac:dyDescent="0.2">
      <c r="A833" s="29">
        <v>1</v>
      </c>
      <c r="B833" s="29">
        <v>24</v>
      </c>
      <c r="C833" s="29" t="s">
        <v>199</v>
      </c>
      <c r="D833" s="29" t="s">
        <v>33</v>
      </c>
      <c r="E833" s="30">
        <v>44824</v>
      </c>
      <c r="F833" s="29">
        <v>0.5</v>
      </c>
      <c r="G833" s="29">
        <v>1.25</v>
      </c>
      <c r="H833" s="29">
        <v>17314</v>
      </c>
      <c r="I833" s="29">
        <v>1923</v>
      </c>
      <c r="J833">
        <v>20.97</v>
      </c>
      <c r="K833" s="29">
        <f>0.0009*H833-0.3525</f>
        <v>15.2301</v>
      </c>
      <c r="L833">
        <v>2.0030000000000001</v>
      </c>
      <c r="M833" s="29">
        <f>0.0021*I833+0.1149</f>
        <v>4.1532</v>
      </c>
      <c r="N833" s="29"/>
      <c r="O833" s="29" t="s">
        <v>200</v>
      </c>
      <c r="P833" s="31">
        <v>0.51086805555555559</v>
      </c>
      <c r="Q833" s="29">
        <v>242</v>
      </c>
      <c r="R833" s="29">
        <v>7</v>
      </c>
      <c r="U833" s="47" t="s">
        <v>62</v>
      </c>
      <c r="V833" s="47" t="s">
        <v>61</v>
      </c>
      <c r="W833" s="47" t="s">
        <v>24</v>
      </c>
      <c r="AE833" s="47" t="s">
        <v>62</v>
      </c>
      <c r="AF833" s="47" t="s">
        <v>308</v>
      </c>
      <c r="AG833" s="47" t="s">
        <v>64</v>
      </c>
    </row>
    <row r="834" spans="1:33" x14ac:dyDescent="0.2">
      <c r="A834" s="29">
        <v>2</v>
      </c>
      <c r="B834" s="29">
        <v>24</v>
      </c>
      <c r="C834" s="29" t="s">
        <v>199</v>
      </c>
      <c r="D834" s="29" t="s">
        <v>33</v>
      </c>
      <c r="E834" s="30">
        <v>44824</v>
      </c>
      <c r="F834" s="29">
        <v>0.5</v>
      </c>
      <c r="G834" s="29">
        <v>1.25</v>
      </c>
      <c r="H834" s="29">
        <v>17114</v>
      </c>
      <c r="I834" s="29">
        <v>2019</v>
      </c>
      <c r="J834">
        <v>20.736000000000001</v>
      </c>
      <c r="K834" s="29">
        <f t="shared" ref="K834:K844" si="48">0.0009*H834-0.3525</f>
        <v>15.0501</v>
      </c>
      <c r="L834">
        <v>2.3769999999999998</v>
      </c>
      <c r="M834" s="29">
        <f t="shared" ref="M834:M844" si="49">0.0021*I834+0.1149</f>
        <v>4.3547999999999991</v>
      </c>
      <c r="N834" s="29"/>
      <c r="O834" s="29" t="s">
        <v>200</v>
      </c>
      <c r="P834" s="31">
        <v>0.51422453703703697</v>
      </c>
      <c r="Q834" s="29">
        <v>242</v>
      </c>
      <c r="R834" s="29">
        <v>7</v>
      </c>
      <c r="U834" s="29" t="s">
        <v>38</v>
      </c>
      <c r="V834" s="29">
        <v>5689</v>
      </c>
      <c r="W834" s="29">
        <v>5</v>
      </c>
      <c r="AE834" s="29" t="s">
        <v>38</v>
      </c>
      <c r="AF834" s="29">
        <v>1214</v>
      </c>
      <c r="AG834" s="29">
        <v>2.9119999999999999</v>
      </c>
    </row>
    <row r="835" spans="1:33" x14ac:dyDescent="0.2">
      <c r="A835" s="29">
        <v>3</v>
      </c>
      <c r="B835" s="29">
        <v>24</v>
      </c>
      <c r="C835" s="29" t="s">
        <v>199</v>
      </c>
      <c r="D835" s="29" t="s">
        <v>33</v>
      </c>
      <c r="E835" s="30">
        <v>44824</v>
      </c>
      <c r="F835" s="29">
        <v>0.5</v>
      </c>
      <c r="G835" s="29">
        <v>1.25</v>
      </c>
      <c r="H835" s="29">
        <v>24498</v>
      </c>
      <c r="I835" s="29">
        <v>2268</v>
      </c>
      <c r="J835">
        <v>29.385000000000002</v>
      </c>
      <c r="K835" s="29">
        <f t="shared" si="48"/>
        <v>21.695699999999999</v>
      </c>
      <c r="L835">
        <v>3.3439999999999999</v>
      </c>
      <c r="M835" s="29">
        <f t="shared" si="49"/>
        <v>4.877699999999999</v>
      </c>
      <c r="N835" s="29"/>
      <c r="O835" s="29" t="s">
        <v>200</v>
      </c>
      <c r="P835" s="31">
        <v>0.51806712962962964</v>
      </c>
      <c r="Q835" s="29">
        <v>242</v>
      </c>
      <c r="R835" s="29">
        <v>7</v>
      </c>
      <c r="U835" s="29" t="s">
        <v>38</v>
      </c>
      <c r="V835" s="29">
        <v>6158</v>
      </c>
      <c r="W835" s="29">
        <v>5</v>
      </c>
      <c r="AE835" s="29" t="s">
        <v>38</v>
      </c>
      <c r="AF835" s="29">
        <v>1350</v>
      </c>
      <c r="AG835" s="29">
        <v>2.9119999999999999</v>
      </c>
    </row>
    <row r="836" spans="1:33" x14ac:dyDescent="0.2">
      <c r="A836" s="29">
        <v>4</v>
      </c>
      <c r="B836" s="29">
        <v>25</v>
      </c>
      <c r="C836" s="29" t="s">
        <v>201</v>
      </c>
      <c r="D836" s="29" t="s">
        <v>33</v>
      </c>
      <c r="E836" s="30">
        <v>44824</v>
      </c>
      <c r="F836" s="29">
        <v>0.5</v>
      </c>
      <c r="G836" s="29">
        <v>1.25</v>
      </c>
      <c r="H836" s="29">
        <v>16019</v>
      </c>
      <c r="I836" s="29">
        <v>1336</v>
      </c>
      <c r="J836">
        <v>19.454000000000001</v>
      </c>
      <c r="K836" s="29">
        <f t="shared" si="48"/>
        <v>14.0646</v>
      </c>
      <c r="L836">
        <v>0</v>
      </c>
      <c r="M836" s="29">
        <f t="shared" si="49"/>
        <v>2.9204999999999997</v>
      </c>
      <c r="N836" s="29"/>
      <c r="O836" s="29" t="s">
        <v>200</v>
      </c>
      <c r="P836" s="31">
        <v>0.52650462962962963</v>
      </c>
      <c r="Q836" s="29">
        <v>242</v>
      </c>
      <c r="R836" s="29">
        <v>7</v>
      </c>
      <c r="U836" s="29" t="s">
        <v>38</v>
      </c>
      <c r="V836" s="29">
        <v>6146</v>
      </c>
      <c r="W836" s="29">
        <v>5</v>
      </c>
      <c r="AE836" s="29" t="s">
        <v>38</v>
      </c>
      <c r="AF836" s="29">
        <v>1281</v>
      </c>
      <c r="AG836" s="29">
        <v>2.9119999999999999</v>
      </c>
    </row>
    <row r="837" spans="1:33" x14ac:dyDescent="0.2">
      <c r="A837" s="29">
        <v>5</v>
      </c>
      <c r="B837" s="29">
        <v>25</v>
      </c>
      <c r="C837" s="29" t="s">
        <v>201</v>
      </c>
      <c r="D837" s="29" t="s">
        <v>33</v>
      </c>
      <c r="E837" s="30">
        <v>44824</v>
      </c>
      <c r="F837" s="29">
        <v>0.5</v>
      </c>
      <c r="G837" s="29">
        <v>1.25</v>
      </c>
      <c r="H837" s="29">
        <v>16167</v>
      </c>
      <c r="I837" s="29">
        <v>1319</v>
      </c>
      <c r="J837">
        <v>19.626999999999999</v>
      </c>
      <c r="K837" s="29">
        <f t="shared" si="48"/>
        <v>14.197800000000001</v>
      </c>
      <c r="L837">
        <v>0</v>
      </c>
      <c r="M837" s="29">
        <f t="shared" si="49"/>
        <v>2.8847999999999998</v>
      </c>
      <c r="N837" s="29"/>
      <c r="O837" s="29" t="s">
        <v>200</v>
      </c>
      <c r="P837" s="31">
        <v>0.52980324074074081</v>
      </c>
      <c r="Q837" s="29">
        <v>242</v>
      </c>
      <c r="R837" s="29">
        <v>7</v>
      </c>
      <c r="U837" s="29" t="s">
        <v>39</v>
      </c>
      <c r="V837" s="29">
        <v>11170</v>
      </c>
      <c r="W837" s="29">
        <v>10</v>
      </c>
      <c r="AE837" s="29" t="s">
        <v>39</v>
      </c>
      <c r="AF837" s="29">
        <v>2731</v>
      </c>
      <c r="AG837" s="29">
        <v>5.8319999999999999</v>
      </c>
    </row>
    <row r="838" spans="1:33" x14ac:dyDescent="0.2">
      <c r="A838" s="29">
        <v>6</v>
      </c>
      <c r="B838" s="29">
        <v>25</v>
      </c>
      <c r="C838" s="29" t="s">
        <v>201</v>
      </c>
      <c r="D838" s="29" t="s">
        <v>33</v>
      </c>
      <c r="E838" s="30">
        <v>44824</v>
      </c>
      <c r="F838" s="29">
        <v>0.5</v>
      </c>
      <c r="G838" s="29">
        <v>1.25</v>
      </c>
      <c r="H838" s="29">
        <v>16140</v>
      </c>
      <c r="I838" s="29">
        <v>1326</v>
      </c>
      <c r="J838">
        <v>19.594999999999999</v>
      </c>
      <c r="K838" s="29">
        <f t="shared" si="48"/>
        <v>14.173500000000001</v>
      </c>
      <c r="L838">
        <v>0</v>
      </c>
      <c r="M838" s="29">
        <f t="shared" si="49"/>
        <v>2.8994999999999997</v>
      </c>
      <c r="N838" s="29"/>
      <c r="O838" s="29" t="s">
        <v>200</v>
      </c>
      <c r="P838" s="31">
        <v>0.53356481481481477</v>
      </c>
      <c r="Q838" s="29">
        <v>242</v>
      </c>
      <c r="R838" s="29">
        <v>7</v>
      </c>
      <c r="U838" s="29" t="s">
        <v>39</v>
      </c>
      <c r="V838" s="29">
        <v>11525</v>
      </c>
      <c r="W838" s="29">
        <v>10</v>
      </c>
      <c r="AE838" s="29" t="s">
        <v>39</v>
      </c>
      <c r="AF838" s="29">
        <v>2807</v>
      </c>
      <c r="AG838" s="29">
        <v>5.8319999999999999</v>
      </c>
    </row>
    <row r="839" spans="1:33" x14ac:dyDescent="0.2">
      <c r="A839" s="29">
        <v>7</v>
      </c>
      <c r="B839" s="29">
        <v>26</v>
      </c>
      <c r="C839" s="29" t="s">
        <v>202</v>
      </c>
      <c r="D839" s="29" t="s">
        <v>33</v>
      </c>
      <c r="E839" s="30">
        <v>44824</v>
      </c>
      <c r="F839" s="29">
        <v>0.5</v>
      </c>
      <c r="G839" s="29">
        <v>1.25</v>
      </c>
      <c r="H839" s="29">
        <v>18438</v>
      </c>
      <c r="I839" s="29">
        <v>1829</v>
      </c>
      <c r="J839">
        <v>22.288</v>
      </c>
      <c r="K839" s="29">
        <f t="shared" si="48"/>
        <v>16.241700000000002</v>
      </c>
      <c r="L839">
        <v>1.64</v>
      </c>
      <c r="M839" s="29">
        <f t="shared" si="49"/>
        <v>3.9558</v>
      </c>
      <c r="N839" s="29"/>
      <c r="O839" s="29" t="s">
        <v>200</v>
      </c>
      <c r="P839" s="31">
        <v>0.54200231481481487</v>
      </c>
      <c r="Q839" s="29">
        <v>242</v>
      </c>
      <c r="R839" s="29">
        <v>7</v>
      </c>
      <c r="U839" s="29" t="s">
        <v>39</v>
      </c>
      <c r="V839" s="29">
        <v>11715</v>
      </c>
      <c r="W839" s="29">
        <v>10</v>
      </c>
      <c r="AE839" s="29" t="s">
        <v>39</v>
      </c>
      <c r="AF839" s="29">
        <v>2840</v>
      </c>
      <c r="AG839" s="29">
        <v>5.8319999999999999</v>
      </c>
    </row>
    <row r="840" spans="1:33" x14ac:dyDescent="0.2">
      <c r="A840" s="29">
        <v>8</v>
      </c>
      <c r="B840" s="29">
        <v>26</v>
      </c>
      <c r="C840" s="29" t="s">
        <v>202</v>
      </c>
      <c r="D840" s="29" t="s">
        <v>33</v>
      </c>
      <c r="E840" s="30">
        <v>44824</v>
      </c>
      <c r="F840" s="29">
        <v>0.5</v>
      </c>
      <c r="G840" s="29">
        <v>1.25</v>
      </c>
      <c r="H840" s="29">
        <v>19887</v>
      </c>
      <c r="I840" s="29">
        <v>1838</v>
      </c>
      <c r="J840">
        <v>23.984000000000002</v>
      </c>
      <c r="K840" s="29">
        <f t="shared" si="48"/>
        <v>17.5458</v>
      </c>
      <c r="L840">
        <v>1.6739999999999999</v>
      </c>
      <c r="M840" s="29">
        <f t="shared" si="49"/>
        <v>3.9746999999999999</v>
      </c>
      <c r="N840" s="29"/>
      <c r="O840" s="29" t="s">
        <v>200</v>
      </c>
      <c r="P840" s="31">
        <v>0.54538194444444443</v>
      </c>
      <c r="Q840" s="29">
        <v>242</v>
      </c>
      <c r="R840" s="29">
        <v>7</v>
      </c>
      <c r="U840" s="29" t="s">
        <v>40</v>
      </c>
      <c r="V840" s="29">
        <v>19789</v>
      </c>
      <c r="W840" s="29">
        <v>20</v>
      </c>
      <c r="AE840" s="29" t="s">
        <v>40</v>
      </c>
      <c r="AF840" s="29">
        <v>4916</v>
      </c>
      <c r="AG840" s="29">
        <v>11.664</v>
      </c>
    </row>
    <row r="841" spans="1:33" x14ac:dyDescent="0.2">
      <c r="A841" s="29">
        <v>9</v>
      </c>
      <c r="B841" s="29">
        <v>26</v>
      </c>
      <c r="C841" s="29" t="s">
        <v>202</v>
      </c>
      <c r="D841" s="29" t="s">
        <v>33</v>
      </c>
      <c r="E841" s="30">
        <v>44824</v>
      </c>
      <c r="F841" s="29">
        <v>0.5</v>
      </c>
      <c r="G841" s="29">
        <v>1.25</v>
      </c>
      <c r="H841" s="29">
        <v>18078</v>
      </c>
      <c r="I841" s="29">
        <v>1677</v>
      </c>
      <c r="J841">
        <v>21.866</v>
      </c>
      <c r="K841" s="29">
        <f t="shared" si="48"/>
        <v>15.9177</v>
      </c>
      <c r="L841">
        <v>1.05</v>
      </c>
      <c r="M841" s="29">
        <f t="shared" si="49"/>
        <v>3.6365999999999996</v>
      </c>
      <c r="N841" s="29"/>
      <c r="O841" s="29" t="s">
        <v>200</v>
      </c>
      <c r="P841" s="31">
        <v>0.54912037037037031</v>
      </c>
      <c r="Q841" s="29">
        <v>242</v>
      </c>
      <c r="R841" s="29">
        <v>7</v>
      </c>
      <c r="U841" s="29" t="s">
        <v>40</v>
      </c>
      <c r="V841" s="29">
        <v>22423</v>
      </c>
      <c r="W841" s="29">
        <v>20</v>
      </c>
      <c r="AE841" s="29" t="s">
        <v>40</v>
      </c>
      <c r="AF841" s="29">
        <v>5614</v>
      </c>
      <c r="AG841" s="29">
        <v>11.664</v>
      </c>
    </row>
    <row r="842" spans="1:33" x14ac:dyDescent="0.2">
      <c r="A842" s="29">
        <v>10</v>
      </c>
      <c r="B842" s="29">
        <v>27</v>
      </c>
      <c r="C842" s="29" t="s">
        <v>203</v>
      </c>
      <c r="D842" s="29" t="s">
        <v>33</v>
      </c>
      <c r="E842" s="30">
        <v>44824</v>
      </c>
      <c r="F842" s="29">
        <v>0.5</v>
      </c>
      <c r="G842" s="29">
        <v>1.25</v>
      </c>
      <c r="H842" s="29">
        <v>7908</v>
      </c>
      <c r="I842" s="29">
        <v>682</v>
      </c>
      <c r="J842">
        <v>9.9540000000000006</v>
      </c>
      <c r="K842" s="29">
        <f t="shared" si="48"/>
        <v>6.7646999999999995</v>
      </c>
      <c r="L842">
        <v>0</v>
      </c>
      <c r="M842" s="29">
        <f t="shared" si="49"/>
        <v>1.5470999999999999</v>
      </c>
      <c r="N842" s="29" t="s">
        <v>48</v>
      </c>
      <c r="O842" s="29" t="s">
        <v>200</v>
      </c>
      <c r="P842" s="31">
        <v>0.55733796296296301</v>
      </c>
      <c r="Q842" s="29">
        <v>242</v>
      </c>
      <c r="R842" s="29">
        <v>7</v>
      </c>
      <c r="U842" s="29" t="s">
        <v>40</v>
      </c>
      <c r="V842" s="29">
        <v>22438</v>
      </c>
      <c r="W842" s="29">
        <v>20</v>
      </c>
      <c r="AE842" s="29" t="s">
        <v>40</v>
      </c>
      <c r="AF842" s="29">
        <v>5598</v>
      </c>
      <c r="AG842" s="29">
        <v>11.664</v>
      </c>
    </row>
    <row r="843" spans="1:33" x14ac:dyDescent="0.2">
      <c r="A843" s="29">
        <v>11</v>
      </c>
      <c r="B843" s="29">
        <v>27</v>
      </c>
      <c r="C843" s="29" t="s">
        <v>203</v>
      </c>
      <c r="D843" s="29" t="s">
        <v>33</v>
      </c>
      <c r="E843" s="30">
        <v>44824</v>
      </c>
      <c r="F843" s="29">
        <v>0.5</v>
      </c>
      <c r="G843" s="29">
        <v>1.25</v>
      </c>
      <c r="H843" s="29">
        <v>7996</v>
      </c>
      <c r="I843" s="29">
        <v>673</v>
      </c>
      <c r="J843">
        <v>10.057</v>
      </c>
      <c r="K843" s="29">
        <f t="shared" si="48"/>
        <v>6.8438999999999997</v>
      </c>
      <c r="L843">
        <v>0</v>
      </c>
      <c r="M843" s="29">
        <f t="shared" si="49"/>
        <v>1.5282</v>
      </c>
      <c r="N843" s="29" t="s">
        <v>48</v>
      </c>
      <c r="O843" s="29" t="s">
        <v>200</v>
      </c>
      <c r="P843" s="31">
        <v>0.56062500000000004</v>
      </c>
      <c r="Q843" s="29">
        <v>242</v>
      </c>
      <c r="R843" s="29">
        <v>7</v>
      </c>
      <c r="U843" s="29" t="s">
        <v>41</v>
      </c>
      <c r="V843" s="29">
        <v>41127</v>
      </c>
      <c r="W843" s="29">
        <v>40</v>
      </c>
      <c r="AE843" s="29" t="s">
        <v>41</v>
      </c>
      <c r="AF843" s="29">
        <v>10435</v>
      </c>
      <c r="AG843" s="29">
        <v>23.327999999999999</v>
      </c>
    </row>
    <row r="844" spans="1:33" x14ac:dyDescent="0.2">
      <c r="A844" s="29">
        <v>12</v>
      </c>
      <c r="B844" s="29">
        <v>27</v>
      </c>
      <c r="C844" s="29" t="s">
        <v>203</v>
      </c>
      <c r="D844" s="29" t="s">
        <v>33</v>
      </c>
      <c r="E844" s="30">
        <v>44824</v>
      </c>
      <c r="F844" s="29">
        <v>0.5</v>
      </c>
      <c r="G844" s="29">
        <v>1.25</v>
      </c>
      <c r="H844" s="29">
        <v>7956</v>
      </c>
      <c r="I844" s="29">
        <v>673</v>
      </c>
      <c r="J844">
        <v>10.010999999999999</v>
      </c>
      <c r="K844" s="29">
        <f t="shared" si="48"/>
        <v>6.8079000000000001</v>
      </c>
      <c r="L844">
        <v>0</v>
      </c>
      <c r="M844" s="29">
        <f t="shared" si="49"/>
        <v>1.5282</v>
      </c>
      <c r="N844" s="29" t="s">
        <v>48</v>
      </c>
      <c r="O844" s="29" t="s">
        <v>200</v>
      </c>
      <c r="P844" s="31">
        <v>0.5642476851851852</v>
      </c>
      <c r="Q844" s="29">
        <v>242</v>
      </c>
      <c r="R844" s="29">
        <v>7</v>
      </c>
      <c r="U844" s="29" t="s">
        <v>41</v>
      </c>
      <c r="V844" s="29">
        <v>43325</v>
      </c>
      <c r="W844" s="29">
        <v>40</v>
      </c>
      <c r="AE844" s="29" t="s">
        <v>41</v>
      </c>
      <c r="AF844" s="29">
        <v>11129</v>
      </c>
      <c r="AG844" s="29">
        <v>23.327999999999999</v>
      </c>
    </row>
    <row r="845" spans="1:33" x14ac:dyDescent="0.2">
      <c r="A845" s="29">
        <v>13</v>
      </c>
      <c r="B845" s="29">
        <v>28</v>
      </c>
      <c r="C845" s="29" t="s">
        <v>43</v>
      </c>
      <c r="D845" s="29" t="s">
        <v>33</v>
      </c>
      <c r="E845" s="30">
        <v>44824</v>
      </c>
      <c r="F845" s="29">
        <v>0.5</v>
      </c>
      <c r="G845" s="29">
        <v>1.25</v>
      </c>
      <c r="H845" s="29">
        <v>23148</v>
      </c>
      <c r="I845" s="29">
        <v>3634</v>
      </c>
      <c r="J845">
        <v>27.803999999999998</v>
      </c>
      <c r="K845" s="29">
        <v>27.803999999999998</v>
      </c>
      <c r="L845">
        <v>8.6460000000000008</v>
      </c>
      <c r="M845" s="29">
        <v>8.6460000000000008</v>
      </c>
      <c r="N845" s="29"/>
      <c r="O845" s="29" t="s">
        <v>200</v>
      </c>
      <c r="P845" s="31">
        <v>0.57320601851851849</v>
      </c>
      <c r="Q845" s="29">
        <v>242</v>
      </c>
      <c r="R845" s="29">
        <v>7</v>
      </c>
      <c r="U845" s="29" t="s">
        <v>41</v>
      </c>
      <c r="V845" s="29">
        <v>43863</v>
      </c>
      <c r="W845" s="29">
        <v>40</v>
      </c>
      <c r="AE845" s="29" t="s">
        <v>41</v>
      </c>
      <c r="AF845" s="29">
        <v>11115</v>
      </c>
      <c r="AG845" s="29">
        <v>23.327999999999999</v>
      </c>
    </row>
    <row r="846" spans="1:33" x14ac:dyDescent="0.2">
      <c r="A846" s="29">
        <v>14</v>
      </c>
      <c r="B846" s="29">
        <v>28</v>
      </c>
      <c r="C846" s="29" t="s">
        <v>43</v>
      </c>
      <c r="D846" s="29" t="s">
        <v>33</v>
      </c>
      <c r="E846" s="30">
        <v>44824</v>
      </c>
      <c r="F846" s="29">
        <v>0.5</v>
      </c>
      <c r="G846" s="29">
        <v>1.25</v>
      </c>
      <c r="H846" s="29">
        <v>23273</v>
      </c>
      <c r="I846" s="29">
        <v>3681</v>
      </c>
      <c r="J846">
        <v>27.95</v>
      </c>
      <c r="K846" s="29">
        <v>27.95</v>
      </c>
      <c r="L846">
        <v>8.8279999999999994</v>
      </c>
      <c r="M846" s="29">
        <v>8.8279999999999994</v>
      </c>
      <c r="N846" s="29"/>
      <c r="O846" s="29" t="s">
        <v>200</v>
      </c>
      <c r="P846" s="31">
        <v>0.57674768518518515</v>
      </c>
      <c r="Q846" s="29">
        <v>242</v>
      </c>
      <c r="R846" s="29">
        <v>7</v>
      </c>
      <c r="U846" s="29" t="s">
        <v>42</v>
      </c>
      <c r="V846" s="29">
        <v>202826</v>
      </c>
      <c r="W846" s="29">
        <v>200</v>
      </c>
      <c r="AE846" s="29" t="s">
        <v>42</v>
      </c>
      <c r="AF846" s="29">
        <v>37515</v>
      </c>
      <c r="AG846" s="29">
        <v>116.624</v>
      </c>
    </row>
    <row r="847" spans="1:33" x14ac:dyDescent="0.2">
      <c r="A847" s="29">
        <v>15</v>
      </c>
      <c r="B847" s="29">
        <v>28</v>
      </c>
      <c r="C847" s="29" t="s">
        <v>43</v>
      </c>
      <c r="D847" s="29" t="s">
        <v>33</v>
      </c>
      <c r="E847" s="30">
        <v>44824</v>
      </c>
      <c r="F847" s="29">
        <v>0.5</v>
      </c>
      <c r="G847" s="29">
        <v>1.25</v>
      </c>
      <c r="H847" s="29">
        <v>23208</v>
      </c>
      <c r="I847" s="29">
        <v>3630</v>
      </c>
      <c r="J847">
        <v>27.873999999999999</v>
      </c>
      <c r="K847" s="29">
        <v>27.873999999999999</v>
      </c>
      <c r="L847">
        <v>8.6289999999999996</v>
      </c>
      <c r="M847" s="29">
        <v>8.6289999999999996</v>
      </c>
      <c r="N847" s="29"/>
      <c r="O847" s="29" t="s">
        <v>200</v>
      </c>
      <c r="P847" s="31">
        <v>0.58069444444444451</v>
      </c>
      <c r="Q847" s="29">
        <v>242</v>
      </c>
      <c r="R847" s="29">
        <v>7</v>
      </c>
      <c r="U847" s="29" t="s">
        <v>42</v>
      </c>
      <c r="V847" s="29">
        <v>218358</v>
      </c>
      <c r="W847" s="29">
        <v>200</v>
      </c>
      <c r="AE847" s="29" t="s">
        <v>42</v>
      </c>
      <c r="AF847" s="29">
        <v>39005</v>
      </c>
      <c r="AG847" s="29">
        <v>116.624</v>
      </c>
    </row>
    <row r="848" spans="1:33" x14ac:dyDescent="0.2">
      <c r="A848" s="29">
        <v>16</v>
      </c>
      <c r="B848" s="29">
        <v>29</v>
      </c>
      <c r="C848" s="29" t="s">
        <v>32</v>
      </c>
      <c r="D848" s="29" t="s">
        <v>33</v>
      </c>
      <c r="E848" s="30">
        <v>44824</v>
      </c>
      <c r="F848" s="29">
        <v>0.5</v>
      </c>
      <c r="G848" s="29">
        <v>1.25</v>
      </c>
      <c r="H848" s="29">
        <v>1914</v>
      </c>
      <c r="I848" s="29">
        <v>51</v>
      </c>
      <c r="J848">
        <v>2.9340000000000002</v>
      </c>
      <c r="K848" s="29">
        <v>2.9340000000000002</v>
      </c>
      <c r="L848">
        <v>0</v>
      </c>
      <c r="M848" s="29">
        <v>0</v>
      </c>
      <c r="N848" s="29" t="s">
        <v>46</v>
      </c>
      <c r="O848" s="29" t="s">
        <v>48</v>
      </c>
      <c r="P848" s="29" t="s">
        <v>200</v>
      </c>
      <c r="Q848" s="31">
        <v>0.58843750000000006</v>
      </c>
      <c r="R848" s="29">
        <v>242</v>
      </c>
      <c r="U848" s="29" t="s">
        <v>42</v>
      </c>
      <c r="V848" s="29">
        <v>219573</v>
      </c>
      <c r="W848" s="29">
        <v>200</v>
      </c>
      <c r="AE848" s="29" t="s">
        <v>42</v>
      </c>
      <c r="AF848" s="29">
        <v>38912</v>
      </c>
      <c r="AG848" s="29">
        <v>116.624</v>
      </c>
    </row>
    <row r="849" spans="1:18" x14ac:dyDescent="0.2">
      <c r="A849" s="29">
        <v>17</v>
      </c>
      <c r="B849" s="29">
        <v>29</v>
      </c>
      <c r="C849" s="29" t="s">
        <v>32</v>
      </c>
      <c r="D849" s="29" t="s">
        <v>33</v>
      </c>
      <c r="E849" s="30">
        <v>44824</v>
      </c>
      <c r="F849" s="29">
        <v>0.5</v>
      </c>
      <c r="G849" s="29">
        <v>1.25</v>
      </c>
      <c r="H849" s="29">
        <v>1993</v>
      </c>
      <c r="I849" s="29">
        <v>104</v>
      </c>
      <c r="J849">
        <v>3.0270000000000001</v>
      </c>
      <c r="K849" s="29">
        <v>3.0270000000000001</v>
      </c>
      <c r="L849">
        <v>0</v>
      </c>
      <c r="M849" s="29">
        <v>0</v>
      </c>
      <c r="N849" s="29" t="s">
        <v>46</v>
      </c>
      <c r="O849" s="29" t="s">
        <v>48</v>
      </c>
      <c r="P849" s="29" t="s">
        <v>200</v>
      </c>
      <c r="Q849" s="31">
        <v>0.59129629629629632</v>
      </c>
      <c r="R849" s="29">
        <v>242</v>
      </c>
    </row>
    <row r="850" spans="1:18" x14ac:dyDescent="0.2">
      <c r="A850" s="29">
        <v>18</v>
      </c>
      <c r="B850" s="29">
        <v>29</v>
      </c>
      <c r="C850" s="29" t="s">
        <v>32</v>
      </c>
      <c r="D850" s="29" t="s">
        <v>33</v>
      </c>
      <c r="E850" s="30">
        <v>44824</v>
      </c>
      <c r="F850" s="29">
        <v>0.5</v>
      </c>
      <c r="G850" s="29">
        <v>1.25</v>
      </c>
      <c r="H850" s="29">
        <v>2179</v>
      </c>
      <c r="I850" s="29">
        <v>148</v>
      </c>
      <c r="J850">
        <v>3.2450000000000001</v>
      </c>
      <c r="K850" s="29">
        <v>3.2450000000000001</v>
      </c>
      <c r="L850">
        <v>0</v>
      </c>
      <c r="M850" s="29">
        <v>0</v>
      </c>
      <c r="N850" s="29" t="s">
        <v>46</v>
      </c>
      <c r="O850" s="29" t="s">
        <v>48</v>
      </c>
      <c r="P850" s="29" t="s">
        <v>200</v>
      </c>
      <c r="Q850" s="31">
        <v>0.59459490740740739</v>
      </c>
      <c r="R850" s="29">
        <v>242</v>
      </c>
    </row>
    <row r="851" spans="1:18" x14ac:dyDescent="0.2">
      <c r="A851" s="29">
        <v>19</v>
      </c>
      <c r="B851" s="29">
        <v>30</v>
      </c>
      <c r="C851" s="29" t="s">
        <v>32</v>
      </c>
      <c r="D851" s="29" t="s">
        <v>33</v>
      </c>
      <c r="E851" s="30">
        <v>44824</v>
      </c>
      <c r="F851" s="29">
        <v>0.5</v>
      </c>
      <c r="G851" s="29">
        <v>1.25</v>
      </c>
      <c r="H851" s="29">
        <v>1772</v>
      </c>
      <c r="I851" s="29">
        <v>29</v>
      </c>
      <c r="J851">
        <v>2.7679999999999998</v>
      </c>
      <c r="K851" s="29">
        <v>2.7679999999999998</v>
      </c>
      <c r="L851">
        <v>0</v>
      </c>
      <c r="M851" s="29">
        <v>0</v>
      </c>
      <c r="N851" s="29" t="s">
        <v>46</v>
      </c>
      <c r="O851" s="29" t="s">
        <v>48</v>
      </c>
      <c r="P851" s="29" t="s">
        <v>200</v>
      </c>
      <c r="Q851" s="31">
        <v>0.60216435185185191</v>
      </c>
      <c r="R851" s="29">
        <v>242</v>
      </c>
    </row>
    <row r="852" spans="1:18" x14ac:dyDescent="0.2">
      <c r="A852" s="29">
        <v>20</v>
      </c>
      <c r="B852" s="29">
        <v>30</v>
      </c>
      <c r="C852" s="29" t="s">
        <v>32</v>
      </c>
      <c r="D852" s="29" t="s">
        <v>33</v>
      </c>
      <c r="E852" s="30">
        <v>44824</v>
      </c>
      <c r="F852" s="29">
        <v>0.5</v>
      </c>
      <c r="G852" s="29">
        <v>1.25</v>
      </c>
      <c r="H852" s="29">
        <v>1632</v>
      </c>
      <c r="I852" s="29">
        <v>36</v>
      </c>
      <c r="J852">
        <v>2.6030000000000002</v>
      </c>
      <c r="K852" s="29">
        <v>2.6030000000000002</v>
      </c>
      <c r="L852">
        <v>0</v>
      </c>
      <c r="M852" s="29">
        <v>0</v>
      </c>
      <c r="N852" s="29" t="s">
        <v>46</v>
      </c>
      <c r="O852" s="29" t="s">
        <v>48</v>
      </c>
      <c r="P852" s="29" t="s">
        <v>200</v>
      </c>
      <c r="Q852" s="31">
        <v>0.60506944444444444</v>
      </c>
      <c r="R852" s="29">
        <v>242</v>
      </c>
    </row>
    <row r="853" spans="1:18" x14ac:dyDescent="0.2">
      <c r="A853" s="29">
        <v>21</v>
      </c>
      <c r="B853" s="29">
        <v>30</v>
      </c>
      <c r="C853" s="29" t="s">
        <v>32</v>
      </c>
      <c r="D853" s="29" t="s">
        <v>33</v>
      </c>
      <c r="E853" s="30">
        <v>44824</v>
      </c>
      <c r="F853" s="29">
        <v>0.5</v>
      </c>
      <c r="G853" s="29">
        <v>1.25</v>
      </c>
      <c r="H853" s="29">
        <v>1550</v>
      </c>
      <c r="I853" s="29">
        <v>70</v>
      </c>
      <c r="J853">
        <v>2.508</v>
      </c>
      <c r="K853" s="29">
        <v>2.508</v>
      </c>
      <c r="L853">
        <v>0</v>
      </c>
      <c r="M853" s="29">
        <v>0</v>
      </c>
      <c r="N853" s="29" t="s">
        <v>46</v>
      </c>
      <c r="O853" s="29" t="s">
        <v>48</v>
      </c>
      <c r="P853" s="29" t="s">
        <v>200</v>
      </c>
      <c r="Q853" s="31">
        <v>0.60834490740740743</v>
      </c>
      <c r="R853" s="29">
        <v>242</v>
      </c>
    </row>
    <row r="854" spans="1:18" x14ac:dyDescent="0.2">
      <c r="A854" s="29">
        <v>22</v>
      </c>
      <c r="B854" s="29">
        <v>31</v>
      </c>
      <c r="C854" s="29" t="s">
        <v>32</v>
      </c>
      <c r="D854" s="29" t="s">
        <v>33</v>
      </c>
      <c r="E854" s="30">
        <v>44824</v>
      </c>
      <c r="F854" s="29">
        <v>0.5</v>
      </c>
      <c r="G854" s="29">
        <v>1.25</v>
      </c>
      <c r="H854" s="29">
        <v>1567</v>
      </c>
      <c r="I854" s="29">
        <v>32</v>
      </c>
      <c r="J854">
        <v>2.5270000000000001</v>
      </c>
      <c r="K854" s="29">
        <v>2.5270000000000001</v>
      </c>
      <c r="L854">
        <v>0</v>
      </c>
      <c r="M854" s="29">
        <v>0</v>
      </c>
      <c r="N854" s="29" t="s">
        <v>46</v>
      </c>
      <c r="O854" s="29" t="s">
        <v>48</v>
      </c>
      <c r="P854" s="29" t="s">
        <v>200</v>
      </c>
      <c r="Q854" s="31">
        <v>0.61594907407407407</v>
      </c>
      <c r="R854" s="29">
        <v>242</v>
      </c>
    </row>
    <row r="855" spans="1:18" x14ac:dyDescent="0.2">
      <c r="A855" s="29">
        <v>23</v>
      </c>
      <c r="B855" s="29">
        <v>31</v>
      </c>
      <c r="C855" s="29" t="s">
        <v>32</v>
      </c>
      <c r="D855" s="29" t="s">
        <v>33</v>
      </c>
      <c r="E855" s="30">
        <v>44824</v>
      </c>
      <c r="F855" s="29">
        <v>0.5</v>
      </c>
      <c r="G855" s="29">
        <v>1.25</v>
      </c>
      <c r="H855" s="29">
        <v>1638</v>
      </c>
      <c r="I855" s="29">
        <v>29</v>
      </c>
      <c r="J855">
        <v>2.6110000000000002</v>
      </c>
      <c r="K855" s="29">
        <v>2.6110000000000002</v>
      </c>
      <c r="L855">
        <v>0</v>
      </c>
      <c r="M855" s="29">
        <v>0</v>
      </c>
      <c r="N855" s="29" t="s">
        <v>46</v>
      </c>
      <c r="O855" s="29" t="s">
        <v>48</v>
      </c>
      <c r="P855" s="29" t="s">
        <v>200</v>
      </c>
      <c r="Q855" s="31">
        <v>0.61881944444444448</v>
      </c>
      <c r="R855" s="29">
        <v>242</v>
      </c>
    </row>
    <row r="856" spans="1:18" x14ac:dyDescent="0.2">
      <c r="A856" s="29">
        <v>24</v>
      </c>
      <c r="B856" s="29">
        <v>31</v>
      </c>
      <c r="C856" s="29" t="s">
        <v>32</v>
      </c>
      <c r="D856" s="29" t="s">
        <v>33</v>
      </c>
      <c r="E856" s="30">
        <v>44824</v>
      </c>
      <c r="F856" s="29">
        <v>0.5</v>
      </c>
      <c r="G856" s="29">
        <v>1.25</v>
      </c>
      <c r="H856" s="29">
        <v>1719</v>
      </c>
      <c r="I856" s="29">
        <v>25</v>
      </c>
      <c r="J856">
        <v>2.7050000000000001</v>
      </c>
      <c r="K856" s="29">
        <v>2.7050000000000001</v>
      </c>
      <c r="L856">
        <v>0</v>
      </c>
      <c r="M856" s="29">
        <v>0</v>
      </c>
      <c r="N856" s="29" t="s">
        <v>46</v>
      </c>
      <c r="O856" s="29" t="s">
        <v>48</v>
      </c>
      <c r="P856" s="29" t="s">
        <v>200</v>
      </c>
      <c r="Q856" s="31">
        <v>0.62214120370370374</v>
      </c>
      <c r="R856" s="29">
        <v>242</v>
      </c>
    </row>
    <row r="857" spans="1:18" x14ac:dyDescent="0.2">
      <c r="A857" s="29">
        <v>25</v>
      </c>
      <c r="B857" s="29">
        <v>32</v>
      </c>
      <c r="C857" s="29" t="s">
        <v>204</v>
      </c>
      <c r="D857" s="29" t="s">
        <v>33</v>
      </c>
      <c r="E857" s="30">
        <v>44824</v>
      </c>
      <c r="F857" s="29">
        <v>0.5</v>
      </c>
      <c r="G857" s="29">
        <v>1.25</v>
      </c>
      <c r="H857" s="29">
        <v>11750</v>
      </c>
      <c r="I857" s="29">
        <v>653</v>
      </c>
      <c r="J857">
        <v>14.454000000000001</v>
      </c>
      <c r="K857" s="29">
        <f>0.0009*H857-0.3525</f>
        <v>10.2225</v>
      </c>
      <c r="L857">
        <v>0</v>
      </c>
      <c r="M857" s="29">
        <f>0.0021*I857+0.1149</f>
        <v>1.4862</v>
      </c>
      <c r="N857" s="29" t="s">
        <v>48</v>
      </c>
      <c r="O857" s="29" t="s">
        <v>200</v>
      </c>
      <c r="P857" s="31">
        <v>0.63055555555555554</v>
      </c>
      <c r="Q857" s="29">
        <v>242</v>
      </c>
      <c r="R857" s="29">
        <v>7</v>
      </c>
    </row>
    <row r="858" spans="1:18" x14ac:dyDescent="0.2">
      <c r="A858" s="29">
        <v>26</v>
      </c>
      <c r="B858" s="29">
        <v>32</v>
      </c>
      <c r="C858" s="29" t="s">
        <v>204</v>
      </c>
      <c r="D858" s="29" t="s">
        <v>33</v>
      </c>
      <c r="E858" s="30">
        <v>44824</v>
      </c>
      <c r="F858" s="29">
        <v>0.5</v>
      </c>
      <c r="G858" s="29">
        <v>1.25</v>
      </c>
      <c r="H858" s="29">
        <v>11871</v>
      </c>
      <c r="I858" s="29">
        <v>618</v>
      </c>
      <c r="J858">
        <v>14.596</v>
      </c>
      <c r="K858" s="29">
        <f t="shared" ref="K858:K874" si="50">0.0009*H858-0.3525</f>
        <v>10.3314</v>
      </c>
      <c r="L858">
        <v>0</v>
      </c>
      <c r="M858" s="29">
        <f t="shared" ref="M858:M874" si="51">0.0021*I858+0.1149</f>
        <v>1.4126999999999998</v>
      </c>
      <c r="N858" s="29" t="s">
        <v>48</v>
      </c>
      <c r="O858" s="29" t="s">
        <v>200</v>
      </c>
      <c r="P858" s="31">
        <v>0.63383101851851853</v>
      </c>
      <c r="Q858" s="29">
        <v>242</v>
      </c>
      <c r="R858" s="29">
        <v>7</v>
      </c>
    </row>
    <row r="859" spans="1:18" x14ac:dyDescent="0.2">
      <c r="A859" s="29">
        <v>27</v>
      </c>
      <c r="B859" s="29">
        <v>32</v>
      </c>
      <c r="C859" s="29" t="s">
        <v>204</v>
      </c>
      <c r="D859" s="29" t="s">
        <v>33</v>
      </c>
      <c r="E859" s="30">
        <v>44824</v>
      </c>
      <c r="F859" s="29">
        <v>0.5</v>
      </c>
      <c r="G859" s="29">
        <v>1.25</v>
      </c>
      <c r="H859" s="29">
        <v>11956</v>
      </c>
      <c r="I859" s="29">
        <v>667</v>
      </c>
      <c r="J859">
        <v>14.695</v>
      </c>
      <c r="K859" s="29">
        <f t="shared" si="50"/>
        <v>10.4079</v>
      </c>
      <c r="L859">
        <v>0</v>
      </c>
      <c r="M859" s="29">
        <f t="shared" si="51"/>
        <v>1.5155999999999998</v>
      </c>
      <c r="N859" s="29" t="s">
        <v>48</v>
      </c>
      <c r="O859" s="29" t="s">
        <v>200</v>
      </c>
      <c r="P859" s="31">
        <v>0.63748842592592592</v>
      </c>
      <c r="Q859" s="29">
        <v>242</v>
      </c>
      <c r="R859" s="29">
        <v>7</v>
      </c>
    </row>
    <row r="860" spans="1:18" x14ac:dyDescent="0.2">
      <c r="A860" s="29">
        <v>28</v>
      </c>
      <c r="B860" s="29">
        <v>33</v>
      </c>
      <c r="C860" s="29" t="s">
        <v>205</v>
      </c>
      <c r="D860" s="29" t="s">
        <v>33</v>
      </c>
      <c r="E860" s="30">
        <v>44824</v>
      </c>
      <c r="F860" s="29">
        <v>0.5</v>
      </c>
      <c r="G860" s="29">
        <v>1.25</v>
      </c>
      <c r="H860" s="29">
        <v>12369</v>
      </c>
      <c r="I860" s="29">
        <v>731</v>
      </c>
      <c r="J860">
        <v>15.18</v>
      </c>
      <c r="K860" s="29">
        <f t="shared" si="50"/>
        <v>10.7796</v>
      </c>
      <c r="L860">
        <v>0</v>
      </c>
      <c r="M860" s="29">
        <f t="shared" si="51"/>
        <v>1.65</v>
      </c>
      <c r="N860" s="29" t="s">
        <v>48</v>
      </c>
      <c r="O860" s="29" t="s">
        <v>200</v>
      </c>
      <c r="P860" s="31">
        <v>0.64596064814814813</v>
      </c>
      <c r="Q860" s="29">
        <v>242</v>
      </c>
      <c r="R860" s="29">
        <v>7</v>
      </c>
    </row>
    <row r="861" spans="1:18" x14ac:dyDescent="0.2">
      <c r="A861" s="29">
        <v>29</v>
      </c>
      <c r="B861" s="29">
        <v>33</v>
      </c>
      <c r="C861" s="29" t="s">
        <v>205</v>
      </c>
      <c r="D861" s="29" t="s">
        <v>33</v>
      </c>
      <c r="E861" s="30">
        <v>44824</v>
      </c>
      <c r="F861" s="29">
        <v>0.5</v>
      </c>
      <c r="G861" s="29">
        <v>1.25</v>
      </c>
      <c r="H861" s="29">
        <v>12395</v>
      </c>
      <c r="I861" s="29">
        <v>744</v>
      </c>
      <c r="J861">
        <v>15.21</v>
      </c>
      <c r="K861" s="29">
        <f t="shared" si="50"/>
        <v>10.803000000000001</v>
      </c>
      <c r="L861">
        <v>0</v>
      </c>
      <c r="M861" s="29">
        <f t="shared" si="51"/>
        <v>1.6773</v>
      </c>
      <c r="N861" s="29" t="s">
        <v>48</v>
      </c>
      <c r="O861" s="29" t="s">
        <v>200</v>
      </c>
      <c r="P861" s="31">
        <v>0.64928240740740739</v>
      </c>
      <c r="Q861" s="29">
        <v>242</v>
      </c>
      <c r="R861" s="29">
        <v>7</v>
      </c>
    </row>
    <row r="862" spans="1:18" x14ac:dyDescent="0.2">
      <c r="A862" s="29">
        <v>30</v>
      </c>
      <c r="B862" s="29">
        <v>33</v>
      </c>
      <c r="C862" s="29" t="s">
        <v>205</v>
      </c>
      <c r="D862" s="29" t="s">
        <v>33</v>
      </c>
      <c r="E862" s="30">
        <v>44824</v>
      </c>
      <c r="F862" s="29">
        <v>0.5</v>
      </c>
      <c r="G862" s="29">
        <v>1.25</v>
      </c>
      <c r="H862" s="29">
        <v>12447</v>
      </c>
      <c r="I862" s="29">
        <v>735</v>
      </c>
      <c r="J862">
        <v>15.27</v>
      </c>
      <c r="K862" s="29">
        <f t="shared" si="50"/>
        <v>10.8498</v>
      </c>
      <c r="L862">
        <v>0</v>
      </c>
      <c r="M862" s="29">
        <f t="shared" si="51"/>
        <v>1.6583999999999999</v>
      </c>
      <c r="N862" s="29" t="s">
        <v>48</v>
      </c>
      <c r="O862" s="29" t="s">
        <v>200</v>
      </c>
      <c r="P862" s="31">
        <v>0.65292824074074074</v>
      </c>
      <c r="Q862" s="29">
        <v>242</v>
      </c>
      <c r="R862" s="29">
        <v>7</v>
      </c>
    </row>
    <row r="863" spans="1:18" x14ac:dyDescent="0.2">
      <c r="A863" s="29">
        <v>31</v>
      </c>
      <c r="B863" s="29">
        <v>34</v>
      </c>
      <c r="C863" s="29" t="s">
        <v>206</v>
      </c>
      <c r="D863" s="29" t="s">
        <v>33</v>
      </c>
      <c r="E863" s="30">
        <v>44824</v>
      </c>
      <c r="F863" s="29">
        <v>0.5</v>
      </c>
      <c r="G863" s="29">
        <v>1.25</v>
      </c>
      <c r="H863" s="29">
        <v>10676</v>
      </c>
      <c r="I863" s="29">
        <v>626</v>
      </c>
      <c r="J863">
        <v>13.196</v>
      </c>
      <c r="K863" s="29">
        <f t="shared" si="50"/>
        <v>9.2559000000000005</v>
      </c>
      <c r="L863">
        <v>0</v>
      </c>
      <c r="M863" s="29">
        <f t="shared" si="51"/>
        <v>1.4295</v>
      </c>
      <c r="N863" s="29" t="s">
        <v>48</v>
      </c>
      <c r="O863" s="29" t="s">
        <v>200</v>
      </c>
      <c r="P863" s="31">
        <v>0.66123842592592597</v>
      </c>
      <c r="Q863" s="29">
        <v>242</v>
      </c>
      <c r="R863" s="29">
        <v>7</v>
      </c>
    </row>
    <row r="864" spans="1:18" x14ac:dyDescent="0.2">
      <c r="A864" s="29">
        <v>32</v>
      </c>
      <c r="B864" s="29">
        <v>34</v>
      </c>
      <c r="C864" s="29" t="s">
        <v>206</v>
      </c>
      <c r="D864" s="29" t="s">
        <v>33</v>
      </c>
      <c r="E864" s="30">
        <v>44824</v>
      </c>
      <c r="F864" s="29">
        <v>0.5</v>
      </c>
      <c r="G864" s="29">
        <v>1.25</v>
      </c>
      <c r="H864" s="29">
        <v>11136</v>
      </c>
      <c r="I864" s="29">
        <v>676</v>
      </c>
      <c r="J864">
        <v>13.734999999999999</v>
      </c>
      <c r="K864" s="29">
        <f t="shared" si="50"/>
        <v>9.6699000000000002</v>
      </c>
      <c r="L864">
        <v>0</v>
      </c>
      <c r="M864" s="29">
        <f t="shared" si="51"/>
        <v>1.5345</v>
      </c>
      <c r="N864" s="29" t="s">
        <v>48</v>
      </c>
      <c r="O864" s="29" t="s">
        <v>200</v>
      </c>
      <c r="P864" s="31">
        <v>0.6644444444444445</v>
      </c>
      <c r="Q864" s="29">
        <v>242</v>
      </c>
      <c r="R864" s="29">
        <v>7</v>
      </c>
    </row>
    <row r="865" spans="1:18" x14ac:dyDescent="0.2">
      <c r="A865" s="29">
        <v>33</v>
      </c>
      <c r="B865" s="29">
        <v>34</v>
      </c>
      <c r="C865" s="29" t="s">
        <v>206</v>
      </c>
      <c r="D865" s="29" t="s">
        <v>33</v>
      </c>
      <c r="E865" s="30">
        <v>44824</v>
      </c>
      <c r="F865" s="29">
        <v>0.5</v>
      </c>
      <c r="G865" s="29">
        <v>1.25</v>
      </c>
      <c r="H865" s="29">
        <v>10883</v>
      </c>
      <c r="I865" s="29">
        <v>696</v>
      </c>
      <c r="J865">
        <v>13.438000000000001</v>
      </c>
      <c r="K865" s="29">
        <f t="shared" si="50"/>
        <v>9.4421999999999997</v>
      </c>
      <c r="L865">
        <v>0</v>
      </c>
      <c r="M865" s="29">
        <f t="shared" si="51"/>
        <v>1.5765</v>
      </c>
      <c r="N865" s="29" t="s">
        <v>48</v>
      </c>
      <c r="O865" s="29" t="s">
        <v>200</v>
      </c>
      <c r="P865" s="31">
        <v>0.66809027777777785</v>
      </c>
      <c r="Q865" s="29">
        <v>242</v>
      </c>
      <c r="R865" s="29">
        <v>7</v>
      </c>
    </row>
    <row r="866" spans="1:18" x14ac:dyDescent="0.2">
      <c r="A866" s="29">
        <v>34</v>
      </c>
      <c r="B866" s="29">
        <v>35</v>
      </c>
      <c r="C866" s="29" t="s">
        <v>207</v>
      </c>
      <c r="D866" s="29" t="s">
        <v>33</v>
      </c>
      <c r="E866" s="30">
        <v>44824</v>
      </c>
      <c r="F866" s="29">
        <v>0.5</v>
      </c>
      <c r="G866" s="29">
        <v>1.25</v>
      </c>
      <c r="H866" s="29">
        <v>53735</v>
      </c>
      <c r="I866" s="29">
        <v>741</v>
      </c>
      <c r="J866">
        <v>63.628</v>
      </c>
      <c r="K866" s="29">
        <f t="shared" si="50"/>
        <v>48.009</v>
      </c>
      <c r="L866">
        <v>0</v>
      </c>
      <c r="M866" s="29">
        <f t="shared" si="51"/>
        <v>1.6709999999999998</v>
      </c>
      <c r="N866" s="29" t="s">
        <v>48</v>
      </c>
      <c r="O866" s="29" t="s">
        <v>200</v>
      </c>
      <c r="P866" s="31">
        <v>0.67628472222222225</v>
      </c>
      <c r="Q866" s="29">
        <v>242</v>
      </c>
      <c r="R866" s="29">
        <v>7</v>
      </c>
    </row>
    <row r="867" spans="1:18" x14ac:dyDescent="0.2">
      <c r="A867" s="29">
        <v>35</v>
      </c>
      <c r="B867" s="29">
        <v>35</v>
      </c>
      <c r="C867" s="29" t="s">
        <v>207</v>
      </c>
      <c r="D867" s="29" t="s">
        <v>33</v>
      </c>
      <c r="E867" s="30">
        <v>44824</v>
      </c>
      <c r="F867" s="29">
        <v>0.5</v>
      </c>
      <c r="G867" s="29">
        <v>1.25</v>
      </c>
      <c r="H867" s="29">
        <v>54742</v>
      </c>
      <c r="I867" s="29">
        <v>613</v>
      </c>
      <c r="J867">
        <v>64.808000000000007</v>
      </c>
      <c r="K867" s="29">
        <f t="shared" si="50"/>
        <v>48.915300000000002</v>
      </c>
      <c r="L867">
        <v>0</v>
      </c>
      <c r="M867" s="29">
        <f t="shared" si="51"/>
        <v>1.4021999999999999</v>
      </c>
      <c r="N867" s="29" t="s">
        <v>48</v>
      </c>
      <c r="O867" s="29" t="s">
        <v>200</v>
      </c>
      <c r="P867" s="31">
        <v>0.67917824074074085</v>
      </c>
      <c r="Q867" s="29">
        <v>242</v>
      </c>
      <c r="R867" s="29">
        <v>7</v>
      </c>
    </row>
    <row r="868" spans="1:18" x14ac:dyDescent="0.2">
      <c r="A868" s="29">
        <v>36</v>
      </c>
      <c r="B868" s="29">
        <v>35</v>
      </c>
      <c r="C868" s="29" t="s">
        <v>207</v>
      </c>
      <c r="D868" s="29" t="s">
        <v>33</v>
      </c>
      <c r="E868" s="30">
        <v>44824</v>
      </c>
      <c r="F868" s="29">
        <v>0.5</v>
      </c>
      <c r="G868" s="29">
        <v>1.25</v>
      </c>
      <c r="H868" s="29">
        <v>54731</v>
      </c>
      <c r="I868" s="29">
        <v>698</v>
      </c>
      <c r="J868">
        <v>64.795000000000002</v>
      </c>
      <c r="K868" s="29">
        <f t="shared" si="50"/>
        <v>48.9054</v>
      </c>
      <c r="L868">
        <v>0</v>
      </c>
      <c r="M868" s="29">
        <f t="shared" si="51"/>
        <v>1.5807</v>
      </c>
      <c r="N868" s="29" t="s">
        <v>48</v>
      </c>
      <c r="O868" s="29" t="s">
        <v>200</v>
      </c>
      <c r="P868" s="31">
        <v>0.68254629629629626</v>
      </c>
      <c r="Q868" s="29">
        <v>242</v>
      </c>
      <c r="R868" s="29">
        <v>7</v>
      </c>
    </row>
    <row r="869" spans="1:18" x14ac:dyDescent="0.2">
      <c r="A869" s="29">
        <v>37</v>
      </c>
      <c r="B869" s="29">
        <v>36</v>
      </c>
      <c r="C869" s="29" t="s">
        <v>208</v>
      </c>
      <c r="D869" s="29" t="s">
        <v>33</v>
      </c>
      <c r="E869" s="30">
        <v>44824</v>
      </c>
      <c r="F869" s="29">
        <v>0.5</v>
      </c>
      <c r="G869" s="29">
        <v>1.25</v>
      </c>
      <c r="H869" s="29">
        <v>18941</v>
      </c>
      <c r="I869" s="29">
        <v>1145</v>
      </c>
      <c r="J869">
        <v>22.876000000000001</v>
      </c>
      <c r="K869" s="29">
        <f t="shared" si="50"/>
        <v>16.694400000000002</v>
      </c>
      <c r="L869">
        <v>0</v>
      </c>
      <c r="M869" s="29">
        <f t="shared" si="51"/>
        <v>2.5193999999999996</v>
      </c>
      <c r="N869" s="29" t="s">
        <v>48</v>
      </c>
      <c r="O869" s="29" t="s">
        <v>200</v>
      </c>
      <c r="P869" s="31">
        <v>0.69111111111111112</v>
      </c>
      <c r="Q869" s="29">
        <v>242</v>
      </c>
      <c r="R869" s="29">
        <v>7</v>
      </c>
    </row>
    <row r="870" spans="1:18" x14ac:dyDescent="0.2">
      <c r="A870" s="29">
        <v>38</v>
      </c>
      <c r="B870" s="29">
        <v>36</v>
      </c>
      <c r="C870" s="29" t="s">
        <v>208</v>
      </c>
      <c r="D870" s="29" t="s">
        <v>33</v>
      </c>
      <c r="E870" s="30">
        <v>44824</v>
      </c>
      <c r="F870" s="29">
        <v>0.5</v>
      </c>
      <c r="G870" s="29">
        <v>1.25</v>
      </c>
      <c r="H870" s="29">
        <v>19086</v>
      </c>
      <c r="I870" s="29">
        <v>1099</v>
      </c>
      <c r="J870">
        <v>23.045999999999999</v>
      </c>
      <c r="K870" s="29">
        <f t="shared" si="50"/>
        <v>16.8249</v>
      </c>
      <c r="L870">
        <v>0</v>
      </c>
      <c r="M870" s="29">
        <f t="shared" si="51"/>
        <v>2.4228000000000001</v>
      </c>
      <c r="N870" s="29" t="s">
        <v>48</v>
      </c>
      <c r="O870" s="29" t="s">
        <v>200</v>
      </c>
      <c r="P870" s="31">
        <v>0.69452546296296302</v>
      </c>
      <c r="Q870" s="29">
        <v>242</v>
      </c>
      <c r="R870" s="29">
        <v>7</v>
      </c>
    </row>
    <row r="871" spans="1:18" x14ac:dyDescent="0.2">
      <c r="A871" s="29">
        <v>39</v>
      </c>
      <c r="B871" s="29">
        <v>36</v>
      </c>
      <c r="C871" s="29" t="s">
        <v>208</v>
      </c>
      <c r="D871" s="29" t="s">
        <v>33</v>
      </c>
      <c r="E871" s="30">
        <v>44824</v>
      </c>
      <c r="F871" s="29">
        <v>0.5</v>
      </c>
      <c r="G871" s="29">
        <v>1.25</v>
      </c>
      <c r="H871" s="29">
        <v>19161</v>
      </c>
      <c r="I871" s="29">
        <v>1089</v>
      </c>
      <c r="J871">
        <v>23.135000000000002</v>
      </c>
      <c r="K871" s="29">
        <f t="shared" si="50"/>
        <v>16.892400000000002</v>
      </c>
      <c r="L871">
        <v>0</v>
      </c>
      <c r="M871" s="29">
        <f t="shared" si="51"/>
        <v>2.4017999999999997</v>
      </c>
      <c r="N871" s="29" t="s">
        <v>48</v>
      </c>
      <c r="O871" s="29" t="s">
        <v>200</v>
      </c>
      <c r="P871" s="31">
        <v>0.69837962962962974</v>
      </c>
      <c r="Q871" s="29">
        <v>242</v>
      </c>
      <c r="R871" s="29">
        <v>7</v>
      </c>
    </row>
    <row r="872" spans="1:18" x14ac:dyDescent="0.2">
      <c r="A872" s="29">
        <v>40</v>
      </c>
      <c r="B872" s="29">
        <v>37</v>
      </c>
      <c r="C872" s="29" t="s">
        <v>209</v>
      </c>
      <c r="D872" s="29" t="s">
        <v>33</v>
      </c>
      <c r="E872" s="30">
        <v>44824</v>
      </c>
      <c r="F872" s="29">
        <v>0.5</v>
      </c>
      <c r="G872" s="29">
        <v>1.25</v>
      </c>
      <c r="H872" s="29">
        <v>16595</v>
      </c>
      <c r="I872" s="29">
        <v>992</v>
      </c>
      <c r="J872">
        <v>20.128</v>
      </c>
      <c r="K872" s="29">
        <f t="shared" si="50"/>
        <v>14.583</v>
      </c>
      <c r="L872">
        <v>0</v>
      </c>
      <c r="M872" s="29">
        <f t="shared" si="51"/>
        <v>2.1980999999999997</v>
      </c>
      <c r="N872" s="29" t="s">
        <v>48</v>
      </c>
      <c r="O872" s="29" t="s">
        <v>200</v>
      </c>
      <c r="P872" s="31">
        <v>0.70697916666666671</v>
      </c>
      <c r="Q872" s="29">
        <v>242</v>
      </c>
      <c r="R872" s="29">
        <v>7</v>
      </c>
    </row>
    <row r="873" spans="1:18" x14ac:dyDescent="0.2">
      <c r="A873" s="29">
        <v>41</v>
      </c>
      <c r="B873" s="29">
        <v>37</v>
      </c>
      <c r="C873" s="29" t="s">
        <v>209</v>
      </c>
      <c r="D873" s="29" t="s">
        <v>33</v>
      </c>
      <c r="E873" s="30">
        <v>44824</v>
      </c>
      <c r="F873" s="29">
        <v>0.5</v>
      </c>
      <c r="G873" s="29">
        <v>1.25</v>
      </c>
      <c r="H873" s="29">
        <v>16640</v>
      </c>
      <c r="I873" s="29">
        <v>1028</v>
      </c>
      <c r="J873">
        <v>20.181999999999999</v>
      </c>
      <c r="K873" s="29">
        <f t="shared" si="50"/>
        <v>14.6235</v>
      </c>
      <c r="L873">
        <v>0</v>
      </c>
      <c r="M873" s="29">
        <f t="shared" si="51"/>
        <v>2.2736999999999998</v>
      </c>
      <c r="N873" s="29" t="s">
        <v>48</v>
      </c>
      <c r="O873" s="29" t="s">
        <v>200</v>
      </c>
      <c r="P873" s="31">
        <v>0.71046296296296296</v>
      </c>
      <c r="Q873" s="29">
        <v>242</v>
      </c>
      <c r="R873" s="29">
        <v>7</v>
      </c>
    </row>
    <row r="874" spans="1:18" x14ac:dyDescent="0.2">
      <c r="A874" s="29">
        <v>42</v>
      </c>
      <c r="B874" s="29">
        <v>37</v>
      </c>
      <c r="C874" s="29" t="s">
        <v>209</v>
      </c>
      <c r="D874" s="29" t="s">
        <v>33</v>
      </c>
      <c r="E874" s="30">
        <v>44824</v>
      </c>
      <c r="F874" s="29">
        <v>0.5</v>
      </c>
      <c r="G874" s="29">
        <v>1.25</v>
      </c>
      <c r="H874" s="29">
        <v>16603</v>
      </c>
      <c r="I874" s="29">
        <v>940</v>
      </c>
      <c r="J874">
        <v>20.138000000000002</v>
      </c>
      <c r="K874" s="29">
        <f t="shared" si="50"/>
        <v>14.590200000000001</v>
      </c>
      <c r="L874">
        <v>0</v>
      </c>
      <c r="M874" s="29">
        <f t="shared" si="51"/>
        <v>2.0888999999999998</v>
      </c>
      <c r="N874" s="29" t="s">
        <v>48</v>
      </c>
      <c r="O874" s="29" t="s">
        <v>200</v>
      </c>
      <c r="P874" s="31">
        <v>0.71428240740740734</v>
      </c>
      <c r="Q874" s="29">
        <v>242</v>
      </c>
      <c r="R874" s="29">
        <v>7</v>
      </c>
    </row>
    <row r="875" spans="1:18" x14ac:dyDescent="0.2">
      <c r="A875" s="29">
        <v>43</v>
      </c>
      <c r="B875" s="29">
        <v>38</v>
      </c>
      <c r="C875" s="29" t="s">
        <v>32</v>
      </c>
      <c r="D875" s="29" t="s">
        <v>33</v>
      </c>
      <c r="E875" s="30">
        <v>44824</v>
      </c>
      <c r="F875" s="29">
        <v>0.5</v>
      </c>
      <c r="G875" s="29">
        <v>1.25</v>
      </c>
      <c r="H875" s="29">
        <v>2102</v>
      </c>
      <c r="I875" s="29">
        <v>117</v>
      </c>
      <c r="J875">
        <v>3.1539999999999999</v>
      </c>
      <c r="K875" s="29">
        <v>3.1539999999999999</v>
      </c>
      <c r="L875">
        <v>0</v>
      </c>
      <c r="M875" s="29">
        <v>0</v>
      </c>
      <c r="N875" s="29" t="s">
        <v>46</v>
      </c>
      <c r="O875" s="29" t="s">
        <v>48</v>
      </c>
      <c r="P875" s="29" t="s">
        <v>200</v>
      </c>
      <c r="Q875" s="31">
        <v>0.72200231481481481</v>
      </c>
      <c r="R875" s="29">
        <v>242</v>
      </c>
    </row>
    <row r="876" spans="1:18" x14ac:dyDescent="0.2">
      <c r="A876" s="29">
        <v>44</v>
      </c>
      <c r="B876" s="29">
        <v>38</v>
      </c>
      <c r="C876" s="29" t="s">
        <v>32</v>
      </c>
      <c r="D876" s="29" t="s">
        <v>33</v>
      </c>
      <c r="E876" s="30">
        <v>44824</v>
      </c>
      <c r="F876" s="29">
        <v>0.5</v>
      </c>
      <c r="G876" s="29">
        <v>1.25</v>
      </c>
      <c r="H876" s="29">
        <v>2227</v>
      </c>
      <c r="I876" s="29">
        <v>90</v>
      </c>
      <c r="J876">
        <v>3.3</v>
      </c>
      <c r="K876" s="29">
        <v>3.3</v>
      </c>
      <c r="L876">
        <v>0</v>
      </c>
      <c r="M876" s="29">
        <v>0</v>
      </c>
      <c r="N876" s="29" t="s">
        <v>46</v>
      </c>
      <c r="O876" s="29" t="s">
        <v>48</v>
      </c>
      <c r="P876" s="29" t="s">
        <v>200</v>
      </c>
      <c r="Q876" s="31">
        <v>0.72486111111111118</v>
      </c>
      <c r="R876" s="29">
        <v>242</v>
      </c>
    </row>
    <row r="877" spans="1:18" x14ac:dyDescent="0.2">
      <c r="A877" s="29">
        <v>45</v>
      </c>
      <c r="B877" s="29">
        <v>38</v>
      </c>
      <c r="C877" s="29" t="s">
        <v>32</v>
      </c>
      <c r="D877" s="29" t="s">
        <v>33</v>
      </c>
      <c r="E877" s="30">
        <v>44824</v>
      </c>
      <c r="F877" s="29">
        <v>0.5</v>
      </c>
      <c r="G877" s="29">
        <v>1.25</v>
      </c>
      <c r="H877" s="29">
        <v>2271</v>
      </c>
      <c r="I877" s="29">
        <v>104</v>
      </c>
      <c r="J877">
        <v>3.351</v>
      </c>
      <c r="K877" s="29">
        <v>3.351</v>
      </c>
      <c r="L877">
        <v>0</v>
      </c>
      <c r="M877" s="29">
        <v>0</v>
      </c>
      <c r="N877" s="29" t="s">
        <v>46</v>
      </c>
      <c r="O877" s="29" t="s">
        <v>48</v>
      </c>
      <c r="P877" s="29" t="s">
        <v>200</v>
      </c>
      <c r="Q877" s="31">
        <v>0.7281712962962964</v>
      </c>
      <c r="R877" s="29">
        <v>242</v>
      </c>
    </row>
    <row r="878" spans="1:18" x14ac:dyDescent="0.2">
      <c r="A878" s="29">
        <v>46</v>
      </c>
      <c r="B878" s="29">
        <v>39</v>
      </c>
      <c r="C878" s="29" t="s">
        <v>32</v>
      </c>
      <c r="D878" s="29" t="s">
        <v>33</v>
      </c>
      <c r="E878" s="30">
        <v>44824</v>
      </c>
      <c r="F878" s="29">
        <v>0.5</v>
      </c>
      <c r="G878" s="29">
        <v>1.25</v>
      </c>
      <c r="H878" s="29">
        <v>1557</v>
      </c>
      <c r="I878" s="29">
        <v>14</v>
      </c>
      <c r="J878">
        <v>2.516</v>
      </c>
      <c r="K878" s="29">
        <v>2.516</v>
      </c>
      <c r="L878">
        <v>0</v>
      </c>
      <c r="M878" s="29">
        <v>0</v>
      </c>
      <c r="N878" s="29" t="s">
        <v>46</v>
      </c>
      <c r="O878" s="29" t="s">
        <v>48</v>
      </c>
      <c r="P878" s="29" t="s">
        <v>200</v>
      </c>
      <c r="Q878" s="31">
        <v>0.73578703703703707</v>
      </c>
      <c r="R878" s="29">
        <v>242</v>
      </c>
    </row>
    <row r="879" spans="1:18" x14ac:dyDescent="0.2">
      <c r="A879" s="29">
        <v>47</v>
      </c>
      <c r="B879" s="29">
        <v>39</v>
      </c>
      <c r="C879" s="29" t="s">
        <v>32</v>
      </c>
      <c r="D879" s="29" t="s">
        <v>33</v>
      </c>
      <c r="E879" s="30">
        <v>44824</v>
      </c>
      <c r="F879" s="29">
        <v>0.5</v>
      </c>
      <c r="G879" s="29">
        <v>1.25</v>
      </c>
      <c r="H879" s="29">
        <v>1526</v>
      </c>
      <c r="I879" s="29">
        <v>36</v>
      </c>
      <c r="J879">
        <v>2.4790000000000001</v>
      </c>
      <c r="K879" s="29">
        <v>2.4790000000000001</v>
      </c>
      <c r="L879">
        <v>0</v>
      </c>
      <c r="M879" s="29">
        <v>0</v>
      </c>
      <c r="N879" s="29" t="s">
        <v>46</v>
      </c>
      <c r="O879" s="29" t="s">
        <v>48</v>
      </c>
      <c r="P879" s="29" t="s">
        <v>200</v>
      </c>
      <c r="Q879" s="31">
        <v>0.73866898148148152</v>
      </c>
      <c r="R879" s="29">
        <v>242</v>
      </c>
    </row>
    <row r="880" spans="1:18" x14ac:dyDescent="0.2">
      <c r="A880" s="29">
        <v>48</v>
      </c>
      <c r="B880" s="29">
        <v>39</v>
      </c>
      <c r="C880" s="29" t="s">
        <v>32</v>
      </c>
      <c r="D880" s="29" t="s">
        <v>33</v>
      </c>
      <c r="E880" s="30">
        <v>44824</v>
      </c>
      <c r="F880" s="29">
        <v>0.5</v>
      </c>
      <c r="G880" s="29">
        <v>1.25</v>
      </c>
      <c r="H880" s="29">
        <v>1687</v>
      </c>
      <c r="I880" s="29">
        <v>74</v>
      </c>
      <c r="J880">
        <v>2.6680000000000001</v>
      </c>
      <c r="K880" s="29">
        <v>2.6680000000000001</v>
      </c>
      <c r="L880">
        <v>0</v>
      </c>
      <c r="M880" s="29">
        <v>0</v>
      </c>
      <c r="N880" s="29" t="s">
        <v>46</v>
      </c>
      <c r="O880" s="29" t="s">
        <v>48</v>
      </c>
      <c r="P880" s="29" t="s">
        <v>200</v>
      </c>
      <c r="Q880" s="31">
        <v>0.7419675925925926</v>
      </c>
      <c r="R880" s="29">
        <v>242</v>
      </c>
    </row>
    <row r="881" spans="1:18" x14ac:dyDescent="0.2">
      <c r="A881" s="29">
        <v>49</v>
      </c>
      <c r="B881" s="29">
        <v>40</v>
      </c>
      <c r="C881" s="29" t="s">
        <v>32</v>
      </c>
      <c r="D881" s="29" t="s">
        <v>33</v>
      </c>
      <c r="E881" s="30">
        <v>44824</v>
      </c>
      <c r="F881" s="29">
        <v>0.5</v>
      </c>
      <c r="G881" s="29">
        <v>1.25</v>
      </c>
      <c r="H881" s="29">
        <v>1743</v>
      </c>
      <c r="I881" s="29">
        <v>25</v>
      </c>
      <c r="J881">
        <v>2.7330000000000001</v>
      </c>
      <c r="K881" s="29">
        <v>2.7330000000000001</v>
      </c>
      <c r="L881">
        <v>0</v>
      </c>
      <c r="M881" s="29">
        <v>0</v>
      </c>
      <c r="N881" s="29" t="s">
        <v>46</v>
      </c>
      <c r="O881" s="29" t="s">
        <v>48</v>
      </c>
      <c r="P881" s="29" t="s">
        <v>200</v>
      </c>
      <c r="Q881" s="31">
        <v>0.74950231481481477</v>
      </c>
      <c r="R881" s="29">
        <v>242</v>
      </c>
    </row>
    <row r="882" spans="1:18" x14ac:dyDescent="0.2">
      <c r="A882" s="29">
        <v>50</v>
      </c>
      <c r="B882" s="29">
        <v>40</v>
      </c>
      <c r="C882" s="29" t="s">
        <v>32</v>
      </c>
      <c r="D882" s="29" t="s">
        <v>33</v>
      </c>
      <c r="E882" s="30">
        <v>44824</v>
      </c>
      <c r="F882" s="29">
        <v>0.5</v>
      </c>
      <c r="G882" s="29">
        <v>1.25</v>
      </c>
      <c r="H882" s="29">
        <v>1791</v>
      </c>
      <c r="I882" s="29">
        <v>44</v>
      </c>
      <c r="J882">
        <v>2.79</v>
      </c>
      <c r="K882" s="29">
        <v>2.79</v>
      </c>
      <c r="L882">
        <v>0</v>
      </c>
      <c r="M882" s="29">
        <v>0</v>
      </c>
      <c r="N882" s="29" t="s">
        <v>46</v>
      </c>
      <c r="O882" s="29" t="s">
        <v>48</v>
      </c>
      <c r="P882" s="29" t="s">
        <v>200</v>
      </c>
      <c r="Q882" s="31">
        <v>0.75238425925925922</v>
      </c>
      <c r="R882" s="29">
        <v>242</v>
      </c>
    </row>
    <row r="883" spans="1:18" x14ac:dyDescent="0.2">
      <c r="A883" s="29">
        <v>51</v>
      </c>
      <c r="B883" s="29">
        <v>40</v>
      </c>
      <c r="C883" s="29" t="s">
        <v>32</v>
      </c>
      <c r="D883" s="29" t="s">
        <v>33</v>
      </c>
      <c r="E883" s="30">
        <v>44824</v>
      </c>
      <c r="F883" s="29">
        <v>0.5</v>
      </c>
      <c r="G883" s="29">
        <v>1.25</v>
      </c>
      <c r="H883" s="29">
        <v>1747</v>
      </c>
      <c r="I883" s="29">
        <v>26</v>
      </c>
      <c r="J883">
        <v>2.738</v>
      </c>
      <c r="K883" s="29">
        <v>2.738</v>
      </c>
      <c r="L883">
        <v>0</v>
      </c>
      <c r="M883" s="29">
        <v>0</v>
      </c>
      <c r="N883" s="29" t="s">
        <v>46</v>
      </c>
      <c r="O883" s="29" t="s">
        <v>48</v>
      </c>
      <c r="P883" s="29" t="s">
        <v>200</v>
      </c>
      <c r="Q883" s="31">
        <v>0.75565972222222222</v>
      </c>
      <c r="R883" s="29">
        <v>242</v>
      </c>
    </row>
    <row r="884" spans="1:18" x14ac:dyDescent="0.2">
      <c r="A884" s="29">
        <v>52</v>
      </c>
      <c r="B884" s="29">
        <v>41</v>
      </c>
      <c r="C884" s="29" t="s">
        <v>210</v>
      </c>
      <c r="D884" s="29" t="s">
        <v>33</v>
      </c>
      <c r="E884" s="30">
        <v>44824</v>
      </c>
      <c r="F884" s="29">
        <v>0.5</v>
      </c>
      <c r="G884" s="29">
        <v>1.25</v>
      </c>
      <c r="H884" s="29">
        <v>16418</v>
      </c>
      <c r="I884" s="29">
        <v>959</v>
      </c>
      <c r="J884">
        <v>19.920999999999999</v>
      </c>
      <c r="K884" s="29">
        <f>0.0009*H884-0.3525</f>
        <v>14.4237</v>
      </c>
      <c r="L884">
        <v>0</v>
      </c>
      <c r="M884" s="29">
        <f>0.0021*I884+0.1149</f>
        <v>2.1288</v>
      </c>
      <c r="N884" s="29" t="s">
        <v>48</v>
      </c>
      <c r="O884" s="29" t="s">
        <v>200</v>
      </c>
      <c r="P884" s="31">
        <v>0.76428240740740738</v>
      </c>
      <c r="Q884" s="29">
        <v>242</v>
      </c>
      <c r="R884" s="29">
        <v>7</v>
      </c>
    </row>
    <row r="885" spans="1:18" x14ac:dyDescent="0.2">
      <c r="A885" s="29">
        <v>53</v>
      </c>
      <c r="B885" s="29">
        <v>41</v>
      </c>
      <c r="C885" s="29" t="s">
        <v>210</v>
      </c>
      <c r="D885" s="29" t="s">
        <v>33</v>
      </c>
      <c r="E885" s="30">
        <v>44824</v>
      </c>
      <c r="F885" s="29">
        <v>0.5</v>
      </c>
      <c r="G885" s="29">
        <v>1.25</v>
      </c>
      <c r="H885" s="29">
        <v>16741</v>
      </c>
      <c r="I885" s="29">
        <v>929</v>
      </c>
      <c r="J885">
        <v>20.3</v>
      </c>
      <c r="K885" s="29">
        <f t="shared" ref="K885:K901" si="52">0.0009*H885-0.3525</f>
        <v>14.714400000000001</v>
      </c>
      <c r="L885">
        <v>0</v>
      </c>
      <c r="M885" s="29">
        <f t="shared" ref="M885:M901" si="53">0.0021*I885+0.1149</f>
        <v>2.0657999999999999</v>
      </c>
      <c r="N885" s="29" t="s">
        <v>48</v>
      </c>
      <c r="O885" s="29" t="s">
        <v>200</v>
      </c>
      <c r="P885" s="31">
        <v>0.76777777777777778</v>
      </c>
      <c r="Q885" s="29">
        <v>242</v>
      </c>
      <c r="R885" s="29">
        <v>7</v>
      </c>
    </row>
    <row r="886" spans="1:18" x14ac:dyDescent="0.2">
      <c r="A886" s="29">
        <v>54</v>
      </c>
      <c r="B886" s="29">
        <v>41</v>
      </c>
      <c r="C886" s="29" t="s">
        <v>210</v>
      </c>
      <c r="D886" s="29" t="s">
        <v>33</v>
      </c>
      <c r="E886" s="30">
        <v>44824</v>
      </c>
      <c r="F886" s="29">
        <v>0.5</v>
      </c>
      <c r="G886" s="29">
        <v>1.25</v>
      </c>
      <c r="H886" s="29">
        <v>16422</v>
      </c>
      <c r="I886" s="29">
        <v>923</v>
      </c>
      <c r="J886">
        <v>19.927</v>
      </c>
      <c r="K886" s="29">
        <f t="shared" si="52"/>
        <v>14.427300000000001</v>
      </c>
      <c r="L886">
        <v>0</v>
      </c>
      <c r="M886" s="29">
        <f t="shared" si="53"/>
        <v>2.0531999999999999</v>
      </c>
      <c r="N886" s="29" t="s">
        <v>48</v>
      </c>
      <c r="O886" s="29" t="s">
        <v>200</v>
      </c>
      <c r="P886" s="31">
        <v>0.77174768518518511</v>
      </c>
      <c r="Q886" s="29">
        <v>242</v>
      </c>
      <c r="R886" s="29">
        <v>7</v>
      </c>
    </row>
    <row r="887" spans="1:18" x14ac:dyDescent="0.2">
      <c r="A887" s="29">
        <v>55</v>
      </c>
      <c r="B887" s="29">
        <v>42</v>
      </c>
      <c r="C887" s="29" t="s">
        <v>211</v>
      </c>
      <c r="D887" s="29" t="s">
        <v>33</v>
      </c>
      <c r="E887" s="30">
        <v>44824</v>
      </c>
      <c r="F887" s="29">
        <v>0.5</v>
      </c>
      <c r="G887" s="29">
        <v>1.25</v>
      </c>
      <c r="H887" s="29">
        <v>22095</v>
      </c>
      <c r="I887" s="29">
        <v>1296</v>
      </c>
      <c r="J887">
        <v>26.571000000000002</v>
      </c>
      <c r="K887" s="29">
        <f t="shared" si="52"/>
        <v>19.533000000000001</v>
      </c>
      <c r="L887">
        <v>0</v>
      </c>
      <c r="M887" s="29">
        <f t="shared" si="53"/>
        <v>2.8365</v>
      </c>
      <c r="N887" s="29"/>
      <c r="O887" s="29" t="s">
        <v>200</v>
      </c>
      <c r="P887" s="31">
        <v>0.7807291666666667</v>
      </c>
      <c r="Q887" s="29">
        <v>242</v>
      </c>
      <c r="R887" s="29">
        <v>7</v>
      </c>
    </row>
    <row r="888" spans="1:18" x14ac:dyDescent="0.2">
      <c r="A888" s="29">
        <v>56</v>
      </c>
      <c r="B888" s="29">
        <v>42</v>
      </c>
      <c r="C888" s="29" t="s">
        <v>211</v>
      </c>
      <c r="D888" s="29" t="s">
        <v>33</v>
      </c>
      <c r="E888" s="30">
        <v>44824</v>
      </c>
      <c r="F888" s="29">
        <v>0.5</v>
      </c>
      <c r="G888" s="29">
        <v>1.25</v>
      </c>
      <c r="H888" s="29">
        <v>21979</v>
      </c>
      <c r="I888" s="29">
        <v>1293</v>
      </c>
      <c r="J888">
        <v>26.434000000000001</v>
      </c>
      <c r="K888" s="29">
        <f t="shared" si="52"/>
        <v>19.428599999999999</v>
      </c>
      <c r="L888">
        <v>0</v>
      </c>
      <c r="M888" s="29">
        <f t="shared" si="53"/>
        <v>2.8302</v>
      </c>
      <c r="N888" s="29"/>
      <c r="O888" s="29" t="s">
        <v>200</v>
      </c>
      <c r="P888" s="31">
        <v>0.78432870370370367</v>
      </c>
      <c r="Q888" s="29">
        <v>242</v>
      </c>
      <c r="R888" s="29">
        <v>7</v>
      </c>
    </row>
    <row r="889" spans="1:18" x14ac:dyDescent="0.2">
      <c r="A889" s="29">
        <v>57</v>
      </c>
      <c r="B889" s="29">
        <v>42</v>
      </c>
      <c r="C889" s="29" t="s">
        <v>211</v>
      </c>
      <c r="D889" s="29" t="s">
        <v>33</v>
      </c>
      <c r="E889" s="30">
        <v>44824</v>
      </c>
      <c r="F889" s="29">
        <v>0.5</v>
      </c>
      <c r="G889" s="29">
        <v>1.25</v>
      </c>
      <c r="H889" s="29">
        <v>22210</v>
      </c>
      <c r="I889" s="29">
        <v>1348</v>
      </c>
      <c r="J889">
        <v>26.706</v>
      </c>
      <c r="K889" s="29">
        <f t="shared" si="52"/>
        <v>19.636500000000002</v>
      </c>
      <c r="L889">
        <v>0</v>
      </c>
      <c r="M889" s="29">
        <f t="shared" si="53"/>
        <v>2.9457</v>
      </c>
      <c r="N889" s="29"/>
      <c r="O889" s="29" t="s">
        <v>200</v>
      </c>
      <c r="P889" s="31">
        <v>0.78831018518518514</v>
      </c>
      <c r="Q889" s="29">
        <v>242</v>
      </c>
      <c r="R889" s="29">
        <v>7</v>
      </c>
    </row>
    <row r="890" spans="1:18" x14ac:dyDescent="0.2">
      <c r="A890" s="29">
        <v>58</v>
      </c>
      <c r="B890" s="29">
        <v>43</v>
      </c>
      <c r="C890" s="29" t="s">
        <v>212</v>
      </c>
      <c r="D890" s="29" t="s">
        <v>33</v>
      </c>
      <c r="E890" s="30">
        <v>44824</v>
      </c>
      <c r="F890" s="29">
        <v>0.5</v>
      </c>
      <c r="G890" s="29">
        <v>1.25</v>
      </c>
      <c r="H890" s="29">
        <v>25112</v>
      </c>
      <c r="I890" s="29">
        <v>1580</v>
      </c>
      <c r="J890">
        <v>30.105</v>
      </c>
      <c r="K890" s="29">
        <f t="shared" si="52"/>
        <v>22.2483</v>
      </c>
      <c r="L890">
        <v>0.67300000000000004</v>
      </c>
      <c r="M890" s="29">
        <f t="shared" si="53"/>
        <v>3.4328999999999996</v>
      </c>
      <c r="N890" s="29"/>
      <c r="O890" s="29" t="s">
        <v>200</v>
      </c>
      <c r="P890" s="31">
        <v>0.7973958333333333</v>
      </c>
      <c r="Q890" s="29">
        <v>242</v>
      </c>
      <c r="R890" s="29">
        <v>7</v>
      </c>
    </row>
    <row r="891" spans="1:18" x14ac:dyDescent="0.2">
      <c r="A891" s="29">
        <v>59</v>
      </c>
      <c r="B891" s="29">
        <v>43</v>
      </c>
      <c r="C891" s="29" t="s">
        <v>212</v>
      </c>
      <c r="D891" s="29" t="s">
        <v>33</v>
      </c>
      <c r="E891" s="30">
        <v>44824</v>
      </c>
      <c r="F891" s="29">
        <v>0.5</v>
      </c>
      <c r="G891" s="29">
        <v>1.25</v>
      </c>
      <c r="H891" s="29">
        <v>25113</v>
      </c>
      <c r="I891" s="29">
        <v>1542</v>
      </c>
      <c r="J891">
        <v>30.105</v>
      </c>
      <c r="K891" s="29">
        <f t="shared" si="52"/>
        <v>22.249200000000002</v>
      </c>
      <c r="L891">
        <v>0.52500000000000002</v>
      </c>
      <c r="M891" s="29">
        <f t="shared" si="53"/>
        <v>3.3531</v>
      </c>
      <c r="N891" s="29"/>
      <c r="O891" s="29" t="s">
        <v>200</v>
      </c>
      <c r="P891" s="31">
        <v>0.80118055555555545</v>
      </c>
      <c r="Q891" s="29">
        <v>242</v>
      </c>
      <c r="R891" s="29">
        <v>7</v>
      </c>
    </row>
    <row r="892" spans="1:18" x14ac:dyDescent="0.2">
      <c r="A892" s="29">
        <v>60</v>
      </c>
      <c r="B892" s="29">
        <v>43</v>
      </c>
      <c r="C892" s="29" t="s">
        <v>212</v>
      </c>
      <c r="D892" s="29" t="s">
        <v>33</v>
      </c>
      <c r="E892" s="30">
        <v>44824</v>
      </c>
      <c r="F892" s="29">
        <v>0.5</v>
      </c>
      <c r="G892" s="29">
        <v>1.25</v>
      </c>
      <c r="H892" s="29">
        <v>25237</v>
      </c>
      <c r="I892" s="29">
        <v>1658</v>
      </c>
      <c r="J892">
        <v>30.25</v>
      </c>
      <c r="K892" s="29">
        <f t="shared" si="52"/>
        <v>22.360800000000001</v>
      </c>
      <c r="L892">
        <v>0.97699999999999998</v>
      </c>
      <c r="M892" s="29">
        <f t="shared" si="53"/>
        <v>3.5966999999999998</v>
      </c>
      <c r="N892" s="29"/>
      <c r="O892" s="29" t="s">
        <v>200</v>
      </c>
      <c r="P892" s="31">
        <v>0.80526620370370372</v>
      </c>
      <c r="Q892" s="29">
        <v>242</v>
      </c>
      <c r="R892" s="29">
        <v>7</v>
      </c>
    </row>
    <row r="893" spans="1:18" x14ac:dyDescent="0.2">
      <c r="A893" s="29">
        <v>61</v>
      </c>
      <c r="B893" s="29">
        <v>44</v>
      </c>
      <c r="C893" s="29" t="s">
        <v>213</v>
      </c>
      <c r="D893" s="29" t="s">
        <v>33</v>
      </c>
      <c r="E893" s="30">
        <v>44824</v>
      </c>
      <c r="F893" s="29">
        <v>0.5</v>
      </c>
      <c r="G893" s="29">
        <v>1.25</v>
      </c>
      <c r="H893" s="29">
        <v>19336</v>
      </c>
      <c r="I893" s="29">
        <v>1192</v>
      </c>
      <c r="J893">
        <v>23.338999999999999</v>
      </c>
      <c r="K893" s="29">
        <f t="shared" si="52"/>
        <v>17.049900000000001</v>
      </c>
      <c r="L893">
        <v>0</v>
      </c>
      <c r="M893" s="29">
        <f t="shared" si="53"/>
        <v>2.6180999999999996</v>
      </c>
      <c r="N893" s="29"/>
      <c r="O893" s="29" t="s">
        <v>200</v>
      </c>
      <c r="P893" s="31">
        <v>0.81417824074074074</v>
      </c>
      <c r="Q893" s="29">
        <v>242</v>
      </c>
      <c r="R893" s="29">
        <v>7</v>
      </c>
    </row>
    <row r="894" spans="1:18" x14ac:dyDescent="0.2">
      <c r="A894" s="29">
        <v>62</v>
      </c>
      <c r="B894" s="29">
        <v>44</v>
      </c>
      <c r="C894" s="29" t="s">
        <v>213</v>
      </c>
      <c r="D894" s="29" t="s">
        <v>33</v>
      </c>
      <c r="E894" s="30">
        <v>44824</v>
      </c>
      <c r="F894" s="29">
        <v>0.5</v>
      </c>
      <c r="G894" s="29">
        <v>1.25</v>
      </c>
      <c r="H894" s="29">
        <v>19106</v>
      </c>
      <c r="I894" s="29">
        <v>1163</v>
      </c>
      <c r="J894">
        <v>23.068999999999999</v>
      </c>
      <c r="K894" s="29">
        <f t="shared" si="52"/>
        <v>16.8429</v>
      </c>
      <c r="L894">
        <v>0</v>
      </c>
      <c r="M894" s="29">
        <f>0.0021*I894+0.1149</f>
        <v>2.5571999999999999</v>
      </c>
      <c r="N894" s="29" t="s">
        <v>48</v>
      </c>
      <c r="O894" s="29" t="s">
        <v>200</v>
      </c>
      <c r="P894" s="31">
        <v>0.81776620370370379</v>
      </c>
      <c r="Q894" s="29">
        <v>242</v>
      </c>
      <c r="R894" s="29">
        <v>7</v>
      </c>
    </row>
    <row r="895" spans="1:18" x14ac:dyDescent="0.2">
      <c r="A895" s="29">
        <v>63</v>
      </c>
      <c r="B895" s="29">
        <v>44</v>
      </c>
      <c r="C895" s="29" t="s">
        <v>213</v>
      </c>
      <c r="D895" s="29" t="s">
        <v>33</v>
      </c>
      <c r="E895" s="30">
        <v>44824</v>
      </c>
      <c r="F895" s="29">
        <v>0.5</v>
      </c>
      <c r="G895" s="29">
        <v>1.25</v>
      </c>
      <c r="H895" s="29">
        <v>19144</v>
      </c>
      <c r="I895" s="29">
        <v>1144</v>
      </c>
      <c r="J895">
        <v>23.114000000000001</v>
      </c>
      <c r="K895" s="29">
        <f t="shared" si="52"/>
        <v>16.877099999999999</v>
      </c>
      <c r="L895">
        <v>0</v>
      </c>
      <c r="M895" s="29">
        <f t="shared" si="53"/>
        <v>2.5172999999999996</v>
      </c>
      <c r="N895" s="29" t="s">
        <v>48</v>
      </c>
      <c r="O895" s="29" t="s">
        <v>200</v>
      </c>
      <c r="P895" s="31">
        <v>0.82171296296296292</v>
      </c>
      <c r="Q895" s="29">
        <v>242</v>
      </c>
      <c r="R895" s="29">
        <v>7</v>
      </c>
    </row>
    <row r="896" spans="1:18" x14ac:dyDescent="0.2">
      <c r="A896" s="29">
        <v>64</v>
      </c>
      <c r="B896" s="29">
        <v>45</v>
      </c>
      <c r="C896" s="29" t="s">
        <v>214</v>
      </c>
      <c r="D896" s="29" t="s">
        <v>33</v>
      </c>
      <c r="E896" s="30">
        <v>44824</v>
      </c>
      <c r="F896" s="29">
        <v>0.5</v>
      </c>
      <c r="G896" s="29">
        <v>1.25</v>
      </c>
      <c r="H896" s="29">
        <v>25438</v>
      </c>
      <c r="I896" s="29">
        <v>1485</v>
      </c>
      <c r="J896">
        <v>30.486000000000001</v>
      </c>
      <c r="K896" s="29">
        <f t="shared" si="52"/>
        <v>22.541699999999999</v>
      </c>
      <c r="L896">
        <v>0.30499999999999999</v>
      </c>
      <c r="M896" s="29">
        <f t="shared" si="53"/>
        <v>3.2333999999999996</v>
      </c>
      <c r="N896" s="29"/>
      <c r="O896" s="29" t="s">
        <v>200</v>
      </c>
      <c r="P896" s="31">
        <v>0.83086805555555554</v>
      </c>
      <c r="Q896" s="29">
        <v>242</v>
      </c>
      <c r="R896" s="29">
        <v>7</v>
      </c>
    </row>
    <row r="897" spans="1:18" x14ac:dyDescent="0.2">
      <c r="A897" s="29">
        <v>65</v>
      </c>
      <c r="B897" s="29">
        <v>45</v>
      </c>
      <c r="C897" s="29" t="s">
        <v>214</v>
      </c>
      <c r="D897" s="29" t="s">
        <v>33</v>
      </c>
      <c r="E897" s="30">
        <v>44824</v>
      </c>
      <c r="F897" s="29">
        <v>0.5</v>
      </c>
      <c r="G897" s="29">
        <v>1.25</v>
      </c>
      <c r="H897" s="29">
        <v>25197</v>
      </c>
      <c r="I897" s="29">
        <v>1504</v>
      </c>
      <c r="J897">
        <v>30.204000000000001</v>
      </c>
      <c r="K897" s="29">
        <f t="shared" si="52"/>
        <v>22.3248</v>
      </c>
      <c r="L897">
        <v>0.379</v>
      </c>
      <c r="M897" s="29">
        <f t="shared" si="53"/>
        <v>3.2732999999999999</v>
      </c>
      <c r="N897" s="29"/>
      <c r="O897" s="29" t="s">
        <v>200</v>
      </c>
      <c r="P897" s="31">
        <v>0.83462962962962972</v>
      </c>
      <c r="Q897" s="29">
        <v>242</v>
      </c>
      <c r="R897" s="29">
        <v>7</v>
      </c>
    </row>
    <row r="898" spans="1:18" x14ac:dyDescent="0.2">
      <c r="A898" s="29">
        <v>66</v>
      </c>
      <c r="B898" s="29">
        <v>45</v>
      </c>
      <c r="C898" s="29" t="s">
        <v>214</v>
      </c>
      <c r="D898" s="29" t="s">
        <v>33</v>
      </c>
      <c r="E898" s="30">
        <v>44824</v>
      </c>
      <c r="F898" s="29">
        <v>0.5</v>
      </c>
      <c r="G898" s="29">
        <v>1.25</v>
      </c>
      <c r="H898" s="29">
        <v>25262</v>
      </c>
      <c r="I898" s="29">
        <v>1501</v>
      </c>
      <c r="J898">
        <v>30.28</v>
      </c>
      <c r="K898" s="29">
        <f t="shared" si="52"/>
        <v>22.383300000000002</v>
      </c>
      <c r="L898">
        <v>0.36899999999999999</v>
      </c>
      <c r="M898" s="29">
        <f t="shared" si="53"/>
        <v>3.2669999999999999</v>
      </c>
      <c r="N898" s="29"/>
      <c r="O898" s="29" t="s">
        <v>200</v>
      </c>
      <c r="P898" s="31">
        <v>0.83863425925925927</v>
      </c>
      <c r="Q898" s="29">
        <v>242</v>
      </c>
      <c r="R898" s="29">
        <v>7</v>
      </c>
    </row>
    <row r="899" spans="1:18" x14ac:dyDescent="0.2">
      <c r="A899" s="29">
        <v>67</v>
      </c>
      <c r="B899" s="29">
        <v>46</v>
      </c>
      <c r="C899" s="29" t="s">
        <v>215</v>
      </c>
      <c r="D899" s="29" t="s">
        <v>33</v>
      </c>
      <c r="E899" s="30">
        <v>44824</v>
      </c>
      <c r="F899" s="29">
        <v>0.5</v>
      </c>
      <c r="G899" s="29">
        <v>1.25</v>
      </c>
      <c r="H899" s="29">
        <v>24350</v>
      </c>
      <c r="I899" s="29">
        <v>1402</v>
      </c>
      <c r="J899">
        <v>29.210999999999999</v>
      </c>
      <c r="K899" s="29">
        <f t="shared" si="52"/>
        <v>21.5625</v>
      </c>
      <c r="L899">
        <v>0</v>
      </c>
      <c r="M899" s="29">
        <f t="shared" si="53"/>
        <v>3.0590999999999999</v>
      </c>
      <c r="N899" s="29"/>
      <c r="O899" s="29" t="s">
        <v>200</v>
      </c>
      <c r="P899" s="31">
        <v>0.84767361111111106</v>
      </c>
      <c r="Q899" s="29">
        <v>242</v>
      </c>
      <c r="R899" s="29">
        <v>7</v>
      </c>
    </row>
    <row r="900" spans="1:18" x14ac:dyDescent="0.2">
      <c r="A900" s="29">
        <v>68</v>
      </c>
      <c r="B900" s="29">
        <v>46</v>
      </c>
      <c r="C900" s="29" t="s">
        <v>215</v>
      </c>
      <c r="D900" s="29" t="s">
        <v>33</v>
      </c>
      <c r="E900" s="30">
        <v>44824</v>
      </c>
      <c r="F900" s="29">
        <v>0.5</v>
      </c>
      <c r="G900" s="29">
        <v>1.25</v>
      </c>
      <c r="H900" s="29">
        <v>24311</v>
      </c>
      <c r="I900" s="29">
        <v>1451</v>
      </c>
      <c r="J900">
        <v>29.166</v>
      </c>
      <c r="K900" s="29">
        <f t="shared" si="52"/>
        <v>21.5274</v>
      </c>
      <c r="L900">
        <v>0.17399999999999999</v>
      </c>
      <c r="M900" s="29">
        <f t="shared" si="53"/>
        <v>3.1619999999999999</v>
      </c>
      <c r="N900" s="29"/>
      <c r="O900" s="29" t="s">
        <v>200</v>
      </c>
      <c r="P900" s="31">
        <v>0.85146990740740736</v>
      </c>
      <c r="Q900" s="29">
        <v>242</v>
      </c>
      <c r="R900" s="29">
        <v>7</v>
      </c>
    </row>
    <row r="901" spans="1:18" x14ac:dyDescent="0.2">
      <c r="A901" s="29">
        <v>69</v>
      </c>
      <c r="B901" s="29">
        <v>46</v>
      </c>
      <c r="C901" s="29" t="s">
        <v>215</v>
      </c>
      <c r="D901" s="29" t="s">
        <v>33</v>
      </c>
      <c r="E901" s="30">
        <v>44824</v>
      </c>
      <c r="F901" s="29">
        <v>0.5</v>
      </c>
      <c r="G901" s="29">
        <v>1.25</v>
      </c>
      <c r="H901" s="29">
        <v>24371</v>
      </c>
      <c r="I901" s="29">
        <v>1416</v>
      </c>
      <c r="J901">
        <v>29.236000000000001</v>
      </c>
      <c r="K901" s="29">
        <f t="shared" si="52"/>
        <v>21.581399999999999</v>
      </c>
      <c r="L901">
        <v>3.5999999999999997E-2</v>
      </c>
      <c r="M901" s="29">
        <f t="shared" si="53"/>
        <v>3.0884999999999998</v>
      </c>
      <c r="N901" s="29"/>
      <c r="O901" s="29" t="s">
        <v>200</v>
      </c>
      <c r="P901" s="31">
        <v>0.85561342592592593</v>
      </c>
      <c r="Q901" s="29">
        <v>242</v>
      </c>
      <c r="R901" s="29">
        <v>7</v>
      </c>
    </row>
    <row r="902" spans="1:18" x14ac:dyDescent="0.2">
      <c r="A902" s="29">
        <v>70</v>
      </c>
      <c r="B902" s="29">
        <v>47</v>
      </c>
      <c r="C902" s="29" t="s">
        <v>43</v>
      </c>
      <c r="D902" s="29" t="s">
        <v>33</v>
      </c>
      <c r="E902" s="30">
        <v>44824</v>
      </c>
      <c r="F902" s="29">
        <v>0.5</v>
      </c>
      <c r="G902" s="29">
        <v>1.25</v>
      </c>
      <c r="H902" s="29">
        <v>22770</v>
      </c>
      <c r="I902" s="29">
        <v>3319</v>
      </c>
      <c r="J902">
        <v>27.361000000000001</v>
      </c>
      <c r="K902" s="29">
        <v>27.361000000000001</v>
      </c>
      <c r="L902">
        <v>7.423</v>
      </c>
      <c r="M902" s="29">
        <v>7.423</v>
      </c>
      <c r="N902" s="29"/>
      <c r="O902" s="29" t="s">
        <v>200</v>
      </c>
      <c r="P902" s="31">
        <v>0.86464120370370379</v>
      </c>
      <c r="Q902" s="29">
        <v>242</v>
      </c>
      <c r="R902" s="29">
        <v>7</v>
      </c>
    </row>
    <row r="903" spans="1:18" x14ac:dyDescent="0.2">
      <c r="A903" s="29">
        <v>71</v>
      </c>
      <c r="B903" s="29">
        <v>47</v>
      </c>
      <c r="C903" s="29" t="s">
        <v>43</v>
      </c>
      <c r="D903" s="29" t="s">
        <v>33</v>
      </c>
      <c r="E903" s="30">
        <v>44824</v>
      </c>
      <c r="F903" s="29">
        <v>0.5</v>
      </c>
      <c r="G903" s="29">
        <v>1.25</v>
      </c>
      <c r="H903" s="29">
        <v>22888</v>
      </c>
      <c r="I903" s="29">
        <v>3327</v>
      </c>
      <c r="J903">
        <v>27.498999999999999</v>
      </c>
      <c r="K903" s="29">
        <v>27.498999999999999</v>
      </c>
      <c r="L903">
        <v>7.4550000000000001</v>
      </c>
      <c r="M903" s="29">
        <v>7.4550000000000001</v>
      </c>
      <c r="N903" s="29"/>
      <c r="O903" s="29" t="s">
        <v>200</v>
      </c>
      <c r="P903" s="31">
        <v>0.86839120370370371</v>
      </c>
      <c r="Q903" s="29">
        <v>242</v>
      </c>
      <c r="R903" s="29">
        <v>7</v>
      </c>
    </row>
    <row r="904" spans="1:18" x14ac:dyDescent="0.2">
      <c r="A904" s="29">
        <v>72</v>
      </c>
      <c r="B904" s="29">
        <v>47</v>
      </c>
      <c r="C904" s="29" t="s">
        <v>43</v>
      </c>
      <c r="D904" s="29" t="s">
        <v>33</v>
      </c>
      <c r="E904" s="30">
        <v>44824</v>
      </c>
      <c r="F904" s="29">
        <v>0.5</v>
      </c>
      <c r="G904" s="29">
        <v>1.25</v>
      </c>
      <c r="H904" s="29">
        <v>22871</v>
      </c>
      <c r="I904" s="29">
        <v>3304</v>
      </c>
      <c r="J904">
        <v>27.48</v>
      </c>
      <c r="K904" s="29">
        <v>27.48</v>
      </c>
      <c r="L904">
        <v>7.3659999999999997</v>
      </c>
      <c r="M904" s="29">
        <v>7.3659999999999997</v>
      </c>
      <c r="N904" s="29"/>
      <c r="O904" s="29" t="s">
        <v>200</v>
      </c>
      <c r="P904" s="31">
        <v>0.87253472222222228</v>
      </c>
      <c r="Q904" s="29">
        <v>242</v>
      </c>
      <c r="R904" s="29">
        <v>7</v>
      </c>
    </row>
    <row r="905" spans="1:18" x14ac:dyDescent="0.2">
      <c r="A905" s="29">
        <v>73</v>
      </c>
      <c r="B905" s="29">
        <v>48</v>
      </c>
      <c r="C905" s="29" t="s">
        <v>32</v>
      </c>
      <c r="D905" s="29" t="s">
        <v>33</v>
      </c>
      <c r="E905" s="30">
        <v>44824</v>
      </c>
      <c r="F905" s="29">
        <v>0.5</v>
      </c>
      <c r="G905" s="29">
        <v>1.25</v>
      </c>
      <c r="H905" s="29">
        <v>2159</v>
      </c>
      <c r="I905" s="29">
        <v>27</v>
      </c>
      <c r="J905">
        <v>3.2210000000000001</v>
      </c>
      <c r="K905" s="29">
        <v>3.2210000000000001</v>
      </c>
      <c r="L905">
        <v>0</v>
      </c>
      <c r="M905" s="29">
        <v>0</v>
      </c>
      <c r="N905" s="29" t="s">
        <v>46</v>
      </c>
      <c r="O905" s="29" t="s">
        <v>48</v>
      </c>
      <c r="P905" s="29" t="s">
        <v>200</v>
      </c>
      <c r="Q905" s="31">
        <v>0.8803009259259259</v>
      </c>
      <c r="R905" s="29">
        <v>242</v>
      </c>
    </row>
    <row r="906" spans="1:18" x14ac:dyDescent="0.2">
      <c r="A906" s="29">
        <v>74</v>
      </c>
      <c r="B906" s="29">
        <v>48</v>
      </c>
      <c r="C906" s="29" t="s">
        <v>32</v>
      </c>
      <c r="D906" s="29" t="s">
        <v>33</v>
      </c>
      <c r="E906" s="30">
        <v>44824</v>
      </c>
      <c r="F906" s="29">
        <v>0.5</v>
      </c>
      <c r="G906" s="29">
        <v>1.25</v>
      </c>
      <c r="H906" s="29">
        <v>2288</v>
      </c>
      <c r="I906" s="29">
        <v>115</v>
      </c>
      <c r="J906">
        <v>3.3719999999999999</v>
      </c>
      <c r="K906" s="29">
        <v>3.3719999999999999</v>
      </c>
      <c r="L906">
        <v>0</v>
      </c>
      <c r="M906" s="29">
        <v>0</v>
      </c>
      <c r="N906" s="29" t="s">
        <v>46</v>
      </c>
      <c r="O906" s="29" t="s">
        <v>48</v>
      </c>
      <c r="P906" s="29" t="s">
        <v>200</v>
      </c>
      <c r="Q906" s="31">
        <v>0.88317129629629632</v>
      </c>
      <c r="R906" s="29">
        <v>242</v>
      </c>
    </row>
    <row r="907" spans="1:18" x14ac:dyDescent="0.2">
      <c r="A907" s="29">
        <v>75</v>
      </c>
      <c r="B907" s="29">
        <v>48</v>
      </c>
      <c r="C907" s="29" t="s">
        <v>32</v>
      </c>
      <c r="D907" s="29" t="s">
        <v>33</v>
      </c>
      <c r="E907" s="30">
        <v>44824</v>
      </c>
      <c r="F907" s="29">
        <v>0.5</v>
      </c>
      <c r="G907" s="29">
        <v>1.25</v>
      </c>
      <c r="H907" s="29">
        <v>2446</v>
      </c>
      <c r="I907" s="29">
        <v>145</v>
      </c>
      <c r="J907">
        <v>3.5569999999999999</v>
      </c>
      <c r="K907" s="29">
        <v>3.5569999999999999</v>
      </c>
      <c r="L907">
        <v>0</v>
      </c>
      <c r="M907" s="29">
        <v>0</v>
      </c>
      <c r="N907" s="29" t="s">
        <v>46</v>
      </c>
      <c r="O907" s="29" t="s">
        <v>48</v>
      </c>
      <c r="P907" s="29" t="s">
        <v>200</v>
      </c>
      <c r="Q907" s="31">
        <v>0.88648148148148154</v>
      </c>
      <c r="R907" s="29">
        <v>242</v>
      </c>
    </row>
    <row r="908" spans="1:18" x14ac:dyDescent="0.2">
      <c r="A908" s="29">
        <v>76</v>
      </c>
      <c r="B908" s="29">
        <v>49</v>
      </c>
      <c r="C908" s="29" t="s">
        <v>32</v>
      </c>
      <c r="D908" s="29" t="s">
        <v>33</v>
      </c>
      <c r="E908" s="30">
        <v>44824</v>
      </c>
      <c r="F908" s="29">
        <v>0.5</v>
      </c>
      <c r="G908" s="29">
        <v>1.25</v>
      </c>
      <c r="H908" s="29">
        <v>2016</v>
      </c>
      <c r="I908" s="29">
        <v>35</v>
      </c>
      <c r="J908">
        <v>3.0529999999999999</v>
      </c>
      <c r="K908" s="29">
        <v>3.0529999999999999</v>
      </c>
      <c r="L908">
        <v>0</v>
      </c>
      <c r="M908" s="29">
        <v>0</v>
      </c>
      <c r="N908" s="29" t="s">
        <v>46</v>
      </c>
      <c r="O908" s="29" t="s">
        <v>48</v>
      </c>
      <c r="P908" s="29" t="s">
        <v>200</v>
      </c>
      <c r="Q908" s="31">
        <v>0.89409722222222221</v>
      </c>
      <c r="R908" s="29">
        <v>242</v>
      </c>
    </row>
    <row r="909" spans="1:18" x14ac:dyDescent="0.2">
      <c r="A909" s="29">
        <v>77</v>
      </c>
      <c r="B909" s="29">
        <v>49</v>
      </c>
      <c r="C909" s="29" t="s">
        <v>32</v>
      </c>
      <c r="D909" s="29" t="s">
        <v>33</v>
      </c>
      <c r="E909" s="30">
        <v>44824</v>
      </c>
      <c r="F909" s="29">
        <v>0.5</v>
      </c>
      <c r="G909" s="29">
        <v>1.25</v>
      </c>
      <c r="H909" s="29">
        <v>1756</v>
      </c>
      <c r="I909" s="29">
        <v>43</v>
      </c>
      <c r="J909">
        <v>2.7490000000000001</v>
      </c>
      <c r="K909" s="29">
        <v>2.7490000000000001</v>
      </c>
      <c r="L909">
        <v>0</v>
      </c>
      <c r="M909" s="29">
        <v>0</v>
      </c>
      <c r="N909" s="29" t="s">
        <v>46</v>
      </c>
      <c r="O909" s="29" t="s">
        <v>48</v>
      </c>
      <c r="P909" s="29" t="s">
        <v>200</v>
      </c>
      <c r="Q909" s="31">
        <v>0.89697916666666666</v>
      </c>
      <c r="R909" s="29">
        <v>242</v>
      </c>
    </row>
    <row r="910" spans="1:18" x14ac:dyDescent="0.2">
      <c r="A910" s="29">
        <v>78</v>
      </c>
      <c r="B910" s="29">
        <v>49</v>
      </c>
      <c r="C910" s="29" t="s">
        <v>32</v>
      </c>
      <c r="D910" s="29" t="s">
        <v>33</v>
      </c>
      <c r="E910" s="30">
        <v>44824</v>
      </c>
      <c r="F910" s="29">
        <v>0.5</v>
      </c>
      <c r="G910" s="29">
        <v>1.25</v>
      </c>
      <c r="H910" s="29">
        <v>1869</v>
      </c>
      <c r="I910" s="29">
        <v>53</v>
      </c>
      <c r="J910">
        <v>2.8809999999999998</v>
      </c>
      <c r="K910" s="29">
        <v>2.8809999999999998</v>
      </c>
      <c r="L910">
        <v>0</v>
      </c>
      <c r="M910" s="29">
        <v>0</v>
      </c>
      <c r="N910" s="29" t="s">
        <v>46</v>
      </c>
      <c r="O910" s="29" t="s">
        <v>48</v>
      </c>
      <c r="P910" s="29" t="s">
        <v>200</v>
      </c>
      <c r="Q910" s="31">
        <v>0.9002662037037038</v>
      </c>
      <c r="R910" s="29">
        <v>242</v>
      </c>
    </row>
    <row r="911" spans="1:18" x14ac:dyDescent="0.2">
      <c r="A911" s="29">
        <v>79</v>
      </c>
      <c r="B911" s="29">
        <v>50</v>
      </c>
      <c r="C911" s="29" t="s">
        <v>32</v>
      </c>
      <c r="D911" s="29" t="s">
        <v>33</v>
      </c>
      <c r="E911" s="30">
        <v>44824</v>
      </c>
      <c r="F911" s="29">
        <v>0.5</v>
      </c>
      <c r="G911" s="29">
        <v>1.25</v>
      </c>
      <c r="H911" s="29">
        <v>2270</v>
      </c>
      <c r="I911" s="29">
        <v>91</v>
      </c>
      <c r="J911">
        <v>3.351</v>
      </c>
      <c r="K911" s="29">
        <v>3.351</v>
      </c>
      <c r="L911">
        <v>0</v>
      </c>
      <c r="M911" s="29">
        <v>0</v>
      </c>
      <c r="N911" s="29" t="s">
        <v>46</v>
      </c>
      <c r="O911" s="29" t="s">
        <v>48</v>
      </c>
      <c r="P911" s="29" t="s">
        <v>200</v>
      </c>
      <c r="Q911" s="31">
        <v>0.90774305555555557</v>
      </c>
      <c r="R911" s="29">
        <v>242</v>
      </c>
    </row>
    <row r="912" spans="1:18" x14ac:dyDescent="0.2">
      <c r="A912" s="29">
        <v>80</v>
      </c>
      <c r="B912" s="29">
        <v>50</v>
      </c>
      <c r="C912" s="29" t="s">
        <v>32</v>
      </c>
      <c r="D912" s="29" t="s">
        <v>33</v>
      </c>
      <c r="E912" s="30">
        <v>44824</v>
      </c>
      <c r="F912" s="29">
        <v>0.5</v>
      </c>
      <c r="G912" s="29">
        <v>1.25</v>
      </c>
      <c r="H912" s="29">
        <v>2215</v>
      </c>
      <c r="I912" s="29">
        <v>60</v>
      </c>
      <c r="J912">
        <v>3.286</v>
      </c>
      <c r="K912" s="29">
        <v>3.286</v>
      </c>
      <c r="L912">
        <v>0</v>
      </c>
      <c r="M912" s="29">
        <v>0</v>
      </c>
      <c r="N912" s="29" t="s">
        <v>46</v>
      </c>
      <c r="O912" s="29" t="s">
        <v>48</v>
      </c>
      <c r="P912" s="29" t="s">
        <v>200</v>
      </c>
      <c r="Q912" s="31">
        <v>0.91060185185185183</v>
      </c>
      <c r="R912" s="29">
        <v>242</v>
      </c>
    </row>
    <row r="913" spans="1:33" x14ac:dyDescent="0.2">
      <c r="A913" s="29">
        <v>81</v>
      </c>
      <c r="B913" s="29">
        <v>50</v>
      </c>
      <c r="C913" s="29" t="s">
        <v>32</v>
      </c>
      <c r="D913" s="29" t="s">
        <v>33</v>
      </c>
      <c r="E913" s="30">
        <v>44824</v>
      </c>
      <c r="F913" s="29">
        <v>0.5</v>
      </c>
      <c r="G913" s="29">
        <v>1.25</v>
      </c>
      <c r="H913" s="29">
        <v>2075</v>
      </c>
      <c r="I913" s="29">
        <v>49</v>
      </c>
      <c r="J913">
        <v>3.1230000000000002</v>
      </c>
      <c r="K913" s="29">
        <v>3.1230000000000002</v>
      </c>
      <c r="L913">
        <v>0</v>
      </c>
      <c r="M913" s="29">
        <v>0</v>
      </c>
      <c r="N913" s="29" t="s">
        <v>46</v>
      </c>
      <c r="O913" s="29" t="s">
        <v>48</v>
      </c>
      <c r="P913" s="29" t="s">
        <v>200</v>
      </c>
      <c r="Q913" s="31">
        <v>0.91392361111111109</v>
      </c>
      <c r="R913" s="29">
        <v>242</v>
      </c>
    </row>
    <row r="914" spans="1:33" x14ac:dyDescent="0.2">
      <c r="A914" s="32">
        <v>1</v>
      </c>
      <c r="B914" s="32">
        <v>1</v>
      </c>
      <c r="C914" s="32" t="s">
        <v>32</v>
      </c>
      <c r="D914" s="32" t="s">
        <v>33</v>
      </c>
      <c r="E914" s="33">
        <v>44832</v>
      </c>
      <c r="F914" s="32">
        <v>0.5</v>
      </c>
      <c r="G914" s="32">
        <v>1.25</v>
      </c>
      <c r="H914" s="32">
        <v>762</v>
      </c>
      <c r="I914" s="32">
        <v>31</v>
      </c>
      <c r="J914">
        <v>1.075</v>
      </c>
      <c r="K914" s="32">
        <v>1.075</v>
      </c>
      <c r="L914">
        <v>0</v>
      </c>
      <c r="M914" s="32">
        <v>0</v>
      </c>
      <c r="N914" s="32" t="s">
        <v>46</v>
      </c>
      <c r="O914" s="32" t="s">
        <v>48</v>
      </c>
      <c r="P914" s="32" t="s">
        <v>242</v>
      </c>
      <c r="Q914" s="34">
        <v>0.54327546296296292</v>
      </c>
      <c r="R914" s="32">
        <v>164</v>
      </c>
      <c r="U914" s="45" t="s">
        <v>62</v>
      </c>
      <c r="V914" s="45" t="s">
        <v>61</v>
      </c>
      <c r="W914" s="45" t="s">
        <v>24</v>
      </c>
      <c r="AE914" s="45" t="s">
        <v>62</v>
      </c>
      <c r="AF914" s="45" t="s">
        <v>308</v>
      </c>
      <c r="AG914" s="45" t="s">
        <v>64</v>
      </c>
    </row>
    <row r="915" spans="1:33" x14ac:dyDescent="0.2">
      <c r="A915" s="32">
        <v>2</v>
      </c>
      <c r="B915" s="32">
        <v>1</v>
      </c>
      <c r="C915" s="32" t="s">
        <v>32</v>
      </c>
      <c r="D915" s="32" t="s">
        <v>33</v>
      </c>
      <c r="E915" s="33">
        <v>44832</v>
      </c>
      <c r="F915" s="32">
        <v>0.5</v>
      </c>
      <c r="G915" s="32">
        <v>1.25</v>
      </c>
      <c r="H915" s="32">
        <v>768</v>
      </c>
      <c r="I915" s="32">
        <v>41</v>
      </c>
      <c r="J915">
        <v>1.083</v>
      </c>
      <c r="K915" s="32">
        <v>1.083</v>
      </c>
      <c r="L915">
        <v>0</v>
      </c>
      <c r="M915" s="32">
        <v>0</v>
      </c>
      <c r="N915" s="32" t="s">
        <v>46</v>
      </c>
      <c r="O915" s="32" t="s">
        <v>48</v>
      </c>
      <c r="P915" s="32" t="s">
        <v>242</v>
      </c>
      <c r="Q915" s="34">
        <v>0.54614583333333333</v>
      </c>
      <c r="R915" s="32">
        <v>164</v>
      </c>
      <c r="U915" s="32" t="s">
        <v>38</v>
      </c>
      <c r="V915" s="32">
        <v>5336</v>
      </c>
      <c r="W915" s="32">
        <v>5</v>
      </c>
      <c r="AE915" s="32" t="s">
        <v>38</v>
      </c>
      <c r="AF915" s="32">
        <v>1119</v>
      </c>
      <c r="AG915" s="32">
        <v>2.9119999999999999</v>
      </c>
    </row>
    <row r="916" spans="1:33" x14ac:dyDescent="0.2">
      <c r="A916" s="32">
        <v>3</v>
      </c>
      <c r="B916" s="32">
        <v>1</v>
      </c>
      <c r="C916" s="32" t="s">
        <v>32</v>
      </c>
      <c r="D916" s="32" t="s">
        <v>33</v>
      </c>
      <c r="E916" s="33">
        <v>44832</v>
      </c>
      <c r="F916" s="32">
        <v>0.5</v>
      </c>
      <c r="G916" s="32">
        <v>1.25</v>
      </c>
      <c r="H916" s="32">
        <v>719</v>
      </c>
      <c r="I916" s="32">
        <v>64</v>
      </c>
      <c r="J916">
        <v>1.0169999999999999</v>
      </c>
      <c r="K916" s="32">
        <v>1.0169999999999999</v>
      </c>
      <c r="L916">
        <v>0</v>
      </c>
      <c r="M916" s="32">
        <v>0</v>
      </c>
      <c r="N916" s="32" t="s">
        <v>46</v>
      </c>
      <c r="O916" s="32" t="s">
        <v>48</v>
      </c>
      <c r="P916" s="32" t="s">
        <v>242</v>
      </c>
      <c r="Q916" s="34">
        <v>0.54945601851851855</v>
      </c>
      <c r="R916" s="32">
        <v>164</v>
      </c>
      <c r="U916" s="32" t="s">
        <v>38</v>
      </c>
      <c r="V916" s="32">
        <v>5281</v>
      </c>
      <c r="W916" s="32">
        <v>5</v>
      </c>
      <c r="AE916" s="32" t="s">
        <v>38</v>
      </c>
      <c r="AF916" s="32">
        <v>1080</v>
      </c>
      <c r="AG916" s="32">
        <v>2.9119999999999999</v>
      </c>
    </row>
    <row r="917" spans="1:33" x14ac:dyDescent="0.2">
      <c r="A917" s="32">
        <v>4</v>
      </c>
      <c r="B917" s="32">
        <v>2</v>
      </c>
      <c r="C917" s="32" t="s">
        <v>32</v>
      </c>
      <c r="D917" s="32" t="s">
        <v>33</v>
      </c>
      <c r="E917" s="33">
        <v>44832</v>
      </c>
      <c r="F917" s="32">
        <v>0.5</v>
      </c>
      <c r="G917" s="32">
        <v>1.25</v>
      </c>
      <c r="H917" s="32">
        <v>458</v>
      </c>
      <c r="I917" s="32">
        <v>61</v>
      </c>
      <c r="J917">
        <v>0.66500000000000004</v>
      </c>
      <c r="K917" s="32">
        <v>0.66500000000000004</v>
      </c>
      <c r="L917">
        <v>0</v>
      </c>
      <c r="M917" s="32">
        <v>0</v>
      </c>
      <c r="N917" s="32" t="s">
        <v>46</v>
      </c>
      <c r="O917" s="32" t="s">
        <v>48</v>
      </c>
      <c r="P917" s="32" t="s">
        <v>242</v>
      </c>
      <c r="Q917" s="34">
        <v>0.55703703703703711</v>
      </c>
      <c r="R917" s="32">
        <v>164</v>
      </c>
      <c r="U917" s="32" t="s">
        <v>38</v>
      </c>
      <c r="V917" s="32">
        <v>5257</v>
      </c>
      <c r="W917" s="32">
        <v>5</v>
      </c>
      <c r="AE917" s="32" t="s">
        <v>38</v>
      </c>
      <c r="AF917" s="32">
        <v>1038</v>
      </c>
      <c r="AG917" s="32">
        <v>2.9119999999999999</v>
      </c>
    </row>
    <row r="918" spans="1:33" x14ac:dyDescent="0.2">
      <c r="A918" s="32">
        <v>5</v>
      </c>
      <c r="B918" s="32">
        <v>2</v>
      </c>
      <c r="C918" s="32" t="s">
        <v>32</v>
      </c>
      <c r="D918" s="32" t="s">
        <v>33</v>
      </c>
      <c r="E918" s="33">
        <v>44832</v>
      </c>
      <c r="F918" s="32">
        <v>0.5</v>
      </c>
      <c r="G918" s="32">
        <v>1.25</v>
      </c>
      <c r="H918" s="32">
        <v>413</v>
      </c>
      <c r="I918" s="32">
        <v>33</v>
      </c>
      <c r="J918">
        <v>0.60399999999999998</v>
      </c>
      <c r="K918" s="32">
        <v>0.60399999999999998</v>
      </c>
      <c r="L918">
        <v>0</v>
      </c>
      <c r="M918" s="32">
        <v>0</v>
      </c>
      <c r="N918" s="32" t="s">
        <v>46</v>
      </c>
      <c r="O918" s="32" t="s">
        <v>48</v>
      </c>
      <c r="P918" s="32" t="s">
        <v>242</v>
      </c>
      <c r="Q918" s="34">
        <v>0.55993055555555549</v>
      </c>
      <c r="R918" s="32">
        <v>164</v>
      </c>
      <c r="U918" s="32" t="s">
        <v>39</v>
      </c>
      <c r="V918" s="32">
        <v>9870</v>
      </c>
      <c r="W918" s="32">
        <v>10</v>
      </c>
      <c r="AE918" s="32" t="s">
        <v>39</v>
      </c>
      <c r="AF918" s="32">
        <v>2370</v>
      </c>
      <c r="AG918" s="32">
        <v>5.8319999999999999</v>
      </c>
    </row>
    <row r="919" spans="1:33" x14ac:dyDescent="0.2">
      <c r="A919" s="32">
        <v>6</v>
      </c>
      <c r="B919" s="32">
        <v>2</v>
      </c>
      <c r="C919" s="32" t="s">
        <v>32</v>
      </c>
      <c r="D919" s="32" t="s">
        <v>33</v>
      </c>
      <c r="E919" s="33">
        <v>44832</v>
      </c>
      <c r="F919" s="32">
        <v>0.5</v>
      </c>
      <c r="G919" s="32">
        <v>1.25</v>
      </c>
      <c r="H919" s="32">
        <v>445</v>
      </c>
      <c r="I919" s="32">
        <v>72</v>
      </c>
      <c r="J919">
        <v>0.64700000000000002</v>
      </c>
      <c r="K919" s="32">
        <v>0.64700000000000002</v>
      </c>
      <c r="L919">
        <v>0</v>
      </c>
      <c r="M919" s="32">
        <v>0</v>
      </c>
      <c r="N919" s="32" t="s">
        <v>46</v>
      </c>
      <c r="O919" s="32" t="s">
        <v>48</v>
      </c>
      <c r="P919" s="32" t="s">
        <v>242</v>
      </c>
      <c r="Q919" s="34">
        <v>0.56320601851851848</v>
      </c>
      <c r="R919" s="32">
        <v>164</v>
      </c>
      <c r="U919" s="32" t="s">
        <v>39</v>
      </c>
      <c r="V919" s="32">
        <v>9961</v>
      </c>
      <c r="W919" s="32">
        <v>10</v>
      </c>
      <c r="AE919" s="32" t="s">
        <v>39</v>
      </c>
      <c r="AF919" s="32">
        <v>2420</v>
      </c>
      <c r="AG919" s="32">
        <v>5.8319999999999999</v>
      </c>
    </row>
    <row r="920" spans="1:33" x14ac:dyDescent="0.2">
      <c r="A920" s="32">
        <v>7</v>
      </c>
      <c r="B920" s="32">
        <v>3</v>
      </c>
      <c r="C920" s="32" t="s">
        <v>32</v>
      </c>
      <c r="D920" s="32" t="s">
        <v>33</v>
      </c>
      <c r="E920" s="33">
        <v>44832</v>
      </c>
      <c r="F920" s="32">
        <v>0.5</v>
      </c>
      <c r="G920" s="32">
        <v>1.25</v>
      </c>
      <c r="H920" s="32">
        <v>358</v>
      </c>
      <c r="I920" s="32">
        <v>24</v>
      </c>
      <c r="J920">
        <v>0.53</v>
      </c>
      <c r="K920" s="32">
        <v>0.53</v>
      </c>
      <c r="L920">
        <v>0</v>
      </c>
      <c r="M920" s="32">
        <v>0</v>
      </c>
      <c r="N920" s="32" t="s">
        <v>46</v>
      </c>
      <c r="O920" s="32" t="s">
        <v>48</v>
      </c>
      <c r="P920" s="32" t="s">
        <v>242</v>
      </c>
      <c r="Q920" s="34">
        <v>0.5708333333333333</v>
      </c>
      <c r="R920" s="32">
        <v>164</v>
      </c>
      <c r="U920" s="32" t="s">
        <v>39</v>
      </c>
      <c r="V920" s="32">
        <v>10159</v>
      </c>
      <c r="W920" s="32">
        <v>10</v>
      </c>
      <c r="AE920" s="32" t="s">
        <v>39</v>
      </c>
      <c r="AF920" s="32">
        <v>2423</v>
      </c>
      <c r="AG920" s="32">
        <v>5.8319999999999999</v>
      </c>
    </row>
    <row r="921" spans="1:33" x14ac:dyDescent="0.2">
      <c r="A921" s="32">
        <v>8</v>
      </c>
      <c r="B921" s="32">
        <v>3</v>
      </c>
      <c r="C921" s="32" t="s">
        <v>32</v>
      </c>
      <c r="D921" s="32" t="s">
        <v>33</v>
      </c>
      <c r="E921" s="33">
        <v>44832</v>
      </c>
      <c r="F921" s="32">
        <v>0.5</v>
      </c>
      <c r="G921" s="32">
        <v>1.25</v>
      </c>
      <c r="H921" s="32">
        <v>385</v>
      </c>
      <c r="I921" s="32">
        <v>27</v>
      </c>
      <c r="J921">
        <v>0.56599999999999995</v>
      </c>
      <c r="K921" s="32">
        <v>0.56599999999999995</v>
      </c>
      <c r="L921">
        <v>0</v>
      </c>
      <c r="M921" s="32">
        <v>0</v>
      </c>
      <c r="N921" s="32" t="s">
        <v>46</v>
      </c>
      <c r="O921" s="32" t="s">
        <v>48</v>
      </c>
      <c r="P921" s="32" t="s">
        <v>242</v>
      </c>
      <c r="Q921" s="34">
        <v>0.57371527777777775</v>
      </c>
      <c r="R921" s="32">
        <v>164</v>
      </c>
      <c r="U921" s="32" t="s">
        <v>40</v>
      </c>
      <c r="V921" s="32">
        <v>19381</v>
      </c>
      <c r="W921" s="32">
        <v>20</v>
      </c>
      <c r="AE921" s="32" t="s">
        <v>40</v>
      </c>
      <c r="AF921" s="32">
        <v>4859</v>
      </c>
      <c r="AG921" s="32">
        <v>11.664</v>
      </c>
    </row>
    <row r="922" spans="1:33" x14ac:dyDescent="0.2">
      <c r="A922" s="32">
        <v>9</v>
      </c>
      <c r="B922" s="32">
        <v>3</v>
      </c>
      <c r="C922" s="32" t="s">
        <v>32</v>
      </c>
      <c r="D922" s="32" t="s">
        <v>33</v>
      </c>
      <c r="E922" s="33">
        <v>44832</v>
      </c>
      <c r="F922" s="32">
        <v>0.5</v>
      </c>
      <c r="G922" s="32">
        <v>1.25</v>
      </c>
      <c r="H922" s="32">
        <v>400</v>
      </c>
      <c r="I922" s="32">
        <v>26</v>
      </c>
      <c r="J922">
        <v>0.58599999999999997</v>
      </c>
      <c r="K922" s="32">
        <v>0.58599999999999997</v>
      </c>
      <c r="L922">
        <v>0</v>
      </c>
      <c r="M922" s="32">
        <v>0</v>
      </c>
      <c r="N922" s="32" t="s">
        <v>46</v>
      </c>
      <c r="O922" s="32" t="s">
        <v>48</v>
      </c>
      <c r="P922" s="32" t="s">
        <v>242</v>
      </c>
      <c r="Q922" s="34">
        <v>0.57704861111111116</v>
      </c>
      <c r="R922" s="32">
        <v>164</v>
      </c>
      <c r="U922" s="32" t="s">
        <v>40</v>
      </c>
      <c r="V922" s="32">
        <v>19582</v>
      </c>
      <c r="W922" s="32">
        <v>20</v>
      </c>
      <c r="AE922" s="32" t="s">
        <v>40</v>
      </c>
      <c r="AF922" s="32">
        <v>4945</v>
      </c>
      <c r="AG922" s="32">
        <v>11.664</v>
      </c>
    </row>
    <row r="923" spans="1:33" x14ac:dyDescent="0.2">
      <c r="A923" s="32">
        <v>10</v>
      </c>
      <c r="B923" s="32">
        <v>4</v>
      </c>
      <c r="C923" s="32" t="s">
        <v>37</v>
      </c>
      <c r="D923" s="32" t="s">
        <v>33</v>
      </c>
      <c r="E923" s="33">
        <v>44832</v>
      </c>
      <c r="F923" s="32">
        <v>0.5</v>
      </c>
      <c r="G923" s="32">
        <v>1.25</v>
      </c>
      <c r="H923" s="32">
        <v>826</v>
      </c>
      <c r="I923" s="32">
        <v>35</v>
      </c>
      <c r="J923">
        <v>1.3819999999999999</v>
      </c>
      <c r="K923" s="32">
        <v>1.3819999999999999</v>
      </c>
      <c r="L923">
        <v>0</v>
      </c>
      <c r="M923" s="32">
        <v>0</v>
      </c>
      <c r="N923" s="32" t="s">
        <v>46</v>
      </c>
      <c r="O923" s="32" t="s">
        <v>48</v>
      </c>
      <c r="P923" s="32" t="s">
        <v>242</v>
      </c>
      <c r="Q923" s="34">
        <v>0.58503472222222219</v>
      </c>
      <c r="R923" s="32">
        <v>164</v>
      </c>
      <c r="U923" s="32" t="s">
        <v>40</v>
      </c>
      <c r="V923" s="32">
        <v>19649</v>
      </c>
      <c r="W923" s="32">
        <v>20</v>
      </c>
      <c r="AE923" s="32" t="s">
        <v>40</v>
      </c>
      <c r="AF923" s="32">
        <v>4921</v>
      </c>
      <c r="AG923" s="32">
        <v>11.664</v>
      </c>
    </row>
    <row r="924" spans="1:33" x14ac:dyDescent="0.2">
      <c r="A924" s="32">
        <v>11</v>
      </c>
      <c r="B924" s="32">
        <v>4</v>
      </c>
      <c r="C924" s="32" t="s">
        <v>37</v>
      </c>
      <c r="D924" s="32" t="s">
        <v>33</v>
      </c>
      <c r="E924" s="33">
        <v>44832</v>
      </c>
      <c r="F924" s="32">
        <v>0.5</v>
      </c>
      <c r="G924" s="32">
        <v>1.25</v>
      </c>
      <c r="H924" s="32">
        <v>785</v>
      </c>
      <c r="I924" s="32">
        <v>52</v>
      </c>
      <c r="J924">
        <v>1.327</v>
      </c>
      <c r="K924" s="32">
        <v>1.327</v>
      </c>
      <c r="L924">
        <v>0</v>
      </c>
      <c r="M924" s="32">
        <v>0</v>
      </c>
      <c r="N924" s="32" t="s">
        <v>46</v>
      </c>
      <c r="O924" s="32" t="s">
        <v>48</v>
      </c>
      <c r="P924" s="32" t="s">
        <v>242</v>
      </c>
      <c r="Q924" s="34">
        <v>0.58863425925925927</v>
      </c>
      <c r="R924" s="32">
        <v>164</v>
      </c>
      <c r="U924" s="32" t="s">
        <v>41</v>
      </c>
      <c r="V924" s="32">
        <v>37193</v>
      </c>
      <c r="W924" s="32">
        <v>40</v>
      </c>
      <c r="AE924" s="32" t="s">
        <v>41</v>
      </c>
      <c r="AF924" s="32">
        <v>9472</v>
      </c>
      <c r="AG924" s="32">
        <v>23.327999999999999</v>
      </c>
    </row>
    <row r="925" spans="1:33" x14ac:dyDescent="0.2">
      <c r="A925" s="32">
        <v>12</v>
      </c>
      <c r="B925" s="32">
        <v>4</v>
      </c>
      <c r="C925" s="32" t="s">
        <v>37</v>
      </c>
      <c r="D925" s="32" t="s">
        <v>33</v>
      </c>
      <c r="E925" s="33">
        <v>44832</v>
      </c>
      <c r="F925" s="32">
        <v>0.5</v>
      </c>
      <c r="G925" s="32">
        <v>1.25</v>
      </c>
      <c r="H925" s="32">
        <v>841</v>
      </c>
      <c r="I925" s="32">
        <v>63</v>
      </c>
      <c r="J925">
        <v>1.4019999999999999</v>
      </c>
      <c r="K925" s="32">
        <v>1.4019999999999999</v>
      </c>
      <c r="L925">
        <v>0</v>
      </c>
      <c r="M925" s="32">
        <v>0</v>
      </c>
      <c r="N925" s="32" t="s">
        <v>46</v>
      </c>
      <c r="O925" s="32" t="s">
        <v>48</v>
      </c>
      <c r="P925" s="32" t="s">
        <v>242</v>
      </c>
      <c r="Q925" s="34">
        <v>0.59263888888888883</v>
      </c>
      <c r="R925" s="32">
        <v>164</v>
      </c>
      <c r="U925" s="32" t="s">
        <v>41</v>
      </c>
      <c r="V925" s="32">
        <v>36918</v>
      </c>
      <c r="W925" s="32">
        <v>40</v>
      </c>
      <c r="AE925" s="32" t="s">
        <v>41</v>
      </c>
      <c r="AF925" s="32">
        <v>9411</v>
      </c>
      <c r="AG925" s="32">
        <v>23.327999999999999</v>
      </c>
    </row>
    <row r="926" spans="1:33" x14ac:dyDescent="0.2">
      <c r="A926" s="32">
        <v>13</v>
      </c>
      <c r="B926" s="32">
        <v>5</v>
      </c>
      <c r="C926" s="32" t="s">
        <v>38</v>
      </c>
      <c r="D926" s="32" t="s">
        <v>33</v>
      </c>
      <c r="E926" s="33">
        <v>44832</v>
      </c>
      <c r="F926" s="32">
        <v>0.5</v>
      </c>
      <c r="G926" s="32">
        <v>1.25</v>
      </c>
      <c r="H926" s="32">
        <v>5336</v>
      </c>
      <c r="I926" s="32">
        <v>1119</v>
      </c>
      <c r="J926">
        <v>5</v>
      </c>
      <c r="K926" s="32">
        <v>5</v>
      </c>
      <c r="L926">
        <v>2.9119999999999999</v>
      </c>
      <c r="M926" s="32">
        <v>2.9119999999999999</v>
      </c>
      <c r="N926" s="32"/>
      <c r="O926" s="32" t="s">
        <v>242</v>
      </c>
      <c r="P926" s="34">
        <v>0.60056712962962966</v>
      </c>
      <c r="Q926" s="32">
        <v>818</v>
      </c>
      <c r="R926" s="32">
        <v>50</v>
      </c>
      <c r="U926" s="32" t="s">
        <v>41</v>
      </c>
      <c r="V926" s="32">
        <v>37130</v>
      </c>
      <c r="W926" s="32">
        <v>40</v>
      </c>
      <c r="AE926" s="32" t="s">
        <v>41</v>
      </c>
      <c r="AF926" s="32">
        <v>9351</v>
      </c>
      <c r="AG926" s="32">
        <v>23.327999999999999</v>
      </c>
    </row>
    <row r="927" spans="1:33" x14ac:dyDescent="0.2">
      <c r="A927" s="32">
        <v>14</v>
      </c>
      <c r="B927" s="32">
        <v>5</v>
      </c>
      <c r="C927" s="32" t="s">
        <v>38</v>
      </c>
      <c r="D927" s="32" t="s">
        <v>33</v>
      </c>
      <c r="E927" s="33">
        <v>44832</v>
      </c>
      <c r="F927" s="32">
        <v>0.5</v>
      </c>
      <c r="G927" s="32">
        <v>1.25</v>
      </c>
      <c r="H927" s="32">
        <v>5281</v>
      </c>
      <c r="I927" s="32">
        <v>1080</v>
      </c>
      <c r="J927">
        <v>5</v>
      </c>
      <c r="K927" s="32">
        <v>5</v>
      </c>
      <c r="L927">
        <v>2.9119999999999999</v>
      </c>
      <c r="M927" s="32">
        <v>2.9119999999999999</v>
      </c>
      <c r="N927" s="32"/>
      <c r="O927" s="32" t="s">
        <v>242</v>
      </c>
      <c r="P927" s="34">
        <v>0.60346064814814815</v>
      </c>
      <c r="Q927" s="32">
        <v>818</v>
      </c>
      <c r="R927" s="32">
        <v>50</v>
      </c>
      <c r="U927" s="32" t="s">
        <v>42</v>
      </c>
      <c r="V927" s="32">
        <v>182136</v>
      </c>
      <c r="W927" s="32">
        <v>200</v>
      </c>
      <c r="AE927" s="32" t="s">
        <v>42</v>
      </c>
      <c r="AF927" s="32">
        <v>34853</v>
      </c>
      <c r="AG927" s="32">
        <v>116.624</v>
      </c>
    </row>
    <row r="928" spans="1:33" x14ac:dyDescent="0.2">
      <c r="A928" s="32">
        <v>15</v>
      </c>
      <c r="B928" s="32">
        <v>5</v>
      </c>
      <c r="C928" s="32" t="s">
        <v>38</v>
      </c>
      <c r="D928" s="32" t="s">
        <v>33</v>
      </c>
      <c r="E928" s="33">
        <v>44832</v>
      </c>
      <c r="F928" s="32">
        <v>0.5</v>
      </c>
      <c r="G928" s="32">
        <v>1.25</v>
      </c>
      <c r="H928" s="32">
        <v>5257</v>
      </c>
      <c r="I928" s="32">
        <v>1038</v>
      </c>
      <c r="J928">
        <v>5</v>
      </c>
      <c r="K928" s="32">
        <v>5</v>
      </c>
      <c r="L928">
        <v>2.9119999999999999</v>
      </c>
      <c r="M928" s="32">
        <v>2.9119999999999999</v>
      </c>
      <c r="N928" s="32"/>
      <c r="O928" s="32" t="s">
        <v>242</v>
      </c>
      <c r="P928" s="34">
        <v>0.60672453703703699</v>
      </c>
      <c r="Q928" s="32">
        <v>818</v>
      </c>
      <c r="R928" s="32">
        <v>50</v>
      </c>
      <c r="U928" s="32" t="s">
        <v>42</v>
      </c>
      <c r="V928" s="32">
        <v>186846</v>
      </c>
      <c r="W928" s="32">
        <v>200</v>
      </c>
      <c r="AE928" s="32" t="s">
        <v>42</v>
      </c>
      <c r="AF928" s="32">
        <v>33712</v>
      </c>
      <c r="AG928" s="32">
        <v>116.624</v>
      </c>
    </row>
    <row r="929" spans="1:33" x14ac:dyDescent="0.2">
      <c r="A929" s="32">
        <v>16</v>
      </c>
      <c r="B929" s="32">
        <v>6</v>
      </c>
      <c r="C929" s="32" t="s">
        <v>39</v>
      </c>
      <c r="D929" s="32" t="s">
        <v>33</v>
      </c>
      <c r="E929" s="33">
        <v>44832</v>
      </c>
      <c r="F929" s="32">
        <v>0.5</v>
      </c>
      <c r="G929" s="32">
        <v>1.25</v>
      </c>
      <c r="H929" s="32">
        <v>9870</v>
      </c>
      <c r="I929" s="32">
        <v>2370</v>
      </c>
      <c r="J929">
        <v>10</v>
      </c>
      <c r="K929" s="32">
        <v>10</v>
      </c>
      <c r="L929">
        <v>5.8319999999999999</v>
      </c>
      <c r="M929" s="32">
        <v>5.8319999999999999</v>
      </c>
      <c r="N929" s="32"/>
      <c r="O929" s="32" t="s">
        <v>242</v>
      </c>
      <c r="P929" s="34">
        <v>0.61509259259259264</v>
      </c>
      <c r="Q929" s="32">
        <v>818</v>
      </c>
      <c r="R929" s="32">
        <v>50</v>
      </c>
      <c r="U929" s="32" t="s">
        <v>42</v>
      </c>
      <c r="V929" s="32">
        <v>188580</v>
      </c>
      <c r="W929" s="32">
        <v>200</v>
      </c>
      <c r="AE929" s="32" t="s">
        <v>42</v>
      </c>
      <c r="AF929" s="32">
        <v>33729</v>
      </c>
      <c r="AG929" s="32">
        <v>116.624</v>
      </c>
    </row>
    <row r="930" spans="1:33" x14ac:dyDescent="0.2">
      <c r="A930" s="32">
        <v>17</v>
      </c>
      <c r="B930" s="32">
        <v>6</v>
      </c>
      <c r="C930" s="32" t="s">
        <v>39</v>
      </c>
      <c r="D930" s="32" t="s">
        <v>33</v>
      </c>
      <c r="E930" s="33">
        <v>44832</v>
      </c>
      <c r="F930" s="32">
        <v>0.5</v>
      </c>
      <c r="G930" s="32">
        <v>1.25</v>
      </c>
      <c r="H930" s="32">
        <v>9961</v>
      </c>
      <c r="I930" s="32">
        <v>2420</v>
      </c>
      <c r="J930">
        <v>10</v>
      </c>
      <c r="K930" s="32">
        <v>10</v>
      </c>
      <c r="L930">
        <v>5.8319999999999999</v>
      </c>
      <c r="M930" s="32">
        <v>5.8319999999999999</v>
      </c>
      <c r="N930" s="32"/>
      <c r="O930" s="32" t="s">
        <v>242</v>
      </c>
      <c r="P930" s="34">
        <v>0.61837962962962967</v>
      </c>
      <c r="Q930" s="32">
        <v>818</v>
      </c>
      <c r="R930" s="32">
        <v>50</v>
      </c>
    </row>
    <row r="931" spans="1:33" x14ac:dyDescent="0.2">
      <c r="A931" s="32">
        <v>18</v>
      </c>
      <c r="B931" s="32">
        <v>6</v>
      </c>
      <c r="C931" s="32" t="s">
        <v>39</v>
      </c>
      <c r="D931" s="32" t="s">
        <v>33</v>
      </c>
      <c r="E931" s="33">
        <v>44832</v>
      </c>
      <c r="F931" s="32">
        <v>0.5</v>
      </c>
      <c r="G931" s="32">
        <v>1.25</v>
      </c>
      <c r="H931" s="32">
        <v>10159</v>
      </c>
      <c r="I931" s="32">
        <v>2423</v>
      </c>
      <c r="J931">
        <v>10</v>
      </c>
      <c r="K931" s="32">
        <v>10</v>
      </c>
      <c r="L931">
        <v>5.8319999999999999</v>
      </c>
      <c r="M931" s="32">
        <v>5.8319999999999999</v>
      </c>
      <c r="N931" s="32"/>
      <c r="O931" s="32" t="s">
        <v>242</v>
      </c>
      <c r="P931" s="34">
        <v>0.62207175925925928</v>
      </c>
      <c r="Q931" s="32">
        <v>818</v>
      </c>
      <c r="R931" s="32">
        <v>50</v>
      </c>
    </row>
    <row r="932" spans="1:33" x14ac:dyDescent="0.2">
      <c r="A932" s="32">
        <v>19</v>
      </c>
      <c r="B932" s="32">
        <v>7</v>
      </c>
      <c r="C932" s="32" t="s">
        <v>40</v>
      </c>
      <c r="D932" s="32" t="s">
        <v>33</v>
      </c>
      <c r="E932" s="33">
        <v>44832</v>
      </c>
      <c r="F932" s="32">
        <v>0.5</v>
      </c>
      <c r="G932" s="32">
        <v>1.25</v>
      </c>
      <c r="H932" s="32">
        <v>19381</v>
      </c>
      <c r="I932" s="32">
        <v>4859</v>
      </c>
      <c r="J932">
        <v>20</v>
      </c>
      <c r="K932" s="32">
        <v>20</v>
      </c>
      <c r="L932">
        <v>11.664</v>
      </c>
      <c r="M932" s="32">
        <v>11.664</v>
      </c>
      <c r="N932" s="32"/>
      <c r="O932" s="32" t="s">
        <v>242</v>
      </c>
      <c r="P932" s="34">
        <v>0.63143518518518515</v>
      </c>
      <c r="Q932" s="32">
        <v>818</v>
      </c>
      <c r="R932" s="32">
        <v>50</v>
      </c>
    </row>
    <row r="933" spans="1:33" x14ac:dyDescent="0.2">
      <c r="A933" s="32">
        <v>20</v>
      </c>
      <c r="B933" s="32">
        <v>7</v>
      </c>
      <c r="C933" s="32" t="s">
        <v>40</v>
      </c>
      <c r="D933" s="32" t="s">
        <v>33</v>
      </c>
      <c r="E933" s="33">
        <v>44832</v>
      </c>
      <c r="F933" s="32">
        <v>0.5</v>
      </c>
      <c r="G933" s="32">
        <v>1.25</v>
      </c>
      <c r="H933" s="32">
        <v>19582</v>
      </c>
      <c r="I933" s="32">
        <v>4945</v>
      </c>
      <c r="J933">
        <v>20</v>
      </c>
      <c r="K933" s="32">
        <v>20</v>
      </c>
      <c r="L933">
        <v>11.664</v>
      </c>
      <c r="M933" s="32">
        <v>11.664</v>
      </c>
      <c r="N933" s="32"/>
      <c r="O933" s="32" t="s">
        <v>242</v>
      </c>
      <c r="P933" s="34">
        <v>0.63526620370370368</v>
      </c>
      <c r="Q933" s="32">
        <v>818</v>
      </c>
      <c r="R933" s="32">
        <v>50</v>
      </c>
    </row>
    <row r="934" spans="1:33" x14ac:dyDescent="0.2">
      <c r="A934" s="32">
        <v>21</v>
      </c>
      <c r="B934" s="32">
        <v>7</v>
      </c>
      <c r="C934" s="32" t="s">
        <v>40</v>
      </c>
      <c r="D934" s="32" t="s">
        <v>33</v>
      </c>
      <c r="E934" s="33">
        <v>44832</v>
      </c>
      <c r="F934" s="32">
        <v>0.5</v>
      </c>
      <c r="G934" s="32">
        <v>1.25</v>
      </c>
      <c r="H934" s="32">
        <v>19649</v>
      </c>
      <c r="I934" s="32">
        <v>4921</v>
      </c>
      <c r="J934">
        <v>20</v>
      </c>
      <c r="K934" s="32">
        <v>20</v>
      </c>
      <c r="L934">
        <v>11.664</v>
      </c>
      <c r="M934" s="32">
        <v>11.664</v>
      </c>
      <c r="N934" s="32"/>
      <c r="O934" s="32" t="s">
        <v>242</v>
      </c>
      <c r="P934" s="34">
        <v>0.63947916666666671</v>
      </c>
      <c r="Q934" s="32">
        <v>818</v>
      </c>
      <c r="R934" s="32">
        <v>50</v>
      </c>
    </row>
    <row r="935" spans="1:33" x14ac:dyDescent="0.2">
      <c r="A935" s="32">
        <v>22</v>
      </c>
      <c r="B935" s="32">
        <v>8</v>
      </c>
      <c r="C935" s="32" t="s">
        <v>41</v>
      </c>
      <c r="D935" s="32" t="s">
        <v>33</v>
      </c>
      <c r="E935" s="33">
        <v>44832</v>
      </c>
      <c r="F935" s="32">
        <v>0.5</v>
      </c>
      <c r="G935" s="32">
        <v>1.25</v>
      </c>
      <c r="H935" s="32">
        <v>37193</v>
      </c>
      <c r="I935" s="32">
        <v>9472</v>
      </c>
      <c r="J935">
        <v>40</v>
      </c>
      <c r="K935" s="32">
        <v>40</v>
      </c>
      <c r="L935">
        <v>23.327999999999999</v>
      </c>
      <c r="M935" s="32">
        <v>23.327999999999999</v>
      </c>
      <c r="N935" s="32"/>
      <c r="O935" s="32" t="s">
        <v>242</v>
      </c>
      <c r="P935" s="34">
        <v>0.64997685185185183</v>
      </c>
      <c r="Q935" s="32">
        <v>818</v>
      </c>
      <c r="R935" s="32">
        <v>50</v>
      </c>
    </row>
    <row r="936" spans="1:33" x14ac:dyDescent="0.2">
      <c r="A936" s="32">
        <v>23</v>
      </c>
      <c r="B936" s="32">
        <v>8</v>
      </c>
      <c r="C936" s="32" t="s">
        <v>41</v>
      </c>
      <c r="D936" s="32" t="s">
        <v>33</v>
      </c>
      <c r="E936" s="33">
        <v>44832</v>
      </c>
      <c r="F936" s="32">
        <v>0.5</v>
      </c>
      <c r="G936" s="32">
        <v>1.25</v>
      </c>
      <c r="H936" s="32">
        <v>36918</v>
      </c>
      <c r="I936" s="32">
        <v>9411</v>
      </c>
      <c r="J936">
        <v>40</v>
      </c>
      <c r="K936" s="32">
        <v>40</v>
      </c>
      <c r="L936">
        <v>23.327999999999999</v>
      </c>
      <c r="M936" s="32">
        <v>23.327999999999999</v>
      </c>
      <c r="N936" s="32"/>
      <c r="O936" s="32" t="s">
        <v>242</v>
      </c>
      <c r="P936" s="34">
        <v>0.65440972222222216</v>
      </c>
      <c r="Q936" s="32">
        <v>818</v>
      </c>
      <c r="R936" s="32">
        <v>50</v>
      </c>
    </row>
    <row r="937" spans="1:33" x14ac:dyDescent="0.2">
      <c r="A937" s="32">
        <v>24</v>
      </c>
      <c r="B937" s="32">
        <v>8</v>
      </c>
      <c r="C937" s="32" t="s">
        <v>41</v>
      </c>
      <c r="D937" s="32" t="s">
        <v>33</v>
      </c>
      <c r="E937" s="33">
        <v>44832</v>
      </c>
      <c r="F937" s="32">
        <v>0.5</v>
      </c>
      <c r="G937" s="32">
        <v>1.25</v>
      </c>
      <c r="H937" s="32">
        <v>37130</v>
      </c>
      <c r="I937" s="32">
        <v>9351</v>
      </c>
      <c r="J937">
        <v>40</v>
      </c>
      <c r="K937" s="32">
        <v>40</v>
      </c>
      <c r="L937">
        <v>23.327999999999999</v>
      </c>
      <c r="M937" s="32">
        <v>23.327999999999999</v>
      </c>
      <c r="N937" s="32"/>
      <c r="O937" s="32" t="s">
        <v>242</v>
      </c>
      <c r="P937" s="34">
        <v>0.65918981481481487</v>
      </c>
      <c r="Q937" s="32">
        <v>818</v>
      </c>
      <c r="R937" s="32">
        <v>50</v>
      </c>
    </row>
    <row r="938" spans="1:33" x14ac:dyDescent="0.2">
      <c r="A938" s="32">
        <v>25</v>
      </c>
      <c r="B938" s="32">
        <v>9</v>
      </c>
      <c r="C938" s="32" t="s">
        <v>42</v>
      </c>
      <c r="D938" s="32" t="s">
        <v>33</v>
      </c>
      <c r="E938" s="33">
        <v>44832</v>
      </c>
      <c r="F938" s="32">
        <v>0.5</v>
      </c>
      <c r="G938" s="32">
        <v>1.25</v>
      </c>
      <c r="H938" s="32">
        <v>182136</v>
      </c>
      <c r="I938" s="32">
        <v>34853</v>
      </c>
      <c r="J938">
        <v>200</v>
      </c>
      <c r="K938" s="32">
        <v>200</v>
      </c>
      <c r="L938">
        <v>116.624</v>
      </c>
      <c r="M938" s="32">
        <v>116.624</v>
      </c>
      <c r="N938" s="32"/>
      <c r="O938" s="32" t="s">
        <v>242</v>
      </c>
      <c r="P938" s="34">
        <v>0.67052083333333334</v>
      </c>
      <c r="Q938" s="32">
        <v>818</v>
      </c>
      <c r="R938" s="32">
        <v>50</v>
      </c>
    </row>
    <row r="939" spans="1:33" x14ac:dyDescent="0.2">
      <c r="A939" s="32">
        <v>26</v>
      </c>
      <c r="B939" s="32">
        <v>9</v>
      </c>
      <c r="C939" s="32" t="s">
        <v>42</v>
      </c>
      <c r="D939" s="32" t="s">
        <v>33</v>
      </c>
      <c r="E939" s="33">
        <v>44832</v>
      </c>
      <c r="F939" s="32">
        <v>0.5</v>
      </c>
      <c r="G939" s="32">
        <v>1.25</v>
      </c>
      <c r="H939" s="32">
        <v>186846</v>
      </c>
      <c r="I939" s="32">
        <v>33712</v>
      </c>
      <c r="J939">
        <v>200</v>
      </c>
      <c r="K939" s="32">
        <v>200</v>
      </c>
      <c r="L939">
        <v>116.624</v>
      </c>
      <c r="M939" s="32">
        <v>116.624</v>
      </c>
      <c r="N939" s="32"/>
      <c r="O939" s="32" t="s">
        <v>242</v>
      </c>
      <c r="P939" s="34">
        <v>0.67447916666666663</v>
      </c>
      <c r="Q939" s="32">
        <v>818</v>
      </c>
      <c r="R939" s="32">
        <v>50</v>
      </c>
    </row>
    <row r="940" spans="1:33" x14ac:dyDescent="0.2">
      <c r="A940" s="32">
        <v>27</v>
      </c>
      <c r="B940" s="32">
        <v>9</v>
      </c>
      <c r="C940" s="32" t="s">
        <v>42</v>
      </c>
      <c r="D940" s="32" t="s">
        <v>33</v>
      </c>
      <c r="E940" s="33">
        <v>44832</v>
      </c>
      <c r="F940" s="32">
        <v>0.5</v>
      </c>
      <c r="G940" s="32">
        <v>1.25</v>
      </c>
      <c r="H940" s="32">
        <v>188580</v>
      </c>
      <c r="I940" s="32">
        <v>33729</v>
      </c>
      <c r="J940">
        <v>200</v>
      </c>
      <c r="K940" s="32">
        <v>200</v>
      </c>
      <c r="L940">
        <v>116.624</v>
      </c>
      <c r="M940" s="32">
        <v>116.624</v>
      </c>
      <c r="N940" s="32"/>
      <c r="O940" s="32" t="s">
        <v>242</v>
      </c>
      <c r="P940" s="34">
        <v>0.67887731481481473</v>
      </c>
      <c r="Q940" s="32">
        <v>818</v>
      </c>
      <c r="R940" s="32">
        <v>50</v>
      </c>
    </row>
    <row r="941" spans="1:33" x14ac:dyDescent="0.2">
      <c r="A941" s="32">
        <v>28</v>
      </c>
      <c r="B941" s="32">
        <v>10</v>
      </c>
      <c r="C941" s="32" t="s">
        <v>32</v>
      </c>
      <c r="D941" s="32" t="s">
        <v>33</v>
      </c>
      <c r="E941" s="33">
        <v>44832</v>
      </c>
      <c r="F941" s="32">
        <v>0.5</v>
      </c>
      <c r="G941" s="32">
        <v>1.25</v>
      </c>
      <c r="H941" s="32">
        <v>2766</v>
      </c>
      <c r="I941" s="32">
        <v>356</v>
      </c>
      <c r="J941">
        <v>3.78</v>
      </c>
      <c r="K941" s="32">
        <v>3.78</v>
      </c>
      <c r="L941">
        <v>0</v>
      </c>
      <c r="M941" s="32">
        <v>0</v>
      </c>
      <c r="N941" s="32" t="s">
        <v>46</v>
      </c>
      <c r="O941" s="32" t="s">
        <v>48</v>
      </c>
      <c r="P941" s="32" t="s">
        <v>242</v>
      </c>
      <c r="Q941" s="34">
        <v>0.68700231481481477</v>
      </c>
      <c r="R941" s="32">
        <v>164</v>
      </c>
    </row>
    <row r="942" spans="1:33" x14ac:dyDescent="0.2">
      <c r="A942" s="32">
        <v>29</v>
      </c>
      <c r="B942" s="32">
        <v>10</v>
      </c>
      <c r="C942" s="32" t="s">
        <v>32</v>
      </c>
      <c r="D942" s="32" t="s">
        <v>33</v>
      </c>
      <c r="E942" s="33">
        <v>44832</v>
      </c>
      <c r="F942" s="32">
        <v>0.5</v>
      </c>
      <c r="G942" s="32">
        <v>1.25</v>
      </c>
      <c r="H942" s="32">
        <v>2939</v>
      </c>
      <c r="I942" s="32">
        <v>610</v>
      </c>
      <c r="J942">
        <v>4.0140000000000002</v>
      </c>
      <c r="K942" s="32">
        <v>4.0140000000000002</v>
      </c>
      <c r="L942">
        <v>0</v>
      </c>
      <c r="M942" s="32">
        <v>0</v>
      </c>
      <c r="N942" s="32" t="s">
        <v>46</v>
      </c>
      <c r="O942" s="32" t="s">
        <v>48</v>
      </c>
      <c r="P942" s="32" t="s">
        <v>242</v>
      </c>
      <c r="Q942" s="34">
        <v>0.6899074074074073</v>
      </c>
      <c r="R942" s="32">
        <v>164</v>
      </c>
    </row>
    <row r="943" spans="1:33" x14ac:dyDescent="0.2">
      <c r="A943" s="32">
        <v>30</v>
      </c>
      <c r="B943" s="32">
        <v>10</v>
      </c>
      <c r="C943" s="32" t="s">
        <v>32</v>
      </c>
      <c r="D943" s="32" t="s">
        <v>33</v>
      </c>
      <c r="E943" s="33">
        <v>44832</v>
      </c>
      <c r="F943" s="32">
        <v>0.5</v>
      </c>
      <c r="G943" s="32">
        <v>1.25</v>
      </c>
      <c r="H943" s="32">
        <v>3323</v>
      </c>
      <c r="I943" s="32">
        <v>709</v>
      </c>
      <c r="J943">
        <v>4.532</v>
      </c>
      <c r="K943" s="32">
        <v>4.532</v>
      </c>
      <c r="L943">
        <v>0</v>
      </c>
      <c r="M943" s="32">
        <v>0</v>
      </c>
      <c r="N943" s="32" t="s">
        <v>46</v>
      </c>
      <c r="O943" s="32" t="s">
        <v>48</v>
      </c>
      <c r="P943" s="32" t="s">
        <v>242</v>
      </c>
      <c r="Q943" s="34">
        <v>0.6931828703703703</v>
      </c>
      <c r="R943" s="32">
        <v>164</v>
      </c>
    </row>
    <row r="944" spans="1:33" x14ac:dyDescent="0.2">
      <c r="A944" s="32">
        <v>31</v>
      </c>
      <c r="B944" s="32">
        <v>11</v>
      </c>
      <c r="C944" s="32" t="s">
        <v>32</v>
      </c>
      <c r="D944" s="32" t="s">
        <v>33</v>
      </c>
      <c r="E944" s="33">
        <v>44832</v>
      </c>
      <c r="F944" s="32">
        <v>0.5</v>
      </c>
      <c r="G944" s="32">
        <v>1.25</v>
      </c>
      <c r="H944" s="32">
        <v>586</v>
      </c>
      <c r="I944" s="32">
        <v>41</v>
      </c>
      <c r="J944">
        <v>0.83699999999999997</v>
      </c>
      <c r="K944" s="32">
        <v>0.83699999999999997</v>
      </c>
      <c r="L944">
        <v>0</v>
      </c>
      <c r="M944" s="32">
        <v>0</v>
      </c>
      <c r="N944" s="32" t="s">
        <v>46</v>
      </c>
      <c r="O944" s="32" t="s">
        <v>48</v>
      </c>
      <c r="P944" s="32" t="s">
        <v>242</v>
      </c>
      <c r="Q944" s="34">
        <v>0.70079861111111119</v>
      </c>
      <c r="R944" s="32">
        <v>164</v>
      </c>
    </row>
    <row r="945" spans="1:18" x14ac:dyDescent="0.2">
      <c r="A945" s="32">
        <v>32</v>
      </c>
      <c r="B945" s="32">
        <v>11</v>
      </c>
      <c r="C945" s="32" t="s">
        <v>32</v>
      </c>
      <c r="D945" s="32" t="s">
        <v>33</v>
      </c>
      <c r="E945" s="33">
        <v>44832</v>
      </c>
      <c r="F945" s="32">
        <v>0.5</v>
      </c>
      <c r="G945" s="32">
        <v>1.25</v>
      </c>
      <c r="H945" s="32">
        <v>536</v>
      </c>
      <c r="I945" s="32">
        <v>13</v>
      </c>
      <c r="J945">
        <v>0.77</v>
      </c>
      <c r="K945" s="32">
        <v>0.77</v>
      </c>
      <c r="L945">
        <v>0</v>
      </c>
      <c r="M945" s="32">
        <v>0</v>
      </c>
      <c r="N945" s="32" t="s">
        <v>46</v>
      </c>
      <c r="O945" s="32" t="s">
        <v>48</v>
      </c>
      <c r="P945" s="32" t="s">
        <v>242</v>
      </c>
      <c r="Q945" s="34">
        <v>0.7036458333333333</v>
      </c>
      <c r="R945" s="32">
        <v>164</v>
      </c>
    </row>
    <row r="946" spans="1:18" x14ac:dyDescent="0.2">
      <c r="A946" s="32">
        <v>33</v>
      </c>
      <c r="B946" s="32">
        <v>11</v>
      </c>
      <c r="C946" s="32" t="s">
        <v>32</v>
      </c>
      <c r="D946" s="32" t="s">
        <v>33</v>
      </c>
      <c r="E946" s="33">
        <v>44832</v>
      </c>
      <c r="F946" s="32">
        <v>0.5</v>
      </c>
      <c r="G946" s="32">
        <v>1.25</v>
      </c>
      <c r="H946" s="32">
        <v>500</v>
      </c>
      <c r="I946" s="32">
        <v>84</v>
      </c>
      <c r="J946">
        <v>0.72099999999999997</v>
      </c>
      <c r="K946" s="32">
        <v>0.72099999999999997</v>
      </c>
      <c r="L946">
        <v>0</v>
      </c>
      <c r="M946" s="32">
        <v>0</v>
      </c>
      <c r="N946" s="32" t="s">
        <v>46</v>
      </c>
      <c r="O946" s="32" t="s">
        <v>48</v>
      </c>
      <c r="P946" s="32" t="s">
        <v>242</v>
      </c>
      <c r="Q946" s="34">
        <v>0.70693287037037045</v>
      </c>
      <c r="R946" s="32">
        <v>164</v>
      </c>
    </row>
    <row r="947" spans="1:18" x14ac:dyDescent="0.2">
      <c r="A947" s="32">
        <v>34</v>
      </c>
      <c r="B947" s="32">
        <v>12</v>
      </c>
      <c r="C947" s="32" t="s">
        <v>32</v>
      </c>
      <c r="D947" s="32" t="s">
        <v>33</v>
      </c>
      <c r="E947" s="33">
        <v>44832</v>
      </c>
      <c r="F947" s="32">
        <v>0.5</v>
      </c>
      <c r="G947" s="32">
        <v>1.25</v>
      </c>
      <c r="H947" s="32">
        <v>549</v>
      </c>
      <c r="I947" s="32">
        <v>39</v>
      </c>
      <c r="J947">
        <v>0.78800000000000003</v>
      </c>
      <c r="K947" s="32">
        <v>0.78800000000000003</v>
      </c>
      <c r="L947">
        <v>0</v>
      </c>
      <c r="M947" s="32">
        <v>0</v>
      </c>
      <c r="N947" s="32" t="s">
        <v>46</v>
      </c>
      <c r="O947" s="32" t="s">
        <v>48</v>
      </c>
      <c r="P947" s="32" t="s">
        <v>242</v>
      </c>
      <c r="Q947" s="34">
        <v>0.7144907407407407</v>
      </c>
      <c r="R947" s="32">
        <v>164</v>
      </c>
    </row>
    <row r="948" spans="1:18" x14ac:dyDescent="0.2">
      <c r="A948" s="32">
        <v>35</v>
      </c>
      <c r="B948" s="32">
        <v>12</v>
      </c>
      <c r="C948" s="32" t="s">
        <v>32</v>
      </c>
      <c r="D948" s="32" t="s">
        <v>33</v>
      </c>
      <c r="E948" s="33">
        <v>44832</v>
      </c>
      <c r="F948" s="32">
        <v>0.5</v>
      </c>
      <c r="G948" s="32">
        <v>1.25</v>
      </c>
      <c r="H948" s="32">
        <v>516</v>
      </c>
      <c r="I948" s="32">
        <v>58</v>
      </c>
      <c r="J948">
        <v>0.74199999999999999</v>
      </c>
      <c r="K948" s="32">
        <v>0.74199999999999999</v>
      </c>
      <c r="L948">
        <v>0</v>
      </c>
      <c r="M948" s="32">
        <v>0</v>
      </c>
      <c r="N948" s="32" t="s">
        <v>46</v>
      </c>
      <c r="O948" s="32" t="s">
        <v>48</v>
      </c>
      <c r="P948" s="32" t="s">
        <v>242</v>
      </c>
      <c r="Q948" s="34">
        <v>0.7173842592592593</v>
      </c>
      <c r="R948" s="32">
        <v>164</v>
      </c>
    </row>
    <row r="949" spans="1:18" x14ac:dyDescent="0.2">
      <c r="A949" s="32">
        <v>36</v>
      </c>
      <c r="B949" s="32">
        <v>12</v>
      </c>
      <c r="C949" s="32" t="s">
        <v>32</v>
      </c>
      <c r="D949" s="32" t="s">
        <v>33</v>
      </c>
      <c r="E949" s="33">
        <v>44832</v>
      </c>
      <c r="F949" s="32">
        <v>0.5</v>
      </c>
      <c r="G949" s="32">
        <v>1.25</v>
      </c>
      <c r="H949" s="32">
        <v>490</v>
      </c>
      <c r="I949" s="32">
        <v>49</v>
      </c>
      <c r="J949">
        <v>0.70699999999999996</v>
      </c>
      <c r="K949" s="32">
        <v>0.70699999999999996</v>
      </c>
      <c r="L949">
        <v>0</v>
      </c>
      <c r="M949" s="32">
        <v>0</v>
      </c>
      <c r="N949" s="32" t="s">
        <v>46</v>
      </c>
      <c r="O949" s="32" t="s">
        <v>48</v>
      </c>
      <c r="P949" s="32" t="s">
        <v>242</v>
      </c>
      <c r="Q949" s="34">
        <v>0.72064814814814815</v>
      </c>
      <c r="R949" s="32">
        <v>164</v>
      </c>
    </row>
    <row r="950" spans="1:18" x14ac:dyDescent="0.2">
      <c r="A950" s="32">
        <v>37</v>
      </c>
      <c r="B950" s="32">
        <v>13</v>
      </c>
      <c r="C950" s="32" t="s">
        <v>251</v>
      </c>
      <c r="D950" s="32" t="s">
        <v>33</v>
      </c>
      <c r="E950" s="33">
        <v>44832</v>
      </c>
      <c r="F950" s="32">
        <v>0.5</v>
      </c>
      <c r="G950" s="32">
        <v>1.25</v>
      </c>
      <c r="H950" s="32">
        <v>43678</v>
      </c>
      <c r="I950" s="32">
        <v>2070</v>
      </c>
      <c r="J950">
        <v>59.005000000000003</v>
      </c>
      <c r="K950" s="32">
        <f>0.0011*H950-0.6694</f>
        <v>47.376399999999997</v>
      </c>
      <c r="L950">
        <v>3.8740000000000001</v>
      </c>
      <c r="M950" s="32">
        <f>0.0023*I950+0.3963</f>
        <v>5.1573000000000002</v>
      </c>
      <c r="N950" s="32"/>
      <c r="O950" s="32" t="s">
        <v>242</v>
      </c>
      <c r="P950" s="34">
        <v>0.72905092592592602</v>
      </c>
      <c r="Q950" s="32">
        <v>164</v>
      </c>
      <c r="R950" s="32">
        <v>10</v>
      </c>
    </row>
    <row r="951" spans="1:18" x14ac:dyDescent="0.2">
      <c r="A951" s="32">
        <v>38</v>
      </c>
      <c r="B951" s="32">
        <v>13</v>
      </c>
      <c r="C951" s="32" t="s">
        <v>251</v>
      </c>
      <c r="D951" s="32" t="s">
        <v>33</v>
      </c>
      <c r="E951" s="33">
        <v>44832</v>
      </c>
      <c r="F951" s="32">
        <v>0.5</v>
      </c>
      <c r="G951" s="32">
        <v>1.25</v>
      </c>
      <c r="H951" s="32">
        <v>43011</v>
      </c>
      <c r="I951" s="32">
        <v>2105</v>
      </c>
      <c r="J951">
        <v>58.103999999999999</v>
      </c>
      <c r="K951" s="32">
        <f t="shared" ref="K951:K967" si="54">0.0011*H951-0.6694</f>
        <v>46.642699999999998</v>
      </c>
      <c r="L951">
        <v>4.0270000000000001</v>
      </c>
      <c r="M951" s="32">
        <f t="shared" ref="M951:M967" si="55">0.0023*I951+0.3963</f>
        <v>5.2378</v>
      </c>
      <c r="N951" s="32"/>
      <c r="O951" s="32" t="s">
        <v>242</v>
      </c>
      <c r="P951" s="34">
        <v>0.73228009259259252</v>
      </c>
      <c r="Q951" s="32">
        <v>164</v>
      </c>
      <c r="R951" s="32">
        <v>10</v>
      </c>
    </row>
    <row r="952" spans="1:18" x14ac:dyDescent="0.2">
      <c r="A952" s="32">
        <v>39</v>
      </c>
      <c r="B952" s="32">
        <v>13</v>
      </c>
      <c r="C952" s="32" t="s">
        <v>251</v>
      </c>
      <c r="D952" s="32" t="s">
        <v>33</v>
      </c>
      <c r="E952" s="33">
        <v>44832</v>
      </c>
      <c r="F952" s="32">
        <v>0.5</v>
      </c>
      <c r="G952" s="32">
        <v>1.25</v>
      </c>
      <c r="H952" s="32">
        <v>43019</v>
      </c>
      <c r="I952" s="32">
        <v>2016</v>
      </c>
      <c r="J952">
        <v>58.115000000000002</v>
      </c>
      <c r="K952" s="32">
        <f t="shared" si="54"/>
        <v>46.651499999999999</v>
      </c>
      <c r="L952">
        <v>3.6339999999999999</v>
      </c>
      <c r="M952" s="32">
        <f t="shared" si="55"/>
        <v>5.0331000000000001</v>
      </c>
      <c r="N952" s="32"/>
      <c r="O952" s="32" t="s">
        <v>242</v>
      </c>
      <c r="P952" s="34">
        <v>0.73590277777777768</v>
      </c>
      <c r="Q952" s="32">
        <v>164</v>
      </c>
      <c r="R952" s="32">
        <v>10</v>
      </c>
    </row>
    <row r="953" spans="1:18" x14ac:dyDescent="0.2">
      <c r="A953" s="32">
        <v>40</v>
      </c>
      <c r="B953" s="32">
        <v>14</v>
      </c>
      <c r="C953" s="32" t="s">
        <v>252</v>
      </c>
      <c r="D953" s="32" t="s">
        <v>33</v>
      </c>
      <c r="E953" s="33">
        <v>44832</v>
      </c>
      <c r="F953" s="32">
        <v>0.5</v>
      </c>
      <c r="G953" s="32">
        <v>1.25</v>
      </c>
      <c r="H953" s="32">
        <v>41026</v>
      </c>
      <c r="I953" s="32">
        <v>2319</v>
      </c>
      <c r="J953">
        <v>55.423999999999999</v>
      </c>
      <c r="K953" s="32">
        <f t="shared" si="54"/>
        <v>44.459200000000003</v>
      </c>
      <c r="L953">
        <v>4.9649999999999999</v>
      </c>
      <c r="M953" s="32">
        <f t="shared" si="55"/>
        <v>5.73</v>
      </c>
      <c r="N953" s="32"/>
      <c r="O953" s="32" t="s">
        <v>242</v>
      </c>
      <c r="P953" s="34">
        <v>0.74435185185185182</v>
      </c>
      <c r="Q953" s="32">
        <v>164</v>
      </c>
      <c r="R953" s="32">
        <v>10</v>
      </c>
    </row>
    <row r="954" spans="1:18" x14ac:dyDescent="0.2">
      <c r="A954" s="32">
        <v>41</v>
      </c>
      <c r="B954" s="32">
        <v>14</v>
      </c>
      <c r="C954" s="32" t="s">
        <v>252</v>
      </c>
      <c r="D954" s="32" t="s">
        <v>33</v>
      </c>
      <c r="E954" s="33">
        <v>44832</v>
      </c>
      <c r="F954" s="32">
        <v>0.5</v>
      </c>
      <c r="G954" s="32">
        <v>1.25</v>
      </c>
      <c r="H954" s="32">
        <v>42725</v>
      </c>
      <c r="I954" s="32">
        <v>2258</v>
      </c>
      <c r="J954">
        <v>57.716999999999999</v>
      </c>
      <c r="K954" s="32">
        <f t="shared" si="54"/>
        <v>46.328099999999999</v>
      </c>
      <c r="L954">
        <v>4.6950000000000003</v>
      </c>
      <c r="M954" s="32">
        <f t="shared" si="55"/>
        <v>5.5896999999999997</v>
      </c>
      <c r="N954" s="32"/>
      <c r="O954" s="32" t="s">
        <v>242</v>
      </c>
      <c r="P954" s="34">
        <v>0.74761574074074078</v>
      </c>
      <c r="Q954" s="32">
        <v>164</v>
      </c>
      <c r="R954" s="32">
        <v>10</v>
      </c>
    </row>
    <row r="955" spans="1:18" x14ac:dyDescent="0.2">
      <c r="A955" s="32">
        <v>42</v>
      </c>
      <c r="B955" s="32">
        <v>14</v>
      </c>
      <c r="C955" s="32" t="s">
        <v>252</v>
      </c>
      <c r="D955" s="32" t="s">
        <v>33</v>
      </c>
      <c r="E955" s="33">
        <v>44832</v>
      </c>
      <c r="F955" s="32">
        <v>0.5</v>
      </c>
      <c r="G955" s="32">
        <v>1.25</v>
      </c>
      <c r="H955" s="32">
        <v>44819</v>
      </c>
      <c r="I955" s="32">
        <v>2173</v>
      </c>
      <c r="J955">
        <v>60.545000000000002</v>
      </c>
      <c r="K955" s="32">
        <f t="shared" si="54"/>
        <v>48.631500000000003</v>
      </c>
      <c r="L955">
        <v>4.3220000000000001</v>
      </c>
      <c r="M955" s="32">
        <f t="shared" si="55"/>
        <v>5.3941999999999997</v>
      </c>
      <c r="N955" s="32"/>
      <c r="O955" s="32" t="s">
        <v>242</v>
      </c>
      <c r="P955" s="34">
        <v>0.75125000000000008</v>
      </c>
      <c r="Q955" s="32">
        <v>164</v>
      </c>
      <c r="R955" s="32">
        <v>10</v>
      </c>
    </row>
    <row r="956" spans="1:18" x14ac:dyDescent="0.2">
      <c r="A956" s="32">
        <v>43</v>
      </c>
      <c r="B956" s="32">
        <v>15</v>
      </c>
      <c r="C956" s="32" t="s">
        <v>253</v>
      </c>
      <c r="D956" s="32" t="s">
        <v>33</v>
      </c>
      <c r="E956" s="33">
        <v>44832</v>
      </c>
      <c r="F956" s="32">
        <v>0.5</v>
      </c>
      <c r="G956" s="32">
        <v>1.25</v>
      </c>
      <c r="H956" s="32">
        <v>37502</v>
      </c>
      <c r="I956" s="32">
        <v>2056</v>
      </c>
      <c r="J956">
        <v>50.667999999999999</v>
      </c>
      <c r="K956" s="32">
        <f t="shared" si="54"/>
        <v>40.582799999999999</v>
      </c>
      <c r="L956">
        <v>3.8109999999999999</v>
      </c>
      <c r="M956" s="32">
        <f t="shared" si="55"/>
        <v>5.1250999999999998</v>
      </c>
      <c r="N956" s="32"/>
      <c r="O956" s="32" t="s">
        <v>242</v>
      </c>
      <c r="P956" s="34">
        <v>0.75959490740740743</v>
      </c>
      <c r="Q956" s="32">
        <v>164</v>
      </c>
      <c r="R956" s="32">
        <v>10</v>
      </c>
    </row>
    <row r="957" spans="1:18" x14ac:dyDescent="0.2">
      <c r="A957" s="32">
        <v>44</v>
      </c>
      <c r="B957" s="32">
        <v>15</v>
      </c>
      <c r="C957" s="32" t="s">
        <v>253</v>
      </c>
      <c r="D957" s="32" t="s">
        <v>33</v>
      </c>
      <c r="E957" s="33">
        <v>44832</v>
      </c>
      <c r="F957" s="32">
        <v>0.5</v>
      </c>
      <c r="G957" s="32">
        <v>1.25</v>
      </c>
      <c r="H957" s="32">
        <v>38828</v>
      </c>
      <c r="I957" s="32">
        <v>1975</v>
      </c>
      <c r="J957">
        <v>52.457999999999998</v>
      </c>
      <c r="K957" s="32">
        <f t="shared" si="54"/>
        <v>42.041400000000003</v>
      </c>
      <c r="L957">
        <v>3.4580000000000002</v>
      </c>
      <c r="M957" s="32">
        <f t="shared" si="55"/>
        <v>4.9387999999999996</v>
      </c>
      <c r="N957" s="32"/>
      <c r="O957" s="32" t="s">
        <v>242</v>
      </c>
      <c r="P957" s="34">
        <v>0.76284722222222223</v>
      </c>
      <c r="Q957" s="32">
        <v>164</v>
      </c>
      <c r="R957" s="32">
        <v>10</v>
      </c>
    </row>
    <row r="958" spans="1:18" x14ac:dyDescent="0.2">
      <c r="A958" s="32">
        <v>45</v>
      </c>
      <c r="B958" s="32">
        <v>15</v>
      </c>
      <c r="C958" s="32" t="s">
        <v>253</v>
      </c>
      <c r="D958" s="32" t="s">
        <v>33</v>
      </c>
      <c r="E958" s="33">
        <v>44832</v>
      </c>
      <c r="F958" s="32">
        <v>0.5</v>
      </c>
      <c r="G958" s="32">
        <v>1.25</v>
      </c>
      <c r="H958" s="32">
        <v>40137</v>
      </c>
      <c r="I958" s="32">
        <v>1899</v>
      </c>
      <c r="J958">
        <v>54.225000000000001</v>
      </c>
      <c r="K958" s="32">
        <f t="shared" si="54"/>
        <v>43.481299999999997</v>
      </c>
      <c r="L958">
        <v>3.1230000000000002</v>
      </c>
      <c r="M958" s="32">
        <f t="shared" si="55"/>
        <v>4.7640000000000002</v>
      </c>
      <c r="N958" s="32"/>
      <c r="O958" s="32" t="s">
        <v>242</v>
      </c>
      <c r="P958" s="34">
        <v>0.76649305555555547</v>
      </c>
      <c r="Q958" s="32">
        <v>164</v>
      </c>
      <c r="R958" s="32">
        <v>10</v>
      </c>
    </row>
    <row r="959" spans="1:18" x14ac:dyDescent="0.2">
      <c r="A959" s="32">
        <v>46</v>
      </c>
      <c r="B959" s="32">
        <v>16</v>
      </c>
      <c r="C959" s="32" t="s">
        <v>254</v>
      </c>
      <c r="D959" s="32" t="s">
        <v>33</v>
      </c>
      <c r="E959" s="33">
        <v>44832</v>
      </c>
      <c r="F959" s="32">
        <v>0.5</v>
      </c>
      <c r="G959" s="32">
        <v>1.25</v>
      </c>
      <c r="H959" s="32">
        <v>36682</v>
      </c>
      <c r="I959" s="32">
        <v>2048</v>
      </c>
      <c r="J959">
        <v>49.561</v>
      </c>
      <c r="K959" s="32">
        <f t="shared" si="54"/>
        <v>39.680799999999998</v>
      </c>
      <c r="L959">
        <v>3.7749999999999999</v>
      </c>
      <c r="M959" s="32">
        <f t="shared" si="55"/>
        <v>5.1067</v>
      </c>
      <c r="N959" s="32"/>
      <c r="O959" s="32" t="s">
        <v>242</v>
      </c>
      <c r="P959" s="34">
        <v>0.77483796296296292</v>
      </c>
      <c r="Q959" s="32">
        <v>164</v>
      </c>
      <c r="R959" s="32">
        <v>10</v>
      </c>
    </row>
    <row r="960" spans="1:18" x14ac:dyDescent="0.2">
      <c r="A960" s="32">
        <v>47</v>
      </c>
      <c r="B960" s="32">
        <v>16</v>
      </c>
      <c r="C960" s="32" t="s">
        <v>254</v>
      </c>
      <c r="D960" s="32" t="s">
        <v>33</v>
      </c>
      <c r="E960" s="33">
        <v>44832</v>
      </c>
      <c r="F960" s="32">
        <v>0.5</v>
      </c>
      <c r="G960" s="32">
        <v>1.25</v>
      </c>
      <c r="H960" s="32">
        <v>38627</v>
      </c>
      <c r="I960" s="32">
        <v>2005</v>
      </c>
      <c r="J960">
        <v>52.186</v>
      </c>
      <c r="K960" s="32">
        <f t="shared" si="54"/>
        <v>41.820299999999996</v>
      </c>
      <c r="L960">
        <v>3.5870000000000002</v>
      </c>
      <c r="M960" s="32">
        <f t="shared" si="55"/>
        <v>5.0077999999999996</v>
      </c>
      <c r="N960" s="32"/>
      <c r="O960" s="32" t="s">
        <v>242</v>
      </c>
      <c r="P960" s="34">
        <v>0.77818287037037026</v>
      </c>
      <c r="Q960" s="32">
        <v>164</v>
      </c>
      <c r="R960" s="32">
        <v>10</v>
      </c>
    </row>
    <row r="961" spans="1:18" x14ac:dyDescent="0.2">
      <c r="A961" s="32">
        <v>48</v>
      </c>
      <c r="B961" s="32">
        <v>16</v>
      </c>
      <c r="C961" s="32" t="s">
        <v>254</v>
      </c>
      <c r="D961" s="32" t="s">
        <v>33</v>
      </c>
      <c r="E961" s="33">
        <v>44832</v>
      </c>
      <c r="F961" s="32">
        <v>0.5</v>
      </c>
      <c r="G961" s="32">
        <v>1.25</v>
      </c>
      <c r="H961" s="32">
        <v>38665</v>
      </c>
      <c r="I961" s="32">
        <v>1966</v>
      </c>
      <c r="J961">
        <v>52.238</v>
      </c>
      <c r="K961" s="32">
        <f t="shared" si="54"/>
        <v>41.862099999999998</v>
      </c>
      <c r="L961">
        <v>3.4159999999999999</v>
      </c>
      <c r="M961" s="32">
        <f t="shared" si="55"/>
        <v>4.9180999999999999</v>
      </c>
      <c r="N961" s="32"/>
      <c r="O961" s="32" t="s">
        <v>242</v>
      </c>
      <c r="P961" s="34">
        <v>0.78180555555555553</v>
      </c>
      <c r="Q961" s="32">
        <v>164</v>
      </c>
      <c r="R961" s="32">
        <v>10</v>
      </c>
    </row>
    <row r="962" spans="1:18" x14ac:dyDescent="0.2">
      <c r="A962" s="32">
        <v>49</v>
      </c>
      <c r="B962" s="32">
        <v>17</v>
      </c>
      <c r="C962" s="32" t="s">
        <v>255</v>
      </c>
      <c r="D962" s="32" t="s">
        <v>33</v>
      </c>
      <c r="E962" s="33">
        <v>44832</v>
      </c>
      <c r="F962" s="32">
        <v>0.5</v>
      </c>
      <c r="G962" s="32">
        <v>1.25</v>
      </c>
      <c r="H962" s="32">
        <v>17541</v>
      </c>
      <c r="I962" s="32">
        <v>3585</v>
      </c>
      <c r="J962">
        <v>23.724</v>
      </c>
      <c r="K962" s="32">
        <f t="shared" si="54"/>
        <v>18.625700000000002</v>
      </c>
      <c r="L962">
        <v>10.507999999999999</v>
      </c>
      <c r="M962" s="32">
        <f t="shared" si="55"/>
        <v>8.6417999999999999</v>
      </c>
      <c r="N962" s="32"/>
      <c r="O962" s="32" t="s">
        <v>242</v>
      </c>
      <c r="P962" s="34">
        <v>0.79059027777777768</v>
      </c>
      <c r="Q962" s="32">
        <v>164</v>
      </c>
      <c r="R962" s="32">
        <v>10</v>
      </c>
    </row>
    <row r="963" spans="1:18" x14ac:dyDescent="0.2">
      <c r="A963" s="32">
        <v>50</v>
      </c>
      <c r="B963" s="32">
        <v>17</v>
      </c>
      <c r="C963" s="32" t="s">
        <v>255</v>
      </c>
      <c r="D963" s="32" t="s">
        <v>33</v>
      </c>
      <c r="E963" s="33">
        <v>44832</v>
      </c>
      <c r="F963" s="32">
        <v>0.5</v>
      </c>
      <c r="G963" s="32">
        <v>1.25</v>
      </c>
      <c r="H963" s="32">
        <v>17348</v>
      </c>
      <c r="I963" s="32">
        <v>3593</v>
      </c>
      <c r="J963">
        <v>23.463000000000001</v>
      </c>
      <c r="K963" s="32">
        <f t="shared" si="54"/>
        <v>18.413400000000003</v>
      </c>
      <c r="L963">
        <v>10.541</v>
      </c>
      <c r="M963" s="32">
        <f t="shared" si="55"/>
        <v>8.6601999999999997</v>
      </c>
      <c r="N963" s="32"/>
      <c r="O963" s="32" t="s">
        <v>242</v>
      </c>
      <c r="P963" s="34">
        <v>0.7940625</v>
      </c>
      <c r="Q963" s="32">
        <v>164</v>
      </c>
      <c r="R963" s="32">
        <v>10</v>
      </c>
    </row>
    <row r="964" spans="1:18" x14ac:dyDescent="0.2">
      <c r="A964" s="32">
        <v>51</v>
      </c>
      <c r="B964" s="32">
        <v>17</v>
      </c>
      <c r="C964" s="32" t="s">
        <v>255</v>
      </c>
      <c r="D964" s="32" t="s">
        <v>33</v>
      </c>
      <c r="E964" s="33">
        <v>44832</v>
      </c>
      <c r="F964" s="32">
        <v>0.5</v>
      </c>
      <c r="G964" s="32">
        <v>1.25</v>
      </c>
      <c r="H964" s="32">
        <v>17472</v>
      </c>
      <c r="I964" s="32">
        <v>3608</v>
      </c>
      <c r="J964">
        <v>23.631</v>
      </c>
      <c r="K964" s="32">
        <f t="shared" si="54"/>
        <v>18.549800000000001</v>
      </c>
      <c r="L964">
        <v>10.61</v>
      </c>
      <c r="M964" s="32">
        <f t="shared" si="55"/>
        <v>8.6946999999999992</v>
      </c>
      <c r="N964" s="32"/>
      <c r="O964" s="32" t="s">
        <v>242</v>
      </c>
      <c r="P964" s="34">
        <v>0.7979398148148148</v>
      </c>
      <c r="Q964" s="32">
        <v>164</v>
      </c>
      <c r="R964" s="32">
        <v>10</v>
      </c>
    </row>
    <row r="965" spans="1:18" x14ac:dyDescent="0.2">
      <c r="A965" s="32">
        <v>52</v>
      </c>
      <c r="B965" s="32">
        <v>18</v>
      </c>
      <c r="C965" s="32" t="s">
        <v>256</v>
      </c>
      <c r="D965" s="32" t="s">
        <v>33</v>
      </c>
      <c r="E965" s="33">
        <v>44832</v>
      </c>
      <c r="F965" s="32">
        <v>0.5</v>
      </c>
      <c r="G965" s="32">
        <v>1.25</v>
      </c>
      <c r="H965" s="32">
        <v>41992</v>
      </c>
      <c r="I965" s="32">
        <v>3010</v>
      </c>
      <c r="J965">
        <v>56.728999999999999</v>
      </c>
      <c r="K965" s="32">
        <f t="shared" si="54"/>
        <v>45.521799999999999</v>
      </c>
      <c r="L965">
        <v>7.9889999999999999</v>
      </c>
      <c r="M965" s="32">
        <f t="shared" si="55"/>
        <v>7.3193000000000001</v>
      </c>
      <c r="N965" s="32"/>
      <c r="O965" s="32" t="s">
        <v>242</v>
      </c>
      <c r="P965" s="34">
        <v>0.80686342592592597</v>
      </c>
      <c r="Q965" s="32">
        <v>164</v>
      </c>
      <c r="R965" s="32">
        <v>10</v>
      </c>
    </row>
    <row r="966" spans="1:18" x14ac:dyDescent="0.2">
      <c r="A966" s="32">
        <v>53</v>
      </c>
      <c r="B966" s="32">
        <v>18</v>
      </c>
      <c r="C966" s="32" t="s">
        <v>256</v>
      </c>
      <c r="D966" s="32" t="s">
        <v>33</v>
      </c>
      <c r="E966" s="33">
        <v>44832</v>
      </c>
      <c r="F966" s="32">
        <v>0.5</v>
      </c>
      <c r="G966" s="32">
        <v>1.25</v>
      </c>
      <c r="H966" s="32">
        <v>42887</v>
      </c>
      <c r="I966" s="32">
        <v>2943</v>
      </c>
      <c r="J966">
        <v>57.936999999999998</v>
      </c>
      <c r="K966" s="32">
        <f t="shared" si="54"/>
        <v>46.506300000000003</v>
      </c>
      <c r="L966">
        <v>7.6970000000000001</v>
      </c>
      <c r="M966" s="32">
        <f t="shared" si="55"/>
        <v>7.1651999999999996</v>
      </c>
      <c r="N966" s="32"/>
      <c r="O966" s="32" t="s">
        <v>242</v>
      </c>
      <c r="P966" s="34">
        <v>0.81034722222222222</v>
      </c>
      <c r="Q966" s="32">
        <v>164</v>
      </c>
      <c r="R966" s="32">
        <v>10</v>
      </c>
    </row>
    <row r="967" spans="1:18" x14ac:dyDescent="0.2">
      <c r="A967" s="32">
        <v>54</v>
      </c>
      <c r="B967" s="32">
        <v>18</v>
      </c>
      <c r="C967" s="32" t="s">
        <v>256</v>
      </c>
      <c r="D967" s="32" t="s">
        <v>33</v>
      </c>
      <c r="E967" s="33">
        <v>44832</v>
      </c>
      <c r="F967" s="32">
        <v>0.5</v>
      </c>
      <c r="G967" s="32">
        <v>1.25</v>
      </c>
      <c r="H967" s="32">
        <v>42320</v>
      </c>
      <c r="I967" s="32">
        <v>2951</v>
      </c>
      <c r="J967">
        <v>57.170999999999999</v>
      </c>
      <c r="K967" s="32">
        <f t="shared" si="54"/>
        <v>45.882599999999996</v>
      </c>
      <c r="L967">
        <v>7.7309999999999999</v>
      </c>
      <c r="M967" s="32">
        <f t="shared" si="55"/>
        <v>7.1836000000000002</v>
      </c>
      <c r="N967" s="32"/>
      <c r="O967" s="32" t="s">
        <v>242</v>
      </c>
      <c r="P967" s="34">
        <v>0.81423611111111116</v>
      </c>
      <c r="Q967" s="32">
        <v>164</v>
      </c>
      <c r="R967" s="32">
        <v>10</v>
      </c>
    </row>
    <row r="968" spans="1:18" x14ac:dyDescent="0.2">
      <c r="A968" s="32">
        <v>55</v>
      </c>
      <c r="B968" s="32">
        <v>19</v>
      </c>
      <c r="C968" s="32" t="s">
        <v>32</v>
      </c>
      <c r="D968" s="32" t="s">
        <v>33</v>
      </c>
      <c r="E968" s="33">
        <v>44832</v>
      </c>
      <c r="F968" s="32">
        <v>0.5</v>
      </c>
      <c r="G968" s="32">
        <v>1.25</v>
      </c>
      <c r="H968" s="32">
        <v>1601</v>
      </c>
      <c r="I968" s="32">
        <v>72</v>
      </c>
      <c r="J968">
        <v>2.2069999999999999</v>
      </c>
      <c r="K968" s="32">
        <v>2.2069999999999999</v>
      </c>
      <c r="L968">
        <v>0</v>
      </c>
      <c r="M968" s="32">
        <v>0</v>
      </c>
      <c r="N968" s="32" t="s">
        <v>46</v>
      </c>
      <c r="O968" s="32" t="s">
        <v>48</v>
      </c>
      <c r="P968" s="32" t="s">
        <v>242</v>
      </c>
      <c r="Q968" s="34">
        <v>0.82184027777777768</v>
      </c>
      <c r="R968" s="32">
        <v>164</v>
      </c>
    </row>
    <row r="969" spans="1:18" x14ac:dyDescent="0.2">
      <c r="A969" s="32">
        <v>56</v>
      </c>
      <c r="B969" s="32">
        <v>19</v>
      </c>
      <c r="C969" s="32" t="s">
        <v>32</v>
      </c>
      <c r="D969" s="32" t="s">
        <v>33</v>
      </c>
      <c r="E969" s="33">
        <v>44832</v>
      </c>
      <c r="F969" s="32">
        <v>0.5</v>
      </c>
      <c r="G969" s="32">
        <v>1.25</v>
      </c>
      <c r="H969" s="32">
        <v>1623</v>
      </c>
      <c r="I969" s="32">
        <v>110</v>
      </c>
      <c r="J969">
        <v>2.2370000000000001</v>
      </c>
      <c r="K969" s="32">
        <v>2.2370000000000001</v>
      </c>
      <c r="L969">
        <v>0</v>
      </c>
      <c r="M969" s="32">
        <v>0</v>
      </c>
      <c r="N969" s="32" t="s">
        <v>46</v>
      </c>
      <c r="O969" s="32" t="s">
        <v>48</v>
      </c>
      <c r="P969" s="32" t="s">
        <v>242</v>
      </c>
      <c r="Q969" s="34">
        <v>0.8247106481481481</v>
      </c>
      <c r="R969" s="32">
        <v>164</v>
      </c>
    </row>
    <row r="970" spans="1:18" x14ac:dyDescent="0.2">
      <c r="A970" s="32">
        <v>57</v>
      </c>
      <c r="B970" s="32">
        <v>19</v>
      </c>
      <c r="C970" s="32" t="s">
        <v>32</v>
      </c>
      <c r="D970" s="32" t="s">
        <v>33</v>
      </c>
      <c r="E970" s="33">
        <v>44832</v>
      </c>
      <c r="F970" s="32">
        <v>0.5</v>
      </c>
      <c r="G970" s="32">
        <v>1.25</v>
      </c>
      <c r="H970" s="32">
        <v>1910</v>
      </c>
      <c r="I970" s="32">
        <v>125</v>
      </c>
      <c r="J970">
        <v>2.6240000000000001</v>
      </c>
      <c r="K970" s="32">
        <v>2.6240000000000001</v>
      </c>
      <c r="L970">
        <v>0</v>
      </c>
      <c r="M970" s="32">
        <v>0</v>
      </c>
      <c r="N970" s="32" t="s">
        <v>46</v>
      </c>
      <c r="O970" s="32" t="s">
        <v>48</v>
      </c>
      <c r="P970" s="32" t="s">
        <v>242</v>
      </c>
      <c r="Q970" s="34">
        <v>0.82796296296296301</v>
      </c>
      <c r="R970" s="32">
        <v>164</v>
      </c>
    </row>
    <row r="971" spans="1:18" x14ac:dyDescent="0.2">
      <c r="A971" s="32">
        <v>58</v>
      </c>
      <c r="B971" s="32">
        <v>20</v>
      </c>
      <c r="C971" s="32" t="s">
        <v>32</v>
      </c>
      <c r="D971" s="32" t="s">
        <v>33</v>
      </c>
      <c r="E971" s="33">
        <v>44832</v>
      </c>
      <c r="F971" s="32">
        <v>0.5</v>
      </c>
      <c r="G971" s="32">
        <v>1.25</v>
      </c>
      <c r="H971" s="32">
        <v>736</v>
      </c>
      <c r="I971" s="32">
        <v>33</v>
      </c>
      <c r="J971">
        <v>1.0389999999999999</v>
      </c>
      <c r="K971" s="32">
        <v>1.0389999999999999</v>
      </c>
      <c r="L971">
        <v>0</v>
      </c>
      <c r="M971" s="32">
        <v>0</v>
      </c>
      <c r="N971" s="32" t="s">
        <v>46</v>
      </c>
      <c r="O971" s="32" t="s">
        <v>48</v>
      </c>
      <c r="P971" s="32" t="s">
        <v>242</v>
      </c>
      <c r="Q971" s="34">
        <v>0.83549768518518519</v>
      </c>
      <c r="R971" s="32">
        <v>164</v>
      </c>
    </row>
    <row r="972" spans="1:18" x14ac:dyDescent="0.2">
      <c r="A972" s="32">
        <v>59</v>
      </c>
      <c r="B972" s="32">
        <v>20</v>
      </c>
      <c r="C972" s="32" t="s">
        <v>32</v>
      </c>
      <c r="D972" s="32" t="s">
        <v>33</v>
      </c>
      <c r="E972" s="33">
        <v>44832</v>
      </c>
      <c r="F972" s="32">
        <v>0.5</v>
      </c>
      <c r="G972" s="32">
        <v>1.25</v>
      </c>
      <c r="H972" s="32">
        <v>791</v>
      </c>
      <c r="I972" s="32">
        <v>37</v>
      </c>
      <c r="J972">
        <v>1.1140000000000001</v>
      </c>
      <c r="K972" s="32">
        <v>1.1140000000000001</v>
      </c>
      <c r="L972">
        <v>0</v>
      </c>
      <c r="M972" s="32">
        <v>0</v>
      </c>
      <c r="N972" s="32" t="s">
        <v>46</v>
      </c>
      <c r="O972" s="32" t="s">
        <v>48</v>
      </c>
      <c r="P972" s="32" t="s">
        <v>242</v>
      </c>
      <c r="Q972" s="34">
        <v>0.83835648148148145</v>
      </c>
      <c r="R972" s="32">
        <v>164</v>
      </c>
    </row>
    <row r="973" spans="1:18" x14ac:dyDescent="0.2">
      <c r="A973" s="32">
        <v>60</v>
      </c>
      <c r="B973" s="32">
        <v>20</v>
      </c>
      <c r="C973" s="32" t="s">
        <v>32</v>
      </c>
      <c r="D973" s="32" t="s">
        <v>33</v>
      </c>
      <c r="E973" s="33">
        <v>44832</v>
      </c>
      <c r="F973" s="32">
        <v>0.5</v>
      </c>
      <c r="G973" s="32">
        <v>1.25</v>
      </c>
      <c r="H973" s="32">
        <v>703</v>
      </c>
      <c r="I973" s="32">
        <v>35</v>
      </c>
      <c r="J973">
        <v>0.995</v>
      </c>
      <c r="K973" s="32">
        <v>0.995</v>
      </c>
      <c r="L973">
        <v>0</v>
      </c>
      <c r="M973" s="32">
        <v>0</v>
      </c>
      <c r="N973" s="32" t="s">
        <v>46</v>
      </c>
      <c r="O973" s="32" t="s">
        <v>48</v>
      </c>
      <c r="P973" s="32" t="s">
        <v>242</v>
      </c>
      <c r="Q973" s="34">
        <v>0.8416435185185186</v>
      </c>
      <c r="R973" s="32">
        <v>164</v>
      </c>
    </row>
    <row r="974" spans="1:18" x14ac:dyDescent="0.2">
      <c r="A974" s="32">
        <v>61</v>
      </c>
      <c r="B974" s="32">
        <v>21</v>
      </c>
      <c r="C974" s="32" t="s">
        <v>32</v>
      </c>
      <c r="D974" s="32" t="s">
        <v>33</v>
      </c>
      <c r="E974" s="33">
        <v>44832</v>
      </c>
      <c r="F974" s="32">
        <v>0.5</v>
      </c>
      <c r="G974" s="32">
        <v>1.25</v>
      </c>
      <c r="H974" s="32">
        <v>580</v>
      </c>
      <c r="I974" s="32">
        <v>23</v>
      </c>
      <c r="J974">
        <v>0.82899999999999996</v>
      </c>
      <c r="K974" s="32">
        <v>0.82899999999999996</v>
      </c>
      <c r="L974">
        <v>0</v>
      </c>
      <c r="M974" s="32">
        <v>0</v>
      </c>
      <c r="N974" s="32" t="s">
        <v>46</v>
      </c>
      <c r="O974" s="32" t="s">
        <v>48</v>
      </c>
      <c r="P974" s="32" t="s">
        <v>242</v>
      </c>
      <c r="Q974" s="34">
        <v>0.84922453703703704</v>
      </c>
      <c r="R974" s="32">
        <v>164</v>
      </c>
    </row>
    <row r="975" spans="1:18" x14ac:dyDescent="0.2">
      <c r="A975" s="32">
        <v>62</v>
      </c>
      <c r="B975" s="32">
        <v>21</v>
      </c>
      <c r="C975" s="32" t="s">
        <v>32</v>
      </c>
      <c r="D975" s="32" t="s">
        <v>33</v>
      </c>
      <c r="E975" s="33">
        <v>44832</v>
      </c>
      <c r="F975" s="32">
        <v>0.5</v>
      </c>
      <c r="G975" s="32">
        <v>1.25</v>
      </c>
      <c r="H975" s="32">
        <v>550</v>
      </c>
      <c r="I975" s="32">
        <v>32</v>
      </c>
      <c r="J975">
        <v>0.78800000000000003</v>
      </c>
      <c r="K975" s="32">
        <v>0.78800000000000003</v>
      </c>
      <c r="L975">
        <v>0</v>
      </c>
      <c r="M975" s="32">
        <v>0</v>
      </c>
      <c r="N975" s="32" t="s">
        <v>46</v>
      </c>
      <c r="O975" s="32" t="s">
        <v>48</v>
      </c>
      <c r="P975" s="32" t="s">
        <v>242</v>
      </c>
      <c r="Q975" s="34">
        <v>0.85209490740740745</v>
      </c>
      <c r="R975" s="32">
        <v>164</v>
      </c>
    </row>
    <row r="976" spans="1:18" x14ac:dyDescent="0.2">
      <c r="A976" s="32">
        <v>63</v>
      </c>
      <c r="B976" s="32">
        <v>21</v>
      </c>
      <c r="C976" s="32" t="s">
        <v>32</v>
      </c>
      <c r="D976" s="32" t="s">
        <v>33</v>
      </c>
      <c r="E976" s="33">
        <v>44832</v>
      </c>
      <c r="F976" s="32">
        <v>0.5</v>
      </c>
      <c r="G976" s="32">
        <v>1.25</v>
      </c>
      <c r="H976" s="32">
        <v>604</v>
      </c>
      <c r="I976" s="32">
        <v>31</v>
      </c>
      <c r="J976">
        <v>0.86199999999999999</v>
      </c>
      <c r="K976" s="32">
        <v>0.86199999999999999</v>
      </c>
      <c r="L976">
        <v>0</v>
      </c>
      <c r="M976" s="32">
        <v>0</v>
      </c>
      <c r="N976" s="32" t="s">
        <v>46</v>
      </c>
      <c r="O976" s="32" t="s">
        <v>48</v>
      </c>
      <c r="P976" s="32" t="s">
        <v>242</v>
      </c>
      <c r="Q976" s="34">
        <v>0.85539351851851853</v>
      </c>
      <c r="R976" s="32">
        <v>164</v>
      </c>
    </row>
    <row r="977" spans="1:18" x14ac:dyDescent="0.2">
      <c r="A977" s="32">
        <v>64</v>
      </c>
      <c r="B977" s="32">
        <v>22</v>
      </c>
      <c r="C977" s="32" t="s">
        <v>257</v>
      </c>
      <c r="D977" s="32" t="s">
        <v>33</v>
      </c>
      <c r="E977" s="33">
        <v>44832</v>
      </c>
      <c r="F977" s="32">
        <v>0.5</v>
      </c>
      <c r="G977" s="32">
        <v>1.25</v>
      </c>
      <c r="H977" s="32">
        <v>44341</v>
      </c>
      <c r="I977" s="32">
        <v>3670</v>
      </c>
      <c r="J977">
        <v>59.899000000000001</v>
      </c>
      <c r="K977" s="32">
        <f>0.0011*H977-0.6694</f>
        <v>48.105699999999999</v>
      </c>
      <c r="L977">
        <v>10.881</v>
      </c>
      <c r="M977" s="32">
        <f>0.0023*I977+0.3963</f>
        <v>8.8373000000000008</v>
      </c>
      <c r="N977" s="32"/>
      <c r="O977" s="32" t="s">
        <v>242</v>
      </c>
      <c r="P977" s="34">
        <v>0.86482638888888896</v>
      </c>
      <c r="Q977" s="32">
        <v>164</v>
      </c>
      <c r="R977" s="32">
        <v>10</v>
      </c>
    </row>
    <row r="978" spans="1:18" x14ac:dyDescent="0.2">
      <c r="A978" s="32">
        <v>65</v>
      </c>
      <c r="B978" s="32">
        <v>22</v>
      </c>
      <c r="C978" s="32" t="s">
        <v>257</v>
      </c>
      <c r="D978" s="32" t="s">
        <v>33</v>
      </c>
      <c r="E978" s="33">
        <v>44832</v>
      </c>
      <c r="F978" s="32">
        <v>0.5</v>
      </c>
      <c r="G978" s="32">
        <v>1.25</v>
      </c>
      <c r="H978" s="32">
        <v>43626</v>
      </c>
      <c r="I978" s="32">
        <v>3590</v>
      </c>
      <c r="J978">
        <v>58.933999999999997</v>
      </c>
      <c r="K978" s="32">
        <f t="shared" ref="K978:K997" si="56">0.0011*H978-0.6694</f>
        <v>47.319200000000002</v>
      </c>
      <c r="L978">
        <v>10.529</v>
      </c>
      <c r="M978" s="32">
        <f t="shared" ref="M978:M994" si="57">0.0023*I978+0.3963</f>
        <v>8.6532999999999998</v>
      </c>
      <c r="N978" s="32"/>
      <c r="O978" s="32" t="s">
        <v>242</v>
      </c>
      <c r="P978" s="34">
        <v>0.86866898148148142</v>
      </c>
      <c r="Q978" s="32">
        <v>164</v>
      </c>
      <c r="R978" s="32">
        <v>10</v>
      </c>
    </row>
    <row r="979" spans="1:18" x14ac:dyDescent="0.2">
      <c r="A979" s="32">
        <v>66</v>
      </c>
      <c r="B979" s="32">
        <v>22</v>
      </c>
      <c r="C979" s="32" t="s">
        <v>257</v>
      </c>
      <c r="D979" s="32" t="s">
        <v>33</v>
      </c>
      <c r="E979" s="33">
        <v>44832</v>
      </c>
      <c r="F979" s="32">
        <v>0.5</v>
      </c>
      <c r="G979" s="32">
        <v>1.25</v>
      </c>
      <c r="H979" s="32">
        <v>44176</v>
      </c>
      <c r="I979" s="32">
        <v>3561</v>
      </c>
      <c r="J979">
        <v>59.677</v>
      </c>
      <c r="K979" s="32">
        <f t="shared" si="56"/>
        <v>47.924199999999999</v>
      </c>
      <c r="L979">
        <v>10.401999999999999</v>
      </c>
      <c r="M979" s="32">
        <f t="shared" si="57"/>
        <v>8.5866000000000007</v>
      </c>
      <c r="N979" s="32"/>
      <c r="O979" s="32" t="s">
        <v>242</v>
      </c>
      <c r="P979" s="34">
        <v>0.87284722222222222</v>
      </c>
      <c r="Q979" s="32">
        <v>164</v>
      </c>
      <c r="R979" s="32">
        <v>10</v>
      </c>
    </row>
    <row r="980" spans="1:18" x14ac:dyDescent="0.2">
      <c r="A980" s="32">
        <v>67</v>
      </c>
      <c r="B980" s="32">
        <v>23</v>
      </c>
      <c r="C980" s="32" t="s">
        <v>258</v>
      </c>
      <c r="D980" s="32" t="s">
        <v>33</v>
      </c>
      <c r="E980" s="33">
        <v>44832</v>
      </c>
      <c r="F980" s="32">
        <v>0.5</v>
      </c>
      <c r="G980" s="32">
        <v>1.25</v>
      </c>
      <c r="H980" s="32">
        <v>45264</v>
      </c>
      <c r="I980" s="32">
        <v>3732</v>
      </c>
      <c r="J980">
        <v>61.145000000000003</v>
      </c>
      <c r="K980" s="32">
        <f t="shared" si="56"/>
        <v>49.121000000000002</v>
      </c>
      <c r="L980">
        <v>11.153</v>
      </c>
      <c r="M980" s="32">
        <f t="shared" si="57"/>
        <v>8.9799000000000007</v>
      </c>
      <c r="N980" s="32"/>
      <c r="O980" s="32" t="s">
        <v>242</v>
      </c>
      <c r="P980" s="34">
        <v>0.8821296296296296</v>
      </c>
      <c r="Q980" s="32">
        <v>164</v>
      </c>
      <c r="R980" s="32">
        <v>10</v>
      </c>
    </row>
    <row r="981" spans="1:18" x14ac:dyDescent="0.2">
      <c r="A981" s="32">
        <v>68</v>
      </c>
      <c r="B981" s="32">
        <v>23</v>
      </c>
      <c r="C981" s="32" t="s">
        <v>258</v>
      </c>
      <c r="D981" s="32" t="s">
        <v>33</v>
      </c>
      <c r="E981" s="33">
        <v>44832</v>
      </c>
      <c r="F981" s="32">
        <v>0.5</v>
      </c>
      <c r="G981" s="32">
        <v>1.25</v>
      </c>
      <c r="H981" s="32">
        <v>44383</v>
      </c>
      <c r="I981" s="32">
        <v>3638</v>
      </c>
      <c r="J981">
        <v>59.956000000000003</v>
      </c>
      <c r="K981" s="32">
        <f t="shared" si="56"/>
        <v>48.151899999999998</v>
      </c>
      <c r="L981">
        <v>10.738</v>
      </c>
      <c r="M981" s="32">
        <f t="shared" si="57"/>
        <v>8.7637</v>
      </c>
      <c r="N981" s="32"/>
      <c r="O981" s="32" t="s">
        <v>242</v>
      </c>
      <c r="P981" s="34">
        <v>0.88593749999999993</v>
      </c>
      <c r="Q981" s="32">
        <v>164</v>
      </c>
      <c r="R981" s="32">
        <v>10</v>
      </c>
    </row>
    <row r="982" spans="1:18" x14ac:dyDescent="0.2">
      <c r="A982" s="32">
        <v>69</v>
      </c>
      <c r="B982" s="32">
        <v>23</v>
      </c>
      <c r="C982" s="32" t="s">
        <v>258</v>
      </c>
      <c r="D982" s="32" t="s">
        <v>33</v>
      </c>
      <c r="E982" s="33">
        <v>44832</v>
      </c>
      <c r="F982" s="32">
        <v>0.5</v>
      </c>
      <c r="G982" s="32">
        <v>1.25</v>
      </c>
      <c r="H982" s="32">
        <v>44440</v>
      </c>
      <c r="I982" s="32">
        <v>3632</v>
      </c>
      <c r="J982">
        <v>60.033000000000001</v>
      </c>
      <c r="K982" s="32">
        <f t="shared" si="56"/>
        <v>48.214599999999997</v>
      </c>
      <c r="L982">
        <v>10.712999999999999</v>
      </c>
      <c r="M982" s="32">
        <f t="shared" si="57"/>
        <v>8.7499000000000002</v>
      </c>
      <c r="N982" s="32"/>
      <c r="O982" s="32" t="s">
        <v>242</v>
      </c>
      <c r="P982" s="34">
        <v>0.89006944444444447</v>
      </c>
      <c r="Q982" s="32">
        <v>164</v>
      </c>
      <c r="R982" s="32">
        <v>10</v>
      </c>
    </row>
    <row r="983" spans="1:18" x14ac:dyDescent="0.2">
      <c r="A983" s="32">
        <v>70</v>
      </c>
      <c r="B983" s="32">
        <v>24</v>
      </c>
      <c r="C983" s="32" t="s">
        <v>259</v>
      </c>
      <c r="D983" s="32" t="s">
        <v>33</v>
      </c>
      <c r="E983" s="33">
        <v>44832</v>
      </c>
      <c r="F983" s="32">
        <v>0.5</v>
      </c>
      <c r="G983" s="32">
        <v>1.25</v>
      </c>
      <c r="H983" s="32">
        <v>27196</v>
      </c>
      <c r="I983" s="32">
        <v>3089</v>
      </c>
      <c r="J983">
        <v>36.756</v>
      </c>
      <c r="K983" s="32">
        <f t="shared" si="56"/>
        <v>29.246200000000002</v>
      </c>
      <c r="L983">
        <v>8.3330000000000002</v>
      </c>
      <c r="M983" s="32">
        <f t="shared" si="57"/>
        <v>7.5010000000000003</v>
      </c>
      <c r="N983" s="32"/>
      <c r="O983" s="32" t="s">
        <v>242</v>
      </c>
      <c r="P983" s="34">
        <v>0.89872685185185175</v>
      </c>
      <c r="Q983" s="32">
        <v>164</v>
      </c>
      <c r="R983" s="32">
        <v>10</v>
      </c>
    </row>
    <row r="984" spans="1:18" x14ac:dyDescent="0.2">
      <c r="A984" s="32">
        <v>71</v>
      </c>
      <c r="B984" s="32">
        <v>24</v>
      </c>
      <c r="C984" s="32" t="s">
        <v>259</v>
      </c>
      <c r="D984" s="32" t="s">
        <v>33</v>
      </c>
      <c r="E984" s="33">
        <v>44832</v>
      </c>
      <c r="F984" s="32">
        <v>0.5</v>
      </c>
      <c r="G984" s="32">
        <v>1.25</v>
      </c>
      <c r="H984" s="32">
        <v>26688</v>
      </c>
      <c r="I984" s="32">
        <v>2995</v>
      </c>
      <c r="J984">
        <v>36.07</v>
      </c>
      <c r="K984" s="32">
        <f t="shared" si="56"/>
        <v>28.687400000000004</v>
      </c>
      <c r="L984">
        <v>7.923</v>
      </c>
      <c r="M984" s="32">
        <f t="shared" si="57"/>
        <v>7.2847999999999997</v>
      </c>
      <c r="N984" s="32"/>
      <c r="O984" s="32" t="s">
        <v>242</v>
      </c>
      <c r="P984" s="34">
        <v>0.90218750000000003</v>
      </c>
      <c r="Q984" s="32">
        <v>164</v>
      </c>
      <c r="R984" s="32">
        <v>10</v>
      </c>
    </row>
    <row r="985" spans="1:18" x14ac:dyDescent="0.2">
      <c r="A985" s="32">
        <v>72</v>
      </c>
      <c r="B985" s="32">
        <v>24</v>
      </c>
      <c r="C985" s="32" t="s">
        <v>259</v>
      </c>
      <c r="D985" s="32" t="s">
        <v>33</v>
      </c>
      <c r="E985" s="33">
        <v>44832</v>
      </c>
      <c r="F985" s="32">
        <v>0.5</v>
      </c>
      <c r="G985" s="32">
        <v>1.25</v>
      </c>
      <c r="H985" s="32">
        <v>26645</v>
      </c>
      <c r="I985" s="32">
        <v>2926</v>
      </c>
      <c r="J985">
        <v>36.012</v>
      </c>
      <c r="K985" s="32">
        <f t="shared" si="56"/>
        <v>28.640100000000004</v>
      </c>
      <c r="L985">
        <v>7.6230000000000002</v>
      </c>
      <c r="M985" s="32">
        <f t="shared" si="57"/>
        <v>7.1261000000000001</v>
      </c>
      <c r="N985" s="32"/>
      <c r="O985" s="32" t="s">
        <v>242</v>
      </c>
      <c r="P985" s="34">
        <v>0.90596064814814825</v>
      </c>
      <c r="Q985" s="32">
        <v>164</v>
      </c>
      <c r="R985" s="32">
        <v>10</v>
      </c>
    </row>
    <row r="986" spans="1:18" x14ac:dyDescent="0.2">
      <c r="A986" s="32">
        <v>73</v>
      </c>
      <c r="B986" s="32">
        <v>25</v>
      </c>
      <c r="C986" s="32" t="s">
        <v>260</v>
      </c>
      <c r="D986" s="32" t="s">
        <v>33</v>
      </c>
      <c r="E986" s="33">
        <v>44832</v>
      </c>
      <c r="F986" s="32">
        <v>0.5</v>
      </c>
      <c r="G986" s="32">
        <v>1.25</v>
      </c>
      <c r="H986" s="32">
        <v>39807</v>
      </c>
      <c r="I986" s="32">
        <v>3594</v>
      </c>
      <c r="J986">
        <v>53.779000000000003</v>
      </c>
      <c r="K986" s="32">
        <f t="shared" si="56"/>
        <v>43.118299999999998</v>
      </c>
      <c r="L986">
        <v>10.548999999999999</v>
      </c>
      <c r="M986" s="32">
        <f t="shared" si="57"/>
        <v>8.6624999999999996</v>
      </c>
      <c r="N986" s="32"/>
      <c r="O986" s="32" t="s">
        <v>242</v>
      </c>
      <c r="P986" s="34">
        <v>0.91523148148148137</v>
      </c>
      <c r="Q986" s="32">
        <v>164</v>
      </c>
      <c r="R986" s="32">
        <v>10</v>
      </c>
    </row>
    <row r="987" spans="1:18" x14ac:dyDescent="0.2">
      <c r="A987" s="32">
        <v>74</v>
      </c>
      <c r="B987" s="32">
        <v>25</v>
      </c>
      <c r="C987" s="32" t="s">
        <v>260</v>
      </c>
      <c r="D987" s="32" t="s">
        <v>33</v>
      </c>
      <c r="E987" s="33">
        <v>44832</v>
      </c>
      <c r="F987" s="32">
        <v>0.5</v>
      </c>
      <c r="G987" s="32">
        <v>1.25</v>
      </c>
      <c r="H987" s="32">
        <v>39580</v>
      </c>
      <c r="I987" s="32">
        <v>3618</v>
      </c>
      <c r="J987">
        <v>53.472000000000001</v>
      </c>
      <c r="K987" s="32">
        <f t="shared" si="56"/>
        <v>42.868600000000001</v>
      </c>
      <c r="L987">
        <v>10.653</v>
      </c>
      <c r="M987" s="32">
        <f t="shared" si="57"/>
        <v>8.7177000000000007</v>
      </c>
      <c r="N987" s="32"/>
      <c r="O987" s="32" t="s">
        <v>242</v>
      </c>
      <c r="P987" s="34">
        <v>0.91894675925925917</v>
      </c>
      <c r="Q987" s="32">
        <v>164</v>
      </c>
      <c r="R987" s="32">
        <v>10</v>
      </c>
    </row>
    <row r="988" spans="1:18" x14ac:dyDescent="0.2">
      <c r="A988" s="32">
        <v>75</v>
      </c>
      <c r="B988" s="32">
        <v>25</v>
      </c>
      <c r="C988" s="32" t="s">
        <v>260</v>
      </c>
      <c r="D988" s="32" t="s">
        <v>33</v>
      </c>
      <c r="E988" s="33">
        <v>44832</v>
      </c>
      <c r="F988" s="32">
        <v>0.5</v>
      </c>
      <c r="G988" s="32">
        <v>1.25</v>
      </c>
      <c r="H988" s="32">
        <v>39761</v>
      </c>
      <c r="I988" s="32">
        <v>3602</v>
      </c>
      <c r="J988">
        <v>53.716999999999999</v>
      </c>
      <c r="K988" s="32">
        <f t="shared" si="56"/>
        <v>43.067700000000002</v>
      </c>
      <c r="L988">
        <v>10.582000000000001</v>
      </c>
      <c r="M988" s="32">
        <f t="shared" si="57"/>
        <v>8.6808999999999994</v>
      </c>
      <c r="N988" s="32"/>
      <c r="O988" s="32" t="s">
        <v>242</v>
      </c>
      <c r="P988" s="34">
        <v>0.92296296296296287</v>
      </c>
      <c r="Q988" s="32">
        <v>164</v>
      </c>
      <c r="R988" s="32">
        <v>10</v>
      </c>
    </row>
    <row r="989" spans="1:18" x14ac:dyDescent="0.2">
      <c r="A989" s="32">
        <v>76</v>
      </c>
      <c r="B989" s="32">
        <v>26</v>
      </c>
      <c r="C989" s="32" t="s">
        <v>261</v>
      </c>
      <c r="D989" s="32" t="s">
        <v>33</v>
      </c>
      <c r="E989" s="33">
        <v>44832</v>
      </c>
      <c r="F989" s="32">
        <v>0.5</v>
      </c>
      <c r="G989" s="32">
        <v>1.25</v>
      </c>
      <c r="H989" s="32">
        <v>45283</v>
      </c>
      <c r="I989" s="32">
        <v>3225</v>
      </c>
      <c r="J989">
        <v>61.170999999999999</v>
      </c>
      <c r="K989" s="32">
        <f t="shared" si="56"/>
        <v>49.1419</v>
      </c>
      <c r="L989">
        <v>8.9309999999999992</v>
      </c>
      <c r="M989" s="32">
        <f t="shared" si="57"/>
        <v>7.8137999999999996</v>
      </c>
      <c r="N989" s="32"/>
      <c r="O989" s="32" t="s">
        <v>242</v>
      </c>
      <c r="P989" s="34">
        <v>0.93223379629629621</v>
      </c>
      <c r="Q989" s="32">
        <v>164</v>
      </c>
      <c r="R989" s="32">
        <v>10</v>
      </c>
    </row>
    <row r="990" spans="1:18" x14ac:dyDescent="0.2">
      <c r="A990" s="32">
        <v>77</v>
      </c>
      <c r="B990" s="32">
        <v>26</v>
      </c>
      <c r="C990" s="32" t="s">
        <v>261</v>
      </c>
      <c r="D990" s="32" t="s">
        <v>33</v>
      </c>
      <c r="E990" s="33">
        <v>44832</v>
      </c>
      <c r="F990" s="32">
        <v>0.5</v>
      </c>
      <c r="G990" s="32">
        <v>1.25</v>
      </c>
      <c r="H990" s="32">
        <v>44597</v>
      </c>
      <c r="I990" s="32">
        <v>3294</v>
      </c>
      <c r="J990">
        <v>60.244</v>
      </c>
      <c r="K990" s="32">
        <f t="shared" si="56"/>
        <v>48.387300000000003</v>
      </c>
      <c r="L990">
        <v>9.2330000000000005</v>
      </c>
      <c r="M990" s="32">
        <f t="shared" si="57"/>
        <v>7.9725000000000001</v>
      </c>
      <c r="N990" s="32"/>
      <c r="O990" s="32" t="s">
        <v>242</v>
      </c>
      <c r="P990" s="34">
        <v>0.93600694444444443</v>
      </c>
      <c r="Q990" s="32">
        <v>164</v>
      </c>
      <c r="R990" s="32">
        <v>10</v>
      </c>
    </row>
    <row r="991" spans="1:18" x14ac:dyDescent="0.2">
      <c r="A991" s="32">
        <v>78</v>
      </c>
      <c r="B991" s="32">
        <v>26</v>
      </c>
      <c r="C991" s="32" t="s">
        <v>261</v>
      </c>
      <c r="D991" s="32" t="s">
        <v>33</v>
      </c>
      <c r="E991" s="33">
        <v>44832</v>
      </c>
      <c r="F991" s="32">
        <v>0.5</v>
      </c>
      <c r="G991" s="32">
        <v>1.25</v>
      </c>
      <c r="H991" s="32">
        <v>44651</v>
      </c>
      <c r="I991" s="32">
        <v>3194</v>
      </c>
      <c r="J991">
        <v>60.317999999999998</v>
      </c>
      <c r="K991" s="32">
        <f t="shared" si="56"/>
        <v>48.4467</v>
      </c>
      <c r="L991">
        <v>8.7970000000000006</v>
      </c>
      <c r="M991" s="32">
        <f t="shared" si="57"/>
        <v>7.7424999999999997</v>
      </c>
      <c r="N991" s="32"/>
      <c r="O991" s="32" t="s">
        <v>242</v>
      </c>
      <c r="P991" s="34">
        <v>0.94016203703703705</v>
      </c>
      <c r="Q991" s="32">
        <v>164</v>
      </c>
      <c r="R991" s="32">
        <v>10</v>
      </c>
    </row>
    <row r="992" spans="1:18" x14ac:dyDescent="0.2">
      <c r="A992" s="32">
        <v>79</v>
      </c>
      <c r="B992" s="32">
        <v>27</v>
      </c>
      <c r="C992" s="32" t="s">
        <v>262</v>
      </c>
      <c r="D992" s="32" t="s">
        <v>33</v>
      </c>
      <c r="E992" s="33">
        <v>44832</v>
      </c>
      <c r="F992" s="32">
        <v>0.5</v>
      </c>
      <c r="G992" s="32">
        <v>1.25</v>
      </c>
      <c r="H992" s="32">
        <v>42600</v>
      </c>
      <c r="I992" s="32">
        <v>3541</v>
      </c>
      <c r="J992">
        <v>57.548999999999999</v>
      </c>
      <c r="K992" s="32">
        <f t="shared" si="56"/>
        <v>46.190599999999996</v>
      </c>
      <c r="L992">
        <v>10.315</v>
      </c>
      <c r="M992" s="32">
        <f t="shared" si="57"/>
        <v>8.5405999999999995</v>
      </c>
      <c r="N992" s="32"/>
      <c r="O992" s="32" t="s">
        <v>242</v>
      </c>
      <c r="P992" s="34">
        <v>0.94949074074074069</v>
      </c>
      <c r="Q992" s="32">
        <v>164</v>
      </c>
      <c r="R992" s="32">
        <v>10</v>
      </c>
    </row>
    <row r="993" spans="1:18" x14ac:dyDescent="0.2">
      <c r="A993" s="32">
        <v>80</v>
      </c>
      <c r="B993" s="32">
        <v>27</v>
      </c>
      <c r="C993" s="32" t="s">
        <v>262</v>
      </c>
      <c r="D993" s="32" t="s">
        <v>33</v>
      </c>
      <c r="E993" s="33">
        <v>44832</v>
      </c>
      <c r="F993" s="32">
        <v>0.5</v>
      </c>
      <c r="G993" s="32">
        <v>1.25</v>
      </c>
      <c r="H993" s="32">
        <v>42196</v>
      </c>
      <c r="I993" s="32">
        <v>3507</v>
      </c>
      <c r="J993">
        <v>57.003999999999998</v>
      </c>
      <c r="K993" s="32">
        <f t="shared" si="56"/>
        <v>45.746200000000002</v>
      </c>
      <c r="L993">
        <v>10.167</v>
      </c>
      <c r="M993" s="32">
        <f t="shared" si="57"/>
        <v>8.4624000000000006</v>
      </c>
      <c r="N993" s="32"/>
      <c r="O993" s="32" t="s">
        <v>242</v>
      </c>
      <c r="P993" s="34">
        <v>0.95328703703703699</v>
      </c>
      <c r="Q993" s="32">
        <v>164</v>
      </c>
      <c r="R993" s="32">
        <v>10</v>
      </c>
    </row>
    <row r="994" spans="1:18" x14ac:dyDescent="0.2">
      <c r="A994" s="32">
        <v>81</v>
      </c>
      <c r="B994" s="32">
        <v>27</v>
      </c>
      <c r="C994" s="32" t="s">
        <v>262</v>
      </c>
      <c r="D994" s="32" t="s">
        <v>33</v>
      </c>
      <c r="E994" s="33">
        <v>44832</v>
      </c>
      <c r="F994" s="32">
        <v>0.5</v>
      </c>
      <c r="G994" s="32">
        <v>1.25</v>
      </c>
      <c r="H994" s="32">
        <v>41870</v>
      </c>
      <c r="I994" s="32">
        <v>3504</v>
      </c>
      <c r="J994">
        <v>56.563000000000002</v>
      </c>
      <c r="K994" s="32">
        <f t="shared" si="56"/>
        <v>45.387599999999999</v>
      </c>
      <c r="L994">
        <v>10.151999999999999</v>
      </c>
      <c r="M994" s="32">
        <f t="shared" si="57"/>
        <v>8.4555000000000007</v>
      </c>
      <c r="N994" s="32"/>
      <c r="O994" s="32" t="s">
        <v>242</v>
      </c>
      <c r="P994" s="34">
        <v>0.95739583333333333</v>
      </c>
      <c r="Q994" s="32">
        <v>164</v>
      </c>
      <c r="R994" s="32">
        <v>10</v>
      </c>
    </row>
    <row r="995" spans="1:18" x14ac:dyDescent="0.2">
      <c r="A995" s="32">
        <v>82</v>
      </c>
      <c r="B995" s="32">
        <v>28</v>
      </c>
      <c r="C995" s="32" t="s">
        <v>43</v>
      </c>
      <c r="D995" s="32" t="s">
        <v>33</v>
      </c>
      <c r="E995" s="33">
        <v>44832</v>
      </c>
      <c r="F995" s="32">
        <v>0.5</v>
      </c>
      <c r="G995" s="32">
        <v>1.25</v>
      </c>
      <c r="H995" s="32">
        <v>21077</v>
      </c>
      <c r="I995" s="32">
        <v>3343</v>
      </c>
      <c r="J995">
        <v>28.497</v>
      </c>
      <c r="K995" s="32">
        <f t="shared" si="56"/>
        <v>22.515300000000003</v>
      </c>
      <c r="L995">
        <v>9.4489999999999998</v>
      </c>
      <c r="M995" s="32">
        <v>9.4489999999999998</v>
      </c>
      <c r="N995" s="32"/>
      <c r="O995" s="32" t="s">
        <v>242</v>
      </c>
      <c r="P995" s="34">
        <v>0.9663194444444444</v>
      </c>
      <c r="Q995" s="32">
        <v>164</v>
      </c>
      <c r="R995" s="32">
        <v>10</v>
      </c>
    </row>
    <row r="996" spans="1:18" x14ac:dyDescent="0.2">
      <c r="A996" s="32">
        <v>83</v>
      </c>
      <c r="B996" s="32">
        <v>28</v>
      </c>
      <c r="C996" s="32" t="s">
        <v>43</v>
      </c>
      <c r="D996" s="32" t="s">
        <v>33</v>
      </c>
      <c r="E996" s="33">
        <v>44832</v>
      </c>
      <c r="F996" s="32">
        <v>0.5</v>
      </c>
      <c r="G996" s="32">
        <v>1.25</v>
      </c>
      <c r="H996" s="32">
        <v>21013</v>
      </c>
      <c r="I996" s="32">
        <v>3394</v>
      </c>
      <c r="J996">
        <v>28.41</v>
      </c>
      <c r="K996" s="32">
        <f t="shared" si="56"/>
        <v>22.444900000000001</v>
      </c>
      <c r="L996">
        <v>9.6720000000000006</v>
      </c>
      <c r="M996" s="32">
        <v>9.6720000000000006</v>
      </c>
      <c r="N996" s="32"/>
      <c r="O996" s="32" t="s">
        <v>242</v>
      </c>
      <c r="P996" s="34">
        <v>0.96983796296296287</v>
      </c>
      <c r="Q996" s="32">
        <v>164</v>
      </c>
      <c r="R996" s="32">
        <v>10</v>
      </c>
    </row>
    <row r="997" spans="1:18" x14ac:dyDescent="0.2">
      <c r="A997" s="32">
        <v>84</v>
      </c>
      <c r="B997" s="32">
        <v>28</v>
      </c>
      <c r="C997" s="32" t="s">
        <v>43</v>
      </c>
      <c r="D997" s="32" t="s">
        <v>33</v>
      </c>
      <c r="E997" s="33">
        <v>44832</v>
      </c>
      <c r="F997" s="32">
        <v>0.5</v>
      </c>
      <c r="G997" s="32">
        <v>1.25</v>
      </c>
      <c r="H997" s="32">
        <v>21225</v>
      </c>
      <c r="I997" s="32">
        <v>3355</v>
      </c>
      <c r="J997">
        <v>28.696000000000002</v>
      </c>
      <c r="K997" s="32">
        <f t="shared" si="56"/>
        <v>22.678100000000001</v>
      </c>
      <c r="L997">
        <v>9.5</v>
      </c>
      <c r="M997" s="32">
        <v>9.5</v>
      </c>
      <c r="N997" s="32"/>
      <c r="O997" s="32" t="s">
        <v>242</v>
      </c>
      <c r="P997" s="34">
        <v>0.97377314814814808</v>
      </c>
      <c r="Q997" s="32">
        <v>164</v>
      </c>
      <c r="R997" s="32">
        <v>10</v>
      </c>
    </row>
    <row r="998" spans="1:18" x14ac:dyDescent="0.2">
      <c r="A998" s="32">
        <v>85</v>
      </c>
      <c r="B998" s="32">
        <v>29</v>
      </c>
      <c r="C998" s="32" t="s">
        <v>32</v>
      </c>
      <c r="D998" s="32" t="s">
        <v>33</v>
      </c>
      <c r="E998" s="33">
        <v>44832</v>
      </c>
      <c r="F998" s="32">
        <v>0.5</v>
      </c>
      <c r="G998" s="32">
        <v>1.25</v>
      </c>
      <c r="H998" s="32">
        <v>1140</v>
      </c>
      <c r="I998" s="32">
        <v>69</v>
      </c>
      <c r="J998">
        <v>1.585</v>
      </c>
      <c r="K998" s="32">
        <v>1.585</v>
      </c>
      <c r="L998">
        <v>0</v>
      </c>
      <c r="M998" s="32">
        <v>0</v>
      </c>
      <c r="N998" s="32" t="s">
        <v>46</v>
      </c>
      <c r="O998" s="32" t="s">
        <v>48</v>
      </c>
      <c r="P998" s="32" t="s">
        <v>242</v>
      </c>
      <c r="Q998" s="34">
        <v>0.98136574074074068</v>
      </c>
      <c r="R998" s="32">
        <v>164</v>
      </c>
    </row>
    <row r="999" spans="1:18" x14ac:dyDescent="0.2">
      <c r="A999" s="32">
        <v>86</v>
      </c>
      <c r="B999" s="32">
        <v>29</v>
      </c>
      <c r="C999" s="32" t="s">
        <v>32</v>
      </c>
      <c r="D999" s="32" t="s">
        <v>33</v>
      </c>
      <c r="E999" s="33">
        <v>44832</v>
      </c>
      <c r="F999" s="32">
        <v>0.5</v>
      </c>
      <c r="G999" s="32">
        <v>1.25</v>
      </c>
      <c r="H999" s="32">
        <v>1084</v>
      </c>
      <c r="I999" s="32">
        <v>94</v>
      </c>
      <c r="J999">
        <v>1.51</v>
      </c>
      <c r="K999" s="32">
        <v>1.51</v>
      </c>
      <c r="L999">
        <v>0</v>
      </c>
      <c r="M999" s="32">
        <v>0</v>
      </c>
      <c r="N999" s="32" t="s">
        <v>46</v>
      </c>
      <c r="O999" s="32" t="s">
        <v>48</v>
      </c>
      <c r="P999" s="32" t="s">
        <v>242</v>
      </c>
      <c r="Q999" s="34">
        <v>0.98423611111111109</v>
      </c>
      <c r="R999" s="32">
        <v>164</v>
      </c>
    </row>
    <row r="1000" spans="1:18" x14ac:dyDescent="0.2">
      <c r="A1000" s="32">
        <v>87</v>
      </c>
      <c r="B1000" s="32">
        <v>29</v>
      </c>
      <c r="C1000" s="32" t="s">
        <v>32</v>
      </c>
      <c r="D1000" s="32" t="s">
        <v>33</v>
      </c>
      <c r="E1000" s="33">
        <v>44832</v>
      </c>
      <c r="F1000" s="32">
        <v>0.5</v>
      </c>
      <c r="G1000" s="32">
        <v>1.25</v>
      </c>
      <c r="H1000" s="32">
        <v>1195</v>
      </c>
      <c r="I1000" s="32">
        <v>102</v>
      </c>
      <c r="J1000">
        <v>1.659</v>
      </c>
      <c r="K1000" s="32">
        <v>1.659</v>
      </c>
      <c r="L1000">
        <v>0</v>
      </c>
      <c r="M1000" s="32">
        <v>0</v>
      </c>
      <c r="N1000" s="32" t="s">
        <v>46</v>
      </c>
      <c r="O1000" s="32" t="s">
        <v>48</v>
      </c>
      <c r="P1000" s="32" t="s">
        <v>242</v>
      </c>
      <c r="Q1000" s="34">
        <v>0.98754629629629631</v>
      </c>
      <c r="R1000" s="32">
        <v>164</v>
      </c>
    </row>
    <row r="1001" spans="1:18" x14ac:dyDescent="0.2">
      <c r="A1001" s="32">
        <v>88</v>
      </c>
      <c r="B1001" s="32">
        <v>30</v>
      </c>
      <c r="C1001" s="32" t="s">
        <v>32</v>
      </c>
      <c r="D1001" s="32" t="s">
        <v>33</v>
      </c>
      <c r="E1001" s="33">
        <v>44832</v>
      </c>
      <c r="F1001" s="32">
        <v>0.5</v>
      </c>
      <c r="G1001" s="32">
        <v>1.25</v>
      </c>
      <c r="H1001" s="32">
        <v>923</v>
      </c>
      <c r="I1001" s="32">
        <v>36</v>
      </c>
      <c r="J1001">
        <v>1.2929999999999999</v>
      </c>
      <c r="K1001" s="32">
        <v>1.2929999999999999</v>
      </c>
      <c r="L1001">
        <v>0</v>
      </c>
      <c r="M1001" s="32">
        <v>0</v>
      </c>
      <c r="N1001" s="32" t="s">
        <v>46</v>
      </c>
      <c r="O1001" s="32" t="s">
        <v>48</v>
      </c>
      <c r="P1001" s="32" t="s">
        <v>242</v>
      </c>
      <c r="Q1001" s="34">
        <v>0.99509259259259253</v>
      </c>
      <c r="R1001" s="32">
        <v>164</v>
      </c>
    </row>
    <row r="1002" spans="1:18" x14ac:dyDescent="0.2">
      <c r="A1002" s="32">
        <v>89</v>
      </c>
      <c r="B1002" s="32">
        <v>30</v>
      </c>
      <c r="C1002" s="32" t="s">
        <v>32</v>
      </c>
      <c r="D1002" s="32" t="s">
        <v>33</v>
      </c>
      <c r="E1002" s="33">
        <v>44832</v>
      </c>
      <c r="F1002" s="32">
        <v>0.5</v>
      </c>
      <c r="G1002" s="32">
        <v>1.25</v>
      </c>
      <c r="H1002" s="32">
        <v>842</v>
      </c>
      <c r="I1002" s="32">
        <v>38</v>
      </c>
      <c r="J1002">
        <v>1.1830000000000001</v>
      </c>
      <c r="K1002" s="32">
        <v>1.1830000000000001</v>
      </c>
      <c r="L1002">
        <v>0</v>
      </c>
      <c r="M1002" s="32">
        <v>0</v>
      </c>
      <c r="N1002" s="32" t="s">
        <v>46</v>
      </c>
      <c r="O1002" s="32" t="s">
        <v>48</v>
      </c>
      <c r="P1002" s="32" t="s">
        <v>242</v>
      </c>
      <c r="Q1002" s="34">
        <v>0.99800925925925921</v>
      </c>
      <c r="R1002" s="32">
        <v>164</v>
      </c>
    </row>
    <row r="1003" spans="1:18" x14ac:dyDescent="0.2">
      <c r="A1003" s="32">
        <v>90</v>
      </c>
      <c r="B1003" s="32">
        <v>30</v>
      </c>
      <c r="C1003" s="32" t="s">
        <v>32</v>
      </c>
      <c r="D1003" s="32" t="s">
        <v>33</v>
      </c>
      <c r="E1003" s="33">
        <v>44832</v>
      </c>
      <c r="F1003" s="32">
        <v>0.5</v>
      </c>
      <c r="G1003" s="32">
        <v>1.25</v>
      </c>
      <c r="H1003" s="32">
        <v>775</v>
      </c>
      <c r="I1003" s="32">
        <v>39</v>
      </c>
      <c r="J1003">
        <v>1.0920000000000001</v>
      </c>
      <c r="K1003" s="32">
        <v>1.0920000000000001</v>
      </c>
      <c r="L1003">
        <v>0</v>
      </c>
      <c r="M1003" s="32">
        <v>0</v>
      </c>
      <c r="N1003" s="32" t="s">
        <v>46</v>
      </c>
      <c r="O1003" s="32" t="s">
        <v>48</v>
      </c>
      <c r="P1003" s="32" t="s">
        <v>263</v>
      </c>
      <c r="Q1003" s="34">
        <v>1.2847222222222223E-3</v>
      </c>
      <c r="R1003" s="32">
        <v>164</v>
      </c>
    </row>
    <row r="1004" spans="1:18" x14ac:dyDescent="0.2">
      <c r="A1004" s="32">
        <v>91</v>
      </c>
      <c r="B1004" s="32">
        <v>31</v>
      </c>
      <c r="C1004" s="32" t="s">
        <v>32</v>
      </c>
      <c r="D1004" s="32" t="s">
        <v>33</v>
      </c>
      <c r="E1004" s="33">
        <v>44832</v>
      </c>
      <c r="F1004" s="32">
        <v>0.5</v>
      </c>
      <c r="G1004" s="32">
        <v>1.25</v>
      </c>
      <c r="H1004" s="32">
        <v>663</v>
      </c>
      <c r="I1004" s="32">
        <v>31</v>
      </c>
      <c r="J1004">
        <v>0.94099999999999995</v>
      </c>
      <c r="K1004" s="32">
        <v>0.94099999999999995</v>
      </c>
      <c r="L1004">
        <v>0</v>
      </c>
      <c r="M1004" s="32">
        <v>0</v>
      </c>
      <c r="N1004" s="32" t="s">
        <v>46</v>
      </c>
      <c r="O1004" s="32" t="s">
        <v>48</v>
      </c>
      <c r="P1004" s="32" t="s">
        <v>263</v>
      </c>
      <c r="Q1004" s="34">
        <v>8.9236111111111113E-3</v>
      </c>
      <c r="R1004" s="32">
        <v>164</v>
      </c>
    </row>
    <row r="1005" spans="1:18" x14ac:dyDescent="0.2">
      <c r="A1005" s="32">
        <v>92</v>
      </c>
      <c r="B1005" s="32">
        <v>31</v>
      </c>
      <c r="C1005" s="32" t="s">
        <v>32</v>
      </c>
      <c r="D1005" s="32" t="s">
        <v>33</v>
      </c>
      <c r="E1005" s="33">
        <v>44832</v>
      </c>
      <c r="F1005" s="32">
        <v>0.5</v>
      </c>
      <c r="G1005" s="32">
        <v>1.25</v>
      </c>
      <c r="H1005" s="32">
        <v>646</v>
      </c>
      <c r="I1005" s="32">
        <v>78</v>
      </c>
      <c r="J1005">
        <v>0.91900000000000004</v>
      </c>
      <c r="K1005" s="32">
        <v>0.91900000000000004</v>
      </c>
      <c r="L1005">
        <v>0</v>
      </c>
      <c r="M1005" s="32">
        <v>0</v>
      </c>
      <c r="N1005" s="32" t="s">
        <v>46</v>
      </c>
      <c r="O1005" s="32" t="s">
        <v>48</v>
      </c>
      <c r="P1005" s="32" t="s">
        <v>263</v>
      </c>
      <c r="Q1005" s="34">
        <v>1.1793981481481482E-2</v>
      </c>
      <c r="R1005" s="32">
        <v>164</v>
      </c>
    </row>
    <row r="1006" spans="1:18" x14ac:dyDescent="0.2">
      <c r="A1006" s="32">
        <v>93</v>
      </c>
      <c r="B1006" s="32">
        <v>31</v>
      </c>
      <c r="C1006" s="32" t="s">
        <v>32</v>
      </c>
      <c r="D1006" s="32" t="s">
        <v>33</v>
      </c>
      <c r="E1006" s="33">
        <v>44832</v>
      </c>
      <c r="F1006" s="32">
        <v>0.5</v>
      </c>
      <c r="G1006" s="32">
        <v>1.25</v>
      </c>
      <c r="H1006" s="32">
        <v>652</v>
      </c>
      <c r="I1006" s="32">
        <v>31</v>
      </c>
      <c r="J1006">
        <v>0.92600000000000005</v>
      </c>
      <c r="K1006" s="32">
        <v>0.92600000000000005</v>
      </c>
      <c r="L1006">
        <v>0</v>
      </c>
      <c r="M1006" s="32">
        <v>0</v>
      </c>
      <c r="N1006" s="32" t="s">
        <v>46</v>
      </c>
      <c r="O1006" s="32" t="s">
        <v>48</v>
      </c>
      <c r="P1006" s="32" t="s">
        <v>263</v>
      </c>
      <c r="Q1006" s="34">
        <v>1.5092592592592593E-2</v>
      </c>
      <c r="R1006" s="32">
        <v>164</v>
      </c>
    </row>
    <row r="1007" spans="1:18" x14ac:dyDescent="0.2">
      <c r="A1007" s="32">
        <v>94</v>
      </c>
      <c r="B1007" s="32">
        <v>32</v>
      </c>
      <c r="C1007" s="32" t="s">
        <v>264</v>
      </c>
      <c r="D1007" s="32" t="s">
        <v>33</v>
      </c>
      <c r="E1007" s="33">
        <v>44832</v>
      </c>
      <c r="F1007" s="32">
        <v>0.5</v>
      </c>
      <c r="G1007" s="32">
        <v>1.25</v>
      </c>
      <c r="H1007" s="32">
        <v>22850</v>
      </c>
      <c r="I1007" s="32">
        <v>1203</v>
      </c>
      <c r="J1007">
        <v>30.89</v>
      </c>
      <c r="K1007" s="32">
        <f>0.0011*H1007-0.6694</f>
        <v>24.465600000000002</v>
      </c>
      <c r="L1007">
        <v>7.6999999999999999E-2</v>
      </c>
      <c r="M1007" s="32">
        <f>0.0023*I1007+0.3963</f>
        <v>3.1632000000000002</v>
      </c>
      <c r="N1007" s="32"/>
      <c r="O1007" s="32" t="s">
        <v>263</v>
      </c>
      <c r="P1007" s="34">
        <v>2.3298611111111107E-2</v>
      </c>
      <c r="Q1007" s="32">
        <v>164</v>
      </c>
      <c r="R1007" s="32">
        <v>10</v>
      </c>
    </row>
    <row r="1008" spans="1:18" x14ac:dyDescent="0.2">
      <c r="A1008" s="32">
        <v>95</v>
      </c>
      <c r="B1008" s="32">
        <v>32</v>
      </c>
      <c r="C1008" s="32" t="s">
        <v>264</v>
      </c>
      <c r="D1008" s="32" t="s">
        <v>33</v>
      </c>
      <c r="E1008" s="33">
        <v>44832</v>
      </c>
      <c r="F1008" s="32">
        <v>0.5</v>
      </c>
      <c r="G1008" s="32">
        <v>1.25</v>
      </c>
      <c r="H1008" s="32">
        <v>22351</v>
      </c>
      <c r="I1008" s="32">
        <v>1195</v>
      </c>
      <c r="J1008">
        <v>30.216000000000001</v>
      </c>
      <c r="K1008" s="32">
        <f t="shared" ref="K1008:K1024" si="58">0.0011*H1008-0.6694</f>
        <v>23.916700000000002</v>
      </c>
      <c r="L1008">
        <v>4.2000000000000003E-2</v>
      </c>
      <c r="M1008" s="32">
        <f t="shared" ref="M1008:M1023" si="59">0.0023*I1008+0.3963</f>
        <v>3.1448</v>
      </c>
      <c r="N1008" s="32"/>
      <c r="O1008" s="32" t="s">
        <v>263</v>
      </c>
      <c r="P1008" s="34">
        <v>2.6678240740740738E-2</v>
      </c>
      <c r="Q1008" s="32">
        <v>164</v>
      </c>
      <c r="R1008" s="32">
        <v>10</v>
      </c>
    </row>
    <row r="1009" spans="1:18" x14ac:dyDescent="0.2">
      <c r="A1009" s="32">
        <v>96</v>
      </c>
      <c r="B1009" s="32">
        <v>32</v>
      </c>
      <c r="C1009" s="32" t="s">
        <v>264</v>
      </c>
      <c r="D1009" s="32" t="s">
        <v>33</v>
      </c>
      <c r="E1009" s="33">
        <v>44832</v>
      </c>
      <c r="F1009" s="32">
        <v>0.5</v>
      </c>
      <c r="G1009" s="32">
        <v>1.25</v>
      </c>
      <c r="H1009" s="32">
        <v>22460</v>
      </c>
      <c r="I1009" s="32">
        <v>1215</v>
      </c>
      <c r="J1009">
        <v>30.363</v>
      </c>
      <c r="K1009" s="32">
        <f t="shared" si="58"/>
        <v>24.036600000000004</v>
      </c>
      <c r="L1009">
        <v>0.128</v>
      </c>
      <c r="M1009" s="32">
        <f t="shared" si="59"/>
        <v>3.1907999999999999</v>
      </c>
      <c r="N1009" s="32"/>
      <c r="O1009" s="32" t="s">
        <v>263</v>
      </c>
      <c r="P1009" s="34">
        <v>3.0381944444444444E-2</v>
      </c>
      <c r="Q1009" s="32">
        <v>164</v>
      </c>
      <c r="R1009" s="32">
        <v>10</v>
      </c>
    </row>
    <row r="1010" spans="1:18" x14ac:dyDescent="0.2">
      <c r="A1010" s="32">
        <v>97</v>
      </c>
      <c r="B1010" s="32">
        <v>33</v>
      </c>
      <c r="C1010" s="32" t="s">
        <v>265</v>
      </c>
      <c r="D1010" s="32" t="s">
        <v>33</v>
      </c>
      <c r="E1010" s="33">
        <v>44832</v>
      </c>
      <c r="F1010" s="32">
        <v>0.5</v>
      </c>
      <c r="G1010" s="32">
        <v>1.25</v>
      </c>
      <c r="H1010" s="32">
        <v>30916</v>
      </c>
      <c r="I1010" s="32">
        <v>1547</v>
      </c>
      <c r="J1010">
        <v>41.777999999999999</v>
      </c>
      <c r="K1010" s="32">
        <f t="shared" si="58"/>
        <v>33.338200000000001</v>
      </c>
      <c r="L1010">
        <v>1.583</v>
      </c>
      <c r="M1010" s="32">
        <f t="shared" si="59"/>
        <v>3.9544000000000001</v>
      </c>
      <c r="N1010" s="32"/>
      <c r="O1010" s="32" t="s">
        <v>263</v>
      </c>
      <c r="P1010" s="34">
        <v>3.8969907407407404E-2</v>
      </c>
      <c r="Q1010" s="32">
        <v>164</v>
      </c>
      <c r="R1010" s="32">
        <v>10</v>
      </c>
    </row>
    <row r="1011" spans="1:18" x14ac:dyDescent="0.2">
      <c r="A1011" s="32">
        <v>98</v>
      </c>
      <c r="B1011" s="32">
        <v>33</v>
      </c>
      <c r="C1011" s="32" t="s">
        <v>265</v>
      </c>
      <c r="D1011" s="32" t="s">
        <v>33</v>
      </c>
      <c r="E1011" s="33">
        <v>44832</v>
      </c>
      <c r="F1011" s="32">
        <v>0.5</v>
      </c>
      <c r="G1011" s="32">
        <v>1.25</v>
      </c>
      <c r="H1011" s="32">
        <v>30303</v>
      </c>
      <c r="I1011" s="32">
        <v>1630</v>
      </c>
      <c r="J1011">
        <v>40.951000000000001</v>
      </c>
      <c r="K1011" s="32">
        <f t="shared" si="58"/>
        <v>32.663899999999998</v>
      </c>
      <c r="L1011">
        <v>1.9430000000000001</v>
      </c>
      <c r="M1011" s="32">
        <f t="shared" si="59"/>
        <v>4.1452999999999998</v>
      </c>
      <c r="N1011" s="32"/>
      <c r="O1011" s="32" t="s">
        <v>263</v>
      </c>
      <c r="P1011" s="34">
        <v>4.2476851851851849E-2</v>
      </c>
      <c r="Q1011" s="32">
        <v>164</v>
      </c>
      <c r="R1011" s="32">
        <v>10</v>
      </c>
    </row>
    <row r="1012" spans="1:18" x14ac:dyDescent="0.2">
      <c r="A1012" s="32">
        <v>99</v>
      </c>
      <c r="B1012" s="32">
        <v>33</v>
      </c>
      <c r="C1012" s="32" t="s">
        <v>265</v>
      </c>
      <c r="D1012" s="32" t="s">
        <v>33</v>
      </c>
      <c r="E1012" s="33">
        <v>44832</v>
      </c>
      <c r="F1012" s="32">
        <v>0.5</v>
      </c>
      <c r="G1012" s="32">
        <v>1.25</v>
      </c>
      <c r="H1012" s="32">
        <v>30329</v>
      </c>
      <c r="I1012" s="32">
        <v>1576</v>
      </c>
      <c r="J1012">
        <v>40.985999999999997</v>
      </c>
      <c r="K1012" s="32">
        <f t="shared" si="58"/>
        <v>32.692499999999995</v>
      </c>
      <c r="L1012">
        <v>1.7110000000000001</v>
      </c>
      <c r="M1012" s="32">
        <f t="shared" si="59"/>
        <v>4.0210999999999997</v>
      </c>
      <c r="N1012" s="32"/>
      <c r="O1012" s="32" t="s">
        <v>263</v>
      </c>
      <c r="P1012" s="34">
        <v>4.6365740740740742E-2</v>
      </c>
      <c r="Q1012" s="32">
        <v>164</v>
      </c>
      <c r="R1012" s="32">
        <v>10</v>
      </c>
    </row>
    <row r="1013" spans="1:18" x14ac:dyDescent="0.2">
      <c r="A1013" s="32">
        <v>100</v>
      </c>
      <c r="B1013" s="32">
        <v>34</v>
      </c>
      <c r="C1013" s="32" t="s">
        <v>266</v>
      </c>
      <c r="D1013" s="32" t="s">
        <v>33</v>
      </c>
      <c r="E1013" s="33">
        <v>44832</v>
      </c>
      <c r="F1013" s="32">
        <v>0.5</v>
      </c>
      <c r="G1013" s="32">
        <v>1.25</v>
      </c>
      <c r="H1013" s="32">
        <v>39569</v>
      </c>
      <c r="I1013" s="32">
        <v>1838</v>
      </c>
      <c r="J1013">
        <v>53.457000000000001</v>
      </c>
      <c r="K1013" s="32">
        <f t="shared" si="58"/>
        <v>42.856499999999997</v>
      </c>
      <c r="L1013">
        <v>2.8540000000000001</v>
      </c>
      <c r="M1013" s="32">
        <f t="shared" si="59"/>
        <v>4.6237000000000004</v>
      </c>
      <c r="N1013" s="32"/>
      <c r="O1013" s="32" t="s">
        <v>263</v>
      </c>
      <c r="P1013" s="34">
        <v>5.527777777777778E-2</v>
      </c>
      <c r="Q1013" s="32">
        <v>164</v>
      </c>
      <c r="R1013" s="32">
        <v>10</v>
      </c>
    </row>
    <row r="1014" spans="1:18" x14ac:dyDescent="0.2">
      <c r="A1014" s="32">
        <v>101</v>
      </c>
      <c r="B1014" s="32">
        <v>34</v>
      </c>
      <c r="C1014" s="32" t="s">
        <v>266</v>
      </c>
      <c r="D1014" s="32" t="s">
        <v>33</v>
      </c>
      <c r="E1014" s="33">
        <v>44832</v>
      </c>
      <c r="F1014" s="32">
        <v>0.5</v>
      </c>
      <c r="G1014" s="32">
        <v>1.25</v>
      </c>
      <c r="H1014" s="32">
        <v>38491</v>
      </c>
      <c r="I1014" s="32">
        <v>2040</v>
      </c>
      <c r="J1014">
        <v>52.003</v>
      </c>
      <c r="K1014" s="32">
        <f t="shared" si="58"/>
        <v>41.670699999999997</v>
      </c>
      <c r="L1014">
        <v>3.7410000000000001</v>
      </c>
      <c r="M1014" s="32">
        <f t="shared" si="59"/>
        <v>5.0883000000000003</v>
      </c>
      <c r="N1014" s="32"/>
      <c r="O1014" s="32" t="s">
        <v>263</v>
      </c>
      <c r="P1014" s="34">
        <v>5.8900462962962967E-2</v>
      </c>
      <c r="Q1014" s="32">
        <v>164</v>
      </c>
      <c r="R1014" s="32">
        <v>10</v>
      </c>
    </row>
    <row r="1015" spans="1:18" x14ac:dyDescent="0.2">
      <c r="A1015" s="32">
        <v>102</v>
      </c>
      <c r="B1015" s="32">
        <v>34</v>
      </c>
      <c r="C1015" s="32" t="s">
        <v>266</v>
      </c>
      <c r="D1015" s="32" t="s">
        <v>33</v>
      </c>
      <c r="E1015" s="33">
        <v>44832</v>
      </c>
      <c r="F1015" s="32">
        <v>0.5</v>
      </c>
      <c r="G1015" s="32">
        <v>1.25</v>
      </c>
      <c r="H1015" s="32">
        <v>39026</v>
      </c>
      <c r="I1015" s="32">
        <v>2012</v>
      </c>
      <c r="J1015">
        <v>52.725000000000001</v>
      </c>
      <c r="K1015" s="32">
        <f t="shared" si="58"/>
        <v>42.2592</v>
      </c>
      <c r="L1015">
        <v>3.62</v>
      </c>
      <c r="M1015" s="32">
        <f t="shared" si="59"/>
        <v>5.0239000000000003</v>
      </c>
      <c r="N1015" s="32"/>
      <c r="O1015" s="32" t="s">
        <v>263</v>
      </c>
      <c r="P1015" s="34">
        <v>6.2928240740740743E-2</v>
      </c>
      <c r="Q1015" s="32">
        <v>164</v>
      </c>
      <c r="R1015" s="32">
        <v>10</v>
      </c>
    </row>
    <row r="1016" spans="1:18" x14ac:dyDescent="0.2">
      <c r="A1016" s="32">
        <v>103</v>
      </c>
      <c r="B1016" s="32">
        <v>35</v>
      </c>
      <c r="C1016" s="32" t="s">
        <v>267</v>
      </c>
      <c r="D1016" s="32" t="s">
        <v>33</v>
      </c>
      <c r="E1016" s="33">
        <v>44832</v>
      </c>
      <c r="F1016" s="32">
        <v>0.5</v>
      </c>
      <c r="G1016" s="32">
        <v>1.25</v>
      </c>
      <c r="H1016" s="32">
        <v>28201</v>
      </c>
      <c r="I1016" s="32">
        <v>1908</v>
      </c>
      <c r="J1016">
        <v>38.113</v>
      </c>
      <c r="K1016" s="32">
        <f t="shared" si="58"/>
        <v>30.351700000000001</v>
      </c>
      <c r="L1016">
        <v>3.1619999999999999</v>
      </c>
      <c r="M1016" s="32">
        <f t="shared" si="59"/>
        <v>4.7847</v>
      </c>
      <c r="N1016" s="32"/>
      <c r="O1016" s="32" t="s">
        <v>263</v>
      </c>
      <c r="P1016" s="34">
        <v>7.1701388888888884E-2</v>
      </c>
      <c r="Q1016" s="32">
        <v>164</v>
      </c>
      <c r="R1016" s="32">
        <v>10</v>
      </c>
    </row>
    <row r="1017" spans="1:18" x14ac:dyDescent="0.2">
      <c r="A1017" s="32">
        <v>104</v>
      </c>
      <c r="B1017" s="32">
        <v>35</v>
      </c>
      <c r="C1017" s="32" t="s">
        <v>267</v>
      </c>
      <c r="D1017" s="32" t="s">
        <v>33</v>
      </c>
      <c r="E1017" s="33">
        <v>44832</v>
      </c>
      <c r="F1017" s="32">
        <v>0.5</v>
      </c>
      <c r="G1017" s="32">
        <v>1.25</v>
      </c>
      <c r="H1017" s="32">
        <v>27489</v>
      </c>
      <c r="I1017" s="32">
        <v>1963</v>
      </c>
      <c r="J1017">
        <v>37.152000000000001</v>
      </c>
      <c r="K1017" s="32">
        <f t="shared" si="58"/>
        <v>29.568500000000004</v>
      </c>
      <c r="L1017">
        <v>3.4039999999999999</v>
      </c>
      <c r="M1017" s="32">
        <f t="shared" si="59"/>
        <v>4.9112</v>
      </c>
      <c r="N1017" s="32"/>
      <c r="O1017" s="32" t="s">
        <v>263</v>
      </c>
      <c r="P1017" s="34">
        <v>7.5231481481481483E-2</v>
      </c>
      <c r="Q1017" s="32">
        <v>164</v>
      </c>
      <c r="R1017" s="32">
        <v>10</v>
      </c>
    </row>
    <row r="1018" spans="1:18" x14ac:dyDescent="0.2">
      <c r="A1018" s="32">
        <v>105</v>
      </c>
      <c r="B1018" s="32">
        <v>35</v>
      </c>
      <c r="C1018" s="32" t="s">
        <v>267</v>
      </c>
      <c r="D1018" s="32" t="s">
        <v>33</v>
      </c>
      <c r="E1018" s="33">
        <v>44832</v>
      </c>
      <c r="F1018" s="32">
        <v>0.5</v>
      </c>
      <c r="G1018" s="32">
        <v>1.25</v>
      </c>
      <c r="H1018" s="32">
        <v>27578</v>
      </c>
      <c r="I1018" s="32">
        <v>2010</v>
      </c>
      <c r="J1018">
        <v>37.271999999999998</v>
      </c>
      <c r="K1018" s="32">
        <f t="shared" si="58"/>
        <v>29.666400000000003</v>
      </c>
      <c r="L1018">
        <v>3.6080000000000001</v>
      </c>
      <c r="M1018" s="32">
        <f t="shared" si="59"/>
        <v>5.0193000000000003</v>
      </c>
      <c r="N1018" s="32"/>
      <c r="O1018" s="32" t="s">
        <v>263</v>
      </c>
      <c r="P1018" s="34">
        <v>7.9131944444444449E-2</v>
      </c>
      <c r="Q1018" s="32">
        <v>164</v>
      </c>
      <c r="R1018" s="32">
        <v>10</v>
      </c>
    </row>
    <row r="1019" spans="1:18" x14ac:dyDescent="0.2">
      <c r="A1019" s="32">
        <v>106</v>
      </c>
      <c r="B1019" s="32">
        <v>36</v>
      </c>
      <c r="C1019" s="32" t="s">
        <v>268</v>
      </c>
      <c r="D1019" s="32" t="s">
        <v>33</v>
      </c>
      <c r="E1019" s="33">
        <v>44832</v>
      </c>
      <c r="F1019" s="32">
        <v>0.5</v>
      </c>
      <c r="G1019" s="32">
        <v>1.25</v>
      </c>
      <c r="H1019" s="32">
        <v>37274</v>
      </c>
      <c r="I1019" s="32">
        <v>1620</v>
      </c>
      <c r="J1019">
        <v>50.359000000000002</v>
      </c>
      <c r="K1019" s="32">
        <f t="shared" si="58"/>
        <v>40.332000000000001</v>
      </c>
      <c r="L1019">
        <v>1.9</v>
      </c>
      <c r="M1019" s="32">
        <f t="shared" si="59"/>
        <v>4.1223000000000001</v>
      </c>
      <c r="N1019" s="32"/>
      <c r="O1019" s="32" t="s">
        <v>263</v>
      </c>
      <c r="P1019" s="34">
        <v>8.7847222222222229E-2</v>
      </c>
      <c r="Q1019" s="32">
        <v>164</v>
      </c>
      <c r="R1019" s="32">
        <v>10</v>
      </c>
    </row>
    <row r="1020" spans="1:18" x14ac:dyDescent="0.2">
      <c r="A1020" s="32">
        <v>107</v>
      </c>
      <c r="B1020" s="32">
        <v>36</v>
      </c>
      <c r="C1020" s="32" t="s">
        <v>268</v>
      </c>
      <c r="D1020" s="32" t="s">
        <v>33</v>
      </c>
      <c r="E1020" s="33">
        <v>44832</v>
      </c>
      <c r="F1020" s="32">
        <v>0.5</v>
      </c>
      <c r="G1020" s="32">
        <v>1.25</v>
      </c>
      <c r="H1020" s="32">
        <v>36192</v>
      </c>
      <c r="I1020" s="32">
        <v>1669</v>
      </c>
      <c r="J1020">
        <v>48.899000000000001</v>
      </c>
      <c r="K1020" s="32">
        <f t="shared" si="58"/>
        <v>39.141799999999996</v>
      </c>
      <c r="L1020">
        <v>2.1179999999999999</v>
      </c>
      <c r="M1020" s="32">
        <f t="shared" si="59"/>
        <v>4.2349999999999994</v>
      </c>
      <c r="N1020" s="32"/>
      <c r="O1020" s="32" t="s">
        <v>263</v>
      </c>
      <c r="P1020" s="34">
        <v>9.1435185185185189E-2</v>
      </c>
      <c r="Q1020" s="32">
        <v>164</v>
      </c>
      <c r="R1020" s="32">
        <v>10</v>
      </c>
    </row>
    <row r="1021" spans="1:18" x14ac:dyDescent="0.2">
      <c r="A1021" s="32">
        <v>108</v>
      </c>
      <c r="B1021" s="32">
        <v>36</v>
      </c>
      <c r="C1021" s="32" t="s">
        <v>268</v>
      </c>
      <c r="D1021" s="32" t="s">
        <v>33</v>
      </c>
      <c r="E1021" s="33">
        <v>44832</v>
      </c>
      <c r="F1021" s="32">
        <v>0.5</v>
      </c>
      <c r="G1021" s="32">
        <v>1.25</v>
      </c>
      <c r="H1021" s="32">
        <v>36471</v>
      </c>
      <c r="I1021" s="32">
        <v>1679</v>
      </c>
      <c r="J1021">
        <v>49.277000000000001</v>
      </c>
      <c r="K1021" s="32">
        <f t="shared" si="58"/>
        <v>39.448700000000002</v>
      </c>
      <c r="L1021">
        <v>2.16</v>
      </c>
      <c r="M1021" s="32">
        <f t="shared" si="59"/>
        <v>4.258</v>
      </c>
      <c r="N1021" s="32"/>
      <c r="O1021" s="32" t="s">
        <v>263</v>
      </c>
      <c r="P1021" s="34">
        <v>9.5416666666666664E-2</v>
      </c>
      <c r="Q1021" s="32">
        <v>164</v>
      </c>
      <c r="R1021" s="32">
        <v>10</v>
      </c>
    </row>
    <row r="1022" spans="1:18" x14ac:dyDescent="0.2">
      <c r="A1022" s="32">
        <v>109</v>
      </c>
      <c r="B1022" s="32">
        <v>37</v>
      </c>
      <c r="C1022" s="32" t="s">
        <v>269</v>
      </c>
      <c r="D1022" s="32" t="s">
        <v>33</v>
      </c>
      <c r="E1022" s="33">
        <v>44832</v>
      </c>
      <c r="F1022" s="32">
        <v>0.5</v>
      </c>
      <c r="G1022" s="32">
        <v>1.25</v>
      </c>
      <c r="H1022" s="32">
        <v>91995</v>
      </c>
      <c r="I1022" s="32">
        <v>1414</v>
      </c>
      <c r="J1022">
        <v>124.224</v>
      </c>
      <c r="K1022" s="32">
        <f t="shared" si="58"/>
        <v>100.52510000000001</v>
      </c>
      <c r="L1022">
        <v>0.998</v>
      </c>
      <c r="M1022" s="32">
        <f t="shared" si="59"/>
        <v>3.6484999999999999</v>
      </c>
      <c r="N1022" s="32"/>
      <c r="O1022" s="32" t="s">
        <v>263</v>
      </c>
      <c r="P1022" s="34">
        <v>0.10371527777777778</v>
      </c>
      <c r="Q1022" s="32">
        <v>164</v>
      </c>
      <c r="R1022" s="32">
        <v>10</v>
      </c>
    </row>
    <row r="1023" spans="1:18" x14ac:dyDescent="0.2">
      <c r="A1023" s="32">
        <v>110</v>
      </c>
      <c r="B1023" s="32">
        <v>37</v>
      </c>
      <c r="C1023" s="32" t="s">
        <v>269</v>
      </c>
      <c r="D1023" s="32" t="s">
        <v>33</v>
      </c>
      <c r="E1023" s="33">
        <v>44832</v>
      </c>
      <c r="F1023" s="32">
        <v>0.5</v>
      </c>
      <c r="G1023" s="32">
        <v>1.25</v>
      </c>
      <c r="H1023" s="32">
        <v>92812</v>
      </c>
      <c r="I1023" s="32">
        <v>1266</v>
      </c>
      <c r="J1023">
        <v>125.327</v>
      </c>
      <c r="K1023" s="32">
        <f t="shared" si="58"/>
        <v>101.42380000000001</v>
      </c>
      <c r="L1023">
        <v>0.35199999999999998</v>
      </c>
      <c r="M1023" s="32">
        <f t="shared" si="59"/>
        <v>3.3081</v>
      </c>
      <c r="N1023" s="32"/>
      <c r="O1023" s="32" t="s">
        <v>263</v>
      </c>
      <c r="P1023" s="34">
        <v>0.10668981481481482</v>
      </c>
      <c r="Q1023" s="32">
        <v>164</v>
      </c>
      <c r="R1023" s="32">
        <v>10</v>
      </c>
    </row>
    <row r="1024" spans="1:18" x14ac:dyDescent="0.2">
      <c r="A1024" s="32">
        <v>111</v>
      </c>
      <c r="B1024" s="32">
        <v>37</v>
      </c>
      <c r="C1024" s="32" t="s">
        <v>269</v>
      </c>
      <c r="D1024" s="32" t="s">
        <v>33</v>
      </c>
      <c r="E1024" s="33">
        <v>44832</v>
      </c>
      <c r="F1024" s="32">
        <v>0.5</v>
      </c>
      <c r="G1024" s="32">
        <v>1.25</v>
      </c>
      <c r="H1024" s="32">
        <v>92735</v>
      </c>
      <c r="I1024" s="32">
        <v>1228</v>
      </c>
      <c r="J1024">
        <v>125.224</v>
      </c>
      <c r="K1024" s="32">
        <f t="shared" si="58"/>
        <v>101.33910000000002</v>
      </c>
      <c r="L1024">
        <v>0.184</v>
      </c>
      <c r="M1024" s="32">
        <f>0.0023*I1024+0.3963</f>
        <v>3.2206999999999999</v>
      </c>
      <c r="N1024" s="32"/>
      <c r="O1024" s="32" t="s">
        <v>263</v>
      </c>
      <c r="P1024" s="34">
        <v>0.11001157407407407</v>
      </c>
      <c r="Q1024" s="32">
        <v>164</v>
      </c>
      <c r="R1024" s="32">
        <v>10</v>
      </c>
    </row>
    <row r="1025" spans="1:18" x14ac:dyDescent="0.2">
      <c r="A1025" s="32">
        <v>112</v>
      </c>
      <c r="B1025" s="32">
        <v>38</v>
      </c>
      <c r="C1025" s="32" t="s">
        <v>32</v>
      </c>
      <c r="D1025" s="32" t="s">
        <v>33</v>
      </c>
      <c r="E1025" s="33">
        <v>44832</v>
      </c>
      <c r="F1025" s="32">
        <v>0.5</v>
      </c>
      <c r="G1025" s="32">
        <v>1.25</v>
      </c>
      <c r="H1025" s="32">
        <v>1789</v>
      </c>
      <c r="I1025" s="32">
        <v>8</v>
      </c>
      <c r="J1025">
        <v>2.46</v>
      </c>
      <c r="K1025" s="32">
        <v>2.46</v>
      </c>
      <c r="L1025">
        <v>0</v>
      </c>
      <c r="M1025" s="32">
        <v>0</v>
      </c>
      <c r="N1025" s="32" t="s">
        <v>46</v>
      </c>
      <c r="O1025" s="32" t="s">
        <v>263</v>
      </c>
      <c r="P1025" s="34">
        <v>0.11755787037037037</v>
      </c>
      <c r="Q1025" s="32">
        <v>164</v>
      </c>
      <c r="R1025" s="32">
        <v>10</v>
      </c>
    </row>
    <row r="1026" spans="1:18" x14ac:dyDescent="0.2">
      <c r="A1026" s="32">
        <v>113</v>
      </c>
      <c r="B1026" s="32">
        <v>38</v>
      </c>
      <c r="C1026" s="32" t="s">
        <v>32</v>
      </c>
      <c r="D1026" s="32" t="s">
        <v>33</v>
      </c>
      <c r="E1026" s="33">
        <v>44832</v>
      </c>
      <c r="F1026" s="32">
        <v>0.5</v>
      </c>
      <c r="G1026" s="32">
        <v>1.25</v>
      </c>
      <c r="H1026" s="32">
        <v>1984</v>
      </c>
      <c r="I1026" s="32">
        <v>52</v>
      </c>
      <c r="J1026">
        <v>2.7240000000000002</v>
      </c>
      <c r="K1026" s="32">
        <v>2.7240000000000002</v>
      </c>
      <c r="L1026">
        <v>0</v>
      </c>
      <c r="M1026" s="32">
        <v>0</v>
      </c>
      <c r="N1026" s="32" t="s">
        <v>46</v>
      </c>
      <c r="O1026" s="32" t="s">
        <v>48</v>
      </c>
      <c r="P1026" s="32" t="s">
        <v>263</v>
      </c>
      <c r="Q1026" s="34">
        <v>0.12042824074074072</v>
      </c>
      <c r="R1026" s="32">
        <v>164</v>
      </c>
    </row>
    <row r="1027" spans="1:18" x14ac:dyDescent="0.2">
      <c r="A1027" s="32">
        <v>114</v>
      </c>
      <c r="B1027" s="32">
        <v>38</v>
      </c>
      <c r="C1027" s="32" t="s">
        <v>32</v>
      </c>
      <c r="D1027" s="32" t="s">
        <v>33</v>
      </c>
      <c r="E1027" s="33">
        <v>44832</v>
      </c>
      <c r="F1027" s="32">
        <v>0.5</v>
      </c>
      <c r="G1027" s="32">
        <v>1.25</v>
      </c>
      <c r="H1027" s="32">
        <v>2556</v>
      </c>
      <c r="I1027" s="32">
        <v>58</v>
      </c>
      <c r="J1027">
        <v>3.4969999999999999</v>
      </c>
      <c r="K1027" s="32">
        <v>3.4969999999999999</v>
      </c>
      <c r="L1027">
        <v>0</v>
      </c>
      <c r="M1027" s="32">
        <v>0</v>
      </c>
      <c r="N1027" s="32" t="s">
        <v>46</v>
      </c>
      <c r="O1027" s="32" t="s">
        <v>48</v>
      </c>
      <c r="P1027" s="32" t="s">
        <v>263</v>
      </c>
      <c r="Q1027" s="34">
        <v>0.12372685185185185</v>
      </c>
      <c r="R1027" s="32">
        <v>164</v>
      </c>
    </row>
    <row r="1028" spans="1:18" x14ac:dyDescent="0.2">
      <c r="A1028" s="32">
        <v>115</v>
      </c>
      <c r="B1028" s="32">
        <v>39</v>
      </c>
      <c r="C1028" s="32" t="s">
        <v>32</v>
      </c>
      <c r="D1028" s="32" t="s">
        <v>33</v>
      </c>
      <c r="E1028" s="33">
        <v>44832</v>
      </c>
      <c r="F1028" s="32">
        <v>0.5</v>
      </c>
      <c r="G1028" s="32">
        <v>1.25</v>
      </c>
      <c r="H1028" s="32">
        <v>1077</v>
      </c>
      <c r="I1028" s="32">
        <v>51</v>
      </c>
      <c r="J1028">
        <v>1.5</v>
      </c>
      <c r="K1028" s="32">
        <v>1.5</v>
      </c>
      <c r="L1028">
        <v>0</v>
      </c>
      <c r="M1028" s="32">
        <v>0</v>
      </c>
      <c r="N1028" s="32" t="s">
        <v>46</v>
      </c>
      <c r="O1028" s="32" t="s">
        <v>48</v>
      </c>
      <c r="P1028" s="32" t="s">
        <v>263</v>
      </c>
      <c r="Q1028" s="34">
        <v>0.13133101851851853</v>
      </c>
      <c r="R1028" s="32">
        <v>164</v>
      </c>
    </row>
    <row r="1029" spans="1:18" x14ac:dyDescent="0.2">
      <c r="A1029" s="32">
        <v>116</v>
      </c>
      <c r="B1029" s="32">
        <v>39</v>
      </c>
      <c r="C1029" s="32" t="s">
        <v>32</v>
      </c>
      <c r="D1029" s="32" t="s">
        <v>33</v>
      </c>
      <c r="E1029" s="33">
        <v>44832</v>
      </c>
      <c r="F1029" s="32">
        <v>0.5</v>
      </c>
      <c r="G1029" s="32">
        <v>1.25</v>
      </c>
      <c r="H1029" s="32">
        <v>796</v>
      </c>
      <c r="I1029" s="32">
        <v>33</v>
      </c>
      <c r="J1029">
        <v>1.121</v>
      </c>
      <c r="K1029" s="32">
        <v>1.121</v>
      </c>
      <c r="L1029">
        <v>0</v>
      </c>
      <c r="M1029" s="32">
        <v>0</v>
      </c>
      <c r="N1029" s="32" t="s">
        <v>46</v>
      </c>
      <c r="O1029" s="32" t="s">
        <v>48</v>
      </c>
      <c r="P1029" s="32" t="s">
        <v>263</v>
      </c>
      <c r="Q1029" s="34">
        <v>0.13420138888888888</v>
      </c>
      <c r="R1029" s="32">
        <v>164</v>
      </c>
    </row>
    <row r="1030" spans="1:18" x14ac:dyDescent="0.2">
      <c r="A1030" s="32">
        <v>117</v>
      </c>
      <c r="B1030" s="32">
        <v>39</v>
      </c>
      <c r="C1030" s="32" t="s">
        <v>32</v>
      </c>
      <c r="D1030" s="32" t="s">
        <v>33</v>
      </c>
      <c r="E1030" s="33">
        <v>44832</v>
      </c>
      <c r="F1030" s="32">
        <v>0.5</v>
      </c>
      <c r="G1030" s="32">
        <v>1.25</v>
      </c>
      <c r="H1030" s="32">
        <v>856</v>
      </c>
      <c r="I1030" s="32">
        <v>33</v>
      </c>
      <c r="J1030">
        <v>1.2010000000000001</v>
      </c>
      <c r="K1030" s="32">
        <v>1.2010000000000001</v>
      </c>
      <c r="L1030">
        <v>0</v>
      </c>
      <c r="M1030" s="32">
        <v>0</v>
      </c>
      <c r="N1030" s="32" t="s">
        <v>46</v>
      </c>
      <c r="O1030" s="32" t="s">
        <v>48</v>
      </c>
      <c r="P1030" s="32" t="s">
        <v>263</v>
      </c>
      <c r="Q1030" s="34">
        <v>0.13753472222222221</v>
      </c>
      <c r="R1030" s="32">
        <v>164</v>
      </c>
    </row>
    <row r="1031" spans="1:18" x14ac:dyDescent="0.2">
      <c r="A1031" s="32">
        <v>118</v>
      </c>
      <c r="B1031" s="32">
        <v>40</v>
      </c>
      <c r="C1031" s="32" t="s">
        <v>32</v>
      </c>
      <c r="D1031" s="32" t="s">
        <v>33</v>
      </c>
      <c r="E1031" s="33">
        <v>44832</v>
      </c>
      <c r="F1031" s="32">
        <v>0.5</v>
      </c>
      <c r="G1031" s="32">
        <v>1.25</v>
      </c>
      <c r="H1031" s="32">
        <v>632</v>
      </c>
      <c r="I1031" s="32">
        <v>31</v>
      </c>
      <c r="J1031">
        <v>0.9</v>
      </c>
      <c r="K1031" s="32">
        <v>0.9</v>
      </c>
      <c r="L1031">
        <v>0</v>
      </c>
      <c r="M1031" s="32">
        <v>0</v>
      </c>
      <c r="N1031" s="32" t="s">
        <v>46</v>
      </c>
      <c r="O1031" s="32" t="s">
        <v>48</v>
      </c>
      <c r="P1031" s="32" t="s">
        <v>263</v>
      </c>
      <c r="Q1031" s="34">
        <v>0.14506944444444445</v>
      </c>
      <c r="R1031" s="32">
        <v>164</v>
      </c>
    </row>
    <row r="1032" spans="1:18" x14ac:dyDescent="0.2">
      <c r="A1032" s="32">
        <v>119</v>
      </c>
      <c r="B1032" s="32">
        <v>40</v>
      </c>
      <c r="C1032" s="32" t="s">
        <v>32</v>
      </c>
      <c r="D1032" s="32" t="s">
        <v>33</v>
      </c>
      <c r="E1032" s="33">
        <v>44832</v>
      </c>
      <c r="F1032" s="32">
        <v>0.5</v>
      </c>
      <c r="G1032" s="32">
        <v>1.25</v>
      </c>
      <c r="H1032" s="32">
        <v>625</v>
      </c>
      <c r="I1032" s="32">
        <v>71</v>
      </c>
      <c r="J1032">
        <v>0.89</v>
      </c>
      <c r="K1032" s="32">
        <v>0.89</v>
      </c>
      <c r="L1032">
        <v>0</v>
      </c>
      <c r="M1032" s="32">
        <v>0</v>
      </c>
      <c r="N1032" s="32" t="s">
        <v>46</v>
      </c>
      <c r="O1032" s="32" t="s">
        <v>48</v>
      </c>
      <c r="P1032" s="32" t="s">
        <v>263</v>
      </c>
      <c r="Q1032" s="34">
        <v>0.14797453703703703</v>
      </c>
      <c r="R1032" s="32">
        <v>164</v>
      </c>
    </row>
    <row r="1033" spans="1:18" x14ac:dyDescent="0.2">
      <c r="A1033" s="32">
        <v>120</v>
      </c>
      <c r="B1033" s="32">
        <v>40</v>
      </c>
      <c r="C1033" s="32" t="s">
        <v>32</v>
      </c>
      <c r="D1033" s="32" t="s">
        <v>33</v>
      </c>
      <c r="E1033" s="33">
        <v>44832</v>
      </c>
      <c r="F1033" s="32">
        <v>0.5</v>
      </c>
      <c r="G1033" s="32">
        <v>1.25</v>
      </c>
      <c r="H1033" s="32">
        <v>614</v>
      </c>
      <c r="I1033" s="32">
        <v>40</v>
      </c>
      <c r="J1033">
        <v>0.874</v>
      </c>
      <c r="K1033" s="32">
        <v>0.874</v>
      </c>
      <c r="L1033">
        <v>0</v>
      </c>
      <c r="M1033" s="32">
        <v>0</v>
      </c>
      <c r="N1033" s="32" t="s">
        <v>46</v>
      </c>
      <c r="O1033" s="32" t="s">
        <v>48</v>
      </c>
      <c r="P1033" s="32" t="s">
        <v>263</v>
      </c>
      <c r="Q1033" s="34">
        <v>0.15125</v>
      </c>
      <c r="R1033" s="32">
        <v>164</v>
      </c>
    </row>
    <row r="1034" spans="1:18" x14ac:dyDescent="0.2">
      <c r="A1034" s="32">
        <v>121</v>
      </c>
      <c r="B1034" s="32">
        <v>41</v>
      </c>
      <c r="C1034" s="32" t="s">
        <v>270</v>
      </c>
      <c r="D1034" s="32" t="s">
        <v>33</v>
      </c>
      <c r="E1034" s="33">
        <v>44832</v>
      </c>
      <c r="F1034" s="32">
        <v>0.5</v>
      </c>
      <c r="G1034" s="32">
        <v>1.25</v>
      </c>
      <c r="H1034" s="32">
        <v>18086</v>
      </c>
      <c r="I1034" s="32">
        <v>1363</v>
      </c>
      <c r="J1034">
        <v>24.459</v>
      </c>
      <c r="K1034" s="32">
        <f>0.0011*H1034-0.6694</f>
        <v>19.225200000000001</v>
      </c>
      <c r="L1034">
        <v>0.77600000000000002</v>
      </c>
      <c r="M1034" s="32">
        <f>0.0023*I1034+0.3963</f>
        <v>3.5312000000000001</v>
      </c>
      <c r="N1034" s="32"/>
      <c r="O1034" s="32" t="s">
        <v>263</v>
      </c>
      <c r="P1034" s="34">
        <v>0.1595486111111111</v>
      </c>
      <c r="Q1034" s="32">
        <v>164</v>
      </c>
      <c r="R1034" s="32">
        <v>10</v>
      </c>
    </row>
    <row r="1035" spans="1:18" x14ac:dyDescent="0.2">
      <c r="A1035" s="32">
        <v>122</v>
      </c>
      <c r="B1035" s="32">
        <v>41</v>
      </c>
      <c r="C1035" s="32" t="s">
        <v>270</v>
      </c>
      <c r="D1035" s="32" t="s">
        <v>33</v>
      </c>
      <c r="E1035" s="33">
        <v>44832</v>
      </c>
      <c r="F1035" s="32">
        <v>0.5</v>
      </c>
      <c r="G1035" s="32">
        <v>1.25</v>
      </c>
      <c r="H1035" s="32">
        <v>17688</v>
      </c>
      <c r="I1035" s="32">
        <v>1376</v>
      </c>
      <c r="J1035">
        <v>23.922000000000001</v>
      </c>
      <c r="K1035" s="32">
        <f t="shared" ref="K1035:K1054" si="60">0.0011*H1035-0.6694</f>
        <v>18.787400000000002</v>
      </c>
      <c r="L1035">
        <v>0.83399999999999996</v>
      </c>
      <c r="M1035" s="32">
        <f t="shared" ref="M1035:M1054" si="61">0.0023*I1035+0.3963</f>
        <v>3.5611000000000002</v>
      </c>
      <c r="N1035" s="32"/>
      <c r="O1035" s="32" t="s">
        <v>263</v>
      </c>
      <c r="P1035" s="34">
        <v>0.16288194444444445</v>
      </c>
      <c r="Q1035" s="32">
        <v>164</v>
      </c>
      <c r="R1035" s="32">
        <v>10</v>
      </c>
    </row>
    <row r="1036" spans="1:18" x14ac:dyDescent="0.2">
      <c r="A1036" s="32">
        <v>123</v>
      </c>
      <c r="B1036" s="32">
        <v>41</v>
      </c>
      <c r="C1036" s="32" t="s">
        <v>270</v>
      </c>
      <c r="D1036" s="32" t="s">
        <v>33</v>
      </c>
      <c r="E1036" s="33">
        <v>44832</v>
      </c>
      <c r="F1036" s="32">
        <v>0.5</v>
      </c>
      <c r="G1036" s="32">
        <v>1.25</v>
      </c>
      <c r="H1036" s="32">
        <v>17611</v>
      </c>
      <c r="I1036" s="32">
        <v>1375</v>
      </c>
      <c r="J1036">
        <v>23.818000000000001</v>
      </c>
      <c r="K1036" s="32">
        <f t="shared" si="60"/>
        <v>18.7027</v>
      </c>
      <c r="L1036">
        <v>0.83</v>
      </c>
      <c r="M1036" s="32">
        <f t="shared" si="61"/>
        <v>3.5588000000000002</v>
      </c>
      <c r="N1036" s="32"/>
      <c r="O1036" s="32" t="s">
        <v>263</v>
      </c>
      <c r="P1036" s="34">
        <v>0.16665509259259259</v>
      </c>
      <c r="Q1036" s="32">
        <v>164</v>
      </c>
      <c r="R1036" s="32">
        <v>10</v>
      </c>
    </row>
    <row r="1037" spans="1:18" x14ac:dyDescent="0.2">
      <c r="A1037" s="32">
        <v>124</v>
      </c>
      <c r="B1037" s="32">
        <v>42</v>
      </c>
      <c r="C1037" s="32" t="s">
        <v>271</v>
      </c>
      <c r="D1037" s="32" t="s">
        <v>33</v>
      </c>
      <c r="E1037" s="33">
        <v>44832</v>
      </c>
      <c r="F1037" s="32">
        <v>0.5</v>
      </c>
      <c r="G1037" s="32">
        <v>1.25</v>
      </c>
      <c r="H1037" s="32">
        <v>27861</v>
      </c>
      <c r="I1037" s="32">
        <v>1377</v>
      </c>
      <c r="J1037">
        <v>37.652999999999999</v>
      </c>
      <c r="K1037" s="32">
        <f>0.0011*H1037-0.6694</f>
        <v>29.977700000000002</v>
      </c>
      <c r="L1037">
        <v>0.83599999999999997</v>
      </c>
      <c r="M1037" s="32">
        <f t="shared" si="61"/>
        <v>3.5634000000000001</v>
      </c>
      <c r="N1037" s="32"/>
      <c r="O1037" s="32" t="s">
        <v>263</v>
      </c>
      <c r="P1037" s="34">
        <v>0.17508101851851851</v>
      </c>
      <c r="Q1037" s="32">
        <v>164</v>
      </c>
      <c r="R1037" s="32">
        <v>10</v>
      </c>
    </row>
    <row r="1038" spans="1:18" x14ac:dyDescent="0.2">
      <c r="A1038" s="32">
        <v>125</v>
      </c>
      <c r="B1038" s="32">
        <v>42</v>
      </c>
      <c r="C1038" s="32" t="s">
        <v>271</v>
      </c>
      <c r="D1038" s="32" t="s">
        <v>33</v>
      </c>
      <c r="E1038" s="33">
        <v>44832</v>
      </c>
      <c r="F1038" s="32">
        <v>0.5</v>
      </c>
      <c r="G1038" s="32">
        <v>1.25</v>
      </c>
      <c r="H1038" s="32">
        <v>27899</v>
      </c>
      <c r="I1038" s="32">
        <v>1324</v>
      </c>
      <c r="J1038">
        <v>37.704999999999998</v>
      </c>
      <c r="K1038" s="32">
        <f t="shared" si="60"/>
        <v>30.019500000000001</v>
      </c>
      <c r="L1038">
        <v>0.60299999999999998</v>
      </c>
      <c r="M1038" s="32">
        <f t="shared" si="61"/>
        <v>3.4415</v>
      </c>
      <c r="N1038" s="32"/>
      <c r="O1038" s="32" t="s">
        <v>263</v>
      </c>
      <c r="P1038" s="34">
        <v>0.17858796296296298</v>
      </c>
      <c r="Q1038" s="32">
        <v>164</v>
      </c>
      <c r="R1038" s="32">
        <v>10</v>
      </c>
    </row>
    <row r="1039" spans="1:18" x14ac:dyDescent="0.2">
      <c r="A1039" s="32">
        <v>126</v>
      </c>
      <c r="B1039" s="32">
        <v>42</v>
      </c>
      <c r="C1039" s="32" t="s">
        <v>271</v>
      </c>
      <c r="D1039" s="32" t="s">
        <v>33</v>
      </c>
      <c r="E1039" s="33">
        <v>44832</v>
      </c>
      <c r="F1039" s="32">
        <v>0.5</v>
      </c>
      <c r="G1039" s="32">
        <v>1.25</v>
      </c>
      <c r="H1039" s="32">
        <v>27851</v>
      </c>
      <c r="I1039" s="32">
        <v>1352</v>
      </c>
      <c r="J1039">
        <v>37.640999999999998</v>
      </c>
      <c r="K1039" s="32">
        <f t="shared" si="60"/>
        <v>29.966700000000003</v>
      </c>
      <c r="L1039">
        <v>0.72799999999999998</v>
      </c>
      <c r="M1039" s="32">
        <f t="shared" si="61"/>
        <v>3.5059</v>
      </c>
      <c r="N1039" s="32"/>
      <c r="O1039" s="32" t="s">
        <v>263</v>
      </c>
      <c r="P1039" s="34">
        <v>0.18248842592592593</v>
      </c>
      <c r="Q1039" s="32">
        <v>164</v>
      </c>
      <c r="R1039" s="32">
        <v>10</v>
      </c>
    </row>
    <row r="1040" spans="1:18" x14ac:dyDescent="0.2">
      <c r="A1040" s="32">
        <v>127</v>
      </c>
      <c r="B1040" s="32">
        <v>43</v>
      </c>
      <c r="C1040" s="32" t="s">
        <v>272</v>
      </c>
      <c r="D1040" s="32" t="s">
        <v>33</v>
      </c>
      <c r="E1040" s="33">
        <v>44832</v>
      </c>
      <c r="F1040" s="32">
        <v>0.5</v>
      </c>
      <c r="G1040" s="32">
        <v>1.25</v>
      </c>
      <c r="H1040" s="32">
        <v>31641</v>
      </c>
      <c r="I1040" s="32">
        <v>3289</v>
      </c>
      <c r="J1040">
        <v>42.756999999999998</v>
      </c>
      <c r="K1040" s="32">
        <f t="shared" si="60"/>
        <v>34.1357</v>
      </c>
      <c r="L1040">
        <v>9.2100000000000009</v>
      </c>
      <c r="M1040" s="32">
        <f t="shared" si="61"/>
        <v>7.9610000000000003</v>
      </c>
      <c r="N1040" s="32"/>
      <c r="O1040" s="32" t="s">
        <v>263</v>
      </c>
      <c r="P1040" s="34">
        <v>0.19182870370370372</v>
      </c>
      <c r="Q1040" s="32">
        <v>164</v>
      </c>
      <c r="R1040" s="32">
        <v>10</v>
      </c>
    </row>
    <row r="1041" spans="1:18" x14ac:dyDescent="0.2">
      <c r="A1041" s="32">
        <v>128</v>
      </c>
      <c r="B1041" s="32">
        <v>43</v>
      </c>
      <c r="C1041" s="32" t="s">
        <v>272</v>
      </c>
      <c r="D1041" s="32" t="s">
        <v>33</v>
      </c>
      <c r="E1041" s="33">
        <v>44832</v>
      </c>
      <c r="F1041" s="32">
        <v>0.5</v>
      </c>
      <c r="G1041" s="32">
        <v>1.25</v>
      </c>
      <c r="H1041" s="32">
        <v>30930</v>
      </c>
      <c r="I1041" s="32">
        <v>3316</v>
      </c>
      <c r="J1041">
        <v>41.796999999999997</v>
      </c>
      <c r="K1041" s="32">
        <f t="shared" si="60"/>
        <v>33.3536</v>
      </c>
      <c r="L1041">
        <v>9.33</v>
      </c>
      <c r="M1041" s="32">
        <f t="shared" si="61"/>
        <v>8.0230999999999995</v>
      </c>
      <c r="N1041" s="32"/>
      <c r="O1041" s="32" t="s">
        <v>263</v>
      </c>
      <c r="P1041" s="34">
        <v>0.19578703703703704</v>
      </c>
      <c r="Q1041" s="32">
        <v>164</v>
      </c>
      <c r="R1041" s="32">
        <v>10</v>
      </c>
    </row>
    <row r="1042" spans="1:18" x14ac:dyDescent="0.2">
      <c r="A1042" s="32">
        <v>129</v>
      </c>
      <c r="B1042" s="32">
        <v>43</v>
      </c>
      <c r="C1042" s="32" t="s">
        <v>272</v>
      </c>
      <c r="D1042" s="32" t="s">
        <v>33</v>
      </c>
      <c r="E1042" s="33">
        <v>44832</v>
      </c>
      <c r="F1042" s="32">
        <v>0.5</v>
      </c>
      <c r="G1042" s="32">
        <v>1.25</v>
      </c>
      <c r="H1042" s="32">
        <v>31206</v>
      </c>
      <c r="I1042" s="32">
        <v>3438</v>
      </c>
      <c r="J1042">
        <v>42.168999999999997</v>
      </c>
      <c r="K1042" s="32">
        <f t="shared" si="60"/>
        <v>33.657199999999996</v>
      </c>
      <c r="L1042">
        <v>9.8620000000000001</v>
      </c>
      <c r="M1042" s="32">
        <f t="shared" si="61"/>
        <v>8.3036999999999992</v>
      </c>
      <c r="N1042" s="32"/>
      <c r="O1042" s="32" t="s">
        <v>263</v>
      </c>
      <c r="P1042" s="34">
        <v>0.20006944444444444</v>
      </c>
      <c r="Q1042" s="32">
        <v>164</v>
      </c>
      <c r="R1042" s="32">
        <v>10</v>
      </c>
    </row>
    <row r="1043" spans="1:18" x14ac:dyDescent="0.2">
      <c r="A1043" s="32">
        <v>130</v>
      </c>
      <c r="B1043" s="32">
        <v>44</v>
      </c>
      <c r="C1043" s="32" t="s">
        <v>273</v>
      </c>
      <c r="D1043" s="32" t="s">
        <v>33</v>
      </c>
      <c r="E1043" s="33">
        <v>44832</v>
      </c>
      <c r="F1043" s="32">
        <v>0.5</v>
      </c>
      <c r="G1043" s="32">
        <v>1.25</v>
      </c>
      <c r="H1043" s="32">
        <v>21536</v>
      </c>
      <c r="I1043" s="32">
        <v>1340</v>
      </c>
      <c r="J1043">
        <v>29.116</v>
      </c>
      <c r="K1043" s="32">
        <f t="shared" si="60"/>
        <v>23.020200000000003</v>
      </c>
      <c r="L1043">
        <v>0.67300000000000004</v>
      </c>
      <c r="M1043" s="32">
        <f t="shared" si="61"/>
        <v>3.4782999999999999</v>
      </c>
      <c r="N1043" s="32"/>
      <c r="O1043" s="32" t="s">
        <v>263</v>
      </c>
      <c r="P1043" s="34">
        <v>0.20833333333333334</v>
      </c>
      <c r="Q1043" s="32">
        <v>164</v>
      </c>
      <c r="R1043" s="32">
        <v>10</v>
      </c>
    </row>
    <row r="1044" spans="1:18" x14ac:dyDescent="0.2">
      <c r="A1044" s="32">
        <v>131</v>
      </c>
      <c r="B1044" s="32">
        <v>44</v>
      </c>
      <c r="C1044" s="32" t="s">
        <v>273</v>
      </c>
      <c r="D1044" s="32" t="s">
        <v>33</v>
      </c>
      <c r="E1044" s="33">
        <v>44832</v>
      </c>
      <c r="F1044" s="32">
        <v>0.5</v>
      </c>
      <c r="G1044" s="32">
        <v>1.25</v>
      </c>
      <c r="H1044" s="32">
        <v>22008</v>
      </c>
      <c r="I1044" s="32">
        <v>1398</v>
      </c>
      <c r="J1044">
        <v>29.754000000000001</v>
      </c>
      <c r="K1044" s="32">
        <f t="shared" si="60"/>
        <v>23.539400000000001</v>
      </c>
      <c r="L1044">
        <v>0.92700000000000005</v>
      </c>
      <c r="M1044" s="32">
        <f t="shared" si="61"/>
        <v>3.6116999999999999</v>
      </c>
      <c r="N1044" s="32"/>
      <c r="O1044" s="32" t="s">
        <v>263</v>
      </c>
      <c r="P1044" s="34">
        <v>0.21172453703703706</v>
      </c>
      <c r="Q1044" s="32">
        <v>164</v>
      </c>
      <c r="R1044" s="32">
        <v>10</v>
      </c>
    </row>
    <row r="1045" spans="1:18" x14ac:dyDescent="0.2">
      <c r="A1045" s="32">
        <v>132</v>
      </c>
      <c r="B1045" s="32">
        <v>44</v>
      </c>
      <c r="C1045" s="32" t="s">
        <v>273</v>
      </c>
      <c r="D1045" s="32" t="s">
        <v>33</v>
      </c>
      <c r="E1045" s="33">
        <v>44832</v>
      </c>
      <c r="F1045" s="32">
        <v>0.5</v>
      </c>
      <c r="G1045" s="32">
        <v>1.25</v>
      </c>
      <c r="H1045" s="32">
        <v>23126</v>
      </c>
      <c r="I1045" s="32">
        <v>1385</v>
      </c>
      <c r="J1045">
        <v>31.263000000000002</v>
      </c>
      <c r="K1045" s="32">
        <f t="shared" si="60"/>
        <v>24.769200000000001</v>
      </c>
      <c r="L1045">
        <v>0.871</v>
      </c>
      <c r="M1045" s="32">
        <f t="shared" si="61"/>
        <v>3.5817999999999999</v>
      </c>
      <c r="N1045" s="32"/>
      <c r="O1045" s="32" t="s">
        <v>263</v>
      </c>
      <c r="P1045" s="34">
        <v>0.21559027777777776</v>
      </c>
      <c r="Q1045" s="32">
        <v>164</v>
      </c>
      <c r="R1045" s="32">
        <v>10</v>
      </c>
    </row>
    <row r="1046" spans="1:18" x14ac:dyDescent="0.2">
      <c r="A1046" s="32">
        <v>133</v>
      </c>
      <c r="B1046" s="32">
        <v>45</v>
      </c>
      <c r="C1046" s="32" t="s">
        <v>274</v>
      </c>
      <c r="D1046" s="32" t="s">
        <v>33</v>
      </c>
      <c r="E1046" s="33">
        <v>44832</v>
      </c>
      <c r="F1046" s="32">
        <v>0.5</v>
      </c>
      <c r="G1046" s="32">
        <v>1.25</v>
      </c>
      <c r="H1046" s="32">
        <v>22458</v>
      </c>
      <c r="I1046" s="32">
        <v>2135</v>
      </c>
      <c r="J1046">
        <v>30.361000000000001</v>
      </c>
      <c r="K1046" s="32">
        <f t="shared" si="60"/>
        <v>24.034400000000002</v>
      </c>
      <c r="L1046">
        <v>4.1580000000000004</v>
      </c>
      <c r="M1046" s="32">
        <f t="shared" si="61"/>
        <v>5.3068</v>
      </c>
      <c r="N1046" s="32"/>
      <c r="O1046" s="32" t="s">
        <v>263</v>
      </c>
      <c r="P1046" s="34">
        <v>0.2242939814814815</v>
      </c>
      <c r="Q1046" s="32">
        <v>164</v>
      </c>
      <c r="R1046" s="32">
        <v>10</v>
      </c>
    </row>
    <row r="1047" spans="1:18" x14ac:dyDescent="0.2">
      <c r="A1047" s="32">
        <v>134</v>
      </c>
      <c r="B1047" s="32">
        <v>45</v>
      </c>
      <c r="C1047" s="32" t="s">
        <v>274</v>
      </c>
      <c r="D1047" s="32" t="s">
        <v>33</v>
      </c>
      <c r="E1047" s="33">
        <v>44832</v>
      </c>
      <c r="F1047" s="32">
        <v>0.5</v>
      </c>
      <c r="G1047" s="32">
        <v>1.25</v>
      </c>
      <c r="H1047" s="32">
        <v>22038</v>
      </c>
      <c r="I1047" s="32">
        <v>2266</v>
      </c>
      <c r="J1047">
        <v>29.794</v>
      </c>
      <c r="K1047" s="32">
        <f t="shared" si="60"/>
        <v>23.572400000000002</v>
      </c>
      <c r="L1047">
        <v>4.7290000000000001</v>
      </c>
      <c r="M1047" s="32">
        <f t="shared" si="61"/>
        <v>5.6081000000000003</v>
      </c>
      <c r="N1047" s="32"/>
      <c r="O1047" s="32" t="s">
        <v>263</v>
      </c>
      <c r="P1047" s="34">
        <v>0.22790509259259259</v>
      </c>
      <c r="Q1047" s="32">
        <v>164</v>
      </c>
      <c r="R1047" s="32">
        <v>10</v>
      </c>
    </row>
    <row r="1048" spans="1:18" x14ac:dyDescent="0.2">
      <c r="A1048" s="32">
        <v>135</v>
      </c>
      <c r="B1048" s="32">
        <v>45</v>
      </c>
      <c r="C1048" s="32" t="s">
        <v>274</v>
      </c>
      <c r="D1048" s="32" t="s">
        <v>33</v>
      </c>
      <c r="E1048" s="33">
        <v>44832</v>
      </c>
      <c r="F1048" s="32">
        <v>0.5</v>
      </c>
      <c r="G1048" s="32">
        <v>1.25</v>
      </c>
      <c r="H1048" s="32">
        <v>21958</v>
      </c>
      <c r="I1048" s="32">
        <v>2178</v>
      </c>
      <c r="J1048">
        <v>29.686</v>
      </c>
      <c r="K1048" s="32">
        <f t="shared" si="60"/>
        <v>23.484400000000001</v>
      </c>
      <c r="L1048">
        <v>4.343</v>
      </c>
      <c r="M1048" s="32">
        <f t="shared" si="61"/>
        <v>5.4057000000000004</v>
      </c>
      <c r="N1048" s="32"/>
      <c r="O1048" s="32" t="s">
        <v>263</v>
      </c>
      <c r="P1048" s="34">
        <v>0.23186342592592593</v>
      </c>
      <c r="Q1048" s="32">
        <v>164</v>
      </c>
      <c r="R1048" s="32">
        <v>10</v>
      </c>
    </row>
    <row r="1049" spans="1:18" x14ac:dyDescent="0.2">
      <c r="A1049" s="32">
        <v>136</v>
      </c>
      <c r="B1049" s="32">
        <v>46</v>
      </c>
      <c r="C1049" s="32" t="s">
        <v>275</v>
      </c>
      <c r="D1049" s="32" t="s">
        <v>33</v>
      </c>
      <c r="E1049" s="33">
        <v>44832</v>
      </c>
      <c r="F1049" s="32">
        <v>0.5</v>
      </c>
      <c r="G1049" s="32">
        <v>1.25</v>
      </c>
      <c r="H1049" s="32">
        <v>11992</v>
      </c>
      <c r="I1049" s="32">
        <v>1694</v>
      </c>
      <c r="J1049">
        <v>16.233000000000001</v>
      </c>
      <c r="K1049" s="32">
        <f t="shared" si="60"/>
        <v>12.521800000000001</v>
      </c>
      <c r="L1049">
        <v>2.2250000000000001</v>
      </c>
      <c r="M1049" s="32">
        <f t="shared" si="61"/>
        <v>4.2924999999999995</v>
      </c>
      <c r="N1049" s="32"/>
      <c r="O1049" s="32" t="s">
        <v>263</v>
      </c>
      <c r="P1049" s="34">
        <v>0.24024305555555556</v>
      </c>
      <c r="Q1049" s="32">
        <v>164</v>
      </c>
      <c r="R1049" s="32">
        <v>10</v>
      </c>
    </row>
    <row r="1050" spans="1:18" x14ac:dyDescent="0.2">
      <c r="A1050" s="32">
        <v>137</v>
      </c>
      <c r="B1050" s="32">
        <v>46</v>
      </c>
      <c r="C1050" s="32" t="s">
        <v>275</v>
      </c>
      <c r="D1050" s="32" t="s">
        <v>33</v>
      </c>
      <c r="E1050" s="33">
        <v>44832</v>
      </c>
      <c r="F1050" s="32">
        <v>0.5</v>
      </c>
      <c r="G1050" s="32">
        <v>1.25</v>
      </c>
      <c r="H1050" s="32">
        <v>12374</v>
      </c>
      <c r="I1050" s="32">
        <v>1730</v>
      </c>
      <c r="J1050">
        <v>16.748999999999999</v>
      </c>
      <c r="K1050" s="32">
        <f t="shared" si="60"/>
        <v>12.942000000000002</v>
      </c>
      <c r="L1050">
        <v>2.3849999999999998</v>
      </c>
      <c r="M1050" s="32">
        <f t="shared" si="61"/>
        <v>4.3753000000000002</v>
      </c>
      <c r="N1050" s="32"/>
      <c r="O1050" s="32" t="s">
        <v>263</v>
      </c>
      <c r="P1050" s="34">
        <v>0.2436689814814815</v>
      </c>
      <c r="Q1050" s="32">
        <v>164</v>
      </c>
      <c r="R1050" s="32">
        <v>10</v>
      </c>
    </row>
    <row r="1051" spans="1:18" x14ac:dyDescent="0.2">
      <c r="A1051" s="32">
        <v>138</v>
      </c>
      <c r="B1051" s="32">
        <v>46</v>
      </c>
      <c r="C1051" s="32" t="s">
        <v>275</v>
      </c>
      <c r="D1051" s="32" t="s">
        <v>33</v>
      </c>
      <c r="E1051" s="33">
        <v>44832</v>
      </c>
      <c r="F1051" s="32">
        <v>0.5</v>
      </c>
      <c r="G1051" s="32">
        <v>1.25</v>
      </c>
      <c r="H1051" s="32">
        <v>11797</v>
      </c>
      <c r="I1051" s="32">
        <v>1723</v>
      </c>
      <c r="J1051">
        <v>15.97</v>
      </c>
      <c r="K1051" s="32">
        <f t="shared" si="60"/>
        <v>12.307300000000001</v>
      </c>
      <c r="L1051">
        <v>2.3519999999999999</v>
      </c>
      <c r="M1051" s="32">
        <f t="shared" si="61"/>
        <v>4.3591999999999995</v>
      </c>
      <c r="N1051" s="32"/>
      <c r="O1051" s="32" t="s">
        <v>263</v>
      </c>
      <c r="P1051" s="34">
        <v>0.24752314814814813</v>
      </c>
      <c r="Q1051" s="32">
        <v>164</v>
      </c>
      <c r="R1051" s="32">
        <v>10</v>
      </c>
    </row>
    <row r="1052" spans="1:18" x14ac:dyDescent="0.2">
      <c r="A1052" s="32">
        <v>139</v>
      </c>
      <c r="B1052" s="32">
        <v>47</v>
      </c>
      <c r="C1052" s="32" t="s">
        <v>43</v>
      </c>
      <c r="D1052" s="32" t="s">
        <v>33</v>
      </c>
      <c r="E1052" s="33">
        <v>44832</v>
      </c>
      <c r="F1052" s="32">
        <v>0.5</v>
      </c>
      <c r="G1052" s="32">
        <v>1.25</v>
      </c>
      <c r="H1052" s="32">
        <v>20176</v>
      </c>
      <c r="I1052" s="32">
        <v>3420</v>
      </c>
      <c r="J1052">
        <v>27.28</v>
      </c>
      <c r="K1052" s="32">
        <f t="shared" si="60"/>
        <v>21.5242</v>
      </c>
      <c r="L1052">
        <v>9.7859999999999996</v>
      </c>
      <c r="M1052" s="32">
        <f t="shared" si="61"/>
        <v>8.2622999999999998</v>
      </c>
      <c r="N1052" s="32"/>
      <c r="O1052" s="32" t="s">
        <v>263</v>
      </c>
      <c r="P1052" s="34">
        <v>0.25664351851851852</v>
      </c>
      <c r="Q1052" s="32">
        <v>164</v>
      </c>
      <c r="R1052" s="32">
        <v>10</v>
      </c>
    </row>
    <row r="1053" spans="1:18" x14ac:dyDescent="0.2">
      <c r="A1053" s="32">
        <v>140</v>
      </c>
      <c r="B1053" s="32">
        <v>47</v>
      </c>
      <c r="C1053" s="32" t="s">
        <v>43</v>
      </c>
      <c r="D1053" s="32" t="s">
        <v>33</v>
      </c>
      <c r="E1053" s="33">
        <v>44832</v>
      </c>
      <c r="F1053" s="32">
        <v>0.5</v>
      </c>
      <c r="G1053" s="32">
        <v>1.25</v>
      </c>
      <c r="H1053" s="32">
        <v>19787</v>
      </c>
      <c r="I1053" s="32">
        <v>3435</v>
      </c>
      <c r="J1053">
        <v>26.754999999999999</v>
      </c>
      <c r="K1053" s="32">
        <f t="shared" si="60"/>
        <v>21.096300000000003</v>
      </c>
      <c r="L1053">
        <v>9.8520000000000003</v>
      </c>
      <c r="M1053" s="32">
        <f t="shared" si="61"/>
        <v>8.2967999999999993</v>
      </c>
      <c r="N1053" s="32"/>
      <c r="O1053" s="32" t="s">
        <v>263</v>
      </c>
      <c r="P1053" s="34">
        <v>0.26028935185185187</v>
      </c>
      <c r="Q1053" s="32">
        <v>164</v>
      </c>
      <c r="R1053" s="32">
        <v>10</v>
      </c>
    </row>
    <row r="1054" spans="1:18" x14ac:dyDescent="0.2">
      <c r="A1054" s="32">
        <v>141</v>
      </c>
      <c r="B1054" s="32">
        <v>47</v>
      </c>
      <c r="C1054" s="32" t="s">
        <v>43</v>
      </c>
      <c r="D1054" s="32" t="s">
        <v>33</v>
      </c>
      <c r="E1054" s="33">
        <v>44832</v>
      </c>
      <c r="F1054" s="32">
        <v>0.5</v>
      </c>
      <c r="G1054" s="32">
        <v>1.25</v>
      </c>
      <c r="H1054" s="32">
        <v>19804</v>
      </c>
      <c r="I1054" s="32">
        <v>3399</v>
      </c>
      <c r="J1054">
        <v>26.777999999999999</v>
      </c>
      <c r="K1054" s="32">
        <f t="shared" si="60"/>
        <v>21.115000000000002</v>
      </c>
      <c r="L1054">
        <v>9.6950000000000003</v>
      </c>
      <c r="M1054" s="32">
        <f t="shared" si="61"/>
        <v>8.2139999999999986</v>
      </c>
      <c r="N1054" s="32"/>
      <c r="O1054" s="32" t="s">
        <v>263</v>
      </c>
      <c r="P1054" s="34">
        <v>0.26436342592592593</v>
      </c>
      <c r="Q1054" s="32">
        <v>164</v>
      </c>
      <c r="R1054" s="32">
        <v>10</v>
      </c>
    </row>
    <row r="1055" spans="1:18" x14ac:dyDescent="0.2">
      <c r="A1055" s="32">
        <v>142</v>
      </c>
      <c r="B1055" s="32">
        <v>48</v>
      </c>
      <c r="C1055" s="32" t="s">
        <v>32</v>
      </c>
      <c r="D1055" s="32" t="s">
        <v>33</v>
      </c>
      <c r="E1055" s="33">
        <v>44832</v>
      </c>
      <c r="F1055" s="32">
        <v>0.5</v>
      </c>
      <c r="G1055" s="32">
        <v>1.25</v>
      </c>
      <c r="H1055" s="32">
        <v>1197</v>
      </c>
      <c r="I1055" s="32">
        <v>83</v>
      </c>
      <c r="J1055">
        <v>1.6619999999999999</v>
      </c>
      <c r="K1055" s="32">
        <v>1.6619999999999999</v>
      </c>
      <c r="L1055">
        <v>0</v>
      </c>
      <c r="M1055" s="32">
        <v>0</v>
      </c>
      <c r="N1055" s="32" t="s">
        <v>46</v>
      </c>
      <c r="O1055" s="32" t="s">
        <v>48</v>
      </c>
      <c r="P1055" s="32" t="s">
        <v>263</v>
      </c>
      <c r="Q1055" s="34">
        <v>0.27199074074074076</v>
      </c>
      <c r="R1055" s="32">
        <v>164</v>
      </c>
    </row>
    <row r="1056" spans="1:18" x14ac:dyDescent="0.2">
      <c r="A1056" s="32">
        <v>143</v>
      </c>
      <c r="B1056" s="32">
        <v>48</v>
      </c>
      <c r="C1056" s="32" t="s">
        <v>32</v>
      </c>
      <c r="D1056" s="32" t="s">
        <v>33</v>
      </c>
      <c r="E1056" s="33">
        <v>44832</v>
      </c>
      <c r="F1056" s="32">
        <v>0.5</v>
      </c>
      <c r="G1056" s="32">
        <v>1.25</v>
      </c>
      <c r="H1056" s="32">
        <v>1102</v>
      </c>
      <c r="I1056" s="32">
        <v>100</v>
      </c>
      <c r="J1056">
        <v>1.5329999999999999</v>
      </c>
      <c r="K1056" s="32">
        <v>1.5329999999999999</v>
      </c>
      <c r="L1056">
        <v>0</v>
      </c>
      <c r="M1056" s="32">
        <v>0</v>
      </c>
      <c r="N1056" s="32" t="s">
        <v>46</v>
      </c>
      <c r="O1056" s="32" t="s">
        <v>48</v>
      </c>
      <c r="P1056" s="32" t="s">
        <v>263</v>
      </c>
      <c r="Q1056" s="34">
        <v>0.27486111111111111</v>
      </c>
      <c r="R1056" s="32">
        <v>164</v>
      </c>
    </row>
    <row r="1057" spans="1:33" x14ac:dyDescent="0.2">
      <c r="A1057" s="32">
        <v>144</v>
      </c>
      <c r="B1057" s="32">
        <v>48</v>
      </c>
      <c r="C1057" s="32" t="s">
        <v>32</v>
      </c>
      <c r="D1057" s="32" t="s">
        <v>33</v>
      </c>
      <c r="E1057" s="33">
        <v>44832</v>
      </c>
      <c r="F1057" s="32">
        <v>0.5</v>
      </c>
      <c r="G1057" s="32">
        <v>1.25</v>
      </c>
      <c r="H1057" s="32">
        <v>1288</v>
      </c>
      <c r="I1057" s="32">
        <v>118</v>
      </c>
      <c r="J1057">
        <v>1.7849999999999999</v>
      </c>
      <c r="K1057" s="32">
        <v>1.7849999999999999</v>
      </c>
      <c r="L1057">
        <v>0</v>
      </c>
      <c r="M1057" s="32">
        <v>0</v>
      </c>
      <c r="N1057" s="32" t="s">
        <v>46</v>
      </c>
      <c r="O1057" s="32" t="s">
        <v>48</v>
      </c>
      <c r="P1057" s="32" t="s">
        <v>263</v>
      </c>
      <c r="Q1057" s="34">
        <v>0.27813657407407405</v>
      </c>
      <c r="R1057" s="32">
        <v>164</v>
      </c>
    </row>
    <row r="1058" spans="1:33" x14ac:dyDescent="0.2">
      <c r="A1058" s="32">
        <v>145</v>
      </c>
      <c r="B1058" s="32">
        <v>49</v>
      </c>
      <c r="C1058" s="32" t="s">
        <v>32</v>
      </c>
      <c r="D1058" s="32" t="s">
        <v>33</v>
      </c>
      <c r="E1058" s="33">
        <v>44832</v>
      </c>
      <c r="F1058" s="32">
        <v>0.5</v>
      </c>
      <c r="G1058" s="32">
        <v>1.25</v>
      </c>
      <c r="H1058" s="32">
        <v>1124</v>
      </c>
      <c r="I1058" s="32">
        <v>102</v>
      </c>
      <c r="J1058">
        <v>1.5640000000000001</v>
      </c>
      <c r="K1058" s="32">
        <v>1.5640000000000001</v>
      </c>
      <c r="L1058">
        <v>0</v>
      </c>
      <c r="M1058" s="32">
        <v>0</v>
      </c>
      <c r="N1058" s="32" t="s">
        <v>46</v>
      </c>
      <c r="O1058" s="32" t="s">
        <v>48</v>
      </c>
      <c r="P1058" s="32" t="s">
        <v>263</v>
      </c>
      <c r="Q1058" s="34">
        <v>0.28568287037037038</v>
      </c>
      <c r="R1058" s="32">
        <v>164</v>
      </c>
    </row>
    <row r="1059" spans="1:33" x14ac:dyDescent="0.2">
      <c r="A1059" s="32">
        <v>146</v>
      </c>
      <c r="B1059" s="32">
        <v>49</v>
      </c>
      <c r="C1059" s="32" t="s">
        <v>32</v>
      </c>
      <c r="D1059" s="32" t="s">
        <v>33</v>
      </c>
      <c r="E1059" s="33">
        <v>44832</v>
      </c>
      <c r="F1059" s="32">
        <v>0.5</v>
      </c>
      <c r="G1059" s="32">
        <v>1.25</v>
      </c>
      <c r="H1059" s="32">
        <v>929</v>
      </c>
      <c r="I1059" s="32">
        <v>53</v>
      </c>
      <c r="J1059">
        <v>1.3</v>
      </c>
      <c r="K1059" s="32">
        <v>1.3</v>
      </c>
      <c r="L1059">
        <v>0</v>
      </c>
      <c r="M1059" s="32">
        <v>0</v>
      </c>
      <c r="N1059" s="32" t="s">
        <v>46</v>
      </c>
      <c r="O1059" s="32" t="s">
        <v>48</v>
      </c>
      <c r="P1059" s="32" t="s">
        <v>263</v>
      </c>
      <c r="Q1059" s="34">
        <v>0.28855324074074074</v>
      </c>
      <c r="R1059" s="32">
        <v>164</v>
      </c>
    </row>
    <row r="1060" spans="1:33" x14ac:dyDescent="0.2">
      <c r="A1060" s="32">
        <v>147</v>
      </c>
      <c r="B1060" s="32">
        <v>49</v>
      </c>
      <c r="C1060" s="32" t="s">
        <v>32</v>
      </c>
      <c r="D1060" s="32" t="s">
        <v>33</v>
      </c>
      <c r="E1060" s="33">
        <v>44832</v>
      </c>
      <c r="F1060" s="32">
        <v>0.5</v>
      </c>
      <c r="G1060" s="32">
        <v>1.25</v>
      </c>
      <c r="H1060" s="32">
        <v>870</v>
      </c>
      <c r="I1060" s="32">
        <v>55</v>
      </c>
      <c r="J1060">
        <v>1.2210000000000001</v>
      </c>
      <c r="K1060" s="32">
        <v>1.2210000000000001</v>
      </c>
      <c r="L1060">
        <v>0</v>
      </c>
      <c r="M1060" s="32">
        <v>0</v>
      </c>
      <c r="N1060" s="32" t="s">
        <v>46</v>
      </c>
      <c r="O1060" s="32" t="s">
        <v>48</v>
      </c>
      <c r="P1060" s="32" t="s">
        <v>263</v>
      </c>
      <c r="Q1060" s="34">
        <v>0.29184027777777777</v>
      </c>
      <c r="R1060" s="32">
        <v>164</v>
      </c>
    </row>
    <row r="1061" spans="1:33" x14ac:dyDescent="0.2">
      <c r="A1061" s="32">
        <v>148</v>
      </c>
      <c r="B1061" s="32">
        <v>50</v>
      </c>
      <c r="C1061" s="32" t="s">
        <v>32</v>
      </c>
      <c r="D1061" s="32" t="s">
        <v>33</v>
      </c>
      <c r="E1061" s="33">
        <v>44832</v>
      </c>
      <c r="F1061" s="32">
        <v>0.5</v>
      </c>
      <c r="G1061" s="32">
        <v>1.25</v>
      </c>
      <c r="H1061" s="32">
        <v>678</v>
      </c>
      <c r="I1061" s="32">
        <v>41</v>
      </c>
      <c r="J1061">
        <v>0.96199999999999997</v>
      </c>
      <c r="K1061" s="32">
        <v>0.96199999999999997</v>
      </c>
      <c r="L1061">
        <v>0</v>
      </c>
      <c r="M1061" s="32">
        <v>0</v>
      </c>
      <c r="N1061" s="32" t="s">
        <v>46</v>
      </c>
      <c r="O1061" s="32" t="s">
        <v>48</v>
      </c>
      <c r="P1061" s="32" t="s">
        <v>263</v>
      </c>
      <c r="Q1061" s="34">
        <v>0.299375</v>
      </c>
      <c r="R1061" s="32">
        <v>164</v>
      </c>
    </row>
    <row r="1062" spans="1:33" x14ac:dyDescent="0.2">
      <c r="A1062" s="32">
        <v>149</v>
      </c>
      <c r="B1062" s="32">
        <v>50</v>
      </c>
      <c r="C1062" s="32" t="s">
        <v>32</v>
      </c>
      <c r="D1062" s="32" t="s">
        <v>33</v>
      </c>
      <c r="E1062" s="33">
        <v>44832</v>
      </c>
      <c r="F1062" s="32">
        <v>0.5</v>
      </c>
      <c r="G1062" s="32">
        <v>1.25</v>
      </c>
      <c r="H1062" s="32">
        <v>799</v>
      </c>
      <c r="I1062" s="32">
        <v>45</v>
      </c>
      <c r="J1062">
        <v>1.125</v>
      </c>
      <c r="K1062" s="32">
        <v>1.125</v>
      </c>
      <c r="L1062">
        <v>0</v>
      </c>
      <c r="M1062" s="32">
        <v>0</v>
      </c>
      <c r="N1062" s="32" t="s">
        <v>46</v>
      </c>
      <c r="O1062" s="32" t="s">
        <v>48</v>
      </c>
      <c r="P1062" s="32" t="s">
        <v>263</v>
      </c>
      <c r="Q1062" s="34">
        <v>0.30224537037037036</v>
      </c>
      <c r="R1062" s="32">
        <v>164</v>
      </c>
    </row>
    <row r="1063" spans="1:33" x14ac:dyDescent="0.2">
      <c r="A1063" s="32">
        <v>150</v>
      </c>
      <c r="B1063" s="32">
        <v>50</v>
      </c>
      <c r="C1063" s="32" t="s">
        <v>32</v>
      </c>
      <c r="D1063" s="32" t="s">
        <v>33</v>
      </c>
      <c r="E1063" s="33">
        <v>44832</v>
      </c>
      <c r="F1063" s="32">
        <v>0.5</v>
      </c>
      <c r="G1063" s="32">
        <v>1.25</v>
      </c>
      <c r="H1063" s="32">
        <v>665</v>
      </c>
      <c r="I1063" s="32">
        <v>44</v>
      </c>
      <c r="J1063">
        <v>0.94399999999999995</v>
      </c>
      <c r="K1063" s="32">
        <v>0.94399999999999995</v>
      </c>
      <c r="L1063">
        <v>0</v>
      </c>
      <c r="M1063" s="32">
        <v>0</v>
      </c>
      <c r="N1063" s="32" t="s">
        <v>46</v>
      </c>
      <c r="O1063" s="32" t="s">
        <v>48</v>
      </c>
      <c r="P1063" s="32" t="s">
        <v>263</v>
      </c>
      <c r="Q1063" s="34">
        <v>0.30557870370370371</v>
      </c>
      <c r="R1063" s="32">
        <v>164</v>
      </c>
    </row>
    <row r="1064" spans="1:33" x14ac:dyDescent="0.2">
      <c r="A1064" s="35">
        <v>1</v>
      </c>
      <c r="B1064" s="35">
        <v>1</v>
      </c>
      <c r="C1064" s="35" t="s">
        <v>32</v>
      </c>
      <c r="D1064" s="35" t="s">
        <v>33</v>
      </c>
      <c r="E1064" s="36">
        <v>44833</v>
      </c>
      <c r="F1064" s="35">
        <v>0.5</v>
      </c>
      <c r="G1064" s="35">
        <v>1.25</v>
      </c>
      <c r="H1064" s="35">
        <v>2178</v>
      </c>
      <c r="I1064" s="35">
        <v>116</v>
      </c>
      <c r="J1064">
        <v>0</v>
      </c>
      <c r="K1064" s="35">
        <v>0</v>
      </c>
      <c r="L1064">
        <v>0</v>
      </c>
      <c r="M1064" s="35">
        <v>0</v>
      </c>
      <c r="N1064" s="35" t="s">
        <v>34</v>
      </c>
      <c r="O1064" s="35" t="s">
        <v>35</v>
      </c>
      <c r="P1064" s="35" t="s">
        <v>276</v>
      </c>
      <c r="Q1064" s="37">
        <v>0.46121527777777777</v>
      </c>
      <c r="R1064" s="35">
        <v>176</v>
      </c>
      <c r="U1064" s="48" t="s">
        <v>62</v>
      </c>
      <c r="V1064" s="48" t="s">
        <v>61</v>
      </c>
      <c r="W1064" s="48" t="s">
        <v>24</v>
      </c>
      <c r="AE1064" s="48" t="s">
        <v>62</v>
      </c>
      <c r="AF1064" s="48" t="s">
        <v>308</v>
      </c>
      <c r="AG1064" s="48" t="s">
        <v>64</v>
      </c>
    </row>
    <row r="1065" spans="1:33" x14ac:dyDescent="0.2">
      <c r="A1065" s="35">
        <v>2</v>
      </c>
      <c r="B1065" s="35">
        <v>1</v>
      </c>
      <c r="C1065" s="35" t="s">
        <v>32</v>
      </c>
      <c r="D1065" s="35" t="s">
        <v>33</v>
      </c>
      <c r="E1065" s="36">
        <v>44833</v>
      </c>
      <c r="F1065" s="35">
        <v>0.5</v>
      </c>
      <c r="G1065" s="35">
        <v>1.25</v>
      </c>
      <c r="H1065" s="35">
        <v>1407</v>
      </c>
      <c r="I1065" s="35">
        <v>128</v>
      </c>
      <c r="J1065">
        <v>0</v>
      </c>
      <c r="K1065" s="35">
        <v>0</v>
      </c>
      <c r="L1065">
        <v>0</v>
      </c>
      <c r="M1065" s="35">
        <v>0</v>
      </c>
      <c r="N1065" s="35" t="s">
        <v>34</v>
      </c>
      <c r="O1065" s="35" t="s">
        <v>35</v>
      </c>
      <c r="P1065" s="35" t="s">
        <v>276</v>
      </c>
      <c r="Q1065" s="37">
        <v>0.46407407407407408</v>
      </c>
      <c r="R1065" s="35">
        <v>176</v>
      </c>
      <c r="U1065" s="35" t="s">
        <v>38</v>
      </c>
      <c r="V1065" s="35">
        <v>5228</v>
      </c>
      <c r="W1065" s="35">
        <v>5</v>
      </c>
      <c r="AE1065" s="35" t="s">
        <v>38</v>
      </c>
      <c r="AF1065" s="35">
        <v>1124</v>
      </c>
      <c r="AG1065" s="35">
        <v>2.9119999999999999</v>
      </c>
    </row>
    <row r="1066" spans="1:33" x14ac:dyDescent="0.2">
      <c r="A1066" s="35">
        <v>3</v>
      </c>
      <c r="B1066" s="35">
        <v>1</v>
      </c>
      <c r="C1066" s="35" t="s">
        <v>32</v>
      </c>
      <c r="D1066" s="35" t="s">
        <v>33</v>
      </c>
      <c r="E1066" s="36">
        <v>44833</v>
      </c>
      <c r="F1066" s="35">
        <v>0.5</v>
      </c>
      <c r="G1066" s="35">
        <v>1.25</v>
      </c>
      <c r="H1066" s="35">
        <v>1545</v>
      </c>
      <c r="I1066" s="35">
        <v>85</v>
      </c>
      <c r="J1066">
        <v>0</v>
      </c>
      <c r="K1066" s="35">
        <v>0</v>
      </c>
      <c r="L1066">
        <v>0</v>
      </c>
      <c r="M1066" s="35">
        <v>0</v>
      </c>
      <c r="N1066" s="35" t="s">
        <v>34</v>
      </c>
      <c r="O1066" s="35" t="s">
        <v>35</v>
      </c>
      <c r="P1066" s="35" t="s">
        <v>276</v>
      </c>
      <c r="Q1066" s="37">
        <v>0.46736111111111112</v>
      </c>
      <c r="R1066" s="35">
        <v>176</v>
      </c>
      <c r="U1066" s="35" t="s">
        <v>38</v>
      </c>
      <c r="V1066" s="35">
        <v>5188</v>
      </c>
      <c r="W1066" s="35">
        <v>5</v>
      </c>
      <c r="AE1066" s="35" t="s">
        <v>38</v>
      </c>
      <c r="AF1066" s="35">
        <v>1095</v>
      </c>
      <c r="AG1066" s="35">
        <v>2.9119999999999999</v>
      </c>
    </row>
    <row r="1067" spans="1:33" x14ac:dyDescent="0.2">
      <c r="A1067" s="35">
        <v>4</v>
      </c>
      <c r="B1067" s="35">
        <v>2</v>
      </c>
      <c r="C1067" s="35" t="s">
        <v>277</v>
      </c>
      <c r="D1067" s="35" t="s">
        <v>33</v>
      </c>
      <c r="E1067" s="36">
        <v>44833</v>
      </c>
      <c r="F1067" s="35">
        <v>0.5</v>
      </c>
      <c r="G1067" s="35">
        <v>1.25</v>
      </c>
      <c r="H1067" s="35">
        <v>982</v>
      </c>
      <c r="I1067" s="35">
        <v>83</v>
      </c>
      <c r="J1067">
        <v>0</v>
      </c>
      <c r="K1067" s="35">
        <f>0.0011*H1067-0.5892</f>
        <v>0.4910000000000001</v>
      </c>
      <c r="L1067">
        <v>0</v>
      </c>
      <c r="M1067" s="35">
        <f>0.0022*I1067+0.4403</f>
        <v>0.62290000000000001</v>
      </c>
      <c r="N1067" s="35" t="s">
        <v>34</v>
      </c>
      <c r="O1067" s="35" t="s">
        <v>35</v>
      </c>
      <c r="P1067" s="35" t="s">
        <v>276</v>
      </c>
      <c r="Q1067" s="37">
        <v>0.47491898148148143</v>
      </c>
      <c r="R1067" s="35">
        <v>176</v>
      </c>
      <c r="U1067" s="35" t="s">
        <v>38</v>
      </c>
      <c r="V1067" s="35">
        <v>5313</v>
      </c>
      <c r="W1067" s="35">
        <v>5</v>
      </c>
      <c r="AE1067" s="35" t="s">
        <v>38</v>
      </c>
      <c r="AF1067" s="35">
        <v>1136</v>
      </c>
      <c r="AG1067" s="35">
        <v>2.9119999999999999</v>
      </c>
    </row>
    <row r="1068" spans="1:33" x14ac:dyDescent="0.2">
      <c r="A1068" s="35">
        <v>5</v>
      </c>
      <c r="B1068" s="35">
        <v>2</v>
      </c>
      <c r="C1068" s="35" t="s">
        <v>277</v>
      </c>
      <c r="D1068" s="35" t="s">
        <v>33</v>
      </c>
      <c r="E1068" s="36">
        <v>44833</v>
      </c>
      <c r="F1068" s="35">
        <v>0.5</v>
      </c>
      <c r="G1068" s="35">
        <v>1.25</v>
      </c>
      <c r="H1068" s="35">
        <v>954</v>
      </c>
      <c r="I1068" s="35">
        <v>50</v>
      </c>
      <c r="J1068">
        <v>0</v>
      </c>
      <c r="K1068" s="35">
        <f t="shared" ref="K1068:K1084" si="62">0.0011*H1068-0.5892</f>
        <v>0.46020000000000016</v>
      </c>
      <c r="L1068">
        <v>0</v>
      </c>
      <c r="M1068" s="35">
        <f t="shared" ref="M1068:M1084" si="63">0.0022*I1068+0.4403</f>
        <v>0.55030000000000001</v>
      </c>
      <c r="N1068" s="35" t="s">
        <v>34</v>
      </c>
      <c r="O1068" s="35" t="s">
        <v>35</v>
      </c>
      <c r="P1068" s="35" t="s">
        <v>276</v>
      </c>
      <c r="Q1068" s="37">
        <v>0.47781249999999997</v>
      </c>
      <c r="R1068" s="35">
        <v>176</v>
      </c>
      <c r="U1068" s="35" t="s">
        <v>39</v>
      </c>
      <c r="V1068" s="35">
        <v>10083</v>
      </c>
      <c r="W1068" s="35">
        <v>10</v>
      </c>
      <c r="AE1068" s="35" t="s">
        <v>39</v>
      </c>
      <c r="AF1068" s="35">
        <v>2526</v>
      </c>
      <c r="AG1068" s="35">
        <v>5.8319999999999999</v>
      </c>
    </row>
    <row r="1069" spans="1:33" x14ac:dyDescent="0.2">
      <c r="A1069" s="35">
        <v>6</v>
      </c>
      <c r="B1069" s="35">
        <v>2</v>
      </c>
      <c r="C1069" s="35" t="s">
        <v>277</v>
      </c>
      <c r="D1069" s="35" t="s">
        <v>33</v>
      </c>
      <c r="E1069" s="36">
        <v>44833</v>
      </c>
      <c r="F1069" s="35">
        <v>0.5</v>
      </c>
      <c r="G1069" s="35">
        <v>1.25</v>
      </c>
      <c r="H1069" s="35">
        <v>1000</v>
      </c>
      <c r="I1069" s="35">
        <v>44</v>
      </c>
      <c r="J1069">
        <v>0</v>
      </c>
      <c r="K1069" s="35">
        <f t="shared" si="62"/>
        <v>0.51080000000000014</v>
      </c>
      <c r="L1069">
        <v>0</v>
      </c>
      <c r="M1069" s="35">
        <f t="shared" si="63"/>
        <v>0.53710000000000002</v>
      </c>
      <c r="N1069" s="35" t="s">
        <v>34</v>
      </c>
      <c r="O1069" s="35" t="s">
        <v>35</v>
      </c>
      <c r="P1069" s="35" t="s">
        <v>276</v>
      </c>
      <c r="Q1069" s="37">
        <v>0.48107638888888887</v>
      </c>
      <c r="R1069" s="35">
        <v>176</v>
      </c>
      <c r="U1069" s="35" t="s">
        <v>39</v>
      </c>
      <c r="V1069" s="35">
        <v>10116</v>
      </c>
      <c r="W1069" s="35">
        <v>10</v>
      </c>
      <c r="AE1069" s="35" t="s">
        <v>39</v>
      </c>
      <c r="AF1069" s="35">
        <v>2474</v>
      </c>
      <c r="AG1069" s="35">
        <v>5.8319999999999999</v>
      </c>
    </row>
    <row r="1070" spans="1:33" x14ac:dyDescent="0.2">
      <c r="A1070" s="35">
        <v>7</v>
      </c>
      <c r="B1070" s="35">
        <v>3</v>
      </c>
      <c r="C1070" s="35" t="s">
        <v>278</v>
      </c>
      <c r="D1070" s="35" t="s">
        <v>33</v>
      </c>
      <c r="E1070" s="36">
        <v>44833</v>
      </c>
      <c r="F1070" s="35">
        <v>0.5</v>
      </c>
      <c r="G1070" s="35">
        <v>1.25</v>
      </c>
      <c r="H1070" s="35">
        <v>829</v>
      </c>
      <c r="I1070" s="35">
        <v>28</v>
      </c>
      <c r="J1070">
        <v>0</v>
      </c>
      <c r="K1070" s="35">
        <f t="shared" si="62"/>
        <v>0.3227000000000001</v>
      </c>
      <c r="L1070">
        <v>0</v>
      </c>
      <c r="M1070" s="35">
        <f t="shared" si="63"/>
        <v>0.50190000000000001</v>
      </c>
      <c r="N1070" s="35" t="s">
        <v>34</v>
      </c>
      <c r="O1070" s="35" t="s">
        <v>35</v>
      </c>
      <c r="P1070" s="35" t="s">
        <v>276</v>
      </c>
      <c r="Q1070" s="37">
        <v>0.4886921296296296</v>
      </c>
      <c r="R1070" s="35">
        <v>176</v>
      </c>
      <c r="U1070" s="35" t="s">
        <v>39</v>
      </c>
      <c r="V1070" s="35">
        <v>10339</v>
      </c>
      <c r="W1070" s="35">
        <v>10</v>
      </c>
      <c r="AE1070" s="35" t="s">
        <v>39</v>
      </c>
      <c r="AF1070" s="35">
        <v>2476</v>
      </c>
      <c r="AG1070" s="35">
        <v>5.8319999999999999</v>
      </c>
    </row>
    <row r="1071" spans="1:33" x14ac:dyDescent="0.2">
      <c r="A1071" s="35">
        <v>8</v>
      </c>
      <c r="B1071" s="35">
        <v>3</v>
      </c>
      <c r="C1071" s="35" t="s">
        <v>278</v>
      </c>
      <c r="D1071" s="35" t="s">
        <v>33</v>
      </c>
      <c r="E1071" s="36">
        <v>44833</v>
      </c>
      <c r="F1071" s="35">
        <v>0.5</v>
      </c>
      <c r="G1071" s="35">
        <v>1.25</v>
      </c>
      <c r="H1071" s="35">
        <v>766</v>
      </c>
      <c r="I1071" s="35">
        <v>41</v>
      </c>
      <c r="J1071">
        <v>0</v>
      </c>
      <c r="K1071" s="35">
        <f t="shared" si="62"/>
        <v>0.25340000000000007</v>
      </c>
      <c r="L1071">
        <v>0</v>
      </c>
      <c r="M1071" s="35">
        <f t="shared" si="63"/>
        <v>0.53049999999999997</v>
      </c>
      <c r="N1071" s="35" t="s">
        <v>34</v>
      </c>
      <c r="O1071" s="35" t="s">
        <v>35</v>
      </c>
      <c r="P1071" s="35" t="s">
        <v>276</v>
      </c>
      <c r="Q1071" s="37">
        <v>0.49156249999999996</v>
      </c>
      <c r="R1071" s="35">
        <v>176</v>
      </c>
      <c r="U1071" s="35" t="s">
        <v>40</v>
      </c>
      <c r="V1071" s="35">
        <v>19846</v>
      </c>
      <c r="W1071" s="35">
        <v>20</v>
      </c>
      <c r="AE1071" s="35" t="s">
        <v>40</v>
      </c>
      <c r="AF1071" s="35">
        <v>5202</v>
      </c>
      <c r="AG1071" s="35">
        <v>11.664</v>
      </c>
    </row>
    <row r="1072" spans="1:33" x14ac:dyDescent="0.2">
      <c r="A1072" s="35">
        <v>9</v>
      </c>
      <c r="B1072" s="35">
        <v>3</v>
      </c>
      <c r="C1072" s="35" t="s">
        <v>278</v>
      </c>
      <c r="D1072" s="35" t="s">
        <v>33</v>
      </c>
      <c r="E1072" s="36">
        <v>44833</v>
      </c>
      <c r="F1072" s="35">
        <v>0.5</v>
      </c>
      <c r="G1072" s="35">
        <v>1.25</v>
      </c>
      <c r="H1072" s="35">
        <v>846</v>
      </c>
      <c r="I1072" s="35">
        <v>43</v>
      </c>
      <c r="J1072">
        <v>0</v>
      </c>
      <c r="K1072" s="35">
        <f t="shared" si="62"/>
        <v>0.34140000000000015</v>
      </c>
      <c r="L1072">
        <v>0</v>
      </c>
      <c r="M1072" s="35">
        <f t="shared" si="63"/>
        <v>0.53490000000000004</v>
      </c>
      <c r="N1072" s="35" t="s">
        <v>34</v>
      </c>
      <c r="O1072" s="35" t="s">
        <v>35</v>
      </c>
      <c r="P1072" s="35" t="s">
        <v>276</v>
      </c>
      <c r="Q1072" s="37">
        <v>0.49490740740740741</v>
      </c>
      <c r="R1072" s="35">
        <v>176</v>
      </c>
      <c r="U1072" s="35" t="s">
        <v>40</v>
      </c>
      <c r="V1072" s="35">
        <v>19659</v>
      </c>
      <c r="W1072" s="35">
        <v>20</v>
      </c>
      <c r="AE1072" s="35" t="s">
        <v>40</v>
      </c>
      <c r="AF1072" s="35">
        <v>5101</v>
      </c>
      <c r="AG1072" s="35">
        <v>11.664</v>
      </c>
    </row>
    <row r="1073" spans="1:33" x14ac:dyDescent="0.2">
      <c r="A1073" s="35">
        <v>10</v>
      </c>
      <c r="B1073" s="35">
        <v>4</v>
      </c>
      <c r="C1073" s="35" t="s">
        <v>279</v>
      </c>
      <c r="D1073" s="35" t="s">
        <v>33</v>
      </c>
      <c r="E1073" s="36">
        <v>44833</v>
      </c>
      <c r="F1073" s="35">
        <v>0.5</v>
      </c>
      <c r="G1073" s="35">
        <v>1.25</v>
      </c>
      <c r="H1073" s="35">
        <v>69225</v>
      </c>
      <c r="I1073" s="35">
        <v>3120</v>
      </c>
      <c r="J1073">
        <v>0</v>
      </c>
      <c r="K1073" s="35">
        <f t="shared" si="62"/>
        <v>75.558300000000003</v>
      </c>
      <c r="L1073">
        <v>0</v>
      </c>
      <c r="M1073" s="35">
        <f t="shared" si="63"/>
        <v>7.3043000000000005</v>
      </c>
      <c r="N1073" s="35" t="s">
        <v>34</v>
      </c>
      <c r="O1073" s="35" t="s">
        <v>35</v>
      </c>
      <c r="P1073" s="35" t="s">
        <v>276</v>
      </c>
      <c r="Q1073" s="37">
        <v>0.50412037037037039</v>
      </c>
      <c r="R1073" s="35">
        <v>176</v>
      </c>
      <c r="U1073" s="35" t="s">
        <v>40</v>
      </c>
      <c r="V1073" s="35">
        <v>19779</v>
      </c>
      <c r="W1073" s="35">
        <v>20</v>
      </c>
      <c r="AE1073" s="35" t="s">
        <v>40</v>
      </c>
      <c r="AF1073" s="35">
        <v>5095</v>
      </c>
      <c r="AG1073" s="35">
        <v>11.664</v>
      </c>
    </row>
    <row r="1074" spans="1:33" x14ac:dyDescent="0.2">
      <c r="A1074" s="35">
        <v>11</v>
      </c>
      <c r="B1074" s="35">
        <v>4</v>
      </c>
      <c r="C1074" s="35" t="s">
        <v>279</v>
      </c>
      <c r="D1074" s="35" t="s">
        <v>33</v>
      </c>
      <c r="E1074" s="36">
        <v>44833</v>
      </c>
      <c r="F1074" s="35">
        <v>0.5</v>
      </c>
      <c r="G1074" s="35">
        <v>1.25</v>
      </c>
      <c r="H1074" s="35">
        <v>68938</v>
      </c>
      <c r="I1074" s="35">
        <v>2976</v>
      </c>
      <c r="J1074">
        <v>0</v>
      </c>
      <c r="K1074" s="35">
        <f t="shared" si="62"/>
        <v>75.242599999999996</v>
      </c>
      <c r="L1074">
        <v>0</v>
      </c>
      <c r="M1074" s="35">
        <f t="shared" si="63"/>
        <v>6.9874999999999998</v>
      </c>
      <c r="N1074" s="35" t="s">
        <v>34</v>
      </c>
      <c r="O1074" s="35" t="s">
        <v>35</v>
      </c>
      <c r="P1074" s="35" t="s">
        <v>276</v>
      </c>
      <c r="Q1074" s="37">
        <v>0.50783564814814819</v>
      </c>
      <c r="R1074" s="35">
        <v>176</v>
      </c>
      <c r="U1074" s="35" t="s">
        <v>41</v>
      </c>
      <c r="V1074" s="35">
        <v>38292</v>
      </c>
      <c r="W1074" s="35">
        <v>40</v>
      </c>
      <c r="AE1074" s="35" t="s">
        <v>41</v>
      </c>
      <c r="AF1074" s="35">
        <v>9973</v>
      </c>
      <c r="AG1074" s="35">
        <v>23.327999999999999</v>
      </c>
    </row>
    <row r="1075" spans="1:33" x14ac:dyDescent="0.2">
      <c r="A1075" s="35">
        <v>12</v>
      </c>
      <c r="B1075" s="35">
        <v>4</v>
      </c>
      <c r="C1075" s="35" t="s">
        <v>279</v>
      </c>
      <c r="D1075" s="35" t="s">
        <v>33</v>
      </c>
      <c r="E1075" s="36">
        <v>44833</v>
      </c>
      <c r="F1075" s="35">
        <v>0.5</v>
      </c>
      <c r="G1075" s="35">
        <v>1.25</v>
      </c>
      <c r="H1075" s="35">
        <v>68981</v>
      </c>
      <c r="I1075" s="35">
        <v>2999</v>
      </c>
      <c r="J1075">
        <v>0</v>
      </c>
      <c r="K1075" s="35">
        <f t="shared" si="62"/>
        <v>75.289900000000003</v>
      </c>
      <c r="L1075">
        <v>0</v>
      </c>
      <c r="M1075" s="35">
        <f t="shared" si="63"/>
        <v>7.0381</v>
      </c>
      <c r="N1075" s="35" t="s">
        <v>34</v>
      </c>
      <c r="O1075" s="35" t="s">
        <v>35</v>
      </c>
      <c r="P1075" s="35" t="s">
        <v>276</v>
      </c>
      <c r="Q1075" s="37">
        <v>0.51189814814814816</v>
      </c>
      <c r="R1075" s="35">
        <v>176</v>
      </c>
      <c r="U1075" s="35" t="s">
        <v>41</v>
      </c>
      <c r="V1075" s="35">
        <v>38047</v>
      </c>
      <c r="W1075" s="35">
        <v>40</v>
      </c>
      <c r="AE1075" s="35" t="s">
        <v>41</v>
      </c>
      <c r="AF1075" s="35">
        <v>9888</v>
      </c>
      <c r="AG1075" s="35">
        <v>23.327999999999999</v>
      </c>
    </row>
    <row r="1076" spans="1:33" x14ac:dyDescent="0.2">
      <c r="A1076" s="35">
        <v>13</v>
      </c>
      <c r="B1076" s="35">
        <v>5</v>
      </c>
      <c r="C1076" s="35" t="s">
        <v>280</v>
      </c>
      <c r="D1076" s="35" t="s">
        <v>33</v>
      </c>
      <c r="E1076" s="36">
        <v>44833</v>
      </c>
      <c r="F1076" s="35">
        <v>0.5</v>
      </c>
      <c r="G1076" s="35">
        <v>1.25</v>
      </c>
      <c r="H1076" s="35">
        <v>38050</v>
      </c>
      <c r="I1076" s="35">
        <v>3524</v>
      </c>
      <c r="J1076">
        <v>0</v>
      </c>
      <c r="K1076" s="35">
        <f t="shared" si="62"/>
        <v>41.265800000000006</v>
      </c>
      <c r="L1076">
        <v>0</v>
      </c>
      <c r="M1076" s="35">
        <f t="shared" si="63"/>
        <v>8.1931000000000012</v>
      </c>
      <c r="N1076" s="35" t="s">
        <v>34</v>
      </c>
      <c r="O1076" s="35" t="s">
        <v>35</v>
      </c>
      <c r="P1076" s="35" t="s">
        <v>276</v>
      </c>
      <c r="Q1076" s="37">
        <v>0.5211689814814815</v>
      </c>
      <c r="R1076" s="35">
        <v>176</v>
      </c>
      <c r="U1076" s="35" t="s">
        <v>41</v>
      </c>
      <c r="V1076" s="35">
        <v>38305</v>
      </c>
      <c r="W1076" s="35">
        <v>40</v>
      </c>
      <c r="AE1076" s="35" t="s">
        <v>41</v>
      </c>
      <c r="AF1076" s="35">
        <v>9859</v>
      </c>
      <c r="AG1076" s="35">
        <v>23.327999999999999</v>
      </c>
    </row>
    <row r="1077" spans="1:33" x14ac:dyDescent="0.2">
      <c r="A1077" s="35">
        <v>14</v>
      </c>
      <c r="B1077" s="35">
        <v>5</v>
      </c>
      <c r="C1077" s="35" t="s">
        <v>280</v>
      </c>
      <c r="D1077" s="35" t="s">
        <v>33</v>
      </c>
      <c r="E1077" s="36">
        <v>44833</v>
      </c>
      <c r="F1077" s="35">
        <v>0.5</v>
      </c>
      <c r="G1077" s="35">
        <v>1.25</v>
      </c>
      <c r="H1077" s="35">
        <v>37759</v>
      </c>
      <c r="I1077" s="35">
        <v>3365</v>
      </c>
      <c r="J1077">
        <v>0</v>
      </c>
      <c r="K1077" s="35">
        <f t="shared" si="62"/>
        <v>40.945700000000002</v>
      </c>
      <c r="L1077">
        <v>0</v>
      </c>
      <c r="M1077" s="35">
        <f t="shared" si="63"/>
        <v>7.8433000000000002</v>
      </c>
      <c r="N1077" s="35" t="s">
        <v>34</v>
      </c>
      <c r="O1077" s="35" t="s">
        <v>35</v>
      </c>
      <c r="P1077" s="35" t="s">
        <v>276</v>
      </c>
      <c r="Q1077" s="37">
        <v>0.52488425925925919</v>
      </c>
      <c r="R1077" s="35">
        <v>176</v>
      </c>
      <c r="U1077" s="35" t="s">
        <v>42</v>
      </c>
      <c r="V1077" s="35">
        <v>188235</v>
      </c>
      <c r="W1077" s="35">
        <v>200</v>
      </c>
      <c r="AE1077" s="35" t="s">
        <v>42</v>
      </c>
      <c r="AF1077" s="35">
        <v>36764</v>
      </c>
      <c r="AG1077" s="35">
        <v>116.624</v>
      </c>
    </row>
    <row r="1078" spans="1:33" x14ac:dyDescent="0.2">
      <c r="A1078" s="35">
        <v>15</v>
      </c>
      <c r="B1078" s="35">
        <v>5</v>
      </c>
      <c r="C1078" s="35" t="s">
        <v>280</v>
      </c>
      <c r="D1078" s="35" t="s">
        <v>33</v>
      </c>
      <c r="E1078" s="36">
        <v>44833</v>
      </c>
      <c r="F1078" s="35">
        <v>0.5</v>
      </c>
      <c r="G1078" s="35">
        <v>1.25</v>
      </c>
      <c r="H1078" s="35">
        <v>38035</v>
      </c>
      <c r="I1078" s="35">
        <v>3369</v>
      </c>
      <c r="J1078">
        <v>0</v>
      </c>
      <c r="K1078" s="35">
        <f t="shared" si="62"/>
        <v>41.249300000000005</v>
      </c>
      <c r="L1078">
        <v>0</v>
      </c>
      <c r="M1078" s="35">
        <f t="shared" si="63"/>
        <v>7.8521000000000001</v>
      </c>
      <c r="N1078" s="35" t="s">
        <v>34</v>
      </c>
      <c r="O1078" s="35" t="s">
        <v>35</v>
      </c>
      <c r="P1078" s="35" t="s">
        <v>276</v>
      </c>
      <c r="Q1078" s="37">
        <v>0.52899305555555554</v>
      </c>
      <c r="R1078" s="35">
        <v>176</v>
      </c>
      <c r="U1078" s="35" t="s">
        <v>42</v>
      </c>
      <c r="V1078" s="35">
        <v>190256</v>
      </c>
      <c r="W1078" s="35">
        <v>200</v>
      </c>
      <c r="AE1078" s="35" t="s">
        <v>42</v>
      </c>
      <c r="AF1078" s="35">
        <v>34962</v>
      </c>
      <c r="AG1078" s="35">
        <v>116.624</v>
      </c>
    </row>
    <row r="1079" spans="1:33" x14ac:dyDescent="0.2">
      <c r="A1079" s="35">
        <v>16</v>
      </c>
      <c r="B1079" s="35">
        <v>6</v>
      </c>
      <c r="C1079" s="35" t="s">
        <v>281</v>
      </c>
      <c r="D1079" s="35" t="s">
        <v>33</v>
      </c>
      <c r="E1079" s="36">
        <v>44833</v>
      </c>
      <c r="F1079" s="35">
        <v>0.5</v>
      </c>
      <c r="G1079" s="35">
        <v>1.25</v>
      </c>
      <c r="H1079" s="35">
        <v>35465</v>
      </c>
      <c r="I1079" s="35">
        <v>3386</v>
      </c>
      <c r="J1079">
        <v>0</v>
      </c>
      <c r="K1079" s="35">
        <f t="shared" si="62"/>
        <v>38.422300000000007</v>
      </c>
      <c r="L1079">
        <v>0</v>
      </c>
      <c r="M1079" s="35">
        <f t="shared" si="63"/>
        <v>7.8895</v>
      </c>
      <c r="N1079" s="35" t="s">
        <v>34</v>
      </c>
      <c r="O1079" s="35" t="s">
        <v>35</v>
      </c>
      <c r="P1079" s="35" t="s">
        <v>276</v>
      </c>
      <c r="Q1079" s="37">
        <v>0.5380787037037037</v>
      </c>
      <c r="R1079" s="35">
        <v>176</v>
      </c>
      <c r="U1079" s="35" t="s">
        <v>42</v>
      </c>
      <c r="V1079" s="35">
        <v>192653</v>
      </c>
      <c r="W1079" s="35">
        <v>200</v>
      </c>
      <c r="AE1079" s="35" t="s">
        <v>42</v>
      </c>
      <c r="AF1079" s="35">
        <v>34986</v>
      </c>
      <c r="AG1079" s="35">
        <v>116.624</v>
      </c>
    </row>
    <row r="1080" spans="1:33" x14ac:dyDescent="0.2">
      <c r="A1080" s="35">
        <v>17</v>
      </c>
      <c r="B1080" s="35">
        <v>6</v>
      </c>
      <c r="C1080" s="35" t="s">
        <v>281</v>
      </c>
      <c r="D1080" s="35" t="s">
        <v>33</v>
      </c>
      <c r="E1080" s="36">
        <v>44833</v>
      </c>
      <c r="F1080" s="35">
        <v>0.5</v>
      </c>
      <c r="G1080" s="35">
        <v>1.25</v>
      </c>
      <c r="H1080" s="35">
        <v>35142</v>
      </c>
      <c r="I1080" s="35">
        <v>3269</v>
      </c>
      <c r="J1080">
        <v>0</v>
      </c>
      <c r="K1080" s="35">
        <f t="shared" si="62"/>
        <v>38.067000000000007</v>
      </c>
      <c r="L1080">
        <v>0</v>
      </c>
      <c r="M1080" s="35">
        <f t="shared" si="63"/>
        <v>7.6321000000000003</v>
      </c>
      <c r="N1080" s="35" t="s">
        <v>34</v>
      </c>
      <c r="O1080" s="35" t="s">
        <v>35</v>
      </c>
      <c r="P1080" s="35" t="s">
        <v>276</v>
      </c>
      <c r="Q1080" s="37">
        <v>0.54175925925925927</v>
      </c>
      <c r="R1080" s="35">
        <v>176</v>
      </c>
    </row>
    <row r="1081" spans="1:33" x14ac:dyDescent="0.2">
      <c r="A1081" s="35">
        <v>18</v>
      </c>
      <c r="B1081" s="35">
        <v>6</v>
      </c>
      <c r="C1081" s="35" t="s">
        <v>281</v>
      </c>
      <c r="D1081" s="35" t="s">
        <v>33</v>
      </c>
      <c r="E1081" s="36">
        <v>44833</v>
      </c>
      <c r="F1081" s="35">
        <v>0.5</v>
      </c>
      <c r="G1081" s="35">
        <v>1.25</v>
      </c>
      <c r="H1081" s="35">
        <v>35195</v>
      </c>
      <c r="I1081" s="35">
        <v>3273</v>
      </c>
      <c r="J1081">
        <v>0</v>
      </c>
      <c r="K1081" s="35">
        <f t="shared" si="62"/>
        <v>38.125300000000003</v>
      </c>
      <c r="L1081">
        <v>0</v>
      </c>
      <c r="M1081" s="35">
        <f t="shared" si="63"/>
        <v>7.6409000000000002</v>
      </c>
      <c r="N1081" s="35" t="s">
        <v>34</v>
      </c>
      <c r="O1081" s="35" t="s">
        <v>35</v>
      </c>
      <c r="P1081" s="35" t="s">
        <v>276</v>
      </c>
      <c r="Q1081" s="37">
        <v>0.54583333333333328</v>
      </c>
      <c r="R1081" s="35">
        <v>176</v>
      </c>
    </row>
    <row r="1082" spans="1:33" x14ac:dyDescent="0.2">
      <c r="A1082" s="35">
        <v>19</v>
      </c>
      <c r="B1082" s="35">
        <v>7</v>
      </c>
      <c r="C1082" s="35" t="s">
        <v>282</v>
      </c>
      <c r="D1082" s="35" t="s">
        <v>33</v>
      </c>
      <c r="E1082" s="36">
        <v>44833</v>
      </c>
      <c r="F1082" s="35">
        <v>0.5</v>
      </c>
      <c r="G1082" s="35">
        <v>1.25</v>
      </c>
      <c r="H1082" s="35">
        <v>70313</v>
      </c>
      <c r="I1082" s="35">
        <v>3356</v>
      </c>
      <c r="J1082">
        <v>0</v>
      </c>
      <c r="K1082" s="35">
        <f t="shared" si="62"/>
        <v>76.755099999999999</v>
      </c>
      <c r="L1082">
        <v>0</v>
      </c>
      <c r="M1082" s="35">
        <f t="shared" si="63"/>
        <v>7.8235000000000001</v>
      </c>
      <c r="N1082" s="35" t="s">
        <v>34</v>
      </c>
      <c r="O1082" s="35" t="s">
        <v>35</v>
      </c>
      <c r="P1082" s="35" t="s">
        <v>276</v>
      </c>
      <c r="Q1082" s="37">
        <v>0.55505787037037035</v>
      </c>
      <c r="R1082" s="35">
        <v>176</v>
      </c>
    </row>
    <row r="1083" spans="1:33" x14ac:dyDescent="0.2">
      <c r="A1083" s="35">
        <v>20</v>
      </c>
      <c r="B1083" s="35">
        <v>7</v>
      </c>
      <c r="C1083" s="35" t="s">
        <v>282</v>
      </c>
      <c r="D1083" s="35" t="s">
        <v>33</v>
      </c>
      <c r="E1083" s="36">
        <v>44833</v>
      </c>
      <c r="F1083" s="35">
        <v>0.5</v>
      </c>
      <c r="G1083" s="35">
        <v>1.25</v>
      </c>
      <c r="H1083" s="35">
        <v>71761</v>
      </c>
      <c r="I1083" s="35">
        <v>3157</v>
      </c>
      <c r="J1083">
        <v>0</v>
      </c>
      <c r="K1083" s="35">
        <f t="shared" si="62"/>
        <v>78.347899999999996</v>
      </c>
      <c r="L1083">
        <v>0</v>
      </c>
      <c r="M1083" s="35">
        <f t="shared" si="63"/>
        <v>7.3856999999999999</v>
      </c>
      <c r="N1083" s="35" t="s">
        <v>34</v>
      </c>
      <c r="O1083" s="35" t="s">
        <v>35</v>
      </c>
      <c r="P1083" s="35" t="s">
        <v>276</v>
      </c>
      <c r="Q1083" s="37">
        <v>0.5587847222222222</v>
      </c>
      <c r="R1083" s="35">
        <v>176</v>
      </c>
    </row>
    <row r="1084" spans="1:33" x14ac:dyDescent="0.2">
      <c r="A1084" s="35">
        <v>21</v>
      </c>
      <c r="B1084" s="35">
        <v>7</v>
      </c>
      <c r="C1084" s="35" t="s">
        <v>282</v>
      </c>
      <c r="D1084" s="35" t="s">
        <v>33</v>
      </c>
      <c r="E1084" s="36">
        <v>44833</v>
      </c>
      <c r="F1084" s="35">
        <v>0.5</v>
      </c>
      <c r="G1084" s="35">
        <v>1.25</v>
      </c>
      <c r="H1084" s="35">
        <v>72065</v>
      </c>
      <c r="I1084" s="35">
        <v>3076</v>
      </c>
      <c r="J1084">
        <v>0</v>
      </c>
      <c r="K1084" s="35">
        <f t="shared" si="62"/>
        <v>78.682299999999998</v>
      </c>
      <c r="L1084">
        <v>0</v>
      </c>
      <c r="M1084" s="35">
        <f t="shared" si="63"/>
        <v>7.2075000000000005</v>
      </c>
      <c r="N1084" s="35" t="s">
        <v>34</v>
      </c>
      <c r="O1084" s="35" t="s">
        <v>35</v>
      </c>
      <c r="P1084" s="35" t="s">
        <v>276</v>
      </c>
      <c r="Q1084" s="37">
        <v>0.5628819444444445</v>
      </c>
      <c r="R1084" s="35">
        <v>176</v>
      </c>
    </row>
    <row r="1085" spans="1:33" x14ac:dyDescent="0.2">
      <c r="A1085" s="35">
        <v>22</v>
      </c>
      <c r="B1085" s="35">
        <v>8</v>
      </c>
      <c r="C1085" s="35" t="s">
        <v>43</v>
      </c>
      <c r="D1085" s="35" t="s">
        <v>33</v>
      </c>
      <c r="E1085" s="36">
        <v>44833</v>
      </c>
      <c r="F1085" s="35">
        <v>0.5</v>
      </c>
      <c r="G1085" s="35">
        <v>1.25</v>
      </c>
      <c r="H1085" s="35">
        <v>81668</v>
      </c>
      <c r="I1085" s="35">
        <v>3238</v>
      </c>
      <c r="J1085">
        <v>0</v>
      </c>
      <c r="K1085" s="35">
        <v>0</v>
      </c>
      <c r="L1085">
        <v>0</v>
      </c>
      <c r="M1085" s="35">
        <v>0</v>
      </c>
      <c r="N1085" s="35" t="s">
        <v>34</v>
      </c>
      <c r="O1085" s="35" t="s">
        <v>35</v>
      </c>
      <c r="P1085" s="35" t="s">
        <v>276</v>
      </c>
      <c r="Q1085" s="37">
        <v>0.57207175925925924</v>
      </c>
      <c r="R1085" s="35">
        <v>176</v>
      </c>
    </row>
    <row r="1086" spans="1:33" x14ac:dyDescent="0.2">
      <c r="A1086" s="35">
        <v>23</v>
      </c>
      <c r="B1086" s="35">
        <v>8</v>
      </c>
      <c r="C1086" s="35" t="s">
        <v>43</v>
      </c>
      <c r="D1086" s="35" t="s">
        <v>33</v>
      </c>
      <c r="E1086" s="36">
        <v>44833</v>
      </c>
      <c r="F1086" s="35">
        <v>0.5</v>
      </c>
      <c r="G1086" s="35">
        <v>1.25</v>
      </c>
      <c r="H1086" s="35">
        <v>85182</v>
      </c>
      <c r="I1086" s="35">
        <v>3046</v>
      </c>
      <c r="J1086">
        <v>0</v>
      </c>
      <c r="K1086" s="35">
        <v>0</v>
      </c>
      <c r="L1086">
        <v>0</v>
      </c>
      <c r="M1086" s="35">
        <v>0</v>
      </c>
      <c r="N1086" s="35" t="s">
        <v>34</v>
      </c>
      <c r="O1086" s="35" t="s">
        <v>35</v>
      </c>
      <c r="P1086" s="35" t="s">
        <v>276</v>
      </c>
      <c r="Q1086" s="37">
        <v>0.57578703703703704</v>
      </c>
      <c r="R1086" s="35">
        <v>176</v>
      </c>
    </row>
    <row r="1087" spans="1:33" x14ac:dyDescent="0.2">
      <c r="A1087" s="35">
        <v>24</v>
      </c>
      <c r="B1087" s="35">
        <v>8</v>
      </c>
      <c r="C1087" s="35" t="s">
        <v>43</v>
      </c>
      <c r="D1087" s="35" t="s">
        <v>33</v>
      </c>
      <c r="E1087" s="36">
        <v>44833</v>
      </c>
      <c r="F1087" s="35">
        <v>0.5</v>
      </c>
      <c r="G1087" s="35">
        <v>1.25</v>
      </c>
      <c r="H1087" s="35">
        <v>86671</v>
      </c>
      <c r="I1087" s="35">
        <v>3047</v>
      </c>
      <c r="J1087">
        <v>0</v>
      </c>
      <c r="K1087" s="35">
        <v>0</v>
      </c>
      <c r="L1087">
        <v>0</v>
      </c>
      <c r="M1087" s="35">
        <v>0</v>
      </c>
      <c r="N1087" s="35" t="s">
        <v>34</v>
      </c>
      <c r="O1087" s="35" t="s">
        <v>35</v>
      </c>
      <c r="P1087" s="35" t="s">
        <v>276</v>
      </c>
      <c r="Q1087" s="37">
        <v>0.57984953703703701</v>
      </c>
      <c r="R1087" s="35">
        <v>176</v>
      </c>
    </row>
    <row r="1088" spans="1:33" x14ac:dyDescent="0.2">
      <c r="A1088" s="35">
        <v>25</v>
      </c>
      <c r="B1088" s="35">
        <v>9</v>
      </c>
      <c r="C1088" s="35" t="s">
        <v>32</v>
      </c>
      <c r="D1088" s="35" t="s">
        <v>33</v>
      </c>
      <c r="E1088" s="36">
        <v>44833</v>
      </c>
      <c r="F1088" s="35">
        <v>0.5</v>
      </c>
      <c r="G1088" s="35">
        <v>1.25</v>
      </c>
      <c r="H1088" s="35">
        <v>72741</v>
      </c>
      <c r="I1088" s="35">
        <v>2649</v>
      </c>
      <c r="J1088">
        <v>0</v>
      </c>
      <c r="K1088" s="35">
        <v>0</v>
      </c>
      <c r="L1088">
        <v>0</v>
      </c>
      <c r="M1088" s="35">
        <v>0</v>
      </c>
      <c r="N1088" s="35" t="s">
        <v>34</v>
      </c>
      <c r="O1088" s="35" t="s">
        <v>35</v>
      </c>
      <c r="P1088" s="35" t="s">
        <v>276</v>
      </c>
      <c r="Q1088" s="37">
        <v>0.5886689814814815</v>
      </c>
      <c r="R1088" s="35">
        <v>176</v>
      </c>
    </row>
    <row r="1089" spans="1:33" x14ac:dyDescent="0.2">
      <c r="A1089" s="35">
        <v>26</v>
      </c>
      <c r="B1089" s="35">
        <v>9</v>
      </c>
      <c r="C1089" s="35" t="s">
        <v>32</v>
      </c>
      <c r="D1089" s="35" t="s">
        <v>33</v>
      </c>
      <c r="E1089" s="36">
        <v>44833</v>
      </c>
      <c r="F1089" s="35">
        <v>0.5</v>
      </c>
      <c r="G1089" s="35">
        <v>1.25</v>
      </c>
      <c r="H1089" s="35">
        <v>76070</v>
      </c>
      <c r="I1089" s="35">
        <v>2534</v>
      </c>
      <c r="J1089">
        <v>0</v>
      </c>
      <c r="K1089" s="35">
        <v>0</v>
      </c>
      <c r="L1089">
        <v>0</v>
      </c>
      <c r="M1089" s="35">
        <v>0</v>
      </c>
      <c r="N1089" s="35" t="s">
        <v>34</v>
      </c>
      <c r="O1089" s="35" t="s">
        <v>35</v>
      </c>
      <c r="P1089" s="35" t="s">
        <v>276</v>
      </c>
      <c r="Q1089" s="37">
        <v>0.59225694444444443</v>
      </c>
      <c r="R1089" s="35">
        <v>176</v>
      </c>
    </row>
    <row r="1090" spans="1:33" x14ac:dyDescent="0.2">
      <c r="A1090" s="35">
        <v>27</v>
      </c>
      <c r="B1090" s="35">
        <v>9</v>
      </c>
      <c r="C1090" s="35" t="s">
        <v>32</v>
      </c>
      <c r="D1090" s="35" t="s">
        <v>33</v>
      </c>
      <c r="E1090" s="36">
        <v>44833</v>
      </c>
      <c r="F1090" s="35">
        <v>0.5</v>
      </c>
      <c r="G1090" s="35">
        <v>1.25</v>
      </c>
      <c r="H1090" s="35">
        <v>76490</v>
      </c>
      <c r="I1090" s="35">
        <v>2408</v>
      </c>
      <c r="J1090">
        <v>0</v>
      </c>
      <c r="K1090" s="35">
        <v>0</v>
      </c>
      <c r="L1090">
        <v>0</v>
      </c>
      <c r="M1090" s="35">
        <v>0</v>
      </c>
      <c r="N1090" s="35" t="s">
        <v>34</v>
      </c>
      <c r="O1090" s="35" t="s">
        <v>35</v>
      </c>
      <c r="P1090" s="35" t="s">
        <v>276</v>
      </c>
      <c r="Q1090" s="37">
        <v>0.5961805555555556</v>
      </c>
      <c r="R1090" s="35">
        <v>176</v>
      </c>
    </row>
    <row r="1091" spans="1:33" x14ac:dyDescent="0.2">
      <c r="A1091" s="38">
        <v>1</v>
      </c>
      <c r="B1091" s="38">
        <v>1</v>
      </c>
      <c r="C1091" s="38" t="s">
        <v>32</v>
      </c>
      <c r="D1091" s="38" t="s">
        <v>33</v>
      </c>
      <c r="E1091" s="39">
        <v>44833</v>
      </c>
      <c r="F1091" s="38">
        <v>0.5</v>
      </c>
      <c r="G1091" s="38">
        <v>1.25</v>
      </c>
      <c r="H1091" s="38">
        <v>792</v>
      </c>
      <c r="I1091" s="38">
        <v>47</v>
      </c>
      <c r="J1091">
        <v>1.2330000000000001</v>
      </c>
      <c r="K1091" s="38">
        <v>1.2330000000000001</v>
      </c>
      <c r="L1091">
        <v>0.34699999999999998</v>
      </c>
      <c r="M1091" s="38">
        <v>0.34699999999999998</v>
      </c>
      <c r="N1091" s="38" t="s">
        <v>46</v>
      </c>
      <c r="O1091" s="38" t="s">
        <v>48</v>
      </c>
      <c r="P1091" s="38" t="s">
        <v>263</v>
      </c>
      <c r="Q1091" s="40">
        <v>0.50236111111111115</v>
      </c>
      <c r="R1091" s="38">
        <v>176</v>
      </c>
      <c r="U1091" s="46" t="s">
        <v>62</v>
      </c>
      <c r="V1091" s="46" t="s">
        <v>61</v>
      </c>
      <c r="W1091" s="46" t="s">
        <v>24</v>
      </c>
      <c r="AE1091" s="46" t="s">
        <v>62</v>
      </c>
      <c r="AF1091" s="46" t="s">
        <v>308</v>
      </c>
      <c r="AG1091" s="46" t="s">
        <v>64</v>
      </c>
    </row>
    <row r="1092" spans="1:33" x14ac:dyDescent="0.2">
      <c r="A1092" s="38">
        <v>2</v>
      </c>
      <c r="B1092" s="38">
        <v>1</v>
      </c>
      <c r="C1092" s="38" t="s">
        <v>32</v>
      </c>
      <c r="D1092" s="38" t="s">
        <v>33</v>
      </c>
      <c r="E1092" s="39">
        <v>44833</v>
      </c>
      <c r="F1092" s="38">
        <v>0.5</v>
      </c>
      <c r="G1092" s="38">
        <v>1.25</v>
      </c>
      <c r="H1092" s="38">
        <v>769</v>
      </c>
      <c r="I1092" s="38">
        <v>42</v>
      </c>
      <c r="J1092">
        <v>1.204</v>
      </c>
      <c r="K1092" s="38">
        <v>1.204</v>
      </c>
      <c r="L1092">
        <v>0.33200000000000002</v>
      </c>
      <c r="M1092" s="38">
        <v>0.33200000000000002</v>
      </c>
      <c r="N1092" s="38" t="s">
        <v>46</v>
      </c>
      <c r="O1092" s="38" t="s">
        <v>48</v>
      </c>
      <c r="P1092" s="38" t="s">
        <v>263</v>
      </c>
      <c r="Q1092" s="40">
        <v>0.50526620370370368</v>
      </c>
      <c r="R1092" s="38">
        <v>176</v>
      </c>
      <c r="U1092" s="38" t="s">
        <v>38</v>
      </c>
      <c r="V1092" s="38">
        <v>5228</v>
      </c>
      <c r="W1092" s="38">
        <v>5</v>
      </c>
      <c r="AE1092" s="38" t="s">
        <v>38</v>
      </c>
      <c r="AF1092" s="38">
        <v>1124</v>
      </c>
      <c r="AG1092" s="38">
        <v>2.9119999999999999</v>
      </c>
    </row>
    <row r="1093" spans="1:33" x14ac:dyDescent="0.2">
      <c r="A1093" s="38">
        <v>3</v>
      </c>
      <c r="B1093" s="38">
        <v>1</v>
      </c>
      <c r="C1093" s="38" t="s">
        <v>32</v>
      </c>
      <c r="D1093" s="38" t="s">
        <v>33</v>
      </c>
      <c r="E1093" s="39">
        <v>44833</v>
      </c>
      <c r="F1093" s="38">
        <v>0.5</v>
      </c>
      <c r="G1093" s="38">
        <v>1.25</v>
      </c>
      <c r="H1093" s="38">
        <v>790</v>
      </c>
      <c r="I1093" s="38">
        <v>49</v>
      </c>
      <c r="J1093">
        <v>1.232</v>
      </c>
      <c r="K1093" s="38">
        <v>1.232</v>
      </c>
      <c r="L1093">
        <v>0.35099999999999998</v>
      </c>
      <c r="M1093" s="38">
        <v>0.35099999999999998</v>
      </c>
      <c r="N1093" s="38" t="s">
        <v>46</v>
      </c>
      <c r="O1093" s="38" t="s">
        <v>48</v>
      </c>
      <c r="P1093" s="38" t="s">
        <v>263</v>
      </c>
      <c r="Q1093" s="40">
        <v>0.50854166666666667</v>
      </c>
      <c r="R1093" s="38">
        <v>176</v>
      </c>
      <c r="U1093" s="38" t="s">
        <v>38</v>
      </c>
      <c r="V1093" s="38">
        <v>5188</v>
      </c>
      <c r="W1093" s="38">
        <v>5</v>
      </c>
      <c r="AE1093" s="38" t="s">
        <v>38</v>
      </c>
      <c r="AF1093" s="38">
        <v>1095</v>
      </c>
      <c r="AG1093" s="38">
        <v>2.9119999999999999</v>
      </c>
    </row>
    <row r="1094" spans="1:33" x14ac:dyDescent="0.2">
      <c r="A1094" s="38">
        <v>4</v>
      </c>
      <c r="B1094" s="38">
        <v>2</v>
      </c>
      <c r="C1094" s="38" t="s">
        <v>32</v>
      </c>
      <c r="D1094" s="38" t="s">
        <v>33</v>
      </c>
      <c r="E1094" s="39">
        <v>44833</v>
      </c>
      <c r="F1094" s="38">
        <v>0.5</v>
      </c>
      <c r="G1094" s="38">
        <v>1.25</v>
      </c>
      <c r="H1094" s="38">
        <v>783</v>
      </c>
      <c r="I1094" s="38">
        <v>20</v>
      </c>
      <c r="J1094">
        <v>1.222</v>
      </c>
      <c r="K1094" s="38">
        <v>1.222</v>
      </c>
      <c r="L1094">
        <v>0.26700000000000002</v>
      </c>
      <c r="M1094" s="38">
        <v>0.26700000000000002</v>
      </c>
      <c r="N1094" s="38" t="s">
        <v>46</v>
      </c>
      <c r="O1094" s="38" t="s">
        <v>48</v>
      </c>
      <c r="P1094" s="38" t="s">
        <v>263</v>
      </c>
      <c r="Q1094" s="40">
        <v>0.51615740740740745</v>
      </c>
      <c r="R1094" s="38">
        <v>176</v>
      </c>
      <c r="U1094" s="38" t="s">
        <v>38</v>
      </c>
      <c r="V1094" s="38">
        <v>5313</v>
      </c>
      <c r="W1094" s="38">
        <v>5</v>
      </c>
      <c r="AE1094" s="38" t="s">
        <v>38</v>
      </c>
      <c r="AF1094" s="38">
        <v>1136</v>
      </c>
      <c r="AG1094" s="38">
        <v>2.9119999999999999</v>
      </c>
    </row>
    <row r="1095" spans="1:33" x14ac:dyDescent="0.2">
      <c r="A1095" s="38">
        <v>5</v>
      </c>
      <c r="B1095" s="38">
        <v>2</v>
      </c>
      <c r="C1095" s="38" t="s">
        <v>32</v>
      </c>
      <c r="D1095" s="38" t="s">
        <v>33</v>
      </c>
      <c r="E1095" s="39">
        <v>44833</v>
      </c>
      <c r="F1095" s="38">
        <v>0.5</v>
      </c>
      <c r="G1095" s="38">
        <v>1.25</v>
      </c>
      <c r="H1095" s="38">
        <v>988</v>
      </c>
      <c r="I1095" s="38">
        <v>50</v>
      </c>
      <c r="J1095">
        <v>1.4910000000000001</v>
      </c>
      <c r="K1095" s="38">
        <v>1.4910000000000001</v>
      </c>
      <c r="L1095">
        <v>0.35399999999999998</v>
      </c>
      <c r="M1095" s="38">
        <v>0.35399999999999998</v>
      </c>
      <c r="N1095" s="38" t="s">
        <v>46</v>
      </c>
      <c r="O1095" s="38" t="s">
        <v>48</v>
      </c>
      <c r="P1095" s="38" t="s">
        <v>263</v>
      </c>
      <c r="Q1095" s="40">
        <v>0.51902777777777775</v>
      </c>
      <c r="R1095" s="38">
        <v>176</v>
      </c>
      <c r="U1095" s="38" t="s">
        <v>39</v>
      </c>
      <c r="V1095" s="38">
        <v>10083</v>
      </c>
      <c r="W1095" s="38">
        <v>10</v>
      </c>
      <c r="AE1095" s="38" t="s">
        <v>39</v>
      </c>
      <c r="AF1095" s="38">
        <v>2526</v>
      </c>
      <c r="AG1095" s="38">
        <v>5.8319999999999999</v>
      </c>
    </row>
    <row r="1096" spans="1:33" x14ac:dyDescent="0.2">
      <c r="A1096" s="38">
        <v>6</v>
      </c>
      <c r="B1096" s="38">
        <v>2</v>
      </c>
      <c r="C1096" s="38" t="s">
        <v>32</v>
      </c>
      <c r="D1096" s="38" t="s">
        <v>33</v>
      </c>
      <c r="E1096" s="39">
        <v>44833</v>
      </c>
      <c r="F1096" s="38">
        <v>0.5</v>
      </c>
      <c r="G1096" s="38">
        <v>1.25</v>
      </c>
      <c r="H1096" s="38">
        <v>796</v>
      </c>
      <c r="I1096" s="38">
        <v>55</v>
      </c>
      <c r="J1096">
        <v>1.238</v>
      </c>
      <c r="K1096" s="38">
        <v>1.238</v>
      </c>
      <c r="L1096">
        <v>0.36899999999999999</v>
      </c>
      <c r="M1096" s="38">
        <v>0.36899999999999999</v>
      </c>
      <c r="N1096" s="38" t="s">
        <v>46</v>
      </c>
      <c r="O1096" s="38" t="s">
        <v>48</v>
      </c>
      <c r="P1096" s="38" t="s">
        <v>263</v>
      </c>
      <c r="Q1096" s="40">
        <v>0.5223726851851852</v>
      </c>
      <c r="R1096" s="38">
        <v>176</v>
      </c>
      <c r="U1096" s="38" t="s">
        <v>39</v>
      </c>
      <c r="V1096" s="38">
        <v>10116</v>
      </c>
      <c r="W1096" s="38">
        <v>10</v>
      </c>
      <c r="AE1096" s="38" t="s">
        <v>39</v>
      </c>
      <c r="AF1096" s="38">
        <v>2474</v>
      </c>
      <c r="AG1096" s="38">
        <v>5.8319999999999999</v>
      </c>
    </row>
    <row r="1097" spans="1:33" x14ac:dyDescent="0.2">
      <c r="A1097" s="38">
        <v>7</v>
      </c>
      <c r="B1097" s="38">
        <v>3</v>
      </c>
      <c r="C1097" s="38" t="s">
        <v>32</v>
      </c>
      <c r="D1097" s="38" t="s">
        <v>33</v>
      </c>
      <c r="E1097" s="39">
        <v>44833</v>
      </c>
      <c r="F1097" s="38">
        <v>0.5</v>
      </c>
      <c r="G1097" s="38">
        <v>1.25</v>
      </c>
      <c r="H1097" s="38">
        <v>783</v>
      </c>
      <c r="I1097" s="38">
        <v>54</v>
      </c>
      <c r="J1097">
        <v>1.2210000000000001</v>
      </c>
      <c r="K1097" s="38">
        <v>1.2210000000000001</v>
      </c>
      <c r="L1097">
        <v>0.36599999999999999</v>
      </c>
      <c r="M1097" s="38">
        <v>0.36599999999999999</v>
      </c>
      <c r="N1097" s="38" t="s">
        <v>46</v>
      </c>
      <c r="O1097" s="38" t="s">
        <v>48</v>
      </c>
      <c r="P1097" s="38" t="s">
        <v>263</v>
      </c>
      <c r="Q1097" s="40">
        <v>0.52993055555555557</v>
      </c>
      <c r="R1097" s="38">
        <v>176</v>
      </c>
      <c r="U1097" s="38" t="s">
        <v>39</v>
      </c>
      <c r="V1097" s="38">
        <v>10339</v>
      </c>
      <c r="W1097" s="38">
        <v>10</v>
      </c>
      <c r="AE1097" s="38" t="s">
        <v>39</v>
      </c>
      <c r="AF1097" s="38">
        <v>2476</v>
      </c>
      <c r="AG1097" s="38">
        <v>5.8319999999999999</v>
      </c>
    </row>
    <row r="1098" spans="1:33" x14ac:dyDescent="0.2">
      <c r="A1098" s="38">
        <v>8</v>
      </c>
      <c r="B1098" s="38">
        <v>3</v>
      </c>
      <c r="C1098" s="38" t="s">
        <v>32</v>
      </c>
      <c r="D1098" s="38" t="s">
        <v>33</v>
      </c>
      <c r="E1098" s="39">
        <v>44833</v>
      </c>
      <c r="F1098" s="38">
        <v>0.5</v>
      </c>
      <c r="G1098" s="38">
        <v>1.25</v>
      </c>
      <c r="H1098" s="38">
        <v>796</v>
      </c>
      <c r="I1098" s="38">
        <v>30</v>
      </c>
      <c r="J1098">
        <v>1.238</v>
      </c>
      <c r="K1098" s="38">
        <v>1.238</v>
      </c>
      <c r="L1098">
        <v>0.29799999999999999</v>
      </c>
      <c r="M1098" s="38">
        <v>0.29799999999999999</v>
      </c>
      <c r="N1098" s="38" t="s">
        <v>46</v>
      </c>
      <c r="O1098" s="38" t="s">
        <v>48</v>
      </c>
      <c r="P1098" s="38" t="s">
        <v>263</v>
      </c>
      <c r="Q1098" s="40">
        <v>0.53280092592592598</v>
      </c>
      <c r="R1098" s="38">
        <v>176</v>
      </c>
      <c r="U1098" s="38" t="s">
        <v>40</v>
      </c>
      <c r="V1098" s="38">
        <v>19846</v>
      </c>
      <c r="W1098" s="38">
        <v>20</v>
      </c>
      <c r="AE1098" s="38" t="s">
        <v>40</v>
      </c>
      <c r="AF1098" s="38">
        <v>5202</v>
      </c>
      <c r="AG1098" s="38">
        <v>11.664</v>
      </c>
    </row>
    <row r="1099" spans="1:33" x14ac:dyDescent="0.2">
      <c r="A1099" s="38">
        <v>9</v>
      </c>
      <c r="B1099" s="38">
        <v>3</v>
      </c>
      <c r="C1099" s="38" t="s">
        <v>32</v>
      </c>
      <c r="D1099" s="38" t="s">
        <v>33</v>
      </c>
      <c r="E1099" s="39">
        <v>44833</v>
      </c>
      <c r="F1099" s="38">
        <v>0.5</v>
      </c>
      <c r="G1099" s="38">
        <v>1.25</v>
      </c>
      <c r="H1099" s="38">
        <v>727</v>
      </c>
      <c r="I1099" s="38">
        <v>33</v>
      </c>
      <c r="J1099">
        <v>1.149</v>
      </c>
      <c r="K1099" s="38">
        <v>1.149</v>
      </c>
      <c r="L1099">
        <v>0.30399999999999999</v>
      </c>
      <c r="M1099" s="38">
        <v>0.30399999999999999</v>
      </c>
      <c r="N1099" s="38" t="s">
        <v>46</v>
      </c>
      <c r="O1099" s="38" t="s">
        <v>48</v>
      </c>
      <c r="P1099" s="38" t="s">
        <v>263</v>
      </c>
      <c r="Q1099" s="40">
        <v>0.53607638888888887</v>
      </c>
      <c r="R1099" s="38">
        <v>176</v>
      </c>
      <c r="U1099" s="38" t="s">
        <v>40</v>
      </c>
      <c r="V1099" s="38">
        <v>19659</v>
      </c>
      <c r="W1099" s="38">
        <v>20</v>
      </c>
      <c r="AE1099" s="38" t="s">
        <v>40</v>
      </c>
      <c r="AF1099" s="38">
        <v>5101</v>
      </c>
      <c r="AG1099" s="38">
        <v>11.664</v>
      </c>
    </row>
    <row r="1100" spans="1:33" x14ac:dyDescent="0.2">
      <c r="A1100" s="38">
        <v>10</v>
      </c>
      <c r="B1100" s="38">
        <v>4</v>
      </c>
      <c r="C1100" s="38" t="s">
        <v>37</v>
      </c>
      <c r="D1100" s="38" t="s">
        <v>33</v>
      </c>
      <c r="E1100" s="39">
        <v>44833</v>
      </c>
      <c r="F1100" s="38">
        <v>0.5</v>
      </c>
      <c r="G1100" s="38">
        <v>1.25</v>
      </c>
      <c r="H1100" s="38">
        <v>835</v>
      </c>
      <c r="I1100" s="38">
        <v>47</v>
      </c>
      <c r="J1100">
        <v>1.522</v>
      </c>
      <c r="K1100" s="38">
        <v>1.522</v>
      </c>
      <c r="L1100">
        <v>0.376</v>
      </c>
      <c r="M1100" s="38">
        <v>0.376</v>
      </c>
      <c r="N1100" s="38" t="s">
        <v>46</v>
      </c>
      <c r="O1100" s="38" t="s">
        <v>48</v>
      </c>
      <c r="P1100" s="38" t="s">
        <v>263</v>
      </c>
      <c r="Q1100" s="40">
        <v>0.54403935185185182</v>
      </c>
      <c r="R1100" s="38">
        <v>176</v>
      </c>
      <c r="U1100" s="38" t="s">
        <v>40</v>
      </c>
      <c r="V1100" s="38">
        <v>19779</v>
      </c>
      <c r="W1100" s="38">
        <v>20</v>
      </c>
      <c r="AE1100" s="38" t="s">
        <v>40</v>
      </c>
      <c r="AF1100" s="38">
        <v>5095</v>
      </c>
      <c r="AG1100" s="38">
        <v>11.664</v>
      </c>
    </row>
    <row r="1101" spans="1:33" x14ac:dyDescent="0.2">
      <c r="A1101" s="38">
        <v>11</v>
      </c>
      <c r="B1101" s="38">
        <v>4</v>
      </c>
      <c r="C1101" s="38" t="s">
        <v>37</v>
      </c>
      <c r="D1101" s="38" t="s">
        <v>33</v>
      </c>
      <c r="E1101" s="39">
        <v>44833</v>
      </c>
      <c r="F1101" s="38">
        <v>0.5</v>
      </c>
      <c r="G1101" s="38">
        <v>1.25</v>
      </c>
      <c r="H1101" s="38">
        <v>945</v>
      </c>
      <c r="I1101" s="38">
        <v>48</v>
      </c>
      <c r="J1101">
        <v>1.6659999999999999</v>
      </c>
      <c r="K1101" s="38">
        <v>1.6659999999999999</v>
      </c>
      <c r="L1101">
        <v>0.38</v>
      </c>
      <c r="M1101" s="38">
        <v>0.38</v>
      </c>
      <c r="N1101" s="38" t="s">
        <v>46</v>
      </c>
      <c r="O1101" s="38" t="s">
        <v>48</v>
      </c>
      <c r="P1101" s="38" t="s">
        <v>263</v>
      </c>
      <c r="Q1101" s="40">
        <v>0.54762731481481486</v>
      </c>
      <c r="R1101" s="38">
        <v>176</v>
      </c>
      <c r="U1101" s="38" t="s">
        <v>41</v>
      </c>
      <c r="V1101" s="38">
        <v>38292</v>
      </c>
      <c r="W1101" s="38">
        <v>40</v>
      </c>
      <c r="AE1101" s="38" t="s">
        <v>41</v>
      </c>
      <c r="AF1101" s="38">
        <v>9973</v>
      </c>
      <c r="AG1101" s="38">
        <v>23.327999999999999</v>
      </c>
    </row>
    <row r="1102" spans="1:33" x14ac:dyDescent="0.2">
      <c r="A1102" s="38">
        <v>12</v>
      </c>
      <c r="B1102" s="38">
        <v>4</v>
      </c>
      <c r="C1102" s="38" t="s">
        <v>37</v>
      </c>
      <c r="D1102" s="38" t="s">
        <v>33</v>
      </c>
      <c r="E1102" s="39">
        <v>44833</v>
      </c>
      <c r="F1102" s="38">
        <v>0.5</v>
      </c>
      <c r="G1102" s="38">
        <v>1.25</v>
      </c>
      <c r="H1102" s="38">
        <v>861</v>
      </c>
      <c r="I1102" s="38">
        <v>58</v>
      </c>
      <c r="J1102">
        <v>1.5569999999999999</v>
      </c>
      <c r="K1102" s="38">
        <v>1.5569999999999999</v>
      </c>
      <c r="L1102">
        <v>0.40899999999999997</v>
      </c>
      <c r="M1102" s="38">
        <v>0.40899999999999997</v>
      </c>
      <c r="N1102" s="38" t="s">
        <v>46</v>
      </c>
      <c r="O1102" s="38" t="s">
        <v>48</v>
      </c>
      <c r="P1102" s="38" t="s">
        <v>263</v>
      </c>
      <c r="Q1102" s="40">
        <v>0.55162037037037037</v>
      </c>
      <c r="R1102" s="38">
        <v>176</v>
      </c>
      <c r="U1102" s="38" t="s">
        <v>41</v>
      </c>
      <c r="V1102" s="38">
        <v>38047</v>
      </c>
      <c r="W1102" s="38">
        <v>40</v>
      </c>
      <c r="AE1102" s="38" t="s">
        <v>41</v>
      </c>
      <c r="AF1102" s="38">
        <v>9888</v>
      </c>
      <c r="AG1102" s="38">
        <v>23.327999999999999</v>
      </c>
    </row>
    <row r="1103" spans="1:33" x14ac:dyDescent="0.2">
      <c r="A1103" s="38">
        <v>13</v>
      </c>
      <c r="B1103" s="38">
        <v>5</v>
      </c>
      <c r="C1103" s="38" t="s">
        <v>38</v>
      </c>
      <c r="D1103" s="38" t="s">
        <v>33</v>
      </c>
      <c r="E1103" s="39">
        <v>44833</v>
      </c>
      <c r="F1103" s="38">
        <v>0.5</v>
      </c>
      <c r="G1103" s="38">
        <v>1.25</v>
      </c>
      <c r="H1103" s="38">
        <v>5228</v>
      </c>
      <c r="I1103" s="38">
        <v>1124</v>
      </c>
      <c r="J1103">
        <v>5</v>
      </c>
      <c r="K1103" s="38">
        <v>5</v>
      </c>
      <c r="L1103">
        <v>2.9119999999999999</v>
      </c>
      <c r="M1103" s="38">
        <v>2.9119999999999999</v>
      </c>
      <c r="N1103" s="38"/>
      <c r="O1103" s="38" t="s">
        <v>263</v>
      </c>
      <c r="P1103" s="40">
        <v>0.55960648148148151</v>
      </c>
      <c r="Q1103" s="38">
        <v>880</v>
      </c>
      <c r="R1103" s="38">
        <v>51</v>
      </c>
      <c r="U1103" s="38" t="s">
        <v>41</v>
      </c>
      <c r="V1103" s="38">
        <v>38305</v>
      </c>
      <c r="W1103" s="38">
        <v>40</v>
      </c>
      <c r="AE1103" s="38" t="s">
        <v>41</v>
      </c>
      <c r="AF1103" s="38">
        <v>9859</v>
      </c>
      <c r="AG1103" s="38">
        <v>23.327999999999999</v>
      </c>
    </row>
    <row r="1104" spans="1:33" x14ac:dyDescent="0.2">
      <c r="A1104" s="38">
        <v>14</v>
      </c>
      <c r="B1104" s="38">
        <v>5</v>
      </c>
      <c r="C1104" s="38" t="s">
        <v>38</v>
      </c>
      <c r="D1104" s="38" t="s">
        <v>33</v>
      </c>
      <c r="E1104" s="39">
        <v>44833</v>
      </c>
      <c r="F1104" s="38">
        <v>0.5</v>
      </c>
      <c r="G1104" s="38">
        <v>1.25</v>
      </c>
      <c r="H1104" s="38">
        <v>5188</v>
      </c>
      <c r="I1104" s="38">
        <v>1095</v>
      </c>
      <c r="J1104">
        <v>5</v>
      </c>
      <c r="K1104" s="38">
        <v>5</v>
      </c>
      <c r="L1104">
        <v>2.9119999999999999</v>
      </c>
      <c r="M1104" s="38">
        <v>2.9119999999999999</v>
      </c>
      <c r="N1104" s="38"/>
      <c r="O1104" s="38" t="s">
        <v>263</v>
      </c>
      <c r="P1104" s="40">
        <v>0.56246527777777777</v>
      </c>
      <c r="Q1104" s="38">
        <v>880</v>
      </c>
      <c r="R1104" s="38">
        <v>51</v>
      </c>
      <c r="U1104" s="38" t="s">
        <v>42</v>
      </c>
      <c r="V1104" s="38">
        <v>188235</v>
      </c>
      <c r="W1104" s="38">
        <v>200</v>
      </c>
      <c r="AE1104" s="38" t="s">
        <v>42</v>
      </c>
      <c r="AF1104" s="38">
        <v>36764</v>
      </c>
      <c r="AG1104" s="38">
        <v>116.624</v>
      </c>
    </row>
    <row r="1105" spans="1:33" x14ac:dyDescent="0.2">
      <c r="A1105" s="38">
        <v>15</v>
      </c>
      <c r="B1105" s="38">
        <v>5</v>
      </c>
      <c r="C1105" s="38" t="s">
        <v>38</v>
      </c>
      <c r="D1105" s="38" t="s">
        <v>33</v>
      </c>
      <c r="E1105" s="39">
        <v>44833</v>
      </c>
      <c r="F1105" s="38">
        <v>0.5</v>
      </c>
      <c r="G1105" s="38">
        <v>1.25</v>
      </c>
      <c r="H1105" s="38">
        <v>5313</v>
      </c>
      <c r="I1105" s="38">
        <v>1136</v>
      </c>
      <c r="J1105">
        <v>5</v>
      </c>
      <c r="K1105" s="38">
        <v>5</v>
      </c>
      <c r="L1105">
        <v>2.9119999999999999</v>
      </c>
      <c r="M1105" s="38">
        <v>2.9119999999999999</v>
      </c>
      <c r="N1105" s="38"/>
      <c r="O1105" s="38" t="s">
        <v>263</v>
      </c>
      <c r="P1105" s="40">
        <v>0.56581018518518522</v>
      </c>
      <c r="Q1105" s="38">
        <v>880</v>
      </c>
      <c r="R1105" s="38">
        <v>51</v>
      </c>
      <c r="U1105" s="38" t="s">
        <v>42</v>
      </c>
      <c r="V1105" s="38">
        <v>190256</v>
      </c>
      <c r="W1105" s="38">
        <v>200</v>
      </c>
      <c r="AE1105" s="38" t="s">
        <v>42</v>
      </c>
      <c r="AF1105" s="38">
        <v>34962</v>
      </c>
      <c r="AG1105" s="38">
        <v>116.624</v>
      </c>
    </row>
    <row r="1106" spans="1:33" x14ac:dyDescent="0.2">
      <c r="A1106" s="38">
        <v>16</v>
      </c>
      <c r="B1106" s="38">
        <v>6</v>
      </c>
      <c r="C1106" s="38" t="s">
        <v>39</v>
      </c>
      <c r="D1106" s="38" t="s">
        <v>33</v>
      </c>
      <c r="E1106" s="39">
        <v>44833</v>
      </c>
      <c r="F1106" s="38">
        <v>0.5</v>
      </c>
      <c r="G1106" s="38">
        <v>1.25</v>
      </c>
      <c r="H1106" s="38">
        <v>10083</v>
      </c>
      <c r="I1106" s="38">
        <v>2526</v>
      </c>
      <c r="J1106">
        <v>10</v>
      </c>
      <c r="K1106" s="38">
        <v>10</v>
      </c>
      <c r="L1106">
        <v>5.8319999999999999</v>
      </c>
      <c r="M1106" s="38">
        <v>5.8319999999999999</v>
      </c>
      <c r="N1106" s="38"/>
      <c r="O1106" s="38" t="s">
        <v>263</v>
      </c>
      <c r="P1106" s="40">
        <v>0.5741666666666666</v>
      </c>
      <c r="Q1106" s="38">
        <v>880</v>
      </c>
      <c r="R1106" s="38">
        <v>51</v>
      </c>
      <c r="U1106" s="38" t="s">
        <v>42</v>
      </c>
      <c r="V1106" s="38">
        <v>192653</v>
      </c>
      <c r="W1106" s="38">
        <v>200</v>
      </c>
      <c r="AE1106" s="38" t="s">
        <v>42</v>
      </c>
      <c r="AF1106" s="38">
        <v>34986</v>
      </c>
      <c r="AG1106" s="38">
        <v>116.624</v>
      </c>
    </row>
    <row r="1107" spans="1:33" x14ac:dyDescent="0.2">
      <c r="A1107" s="38">
        <v>17</v>
      </c>
      <c r="B1107" s="38">
        <v>6</v>
      </c>
      <c r="C1107" s="38" t="s">
        <v>39</v>
      </c>
      <c r="D1107" s="38" t="s">
        <v>33</v>
      </c>
      <c r="E1107" s="39">
        <v>44833</v>
      </c>
      <c r="F1107" s="38">
        <v>0.5</v>
      </c>
      <c r="G1107" s="38">
        <v>1.25</v>
      </c>
      <c r="H1107" s="38">
        <v>10116</v>
      </c>
      <c r="I1107" s="38">
        <v>2474</v>
      </c>
      <c r="J1107">
        <v>10</v>
      </c>
      <c r="K1107" s="38">
        <v>10</v>
      </c>
      <c r="L1107">
        <v>5.8319999999999999</v>
      </c>
      <c r="M1107" s="38">
        <v>5.8319999999999999</v>
      </c>
      <c r="N1107" s="38"/>
      <c r="O1107" s="38" t="s">
        <v>263</v>
      </c>
      <c r="P1107" s="40">
        <v>0.57746527777777779</v>
      </c>
      <c r="Q1107" s="38">
        <v>880</v>
      </c>
      <c r="R1107" s="38">
        <v>51</v>
      </c>
    </row>
    <row r="1108" spans="1:33" x14ac:dyDescent="0.2">
      <c r="A1108" s="38">
        <v>18</v>
      </c>
      <c r="B1108" s="38">
        <v>6</v>
      </c>
      <c r="C1108" s="38" t="s">
        <v>39</v>
      </c>
      <c r="D1108" s="38" t="s">
        <v>33</v>
      </c>
      <c r="E1108" s="39">
        <v>44833</v>
      </c>
      <c r="F1108" s="38">
        <v>0.5</v>
      </c>
      <c r="G1108" s="38">
        <v>1.25</v>
      </c>
      <c r="H1108" s="38">
        <v>10339</v>
      </c>
      <c r="I1108" s="38">
        <v>2476</v>
      </c>
      <c r="J1108">
        <v>10</v>
      </c>
      <c r="K1108" s="38">
        <v>10</v>
      </c>
      <c r="L1108">
        <v>5.8319999999999999</v>
      </c>
      <c r="M1108" s="38">
        <v>5.8319999999999999</v>
      </c>
      <c r="N1108" s="38"/>
      <c r="O1108" s="38" t="s">
        <v>263</v>
      </c>
      <c r="P1108" s="40">
        <v>0.58113425925925932</v>
      </c>
      <c r="Q1108" s="38">
        <v>880</v>
      </c>
      <c r="R1108" s="38">
        <v>51</v>
      </c>
    </row>
    <row r="1109" spans="1:33" x14ac:dyDescent="0.2">
      <c r="A1109" s="38">
        <v>19</v>
      </c>
      <c r="B1109" s="38">
        <v>7</v>
      </c>
      <c r="C1109" s="38" t="s">
        <v>40</v>
      </c>
      <c r="D1109" s="38" t="s">
        <v>33</v>
      </c>
      <c r="E1109" s="39">
        <v>44833</v>
      </c>
      <c r="F1109" s="38">
        <v>0.5</v>
      </c>
      <c r="G1109" s="38">
        <v>1.25</v>
      </c>
      <c r="H1109" s="38">
        <v>19846</v>
      </c>
      <c r="I1109" s="38">
        <v>5202</v>
      </c>
      <c r="J1109">
        <v>20</v>
      </c>
      <c r="K1109" s="38">
        <v>20</v>
      </c>
      <c r="L1109">
        <v>11.664</v>
      </c>
      <c r="M1109" s="38">
        <v>11.664</v>
      </c>
      <c r="N1109" s="38"/>
      <c r="O1109" s="38" t="s">
        <v>263</v>
      </c>
      <c r="P1109" s="40">
        <v>0.59052083333333327</v>
      </c>
      <c r="Q1109" s="38">
        <v>880</v>
      </c>
      <c r="R1109" s="38">
        <v>51</v>
      </c>
    </row>
    <row r="1110" spans="1:33" x14ac:dyDescent="0.2">
      <c r="A1110" s="38">
        <v>20</v>
      </c>
      <c r="B1110" s="38">
        <v>7</v>
      </c>
      <c r="C1110" s="38" t="s">
        <v>40</v>
      </c>
      <c r="D1110" s="38" t="s">
        <v>33</v>
      </c>
      <c r="E1110" s="39">
        <v>44833</v>
      </c>
      <c r="F1110" s="38">
        <v>0.5</v>
      </c>
      <c r="G1110" s="38">
        <v>1.25</v>
      </c>
      <c r="H1110" s="38">
        <v>19659</v>
      </c>
      <c r="I1110" s="38">
        <v>5101</v>
      </c>
      <c r="J1110">
        <v>20</v>
      </c>
      <c r="K1110" s="38">
        <v>20</v>
      </c>
      <c r="L1110">
        <v>11.664</v>
      </c>
      <c r="M1110" s="38">
        <v>11.664</v>
      </c>
      <c r="N1110" s="38"/>
      <c r="O1110" s="38" t="s">
        <v>263</v>
      </c>
      <c r="P1110" s="40">
        <v>0.59439814814814818</v>
      </c>
      <c r="Q1110" s="38">
        <v>880</v>
      </c>
      <c r="R1110" s="38">
        <v>51</v>
      </c>
    </row>
    <row r="1111" spans="1:33" x14ac:dyDescent="0.2">
      <c r="A1111" s="38">
        <v>21</v>
      </c>
      <c r="B1111" s="38">
        <v>7</v>
      </c>
      <c r="C1111" s="38" t="s">
        <v>40</v>
      </c>
      <c r="D1111" s="38" t="s">
        <v>33</v>
      </c>
      <c r="E1111" s="39">
        <v>44833</v>
      </c>
      <c r="F1111" s="38">
        <v>0.5</v>
      </c>
      <c r="G1111" s="38">
        <v>1.25</v>
      </c>
      <c r="H1111" s="38">
        <v>19779</v>
      </c>
      <c r="I1111" s="38">
        <v>5095</v>
      </c>
      <c r="J1111">
        <v>20</v>
      </c>
      <c r="K1111" s="38">
        <v>20</v>
      </c>
      <c r="L1111">
        <v>11.664</v>
      </c>
      <c r="M1111" s="38">
        <v>11.664</v>
      </c>
      <c r="N1111" s="38"/>
      <c r="O1111" s="38" t="s">
        <v>263</v>
      </c>
      <c r="P1111" s="40">
        <v>0.59854166666666664</v>
      </c>
      <c r="Q1111" s="38">
        <v>880</v>
      </c>
      <c r="R1111" s="38">
        <v>51</v>
      </c>
    </row>
    <row r="1112" spans="1:33" x14ac:dyDescent="0.2">
      <c r="A1112" s="38">
        <v>22</v>
      </c>
      <c r="B1112" s="38">
        <v>8</v>
      </c>
      <c r="C1112" s="38" t="s">
        <v>41</v>
      </c>
      <c r="D1112" s="38" t="s">
        <v>33</v>
      </c>
      <c r="E1112" s="39">
        <v>44833</v>
      </c>
      <c r="F1112" s="38">
        <v>0.5</v>
      </c>
      <c r="G1112" s="38">
        <v>1.25</v>
      </c>
      <c r="H1112" s="38">
        <v>38292</v>
      </c>
      <c r="I1112" s="38">
        <v>9973</v>
      </c>
      <c r="J1112">
        <v>40</v>
      </c>
      <c r="K1112" s="38">
        <v>40</v>
      </c>
      <c r="L1112">
        <v>23.327999999999999</v>
      </c>
      <c r="M1112" s="38">
        <v>23.327999999999999</v>
      </c>
      <c r="N1112" s="38"/>
      <c r="O1112" s="38" t="s">
        <v>263</v>
      </c>
      <c r="P1112" s="40">
        <v>0.60902777777777783</v>
      </c>
      <c r="Q1112" s="38">
        <v>880</v>
      </c>
      <c r="R1112" s="38">
        <v>51</v>
      </c>
    </row>
    <row r="1113" spans="1:33" x14ac:dyDescent="0.2">
      <c r="A1113" s="38">
        <v>23</v>
      </c>
      <c r="B1113" s="38">
        <v>8</v>
      </c>
      <c r="C1113" s="38" t="s">
        <v>41</v>
      </c>
      <c r="D1113" s="38" t="s">
        <v>33</v>
      </c>
      <c r="E1113" s="39">
        <v>44833</v>
      </c>
      <c r="F1113" s="38">
        <v>0.5</v>
      </c>
      <c r="G1113" s="38">
        <v>1.25</v>
      </c>
      <c r="H1113" s="38">
        <v>38047</v>
      </c>
      <c r="I1113" s="38">
        <v>9888</v>
      </c>
      <c r="J1113">
        <v>40</v>
      </c>
      <c r="K1113" s="38">
        <v>40</v>
      </c>
      <c r="L1113">
        <v>23.327999999999999</v>
      </c>
      <c r="M1113" s="38">
        <v>23.327999999999999</v>
      </c>
      <c r="N1113" s="38"/>
      <c r="O1113" s="38" t="s">
        <v>263</v>
      </c>
      <c r="P1113" s="40">
        <v>0.6135532407407408</v>
      </c>
      <c r="Q1113" s="38">
        <v>880</v>
      </c>
      <c r="R1113" s="38">
        <v>51</v>
      </c>
    </row>
    <row r="1114" spans="1:33" x14ac:dyDescent="0.2">
      <c r="A1114" s="38">
        <v>24</v>
      </c>
      <c r="B1114" s="38">
        <v>8</v>
      </c>
      <c r="C1114" s="38" t="s">
        <v>41</v>
      </c>
      <c r="D1114" s="38" t="s">
        <v>33</v>
      </c>
      <c r="E1114" s="39">
        <v>44833</v>
      </c>
      <c r="F1114" s="38">
        <v>0.5</v>
      </c>
      <c r="G1114" s="38">
        <v>1.25</v>
      </c>
      <c r="H1114" s="38">
        <v>38305</v>
      </c>
      <c r="I1114" s="38">
        <v>9859</v>
      </c>
      <c r="J1114">
        <v>40</v>
      </c>
      <c r="K1114" s="38">
        <v>40</v>
      </c>
      <c r="L1114">
        <v>23.327999999999999</v>
      </c>
      <c r="M1114" s="38">
        <v>23.327999999999999</v>
      </c>
      <c r="N1114" s="38"/>
      <c r="O1114" s="38" t="s">
        <v>263</v>
      </c>
      <c r="P1114" s="40">
        <v>0.61839120370370371</v>
      </c>
      <c r="Q1114" s="38">
        <v>880</v>
      </c>
      <c r="R1114" s="38">
        <v>51</v>
      </c>
    </row>
    <row r="1115" spans="1:33" x14ac:dyDescent="0.2">
      <c r="A1115" s="38">
        <v>25</v>
      </c>
      <c r="B1115" s="38">
        <v>9</v>
      </c>
      <c r="C1115" s="38" t="s">
        <v>42</v>
      </c>
      <c r="D1115" s="38" t="s">
        <v>33</v>
      </c>
      <c r="E1115" s="39">
        <v>44833</v>
      </c>
      <c r="F1115" s="38">
        <v>0.5</v>
      </c>
      <c r="G1115" s="38">
        <v>1.25</v>
      </c>
      <c r="H1115" s="38">
        <v>188235</v>
      </c>
      <c r="I1115" s="38">
        <v>36764</v>
      </c>
      <c r="J1115">
        <v>200</v>
      </c>
      <c r="K1115" s="38">
        <v>200</v>
      </c>
      <c r="L1115">
        <v>116.624</v>
      </c>
      <c r="M1115" s="38">
        <v>116.624</v>
      </c>
      <c r="N1115" s="38"/>
      <c r="O1115" s="38" t="s">
        <v>263</v>
      </c>
      <c r="P1115" s="40">
        <v>0.62981481481481483</v>
      </c>
      <c r="Q1115" s="38">
        <v>880</v>
      </c>
      <c r="R1115" s="38">
        <v>51</v>
      </c>
    </row>
    <row r="1116" spans="1:33" x14ac:dyDescent="0.2">
      <c r="A1116" s="38">
        <v>26</v>
      </c>
      <c r="B1116" s="38">
        <v>9</v>
      </c>
      <c r="C1116" s="38" t="s">
        <v>42</v>
      </c>
      <c r="D1116" s="38" t="s">
        <v>33</v>
      </c>
      <c r="E1116" s="39">
        <v>44833</v>
      </c>
      <c r="F1116" s="38">
        <v>0.5</v>
      </c>
      <c r="G1116" s="38">
        <v>1.25</v>
      </c>
      <c r="H1116" s="38">
        <v>190256</v>
      </c>
      <c r="I1116" s="38">
        <v>34962</v>
      </c>
      <c r="J1116">
        <v>200</v>
      </c>
      <c r="K1116" s="38">
        <v>200</v>
      </c>
      <c r="L1116">
        <v>116.624</v>
      </c>
      <c r="M1116" s="38">
        <v>116.624</v>
      </c>
      <c r="N1116" s="38"/>
      <c r="O1116" s="38" t="s">
        <v>263</v>
      </c>
      <c r="P1116" s="40">
        <v>0.63375000000000004</v>
      </c>
      <c r="Q1116" s="38">
        <v>880</v>
      </c>
      <c r="R1116" s="38">
        <v>51</v>
      </c>
    </row>
    <row r="1117" spans="1:33" x14ac:dyDescent="0.2">
      <c r="A1117" s="38">
        <v>27</v>
      </c>
      <c r="B1117" s="38">
        <v>9</v>
      </c>
      <c r="C1117" s="38" t="s">
        <v>42</v>
      </c>
      <c r="D1117" s="38" t="s">
        <v>33</v>
      </c>
      <c r="E1117" s="39">
        <v>44833</v>
      </c>
      <c r="F1117" s="38">
        <v>0.5</v>
      </c>
      <c r="G1117" s="38">
        <v>1.25</v>
      </c>
      <c r="H1117" s="38">
        <v>192653</v>
      </c>
      <c r="I1117" s="38">
        <v>34986</v>
      </c>
      <c r="J1117">
        <v>200</v>
      </c>
      <c r="K1117" s="38">
        <v>200</v>
      </c>
      <c r="L1117">
        <v>116.624</v>
      </c>
      <c r="M1117" s="38">
        <v>116.624</v>
      </c>
      <c r="N1117" s="38"/>
      <c r="O1117" s="38" t="s">
        <v>263</v>
      </c>
      <c r="P1117" s="40">
        <v>0.63813657407407409</v>
      </c>
      <c r="Q1117" s="38">
        <v>880</v>
      </c>
      <c r="R1117" s="38">
        <v>51</v>
      </c>
    </row>
    <row r="1118" spans="1:33" x14ac:dyDescent="0.2">
      <c r="A1118" s="38">
        <v>28</v>
      </c>
      <c r="B1118" s="38">
        <v>10</v>
      </c>
      <c r="C1118" s="38" t="s">
        <v>32</v>
      </c>
      <c r="D1118" s="38" t="s">
        <v>33</v>
      </c>
      <c r="E1118" s="39">
        <v>44833</v>
      </c>
      <c r="F1118" s="38">
        <v>0.5</v>
      </c>
      <c r="G1118" s="38">
        <v>1.25</v>
      </c>
      <c r="H1118" s="38">
        <v>2638</v>
      </c>
      <c r="I1118" s="38">
        <v>292</v>
      </c>
      <c r="J1118">
        <v>3.665</v>
      </c>
      <c r="K1118" s="38">
        <v>3.665</v>
      </c>
      <c r="L1118">
        <v>1.06</v>
      </c>
      <c r="M1118" s="38">
        <v>1.06</v>
      </c>
      <c r="N1118" s="38" t="s">
        <v>46</v>
      </c>
      <c r="O1118" s="38" t="s">
        <v>48</v>
      </c>
      <c r="P1118" s="38" t="s">
        <v>263</v>
      </c>
      <c r="Q1118" s="40">
        <v>0.64587962962962964</v>
      </c>
      <c r="R1118" s="38">
        <v>176</v>
      </c>
    </row>
    <row r="1119" spans="1:33" x14ac:dyDescent="0.2">
      <c r="A1119" s="38">
        <v>29</v>
      </c>
      <c r="B1119" s="38">
        <v>10</v>
      </c>
      <c r="C1119" s="38" t="s">
        <v>32</v>
      </c>
      <c r="D1119" s="38" t="s">
        <v>33</v>
      </c>
      <c r="E1119" s="39">
        <v>44833</v>
      </c>
      <c r="F1119" s="38">
        <v>0.5</v>
      </c>
      <c r="G1119" s="38">
        <v>1.25</v>
      </c>
      <c r="H1119" s="38">
        <v>3291</v>
      </c>
      <c r="I1119" s="38">
        <v>682</v>
      </c>
      <c r="J1119">
        <v>4.5250000000000004</v>
      </c>
      <c r="K1119" s="38">
        <v>4.5250000000000004</v>
      </c>
      <c r="L1119">
        <v>2.1960000000000002</v>
      </c>
      <c r="M1119" s="38">
        <v>2.1960000000000002</v>
      </c>
      <c r="N1119" s="38" t="s">
        <v>46</v>
      </c>
      <c r="O1119" s="38" t="s">
        <v>48</v>
      </c>
      <c r="P1119" s="38" t="s">
        <v>263</v>
      </c>
      <c r="Q1119" s="40">
        <v>0.64875000000000005</v>
      </c>
      <c r="R1119" s="38">
        <v>176</v>
      </c>
    </row>
    <row r="1120" spans="1:33" x14ac:dyDescent="0.2">
      <c r="A1120" s="38">
        <v>30</v>
      </c>
      <c r="B1120" s="38">
        <v>10</v>
      </c>
      <c r="C1120" s="38" t="s">
        <v>32</v>
      </c>
      <c r="D1120" s="38" t="s">
        <v>33</v>
      </c>
      <c r="E1120" s="39">
        <v>44833</v>
      </c>
      <c r="F1120" s="38">
        <v>0.5</v>
      </c>
      <c r="G1120" s="38">
        <v>1.25</v>
      </c>
      <c r="H1120" s="38">
        <v>4500</v>
      </c>
      <c r="I1120" s="38">
        <v>1009</v>
      </c>
      <c r="J1120">
        <v>6.1180000000000003</v>
      </c>
      <c r="K1120" s="38">
        <v>6.1180000000000003</v>
      </c>
      <c r="L1120">
        <v>3.1459999999999999</v>
      </c>
      <c r="M1120" s="38">
        <v>3.1459999999999999</v>
      </c>
      <c r="N1120" s="38" t="s">
        <v>48</v>
      </c>
      <c r="O1120" s="38" t="s">
        <v>263</v>
      </c>
      <c r="P1120" s="40">
        <v>0.65202546296296293</v>
      </c>
      <c r="Q1120" s="38">
        <v>176</v>
      </c>
      <c r="R1120" s="38">
        <v>10</v>
      </c>
    </row>
    <row r="1121" spans="1:18" x14ac:dyDescent="0.2">
      <c r="A1121" s="38">
        <v>31</v>
      </c>
      <c r="B1121" s="38">
        <v>11</v>
      </c>
      <c r="C1121" s="38" t="s">
        <v>32</v>
      </c>
      <c r="D1121" s="38" t="s">
        <v>33</v>
      </c>
      <c r="E1121" s="39">
        <v>44833</v>
      </c>
      <c r="F1121" s="38">
        <v>0.5</v>
      </c>
      <c r="G1121" s="38">
        <v>1.25</v>
      </c>
      <c r="H1121" s="38">
        <v>814</v>
      </c>
      <c r="I1121" s="38">
        <v>63</v>
      </c>
      <c r="J1121">
        <v>1.2629999999999999</v>
      </c>
      <c r="K1121" s="38">
        <v>1.2629999999999999</v>
      </c>
      <c r="L1121">
        <v>0.39100000000000001</v>
      </c>
      <c r="M1121" s="38">
        <v>0.39100000000000001</v>
      </c>
      <c r="N1121" s="38" t="s">
        <v>46</v>
      </c>
      <c r="O1121" s="38" t="s">
        <v>48</v>
      </c>
      <c r="P1121" s="38" t="s">
        <v>263</v>
      </c>
      <c r="Q1121" s="40">
        <v>0.65956018518518522</v>
      </c>
      <c r="R1121" s="38">
        <v>176</v>
      </c>
    </row>
    <row r="1122" spans="1:18" x14ac:dyDescent="0.2">
      <c r="A1122" s="38">
        <v>32</v>
      </c>
      <c r="B1122" s="38">
        <v>11</v>
      </c>
      <c r="C1122" s="38" t="s">
        <v>32</v>
      </c>
      <c r="D1122" s="38" t="s">
        <v>33</v>
      </c>
      <c r="E1122" s="39">
        <v>44833</v>
      </c>
      <c r="F1122" s="38">
        <v>0.5</v>
      </c>
      <c r="G1122" s="38">
        <v>1.25</v>
      </c>
      <c r="H1122" s="38">
        <v>661</v>
      </c>
      <c r="I1122" s="38">
        <v>94</v>
      </c>
      <c r="J1122">
        <v>1.0620000000000001</v>
      </c>
      <c r="K1122" s="38">
        <v>1.0620000000000001</v>
      </c>
      <c r="L1122">
        <v>0.48299999999999998</v>
      </c>
      <c r="M1122" s="38">
        <v>0.48299999999999998</v>
      </c>
      <c r="N1122" s="38" t="s">
        <v>46</v>
      </c>
      <c r="O1122" s="38" t="s">
        <v>48</v>
      </c>
      <c r="P1122" s="38" t="s">
        <v>263</v>
      </c>
      <c r="Q1122" s="40">
        <v>0.6624768518518519</v>
      </c>
      <c r="R1122" s="38">
        <v>176</v>
      </c>
    </row>
    <row r="1123" spans="1:18" x14ac:dyDescent="0.2">
      <c r="A1123" s="38">
        <v>33</v>
      </c>
      <c r="B1123" s="38">
        <v>11</v>
      </c>
      <c r="C1123" s="38" t="s">
        <v>32</v>
      </c>
      <c r="D1123" s="38" t="s">
        <v>33</v>
      </c>
      <c r="E1123" s="39">
        <v>44833</v>
      </c>
      <c r="F1123" s="38">
        <v>0.5</v>
      </c>
      <c r="G1123" s="38">
        <v>1.25</v>
      </c>
      <c r="H1123" s="38">
        <v>625</v>
      </c>
      <c r="I1123" s="38">
        <v>58</v>
      </c>
      <c r="J1123">
        <v>1.014</v>
      </c>
      <c r="K1123" s="38">
        <v>1.014</v>
      </c>
      <c r="L1123">
        <v>0.378</v>
      </c>
      <c r="M1123" s="38">
        <v>0.378</v>
      </c>
      <c r="N1123" s="38" t="s">
        <v>46</v>
      </c>
      <c r="O1123" s="38" t="s">
        <v>48</v>
      </c>
      <c r="P1123" s="38" t="s">
        <v>263</v>
      </c>
      <c r="Q1123" s="40">
        <v>0.66577546296296297</v>
      </c>
      <c r="R1123" s="38">
        <v>176</v>
      </c>
    </row>
    <row r="1124" spans="1:18" x14ac:dyDescent="0.2">
      <c r="A1124" s="38">
        <v>34</v>
      </c>
      <c r="B1124" s="38">
        <v>12</v>
      </c>
      <c r="C1124" s="38" t="s">
        <v>32</v>
      </c>
      <c r="D1124" s="38" t="s">
        <v>33</v>
      </c>
      <c r="E1124" s="39">
        <v>44833</v>
      </c>
      <c r="F1124" s="38">
        <v>0.5</v>
      </c>
      <c r="G1124" s="38">
        <v>1.25</v>
      </c>
      <c r="H1124" s="38">
        <v>596</v>
      </c>
      <c r="I1124" s="38">
        <v>44</v>
      </c>
      <c r="J1124">
        <v>0.97599999999999998</v>
      </c>
      <c r="K1124" s="38">
        <v>0.97599999999999998</v>
      </c>
      <c r="L1124">
        <v>0.33700000000000002</v>
      </c>
      <c r="M1124" s="38">
        <v>0.33700000000000002</v>
      </c>
      <c r="N1124" s="38" t="s">
        <v>46</v>
      </c>
      <c r="O1124" s="38" t="s">
        <v>48</v>
      </c>
      <c r="P1124" s="38" t="s">
        <v>263</v>
      </c>
      <c r="Q1124" s="40">
        <v>0.67337962962962961</v>
      </c>
      <c r="R1124" s="38">
        <v>176</v>
      </c>
    </row>
    <row r="1125" spans="1:18" x14ac:dyDescent="0.2">
      <c r="A1125" s="38">
        <v>35</v>
      </c>
      <c r="B1125" s="38">
        <v>12</v>
      </c>
      <c r="C1125" s="38" t="s">
        <v>32</v>
      </c>
      <c r="D1125" s="38" t="s">
        <v>33</v>
      </c>
      <c r="E1125" s="39">
        <v>44833</v>
      </c>
      <c r="F1125" s="38">
        <v>0.5</v>
      </c>
      <c r="G1125" s="38">
        <v>1.25</v>
      </c>
      <c r="H1125" s="38">
        <v>507</v>
      </c>
      <c r="I1125" s="38">
        <v>18</v>
      </c>
      <c r="J1125">
        <v>0.85799999999999998</v>
      </c>
      <c r="K1125" s="38">
        <v>0.85799999999999998</v>
      </c>
      <c r="L1125">
        <v>0.26200000000000001</v>
      </c>
      <c r="M1125" s="38">
        <v>0.26200000000000001</v>
      </c>
      <c r="N1125" s="38" t="s">
        <v>46</v>
      </c>
      <c r="O1125" s="38" t="s">
        <v>48</v>
      </c>
      <c r="P1125" s="38" t="s">
        <v>263</v>
      </c>
      <c r="Q1125" s="40">
        <v>0.67623842592592587</v>
      </c>
      <c r="R1125" s="38">
        <v>176</v>
      </c>
    </row>
    <row r="1126" spans="1:18" x14ac:dyDescent="0.2">
      <c r="A1126" s="38">
        <v>36</v>
      </c>
      <c r="B1126" s="38">
        <v>12</v>
      </c>
      <c r="C1126" s="38" t="s">
        <v>32</v>
      </c>
      <c r="D1126" s="38" t="s">
        <v>33</v>
      </c>
      <c r="E1126" s="39">
        <v>44833</v>
      </c>
      <c r="F1126" s="38">
        <v>0.5</v>
      </c>
      <c r="G1126" s="38">
        <v>1.25</v>
      </c>
      <c r="H1126" s="38">
        <v>597</v>
      </c>
      <c r="I1126" s="38">
        <v>50</v>
      </c>
      <c r="J1126">
        <v>0.97699999999999998</v>
      </c>
      <c r="K1126" s="38">
        <v>0.97699999999999998</v>
      </c>
      <c r="L1126">
        <v>0.35499999999999998</v>
      </c>
      <c r="M1126" s="38">
        <v>0.35499999999999998</v>
      </c>
      <c r="N1126" s="38" t="s">
        <v>46</v>
      </c>
      <c r="O1126" s="38" t="s">
        <v>48</v>
      </c>
      <c r="P1126" s="38" t="s">
        <v>263</v>
      </c>
      <c r="Q1126" s="40">
        <v>0.67954861111111109</v>
      </c>
      <c r="R1126" s="38">
        <v>176</v>
      </c>
    </row>
    <row r="1127" spans="1:18" x14ac:dyDescent="0.2">
      <c r="A1127" s="38">
        <v>37</v>
      </c>
      <c r="B1127" s="38">
        <v>13</v>
      </c>
      <c r="C1127" s="38" t="s">
        <v>283</v>
      </c>
      <c r="D1127" s="38" t="s">
        <v>33</v>
      </c>
      <c r="E1127" s="39">
        <v>44833</v>
      </c>
      <c r="F1127" s="38">
        <v>0.5</v>
      </c>
      <c r="G1127" s="38">
        <v>1.25</v>
      </c>
      <c r="H1127" s="38">
        <v>34239</v>
      </c>
      <c r="I1127" s="38">
        <v>2520</v>
      </c>
      <c r="J1127">
        <v>45.287999999999997</v>
      </c>
      <c r="K1127" s="38">
        <f>0.0011*H1127-0.5892</f>
        <v>37.073700000000002</v>
      </c>
      <c r="L1127">
        <v>7.5460000000000003</v>
      </c>
      <c r="M1127" s="38">
        <f>0.0022*I1127 + 0.4403</f>
        <v>5.9843000000000002</v>
      </c>
      <c r="N1127" s="38"/>
      <c r="O1127" s="38" t="s">
        <v>263</v>
      </c>
      <c r="P1127" s="40">
        <v>0.68799768518518523</v>
      </c>
      <c r="Q1127" s="38">
        <v>176</v>
      </c>
      <c r="R1127" s="38">
        <v>10</v>
      </c>
    </row>
    <row r="1128" spans="1:18" x14ac:dyDescent="0.2">
      <c r="A1128" s="38">
        <v>38</v>
      </c>
      <c r="B1128" s="38">
        <v>13</v>
      </c>
      <c r="C1128" s="38" t="s">
        <v>283</v>
      </c>
      <c r="D1128" s="38" t="s">
        <v>33</v>
      </c>
      <c r="E1128" s="39">
        <v>44833</v>
      </c>
      <c r="F1128" s="38">
        <v>0.5</v>
      </c>
      <c r="G1128" s="38">
        <v>1.25</v>
      </c>
      <c r="H1128" s="38">
        <v>34249</v>
      </c>
      <c r="I1128" s="38">
        <v>2460</v>
      </c>
      <c r="J1128">
        <v>45.301000000000002</v>
      </c>
      <c r="K1128" s="38">
        <f t="shared" ref="K1128:K1144" si="64">0.0011*H1128-0.5892</f>
        <v>37.084700000000005</v>
      </c>
      <c r="L1128">
        <v>7.3739999999999997</v>
      </c>
      <c r="M1128" s="38">
        <f t="shared" ref="M1128:M1144" si="65">0.0022*I1128 + 0.4403</f>
        <v>5.8522999999999996</v>
      </c>
      <c r="N1128" s="38"/>
      <c r="O1128" s="38" t="s">
        <v>263</v>
      </c>
      <c r="P1128" s="40">
        <v>0.69133101851851853</v>
      </c>
      <c r="Q1128" s="38">
        <v>176</v>
      </c>
      <c r="R1128" s="38">
        <v>10</v>
      </c>
    </row>
    <row r="1129" spans="1:18" x14ac:dyDescent="0.2">
      <c r="A1129" s="38">
        <v>39</v>
      </c>
      <c r="B1129" s="38">
        <v>13</v>
      </c>
      <c r="C1129" s="38" t="s">
        <v>283</v>
      </c>
      <c r="D1129" s="38" t="s">
        <v>33</v>
      </c>
      <c r="E1129" s="39">
        <v>44833</v>
      </c>
      <c r="F1129" s="38">
        <v>0.5</v>
      </c>
      <c r="G1129" s="38">
        <v>1.25</v>
      </c>
      <c r="H1129" s="38">
        <v>34066</v>
      </c>
      <c r="I1129" s="38">
        <v>2370</v>
      </c>
      <c r="J1129">
        <v>45.06</v>
      </c>
      <c r="K1129" s="38">
        <f t="shared" si="64"/>
        <v>36.883400000000002</v>
      </c>
      <c r="L1129">
        <v>7.11</v>
      </c>
      <c r="M1129" s="38">
        <f t="shared" si="65"/>
        <v>5.6543000000000001</v>
      </c>
      <c r="N1129" s="38"/>
      <c r="O1129" s="38" t="s">
        <v>263</v>
      </c>
      <c r="P1129" s="40">
        <v>0.69496527777777783</v>
      </c>
      <c r="Q1129" s="38">
        <v>176</v>
      </c>
      <c r="R1129" s="38">
        <v>10</v>
      </c>
    </row>
    <row r="1130" spans="1:18" x14ac:dyDescent="0.2">
      <c r="A1130" s="38">
        <v>40</v>
      </c>
      <c r="B1130" s="38">
        <v>14</v>
      </c>
      <c r="C1130" s="38" t="s">
        <v>284</v>
      </c>
      <c r="D1130" s="38" t="s">
        <v>33</v>
      </c>
      <c r="E1130" s="39">
        <v>44833</v>
      </c>
      <c r="F1130" s="38">
        <v>0.5</v>
      </c>
      <c r="G1130" s="38">
        <v>1.25</v>
      </c>
      <c r="H1130" s="38">
        <v>37993</v>
      </c>
      <c r="I1130" s="38">
        <v>2414</v>
      </c>
      <c r="J1130">
        <v>50.232999999999997</v>
      </c>
      <c r="K1130" s="38">
        <f t="shared" si="64"/>
        <v>41.203100000000006</v>
      </c>
      <c r="L1130">
        <v>7.24</v>
      </c>
      <c r="M1130" s="38">
        <f t="shared" si="65"/>
        <v>5.7511000000000001</v>
      </c>
      <c r="N1130" s="38"/>
      <c r="O1130" s="38" t="s">
        <v>263</v>
      </c>
      <c r="P1130" s="40">
        <v>0.70329861111111114</v>
      </c>
      <c r="Q1130" s="38">
        <v>176</v>
      </c>
      <c r="R1130" s="38">
        <v>10</v>
      </c>
    </row>
    <row r="1131" spans="1:18" x14ac:dyDescent="0.2">
      <c r="A1131" s="38">
        <v>41</v>
      </c>
      <c r="B1131" s="38">
        <v>14</v>
      </c>
      <c r="C1131" s="38" t="s">
        <v>284</v>
      </c>
      <c r="D1131" s="38" t="s">
        <v>33</v>
      </c>
      <c r="E1131" s="39">
        <v>44833</v>
      </c>
      <c r="F1131" s="38">
        <v>0.5</v>
      </c>
      <c r="G1131" s="38">
        <v>1.25</v>
      </c>
      <c r="H1131" s="38">
        <v>37784</v>
      </c>
      <c r="I1131" s="38">
        <v>2376</v>
      </c>
      <c r="J1131">
        <v>49.957999999999998</v>
      </c>
      <c r="K1131" s="38">
        <f t="shared" si="64"/>
        <v>40.973200000000006</v>
      </c>
      <c r="L1131">
        <v>7.1289999999999996</v>
      </c>
      <c r="M1131" s="38">
        <f t="shared" si="65"/>
        <v>5.6675000000000004</v>
      </c>
      <c r="N1131" s="38"/>
      <c r="O1131" s="38" t="s">
        <v>263</v>
      </c>
      <c r="P1131" s="40">
        <v>0.7065393518518519</v>
      </c>
      <c r="Q1131" s="38">
        <v>176</v>
      </c>
      <c r="R1131" s="38">
        <v>10</v>
      </c>
    </row>
    <row r="1132" spans="1:18" x14ac:dyDescent="0.2">
      <c r="A1132" s="38">
        <v>42</v>
      </c>
      <c r="B1132" s="38">
        <v>14</v>
      </c>
      <c r="C1132" s="38" t="s">
        <v>284</v>
      </c>
      <c r="D1132" s="38" t="s">
        <v>33</v>
      </c>
      <c r="E1132" s="39">
        <v>44833</v>
      </c>
      <c r="F1132" s="38">
        <v>0.5</v>
      </c>
      <c r="G1132" s="38">
        <v>1.25</v>
      </c>
      <c r="H1132" s="38">
        <v>38061</v>
      </c>
      <c r="I1132" s="38">
        <v>2329</v>
      </c>
      <c r="J1132">
        <v>50.322000000000003</v>
      </c>
      <c r="K1132" s="38">
        <f t="shared" si="64"/>
        <v>41.277900000000002</v>
      </c>
      <c r="L1132">
        <v>6.9930000000000003</v>
      </c>
      <c r="M1132" s="38">
        <f t="shared" si="65"/>
        <v>5.5640999999999998</v>
      </c>
      <c r="N1132" s="38"/>
      <c r="O1132" s="38" t="s">
        <v>263</v>
      </c>
      <c r="P1132" s="40">
        <v>0.7101736111111111</v>
      </c>
      <c r="Q1132" s="38">
        <v>176</v>
      </c>
      <c r="R1132" s="38">
        <v>10</v>
      </c>
    </row>
    <row r="1133" spans="1:18" x14ac:dyDescent="0.2">
      <c r="A1133" s="38">
        <v>43</v>
      </c>
      <c r="B1133" s="38">
        <v>15</v>
      </c>
      <c r="C1133" s="38" t="s">
        <v>285</v>
      </c>
      <c r="D1133" s="38" t="s">
        <v>33</v>
      </c>
      <c r="E1133" s="39">
        <v>44833</v>
      </c>
      <c r="F1133" s="38">
        <v>0.5</v>
      </c>
      <c r="G1133" s="38">
        <v>1.25</v>
      </c>
      <c r="H1133" s="38">
        <v>36395</v>
      </c>
      <c r="I1133" s="38">
        <v>2703</v>
      </c>
      <c r="J1133">
        <v>48.128</v>
      </c>
      <c r="K1133" s="38">
        <f t="shared" si="64"/>
        <v>39.445300000000003</v>
      </c>
      <c r="L1133">
        <v>8.08</v>
      </c>
      <c r="M1133" s="38">
        <f t="shared" si="65"/>
        <v>6.3868999999999998</v>
      </c>
      <c r="N1133" s="38"/>
      <c r="O1133" s="38" t="s">
        <v>263</v>
      </c>
      <c r="P1133" s="40">
        <v>0.71873842592592585</v>
      </c>
      <c r="Q1133" s="38">
        <v>176</v>
      </c>
      <c r="R1133" s="38">
        <v>10</v>
      </c>
    </row>
    <row r="1134" spans="1:18" x14ac:dyDescent="0.2">
      <c r="A1134" s="38">
        <v>44</v>
      </c>
      <c r="B1134" s="38">
        <v>15</v>
      </c>
      <c r="C1134" s="38" t="s">
        <v>285</v>
      </c>
      <c r="D1134" s="38" t="s">
        <v>33</v>
      </c>
      <c r="E1134" s="39">
        <v>44833</v>
      </c>
      <c r="F1134" s="38">
        <v>0.5</v>
      </c>
      <c r="G1134" s="38">
        <v>1.25</v>
      </c>
      <c r="H1134" s="38">
        <v>36154</v>
      </c>
      <c r="I1134" s="38">
        <v>2658</v>
      </c>
      <c r="J1134">
        <v>47.81</v>
      </c>
      <c r="K1134" s="38">
        <f t="shared" si="64"/>
        <v>39.180200000000006</v>
      </c>
      <c r="L1134">
        <v>7.95</v>
      </c>
      <c r="M1134" s="38">
        <f t="shared" si="65"/>
        <v>6.2878999999999996</v>
      </c>
      <c r="N1134" s="38"/>
      <c r="O1134" s="38" t="s">
        <v>263</v>
      </c>
      <c r="P1134" s="40">
        <v>0.72206018518518522</v>
      </c>
      <c r="Q1134" s="38">
        <v>176</v>
      </c>
      <c r="R1134" s="38">
        <v>10</v>
      </c>
    </row>
    <row r="1135" spans="1:18" x14ac:dyDescent="0.2">
      <c r="A1135" s="38">
        <v>45</v>
      </c>
      <c r="B1135" s="38">
        <v>15</v>
      </c>
      <c r="C1135" s="38" t="s">
        <v>285</v>
      </c>
      <c r="D1135" s="38" t="s">
        <v>33</v>
      </c>
      <c r="E1135" s="39">
        <v>44833</v>
      </c>
      <c r="F1135" s="38">
        <v>0.5</v>
      </c>
      <c r="G1135" s="38">
        <v>1.25</v>
      </c>
      <c r="H1135" s="38">
        <v>36129</v>
      </c>
      <c r="I1135" s="38">
        <v>2575</v>
      </c>
      <c r="J1135">
        <v>47.777000000000001</v>
      </c>
      <c r="K1135" s="38">
        <f t="shared" si="64"/>
        <v>39.152700000000003</v>
      </c>
      <c r="L1135">
        <v>7.7089999999999996</v>
      </c>
      <c r="M1135" s="38">
        <f t="shared" si="65"/>
        <v>6.1052999999999997</v>
      </c>
      <c r="N1135" s="38"/>
      <c r="O1135" s="38" t="s">
        <v>263</v>
      </c>
      <c r="P1135" s="40">
        <v>0.72582175925925929</v>
      </c>
      <c r="Q1135" s="38">
        <v>176</v>
      </c>
      <c r="R1135" s="38">
        <v>10</v>
      </c>
    </row>
    <row r="1136" spans="1:18" x14ac:dyDescent="0.2">
      <c r="A1136" s="38">
        <v>46</v>
      </c>
      <c r="B1136" s="38">
        <v>16</v>
      </c>
      <c r="C1136" s="38" t="s">
        <v>286</v>
      </c>
      <c r="D1136" s="38" t="s">
        <v>33</v>
      </c>
      <c r="E1136" s="39">
        <v>44833</v>
      </c>
      <c r="F1136" s="38">
        <v>0.5</v>
      </c>
      <c r="G1136" s="38">
        <v>1.25</v>
      </c>
      <c r="H1136" s="38">
        <v>47316</v>
      </c>
      <c r="I1136" s="38">
        <v>4176</v>
      </c>
      <c r="J1136">
        <v>62.512</v>
      </c>
      <c r="K1136" s="38">
        <f t="shared" si="64"/>
        <v>51.458400000000005</v>
      </c>
      <c r="L1136">
        <v>12.37</v>
      </c>
      <c r="M1136" s="38">
        <f t="shared" si="65"/>
        <v>9.6275000000000013</v>
      </c>
      <c r="N1136" s="38"/>
      <c r="O1136" s="38" t="s">
        <v>263</v>
      </c>
      <c r="P1136" s="40">
        <v>0.73493055555555553</v>
      </c>
      <c r="Q1136" s="38">
        <v>176</v>
      </c>
      <c r="R1136" s="38">
        <v>10</v>
      </c>
    </row>
    <row r="1137" spans="1:18" x14ac:dyDescent="0.2">
      <c r="A1137" s="38">
        <v>47</v>
      </c>
      <c r="B1137" s="38">
        <v>16</v>
      </c>
      <c r="C1137" s="38" t="s">
        <v>286</v>
      </c>
      <c r="D1137" s="38" t="s">
        <v>33</v>
      </c>
      <c r="E1137" s="39">
        <v>44833</v>
      </c>
      <c r="F1137" s="38">
        <v>0.5</v>
      </c>
      <c r="G1137" s="38">
        <v>1.25</v>
      </c>
      <c r="H1137" s="38">
        <v>47260</v>
      </c>
      <c r="I1137" s="38">
        <v>4054</v>
      </c>
      <c r="J1137">
        <v>62.438000000000002</v>
      </c>
      <c r="K1137" s="38">
        <f t="shared" si="64"/>
        <v>51.396800000000006</v>
      </c>
      <c r="L1137">
        <v>12.015000000000001</v>
      </c>
      <c r="M1137" s="38">
        <f t="shared" si="65"/>
        <v>9.3591000000000015</v>
      </c>
      <c r="N1137" s="38"/>
      <c r="O1137" s="38" t="s">
        <v>263</v>
      </c>
      <c r="P1137" s="40">
        <v>0.73855324074074069</v>
      </c>
      <c r="Q1137" s="38">
        <v>176</v>
      </c>
      <c r="R1137" s="38">
        <v>10</v>
      </c>
    </row>
    <row r="1138" spans="1:18" x14ac:dyDescent="0.2">
      <c r="A1138" s="38">
        <v>48</v>
      </c>
      <c r="B1138" s="38">
        <v>16</v>
      </c>
      <c r="C1138" s="38" t="s">
        <v>286</v>
      </c>
      <c r="D1138" s="38" t="s">
        <v>33</v>
      </c>
      <c r="E1138" s="39">
        <v>44833</v>
      </c>
      <c r="F1138" s="38">
        <v>0.5</v>
      </c>
      <c r="G1138" s="38">
        <v>1.25</v>
      </c>
      <c r="H1138" s="38">
        <v>47167</v>
      </c>
      <c r="I1138" s="38">
        <v>4031</v>
      </c>
      <c r="J1138">
        <v>62.316000000000003</v>
      </c>
      <c r="K1138" s="38">
        <f t="shared" si="64"/>
        <v>51.294500000000006</v>
      </c>
      <c r="L1138">
        <v>11.949</v>
      </c>
      <c r="M1138" s="38">
        <f t="shared" si="65"/>
        <v>9.3085000000000004</v>
      </c>
      <c r="N1138" s="38"/>
      <c r="O1138" s="38" t="s">
        <v>263</v>
      </c>
      <c r="P1138" s="40">
        <v>0.74254629629629632</v>
      </c>
      <c r="Q1138" s="38">
        <v>176</v>
      </c>
      <c r="R1138" s="38">
        <v>10</v>
      </c>
    </row>
    <row r="1139" spans="1:18" x14ac:dyDescent="0.2">
      <c r="A1139" s="38">
        <v>49</v>
      </c>
      <c r="B1139" s="38">
        <v>17</v>
      </c>
      <c r="C1139" s="38" t="s">
        <v>287</v>
      </c>
      <c r="D1139" s="38" t="s">
        <v>33</v>
      </c>
      <c r="E1139" s="39">
        <v>44833</v>
      </c>
      <c r="F1139" s="38">
        <v>0.5</v>
      </c>
      <c r="G1139" s="38">
        <v>1.25</v>
      </c>
      <c r="H1139" s="38">
        <v>29856</v>
      </c>
      <c r="I1139" s="38">
        <v>1794</v>
      </c>
      <c r="J1139">
        <v>39.514000000000003</v>
      </c>
      <c r="K1139" s="38">
        <f t="shared" si="64"/>
        <v>32.252400000000002</v>
      </c>
      <c r="L1139">
        <v>5.4329999999999998</v>
      </c>
      <c r="M1139" s="38">
        <f t="shared" si="65"/>
        <v>4.3871000000000002</v>
      </c>
      <c r="N1139" s="38"/>
      <c r="O1139" s="38" t="s">
        <v>263</v>
      </c>
      <c r="P1139" s="40">
        <v>0.75065972222222221</v>
      </c>
      <c r="Q1139" s="38">
        <v>176</v>
      </c>
      <c r="R1139" s="38">
        <v>10</v>
      </c>
    </row>
    <row r="1140" spans="1:18" x14ac:dyDescent="0.2">
      <c r="A1140" s="38">
        <v>50</v>
      </c>
      <c r="B1140" s="38">
        <v>17</v>
      </c>
      <c r="C1140" s="38" t="s">
        <v>287</v>
      </c>
      <c r="D1140" s="38" t="s">
        <v>33</v>
      </c>
      <c r="E1140" s="39">
        <v>44833</v>
      </c>
      <c r="F1140" s="38">
        <v>0.5</v>
      </c>
      <c r="G1140" s="38">
        <v>1.25</v>
      </c>
      <c r="H1140" s="38">
        <v>29539</v>
      </c>
      <c r="I1140" s="38">
        <v>1803</v>
      </c>
      <c r="J1140">
        <v>39.097000000000001</v>
      </c>
      <c r="K1140" s="38">
        <f t="shared" si="64"/>
        <v>31.903700000000001</v>
      </c>
      <c r="L1140">
        <v>5.4589999999999996</v>
      </c>
      <c r="M1140" s="38">
        <f t="shared" si="65"/>
        <v>4.4069000000000003</v>
      </c>
      <c r="N1140" s="38"/>
      <c r="O1140" s="38" t="s">
        <v>263</v>
      </c>
      <c r="P1140" s="40">
        <v>0.75385416666666671</v>
      </c>
      <c r="Q1140" s="38">
        <v>176</v>
      </c>
      <c r="R1140" s="38">
        <v>10</v>
      </c>
    </row>
    <row r="1141" spans="1:18" x14ac:dyDescent="0.2">
      <c r="A1141" s="38">
        <v>51</v>
      </c>
      <c r="B1141" s="38">
        <v>17</v>
      </c>
      <c r="C1141" s="38" t="s">
        <v>287</v>
      </c>
      <c r="D1141" s="38" t="s">
        <v>33</v>
      </c>
      <c r="E1141" s="39">
        <v>44833</v>
      </c>
      <c r="F1141" s="38">
        <v>0.5</v>
      </c>
      <c r="G1141" s="38">
        <v>1.25</v>
      </c>
      <c r="H1141" s="38">
        <v>29472</v>
      </c>
      <c r="I1141" s="38">
        <v>1747</v>
      </c>
      <c r="J1141">
        <v>39.01</v>
      </c>
      <c r="K1141" s="38">
        <f t="shared" si="64"/>
        <v>31.830000000000005</v>
      </c>
      <c r="L1141">
        <v>5.2949999999999999</v>
      </c>
      <c r="M1141" s="38">
        <f t="shared" si="65"/>
        <v>4.2837000000000005</v>
      </c>
      <c r="N1141" s="38"/>
      <c r="O1141" s="38" t="s">
        <v>263</v>
      </c>
      <c r="P1141" s="40">
        <v>0.75743055555555561</v>
      </c>
      <c r="Q1141" s="38">
        <v>176</v>
      </c>
      <c r="R1141" s="38">
        <v>10</v>
      </c>
    </row>
    <row r="1142" spans="1:18" x14ac:dyDescent="0.2">
      <c r="A1142" s="38">
        <v>52</v>
      </c>
      <c r="B1142" s="38">
        <v>18</v>
      </c>
      <c r="C1142" s="38" t="s">
        <v>288</v>
      </c>
      <c r="D1142" s="38" t="s">
        <v>33</v>
      </c>
      <c r="E1142" s="39">
        <v>44833</v>
      </c>
      <c r="F1142" s="38">
        <v>0.5</v>
      </c>
      <c r="G1142" s="38">
        <v>1.25</v>
      </c>
      <c r="H1142" s="38">
        <v>27337</v>
      </c>
      <c r="I1142" s="38">
        <v>2084</v>
      </c>
      <c r="J1142">
        <v>36.197000000000003</v>
      </c>
      <c r="K1142" s="38">
        <f t="shared" si="64"/>
        <v>29.481500000000004</v>
      </c>
      <c r="L1142">
        <v>6.2779999999999996</v>
      </c>
      <c r="M1142" s="38">
        <f t="shared" si="65"/>
        <v>5.0251000000000001</v>
      </c>
      <c r="N1142" s="38"/>
      <c r="O1142" s="38" t="s">
        <v>263</v>
      </c>
      <c r="P1142" s="40">
        <v>0.765625</v>
      </c>
      <c r="Q1142" s="38">
        <v>176</v>
      </c>
      <c r="R1142" s="38">
        <v>10</v>
      </c>
    </row>
    <row r="1143" spans="1:18" x14ac:dyDescent="0.2">
      <c r="A1143" s="38">
        <v>53</v>
      </c>
      <c r="B1143" s="38">
        <v>18</v>
      </c>
      <c r="C1143" s="38" t="s">
        <v>288</v>
      </c>
      <c r="D1143" s="38" t="s">
        <v>33</v>
      </c>
      <c r="E1143" s="39">
        <v>44833</v>
      </c>
      <c r="F1143" s="38">
        <v>0.5</v>
      </c>
      <c r="G1143" s="38">
        <v>1.25</v>
      </c>
      <c r="H1143" s="38">
        <v>27304</v>
      </c>
      <c r="I1143" s="38">
        <v>2096</v>
      </c>
      <c r="J1143">
        <v>36.152999999999999</v>
      </c>
      <c r="K1143" s="38">
        <f t="shared" si="64"/>
        <v>29.4452</v>
      </c>
      <c r="L1143">
        <v>6.3129999999999997</v>
      </c>
      <c r="M1143" s="38">
        <f t="shared" si="65"/>
        <v>5.0514999999999999</v>
      </c>
      <c r="N1143" s="38"/>
      <c r="O1143" s="38" t="s">
        <v>263</v>
      </c>
      <c r="P1143" s="40">
        <v>0.76883101851851843</v>
      </c>
      <c r="Q1143" s="38">
        <v>176</v>
      </c>
      <c r="R1143" s="38">
        <v>10</v>
      </c>
    </row>
    <row r="1144" spans="1:18" x14ac:dyDescent="0.2">
      <c r="A1144" s="38">
        <v>54</v>
      </c>
      <c r="B1144" s="38">
        <v>18</v>
      </c>
      <c r="C1144" s="38" t="s">
        <v>288</v>
      </c>
      <c r="D1144" s="38" t="s">
        <v>33</v>
      </c>
      <c r="E1144" s="39">
        <v>44833</v>
      </c>
      <c r="F1144" s="38">
        <v>0.5</v>
      </c>
      <c r="G1144" s="38">
        <v>1.25</v>
      </c>
      <c r="H1144" s="38">
        <v>27155</v>
      </c>
      <c r="I1144" s="38">
        <v>1998</v>
      </c>
      <c r="J1144">
        <v>35.957999999999998</v>
      </c>
      <c r="K1144" s="38">
        <f t="shared" si="64"/>
        <v>29.281300000000002</v>
      </c>
      <c r="L1144">
        <v>6.0279999999999996</v>
      </c>
      <c r="M1144" s="38">
        <f t="shared" si="65"/>
        <v>4.8358999999999996</v>
      </c>
      <c r="N1144" s="38"/>
      <c r="O1144" s="38" t="s">
        <v>263</v>
      </c>
      <c r="P1144" s="40">
        <v>0.77239583333333339</v>
      </c>
      <c r="Q1144" s="38">
        <v>176</v>
      </c>
      <c r="R1144" s="38">
        <v>10</v>
      </c>
    </row>
    <row r="1145" spans="1:18" x14ac:dyDescent="0.2">
      <c r="A1145" s="38">
        <v>55</v>
      </c>
      <c r="B1145" s="38">
        <v>19</v>
      </c>
      <c r="C1145" s="38" t="s">
        <v>32</v>
      </c>
      <c r="D1145" s="38" t="s">
        <v>33</v>
      </c>
      <c r="E1145" s="39">
        <v>44833</v>
      </c>
      <c r="F1145" s="38">
        <v>0.5</v>
      </c>
      <c r="G1145" s="38">
        <v>1.25</v>
      </c>
      <c r="H1145" s="38">
        <v>1509</v>
      </c>
      <c r="I1145" s="38">
        <v>82</v>
      </c>
      <c r="J1145">
        <v>2.1779999999999999</v>
      </c>
      <c r="K1145" s="38">
        <v>2.1779999999999999</v>
      </c>
      <c r="L1145">
        <v>0.44800000000000001</v>
      </c>
      <c r="M1145" s="38">
        <v>0.44800000000000001</v>
      </c>
      <c r="N1145" s="38" t="s">
        <v>46</v>
      </c>
      <c r="O1145" s="38" t="s">
        <v>48</v>
      </c>
      <c r="P1145" s="38" t="s">
        <v>263</v>
      </c>
      <c r="Q1145" s="40">
        <v>0.77998842592592599</v>
      </c>
      <c r="R1145" s="38">
        <v>176</v>
      </c>
    </row>
    <row r="1146" spans="1:18" x14ac:dyDescent="0.2">
      <c r="A1146" s="38">
        <v>56</v>
      </c>
      <c r="B1146" s="38">
        <v>19</v>
      </c>
      <c r="C1146" s="38" t="s">
        <v>32</v>
      </c>
      <c r="D1146" s="38" t="s">
        <v>33</v>
      </c>
      <c r="E1146" s="39">
        <v>44833</v>
      </c>
      <c r="F1146" s="38">
        <v>0.5</v>
      </c>
      <c r="G1146" s="38">
        <v>1.25</v>
      </c>
      <c r="H1146" s="38">
        <v>1404</v>
      </c>
      <c r="I1146" s="38">
        <v>67</v>
      </c>
      <c r="J1146">
        <v>2.0390000000000001</v>
      </c>
      <c r="K1146" s="38">
        <v>2.0390000000000001</v>
      </c>
      <c r="L1146">
        <v>0.40300000000000002</v>
      </c>
      <c r="M1146" s="38">
        <v>0.40300000000000002</v>
      </c>
      <c r="N1146" s="38" t="s">
        <v>46</v>
      </c>
      <c r="O1146" s="38" t="s">
        <v>48</v>
      </c>
      <c r="P1146" s="38" t="s">
        <v>263</v>
      </c>
      <c r="Q1146" s="40">
        <v>0.7828587962962964</v>
      </c>
      <c r="R1146" s="38">
        <v>176</v>
      </c>
    </row>
    <row r="1147" spans="1:18" x14ac:dyDescent="0.2">
      <c r="A1147" s="38">
        <v>57</v>
      </c>
      <c r="B1147" s="38">
        <v>19</v>
      </c>
      <c r="C1147" s="38" t="s">
        <v>32</v>
      </c>
      <c r="D1147" s="38" t="s">
        <v>33</v>
      </c>
      <c r="E1147" s="39">
        <v>44833</v>
      </c>
      <c r="F1147" s="38">
        <v>0.5</v>
      </c>
      <c r="G1147" s="38">
        <v>1.25</v>
      </c>
      <c r="H1147" s="38">
        <v>1490</v>
      </c>
      <c r="I1147" s="38">
        <v>116</v>
      </c>
      <c r="J1147">
        <v>2.153</v>
      </c>
      <c r="K1147" s="38">
        <v>2.153</v>
      </c>
      <c r="L1147">
        <v>0.54500000000000004</v>
      </c>
      <c r="M1147" s="38">
        <v>0.54500000000000004</v>
      </c>
      <c r="N1147" s="38" t="s">
        <v>46</v>
      </c>
      <c r="O1147" s="38" t="s">
        <v>48</v>
      </c>
      <c r="P1147" s="38" t="s">
        <v>263</v>
      </c>
      <c r="Q1147" s="40">
        <v>0.78615740740740747</v>
      </c>
      <c r="R1147" s="38">
        <v>176</v>
      </c>
    </row>
    <row r="1148" spans="1:18" x14ac:dyDescent="0.2">
      <c r="A1148" s="38">
        <v>58</v>
      </c>
      <c r="B1148" s="38">
        <v>20</v>
      </c>
      <c r="C1148" s="38" t="s">
        <v>32</v>
      </c>
      <c r="D1148" s="38" t="s">
        <v>33</v>
      </c>
      <c r="E1148" s="39">
        <v>44833</v>
      </c>
      <c r="F1148" s="38">
        <v>0.5</v>
      </c>
      <c r="G1148" s="38">
        <v>1.25</v>
      </c>
      <c r="H1148" s="38">
        <v>857</v>
      </c>
      <c r="I1148" s="38">
        <v>73</v>
      </c>
      <c r="J1148">
        <v>1.319</v>
      </c>
      <c r="K1148" s="38">
        <v>1.319</v>
      </c>
      <c r="L1148">
        <v>0.42</v>
      </c>
      <c r="M1148" s="38">
        <v>0.42</v>
      </c>
      <c r="N1148" s="38" t="s">
        <v>46</v>
      </c>
      <c r="O1148" s="38" t="s">
        <v>48</v>
      </c>
      <c r="P1148" s="38" t="s">
        <v>263</v>
      </c>
      <c r="Q1148" s="40">
        <v>0.79371527777777784</v>
      </c>
      <c r="R1148" s="38">
        <v>176</v>
      </c>
    </row>
    <row r="1149" spans="1:18" x14ac:dyDescent="0.2">
      <c r="A1149" s="38">
        <v>59</v>
      </c>
      <c r="B1149" s="38">
        <v>20</v>
      </c>
      <c r="C1149" s="38" t="s">
        <v>32</v>
      </c>
      <c r="D1149" s="38" t="s">
        <v>33</v>
      </c>
      <c r="E1149" s="39">
        <v>44833</v>
      </c>
      <c r="F1149" s="38">
        <v>0.5</v>
      </c>
      <c r="G1149" s="38">
        <v>1.25</v>
      </c>
      <c r="H1149" s="38">
        <v>846</v>
      </c>
      <c r="I1149" s="38">
        <v>52</v>
      </c>
      <c r="J1149">
        <v>1.304</v>
      </c>
      <c r="K1149" s="38">
        <v>1.304</v>
      </c>
      <c r="L1149">
        <v>0.36</v>
      </c>
      <c r="M1149" s="38">
        <v>0.36</v>
      </c>
      <c r="N1149" s="38" t="s">
        <v>46</v>
      </c>
      <c r="O1149" s="38" t="s">
        <v>48</v>
      </c>
      <c r="P1149" s="38" t="s">
        <v>263</v>
      </c>
      <c r="Q1149" s="40">
        <v>0.79660879629629633</v>
      </c>
      <c r="R1149" s="38">
        <v>176</v>
      </c>
    </row>
    <row r="1150" spans="1:18" x14ac:dyDescent="0.2">
      <c r="A1150" s="38">
        <v>60</v>
      </c>
      <c r="B1150" s="38">
        <v>20</v>
      </c>
      <c r="C1150" s="38" t="s">
        <v>32</v>
      </c>
      <c r="D1150" s="38" t="s">
        <v>33</v>
      </c>
      <c r="E1150" s="39">
        <v>44833</v>
      </c>
      <c r="F1150" s="38">
        <v>0.5</v>
      </c>
      <c r="G1150" s="38">
        <v>1.25</v>
      </c>
      <c r="H1150" s="38">
        <v>808</v>
      </c>
      <c r="I1150" s="38">
        <v>82</v>
      </c>
      <c r="J1150">
        <v>1.2549999999999999</v>
      </c>
      <c r="K1150" s="38">
        <v>1.2549999999999999</v>
      </c>
      <c r="L1150">
        <v>0.44700000000000001</v>
      </c>
      <c r="M1150" s="38">
        <v>0.44700000000000001</v>
      </c>
      <c r="N1150" s="38" t="s">
        <v>46</v>
      </c>
      <c r="O1150" s="38" t="s">
        <v>48</v>
      </c>
      <c r="P1150" s="38" t="s">
        <v>263</v>
      </c>
      <c r="Q1150" s="40">
        <v>0.79988425925925932</v>
      </c>
      <c r="R1150" s="38">
        <v>176</v>
      </c>
    </row>
    <row r="1151" spans="1:18" x14ac:dyDescent="0.2">
      <c r="A1151" s="38">
        <v>61</v>
      </c>
      <c r="B1151" s="38">
        <v>21</v>
      </c>
      <c r="C1151" s="38" t="s">
        <v>32</v>
      </c>
      <c r="D1151" s="38" t="s">
        <v>33</v>
      </c>
      <c r="E1151" s="39">
        <v>44833</v>
      </c>
      <c r="F1151" s="38">
        <v>0.5</v>
      </c>
      <c r="G1151" s="38">
        <v>1.25</v>
      </c>
      <c r="H1151" s="38">
        <v>680</v>
      </c>
      <c r="I1151" s="38">
        <v>32</v>
      </c>
      <c r="J1151">
        <v>1.0860000000000001</v>
      </c>
      <c r="K1151" s="38">
        <v>1.0860000000000001</v>
      </c>
      <c r="L1151">
        <v>0.30099999999999999</v>
      </c>
      <c r="M1151" s="38">
        <v>0.30099999999999999</v>
      </c>
      <c r="N1151" s="38" t="s">
        <v>46</v>
      </c>
      <c r="O1151" s="38" t="s">
        <v>48</v>
      </c>
      <c r="P1151" s="38" t="s">
        <v>263</v>
      </c>
      <c r="Q1151" s="40">
        <v>0.8075</v>
      </c>
      <c r="R1151" s="38">
        <v>176</v>
      </c>
    </row>
    <row r="1152" spans="1:18" x14ac:dyDescent="0.2">
      <c r="A1152" s="38">
        <v>62</v>
      </c>
      <c r="B1152" s="38">
        <v>21</v>
      </c>
      <c r="C1152" s="38" t="s">
        <v>32</v>
      </c>
      <c r="D1152" s="38" t="s">
        <v>33</v>
      </c>
      <c r="E1152" s="39">
        <v>44833</v>
      </c>
      <c r="F1152" s="38">
        <v>0.5</v>
      </c>
      <c r="G1152" s="38">
        <v>1.25</v>
      </c>
      <c r="H1152" s="38">
        <v>705</v>
      </c>
      <c r="I1152" s="38">
        <v>40</v>
      </c>
      <c r="J1152">
        <v>1.1200000000000001</v>
      </c>
      <c r="K1152" s="38">
        <v>1.1200000000000001</v>
      </c>
      <c r="L1152">
        <v>0.32400000000000001</v>
      </c>
      <c r="M1152" s="38">
        <v>0.32400000000000001</v>
      </c>
      <c r="N1152" s="38" t="s">
        <v>46</v>
      </c>
      <c r="O1152" s="38" t="s">
        <v>48</v>
      </c>
      <c r="P1152" s="38" t="s">
        <v>263</v>
      </c>
      <c r="Q1152" s="40">
        <v>0.8103703703703703</v>
      </c>
      <c r="R1152" s="38">
        <v>176</v>
      </c>
    </row>
    <row r="1153" spans="1:18" x14ac:dyDescent="0.2">
      <c r="A1153" s="38">
        <v>63</v>
      </c>
      <c r="B1153" s="38">
        <v>21</v>
      </c>
      <c r="C1153" s="38" t="s">
        <v>32</v>
      </c>
      <c r="D1153" s="38" t="s">
        <v>33</v>
      </c>
      <c r="E1153" s="39">
        <v>44833</v>
      </c>
      <c r="F1153" s="38">
        <v>0.5</v>
      </c>
      <c r="G1153" s="38">
        <v>1.25</v>
      </c>
      <c r="H1153" s="38">
        <v>692</v>
      </c>
      <c r="I1153" s="38">
        <v>40</v>
      </c>
      <c r="J1153">
        <v>1.1020000000000001</v>
      </c>
      <c r="K1153" s="38">
        <v>1.1020000000000001</v>
      </c>
      <c r="L1153">
        <v>0.32700000000000001</v>
      </c>
      <c r="M1153" s="38">
        <v>0.32700000000000001</v>
      </c>
      <c r="N1153" s="38" t="s">
        <v>46</v>
      </c>
      <c r="O1153" s="38" t="s">
        <v>48</v>
      </c>
      <c r="P1153" s="38" t="s">
        <v>263</v>
      </c>
      <c r="Q1153" s="40">
        <v>0.81368055555555552</v>
      </c>
      <c r="R1153" s="38">
        <v>176</v>
      </c>
    </row>
    <row r="1154" spans="1:18" x14ac:dyDescent="0.2">
      <c r="A1154" s="38">
        <v>64</v>
      </c>
      <c r="B1154" s="38">
        <v>22</v>
      </c>
      <c r="C1154" s="38" t="s">
        <v>289</v>
      </c>
      <c r="D1154" s="38" t="s">
        <v>33</v>
      </c>
      <c r="E1154" s="39">
        <v>44833</v>
      </c>
      <c r="F1154" s="38">
        <v>0.5</v>
      </c>
      <c r="G1154" s="38">
        <v>1.25</v>
      </c>
      <c r="H1154" s="38">
        <v>31006</v>
      </c>
      <c r="I1154" s="38">
        <v>3456</v>
      </c>
      <c r="J1154">
        <v>41.029000000000003</v>
      </c>
      <c r="K1154" s="38">
        <f>0.0011*H1154-0.5892</f>
        <v>33.517400000000002</v>
      </c>
      <c r="L1154">
        <v>10.273999999999999</v>
      </c>
      <c r="M1154" s="38">
        <f>0.0022*I1154+0.4403</f>
        <v>8.0434999999999999</v>
      </c>
      <c r="N1154" s="38"/>
      <c r="O1154" s="38" t="s">
        <v>263</v>
      </c>
      <c r="P1154" s="40">
        <v>0.82268518518518519</v>
      </c>
      <c r="Q1154" s="38">
        <v>176</v>
      </c>
      <c r="R1154" s="38">
        <v>10</v>
      </c>
    </row>
    <row r="1155" spans="1:18" x14ac:dyDescent="0.2">
      <c r="A1155" s="38">
        <v>65</v>
      </c>
      <c r="B1155" s="38">
        <v>22</v>
      </c>
      <c r="C1155" s="38" t="s">
        <v>289</v>
      </c>
      <c r="D1155" s="38" t="s">
        <v>33</v>
      </c>
      <c r="E1155" s="39">
        <v>44833</v>
      </c>
      <c r="F1155" s="38">
        <v>0.5</v>
      </c>
      <c r="G1155" s="38">
        <v>1.25</v>
      </c>
      <c r="H1155" s="38">
        <v>30941</v>
      </c>
      <c r="I1155" s="38">
        <v>3368</v>
      </c>
      <c r="J1155">
        <v>40.944000000000003</v>
      </c>
      <c r="K1155" s="38">
        <f t="shared" ref="K1155:K1174" si="66">0.0011*H1155-0.5892</f>
        <v>33.445900000000002</v>
      </c>
      <c r="L1155">
        <v>10.016999999999999</v>
      </c>
      <c r="M1155" s="38">
        <f t="shared" ref="M1155:M1174" si="67">0.0022*I1155+0.4403</f>
        <v>7.8498999999999999</v>
      </c>
      <c r="N1155" s="38"/>
      <c r="O1155" s="38" t="s">
        <v>263</v>
      </c>
      <c r="P1155" s="40">
        <v>0.8262152777777777</v>
      </c>
      <c r="Q1155" s="38">
        <v>176</v>
      </c>
      <c r="R1155" s="38">
        <v>10</v>
      </c>
    </row>
    <row r="1156" spans="1:18" x14ac:dyDescent="0.2">
      <c r="A1156" s="38">
        <v>66</v>
      </c>
      <c r="B1156" s="38">
        <v>22</v>
      </c>
      <c r="C1156" s="38" t="s">
        <v>289</v>
      </c>
      <c r="D1156" s="38" t="s">
        <v>33</v>
      </c>
      <c r="E1156" s="39">
        <v>44833</v>
      </c>
      <c r="F1156" s="38">
        <v>0.5</v>
      </c>
      <c r="G1156" s="38">
        <v>1.25</v>
      </c>
      <c r="H1156" s="38">
        <v>31160</v>
      </c>
      <c r="I1156" s="38">
        <v>3455</v>
      </c>
      <c r="J1156">
        <v>41.231999999999999</v>
      </c>
      <c r="K1156" s="38">
        <f t="shared" si="66"/>
        <v>33.686800000000005</v>
      </c>
      <c r="L1156">
        <v>10.271000000000001</v>
      </c>
      <c r="M1156" s="38">
        <f t="shared" si="67"/>
        <v>8.0413000000000014</v>
      </c>
      <c r="N1156" s="38"/>
      <c r="O1156" s="38" t="s">
        <v>263</v>
      </c>
      <c r="P1156" s="40">
        <v>0.83012731481481483</v>
      </c>
      <c r="Q1156" s="38">
        <v>176</v>
      </c>
      <c r="R1156" s="38">
        <v>10</v>
      </c>
    </row>
    <row r="1157" spans="1:18" x14ac:dyDescent="0.2">
      <c r="A1157" s="38">
        <v>67</v>
      </c>
      <c r="B1157" s="38">
        <v>23</v>
      </c>
      <c r="C1157" s="38" t="s">
        <v>290</v>
      </c>
      <c r="D1157" s="38" t="s">
        <v>33</v>
      </c>
      <c r="E1157" s="39">
        <v>44833</v>
      </c>
      <c r="F1157" s="38">
        <v>0.5</v>
      </c>
      <c r="G1157" s="38">
        <v>1.25</v>
      </c>
      <c r="H1157" s="38">
        <v>23777</v>
      </c>
      <c r="I1157" s="38">
        <v>2714</v>
      </c>
      <c r="J1157">
        <v>31.507999999999999</v>
      </c>
      <c r="K1157" s="38">
        <f t="shared" si="66"/>
        <v>25.5655</v>
      </c>
      <c r="L1157">
        <v>8.1120000000000001</v>
      </c>
      <c r="M1157" s="38">
        <f t="shared" si="67"/>
        <v>6.4111000000000002</v>
      </c>
      <c r="N1157" s="38"/>
      <c r="O1157" s="38" t="s">
        <v>263</v>
      </c>
      <c r="P1157" s="40">
        <v>0.83865740740740735</v>
      </c>
      <c r="Q1157" s="38">
        <v>176</v>
      </c>
      <c r="R1157" s="38">
        <v>10</v>
      </c>
    </row>
    <row r="1158" spans="1:18" x14ac:dyDescent="0.2">
      <c r="A1158" s="38">
        <v>68</v>
      </c>
      <c r="B1158" s="38">
        <v>23</v>
      </c>
      <c r="C1158" s="38" t="s">
        <v>290</v>
      </c>
      <c r="D1158" s="38" t="s">
        <v>33</v>
      </c>
      <c r="E1158" s="39">
        <v>44833</v>
      </c>
      <c r="F1158" s="38">
        <v>0.5</v>
      </c>
      <c r="G1158" s="38">
        <v>1.25</v>
      </c>
      <c r="H1158" s="38">
        <v>24143</v>
      </c>
      <c r="I1158" s="38">
        <v>2717</v>
      </c>
      <c r="J1158">
        <v>31.99</v>
      </c>
      <c r="K1158" s="38">
        <f t="shared" si="66"/>
        <v>25.9681</v>
      </c>
      <c r="L1158">
        <v>8.1199999999999992</v>
      </c>
      <c r="M1158" s="38">
        <f t="shared" si="67"/>
        <v>6.4177</v>
      </c>
      <c r="N1158" s="38"/>
      <c r="O1158" s="38" t="s">
        <v>263</v>
      </c>
      <c r="P1158" s="40">
        <v>0.84197916666666661</v>
      </c>
      <c r="Q1158" s="38">
        <v>176</v>
      </c>
      <c r="R1158" s="38">
        <v>10</v>
      </c>
    </row>
    <row r="1159" spans="1:18" x14ac:dyDescent="0.2">
      <c r="A1159" s="38">
        <v>69</v>
      </c>
      <c r="B1159" s="38">
        <v>23</v>
      </c>
      <c r="C1159" s="38" t="s">
        <v>290</v>
      </c>
      <c r="D1159" s="38" t="s">
        <v>33</v>
      </c>
      <c r="E1159" s="39">
        <v>44833</v>
      </c>
      <c r="F1159" s="38">
        <v>0.5</v>
      </c>
      <c r="G1159" s="38">
        <v>1.25</v>
      </c>
      <c r="H1159" s="38">
        <v>23942</v>
      </c>
      <c r="I1159" s="38">
        <v>2626</v>
      </c>
      <c r="J1159">
        <v>31.725000000000001</v>
      </c>
      <c r="K1159" s="38">
        <f t="shared" si="66"/>
        <v>25.747</v>
      </c>
      <c r="L1159">
        <v>7.8559999999999999</v>
      </c>
      <c r="M1159" s="38">
        <f t="shared" si="67"/>
        <v>6.2175000000000002</v>
      </c>
      <c r="N1159" s="38"/>
      <c r="O1159" s="38" t="s">
        <v>263</v>
      </c>
      <c r="P1159" s="40">
        <v>0.8456597222222223</v>
      </c>
      <c r="Q1159" s="38">
        <v>176</v>
      </c>
      <c r="R1159" s="38">
        <v>10</v>
      </c>
    </row>
    <row r="1160" spans="1:18" x14ac:dyDescent="0.2">
      <c r="A1160" s="38">
        <v>70</v>
      </c>
      <c r="B1160" s="38">
        <v>24</v>
      </c>
      <c r="C1160" s="38" t="s">
        <v>291</v>
      </c>
      <c r="D1160" s="38" t="s">
        <v>33</v>
      </c>
      <c r="E1160" s="39">
        <v>44833</v>
      </c>
      <c r="F1160" s="38">
        <v>0.5</v>
      </c>
      <c r="G1160" s="38">
        <v>1.25</v>
      </c>
      <c r="H1160" s="38">
        <v>46211</v>
      </c>
      <c r="I1160" s="38">
        <v>3389</v>
      </c>
      <c r="J1160">
        <v>61.057000000000002</v>
      </c>
      <c r="K1160" s="38">
        <f t="shared" si="66"/>
        <v>50.242900000000006</v>
      </c>
      <c r="L1160">
        <v>10.077999999999999</v>
      </c>
      <c r="M1160" s="38">
        <f t="shared" si="67"/>
        <v>7.8961000000000006</v>
      </c>
      <c r="N1160" s="38"/>
      <c r="O1160" s="38" t="s">
        <v>263</v>
      </c>
      <c r="P1160" s="40">
        <v>0.85496527777777775</v>
      </c>
      <c r="Q1160" s="38">
        <v>176</v>
      </c>
      <c r="R1160" s="38">
        <v>10</v>
      </c>
    </row>
    <row r="1161" spans="1:18" x14ac:dyDescent="0.2">
      <c r="A1161" s="38">
        <v>71</v>
      </c>
      <c r="B1161" s="38">
        <v>24</v>
      </c>
      <c r="C1161" s="38" t="s">
        <v>291</v>
      </c>
      <c r="D1161" s="38" t="s">
        <v>33</v>
      </c>
      <c r="E1161" s="39">
        <v>44833</v>
      </c>
      <c r="F1161" s="38">
        <v>0.5</v>
      </c>
      <c r="G1161" s="38">
        <v>1.25</v>
      </c>
      <c r="H1161" s="38">
        <v>45940</v>
      </c>
      <c r="I1161" s="38">
        <v>3388</v>
      </c>
      <c r="J1161">
        <v>60.7</v>
      </c>
      <c r="K1161" s="38">
        <f t="shared" si="66"/>
        <v>49.944800000000008</v>
      </c>
      <c r="L1161">
        <v>10.074</v>
      </c>
      <c r="M1161" s="38">
        <f t="shared" si="67"/>
        <v>7.8939000000000004</v>
      </c>
      <c r="N1161" s="38"/>
      <c r="O1161" s="38" t="s">
        <v>263</v>
      </c>
      <c r="P1161" s="40">
        <v>0.85878472222222213</v>
      </c>
      <c r="Q1161" s="38">
        <v>176</v>
      </c>
      <c r="R1161" s="38">
        <v>10</v>
      </c>
    </row>
    <row r="1162" spans="1:18" x14ac:dyDescent="0.2">
      <c r="A1162" s="38">
        <v>72</v>
      </c>
      <c r="B1162" s="38">
        <v>24</v>
      </c>
      <c r="C1162" s="38" t="s">
        <v>291</v>
      </c>
      <c r="D1162" s="38" t="s">
        <v>33</v>
      </c>
      <c r="E1162" s="39">
        <v>44833</v>
      </c>
      <c r="F1162" s="38">
        <v>0.5</v>
      </c>
      <c r="G1162" s="38">
        <v>1.25</v>
      </c>
      <c r="H1162" s="38">
        <v>46406</v>
      </c>
      <c r="I1162" s="38">
        <v>3366</v>
      </c>
      <c r="J1162">
        <v>61.313000000000002</v>
      </c>
      <c r="K1162" s="38">
        <f t="shared" si="66"/>
        <v>50.457400000000007</v>
      </c>
      <c r="L1162">
        <v>10.01</v>
      </c>
      <c r="M1162" s="38">
        <f t="shared" si="67"/>
        <v>7.8455000000000004</v>
      </c>
      <c r="N1162" s="38"/>
      <c r="O1162" s="38" t="s">
        <v>263</v>
      </c>
      <c r="P1162" s="40">
        <v>0.86290509259259263</v>
      </c>
      <c r="Q1162" s="38">
        <v>176</v>
      </c>
      <c r="R1162" s="38">
        <v>10</v>
      </c>
    </row>
    <row r="1163" spans="1:18" x14ac:dyDescent="0.2">
      <c r="A1163" s="38">
        <v>73</v>
      </c>
      <c r="B1163" s="38">
        <v>25</v>
      </c>
      <c r="C1163" s="38" t="s">
        <v>292</v>
      </c>
      <c r="D1163" s="38" t="s">
        <v>33</v>
      </c>
      <c r="E1163" s="39">
        <v>44833</v>
      </c>
      <c r="F1163" s="38">
        <v>0.5</v>
      </c>
      <c r="G1163" s="38">
        <v>1.25</v>
      </c>
      <c r="H1163" s="38">
        <v>24345</v>
      </c>
      <c r="I1163" s="38">
        <v>3340</v>
      </c>
      <c r="J1163">
        <v>32.256</v>
      </c>
      <c r="K1163" s="38">
        <f t="shared" si="66"/>
        <v>26.190300000000001</v>
      </c>
      <c r="L1163">
        <v>9.9350000000000005</v>
      </c>
      <c r="M1163" s="38">
        <f t="shared" si="67"/>
        <v>7.7883000000000004</v>
      </c>
      <c r="N1163" s="38"/>
      <c r="O1163" s="38" t="s">
        <v>263</v>
      </c>
      <c r="P1163" s="40">
        <v>0.8715856481481481</v>
      </c>
      <c r="Q1163" s="38">
        <v>176</v>
      </c>
      <c r="R1163" s="38">
        <v>10</v>
      </c>
    </row>
    <row r="1164" spans="1:18" x14ac:dyDescent="0.2">
      <c r="A1164" s="38">
        <v>74</v>
      </c>
      <c r="B1164" s="38">
        <v>25</v>
      </c>
      <c r="C1164" s="38" t="s">
        <v>292</v>
      </c>
      <c r="D1164" s="38" t="s">
        <v>33</v>
      </c>
      <c r="E1164" s="39">
        <v>44833</v>
      </c>
      <c r="F1164" s="38">
        <v>0.5</v>
      </c>
      <c r="G1164" s="38">
        <v>1.25</v>
      </c>
      <c r="H1164" s="38">
        <v>24010</v>
      </c>
      <c r="I1164" s="38">
        <v>3269</v>
      </c>
      <c r="J1164">
        <v>31.815000000000001</v>
      </c>
      <c r="K1164" s="38">
        <f t="shared" si="66"/>
        <v>25.821800000000003</v>
      </c>
      <c r="L1164">
        <v>9.7289999999999992</v>
      </c>
      <c r="M1164" s="38">
        <f t="shared" si="67"/>
        <v>7.6321000000000003</v>
      </c>
      <c r="N1164" s="38"/>
      <c r="O1164" s="38" t="s">
        <v>263</v>
      </c>
      <c r="P1164" s="40">
        <v>0.87508101851851849</v>
      </c>
      <c r="Q1164" s="38">
        <v>176</v>
      </c>
      <c r="R1164" s="38">
        <v>10</v>
      </c>
    </row>
    <row r="1165" spans="1:18" x14ac:dyDescent="0.2">
      <c r="A1165" s="38">
        <v>75</v>
      </c>
      <c r="B1165" s="38">
        <v>25</v>
      </c>
      <c r="C1165" s="38" t="s">
        <v>292</v>
      </c>
      <c r="D1165" s="38" t="s">
        <v>33</v>
      </c>
      <c r="E1165" s="39">
        <v>44833</v>
      </c>
      <c r="F1165" s="38">
        <v>0.5</v>
      </c>
      <c r="G1165" s="38">
        <v>1.25</v>
      </c>
      <c r="H1165" s="38">
        <v>23813</v>
      </c>
      <c r="I1165" s="38">
        <v>3168</v>
      </c>
      <c r="J1165">
        <v>31.556000000000001</v>
      </c>
      <c r="K1165" s="38">
        <f t="shared" si="66"/>
        <v>25.6051</v>
      </c>
      <c r="L1165">
        <v>9.4339999999999993</v>
      </c>
      <c r="M1165" s="38">
        <f t="shared" si="67"/>
        <v>7.4099000000000004</v>
      </c>
      <c r="N1165" s="38"/>
      <c r="O1165" s="38" t="s">
        <v>263</v>
      </c>
      <c r="P1165" s="40">
        <v>0.87888888888888894</v>
      </c>
      <c r="Q1165" s="38">
        <v>176</v>
      </c>
      <c r="R1165" s="38">
        <v>10</v>
      </c>
    </row>
    <row r="1166" spans="1:18" x14ac:dyDescent="0.2">
      <c r="A1166" s="38">
        <v>76</v>
      </c>
      <c r="B1166" s="38">
        <v>26</v>
      </c>
      <c r="C1166" s="38" t="s">
        <v>293</v>
      </c>
      <c r="D1166" s="38" t="s">
        <v>33</v>
      </c>
      <c r="E1166" s="39">
        <v>44833</v>
      </c>
      <c r="F1166" s="38">
        <v>0.5</v>
      </c>
      <c r="G1166" s="38">
        <v>1.25</v>
      </c>
      <c r="H1166" s="38">
        <v>42024</v>
      </c>
      <c r="I1166" s="38">
        <v>3494</v>
      </c>
      <c r="J1166">
        <v>55.542000000000002</v>
      </c>
      <c r="K1166" s="38">
        <f t="shared" si="66"/>
        <v>45.637200000000007</v>
      </c>
      <c r="L1166">
        <v>10.384</v>
      </c>
      <c r="M1166" s="38">
        <f t="shared" si="67"/>
        <v>8.1271000000000004</v>
      </c>
      <c r="N1166" s="38"/>
      <c r="O1166" s="38" t="s">
        <v>263</v>
      </c>
      <c r="P1166" s="40">
        <v>0.88822916666666663</v>
      </c>
      <c r="Q1166" s="38">
        <v>176</v>
      </c>
      <c r="R1166" s="38">
        <v>10</v>
      </c>
    </row>
    <row r="1167" spans="1:18" x14ac:dyDescent="0.2">
      <c r="A1167" s="38">
        <v>77</v>
      </c>
      <c r="B1167" s="38">
        <v>26</v>
      </c>
      <c r="C1167" s="38" t="s">
        <v>293</v>
      </c>
      <c r="D1167" s="38" t="s">
        <v>33</v>
      </c>
      <c r="E1167" s="39">
        <v>44833</v>
      </c>
      <c r="F1167" s="38">
        <v>0.5</v>
      </c>
      <c r="G1167" s="38">
        <v>1.25</v>
      </c>
      <c r="H1167" s="38">
        <v>41864</v>
      </c>
      <c r="I1167" s="38">
        <v>3624</v>
      </c>
      <c r="J1167">
        <v>55.331000000000003</v>
      </c>
      <c r="K1167" s="38">
        <f t="shared" si="66"/>
        <v>45.461200000000005</v>
      </c>
      <c r="L1167">
        <v>10.763</v>
      </c>
      <c r="M1167" s="38">
        <f t="shared" si="67"/>
        <v>8.4131</v>
      </c>
      <c r="N1167" s="38"/>
      <c r="O1167" s="38" t="s">
        <v>263</v>
      </c>
      <c r="P1167" s="40">
        <v>0.89201388888888899</v>
      </c>
      <c r="Q1167" s="38">
        <v>176</v>
      </c>
      <c r="R1167" s="38">
        <v>10</v>
      </c>
    </row>
    <row r="1168" spans="1:18" x14ac:dyDescent="0.2">
      <c r="A1168" s="38">
        <v>78</v>
      </c>
      <c r="B1168" s="38">
        <v>26</v>
      </c>
      <c r="C1168" s="38" t="s">
        <v>293</v>
      </c>
      <c r="D1168" s="38" t="s">
        <v>33</v>
      </c>
      <c r="E1168" s="39">
        <v>44833</v>
      </c>
      <c r="F1168" s="38">
        <v>0.5</v>
      </c>
      <c r="G1168" s="38">
        <v>1.25</v>
      </c>
      <c r="H1168" s="38">
        <v>42063</v>
      </c>
      <c r="I1168" s="38">
        <v>3532</v>
      </c>
      <c r="J1168">
        <v>55.593000000000004</v>
      </c>
      <c r="K1168" s="38">
        <f t="shared" si="66"/>
        <v>45.680100000000003</v>
      </c>
      <c r="L1168">
        <v>10.494999999999999</v>
      </c>
      <c r="M1168" s="38">
        <f t="shared" si="67"/>
        <v>8.210700000000001</v>
      </c>
      <c r="N1168" s="38"/>
      <c r="O1168" s="38" t="s">
        <v>263</v>
      </c>
      <c r="P1168" s="40">
        <v>0.89609953703703704</v>
      </c>
      <c r="Q1168" s="38">
        <v>176</v>
      </c>
      <c r="R1168" s="38">
        <v>10</v>
      </c>
    </row>
    <row r="1169" spans="1:18" x14ac:dyDescent="0.2">
      <c r="A1169" s="38">
        <v>79</v>
      </c>
      <c r="B1169" s="38">
        <v>27</v>
      </c>
      <c r="C1169" s="38" t="s">
        <v>294</v>
      </c>
      <c r="D1169" s="38" t="s">
        <v>33</v>
      </c>
      <c r="E1169" s="39">
        <v>44833</v>
      </c>
      <c r="F1169" s="38">
        <v>0.5</v>
      </c>
      <c r="G1169" s="38">
        <v>1.25</v>
      </c>
      <c r="H1169" s="38">
        <v>39835</v>
      </c>
      <c r="I1169" s="38">
        <v>3442</v>
      </c>
      <c r="J1169">
        <v>52.658999999999999</v>
      </c>
      <c r="K1169" s="38">
        <f t="shared" si="66"/>
        <v>43.229300000000002</v>
      </c>
      <c r="L1169">
        <v>10.234</v>
      </c>
      <c r="M1169" s="38">
        <f t="shared" si="67"/>
        <v>8.0127000000000006</v>
      </c>
      <c r="N1169" s="38"/>
      <c r="O1169" s="38" t="s">
        <v>263</v>
      </c>
      <c r="P1169" s="40">
        <v>0.90535879629629623</v>
      </c>
      <c r="Q1169" s="38">
        <v>176</v>
      </c>
      <c r="R1169" s="38">
        <v>10</v>
      </c>
    </row>
    <row r="1170" spans="1:18" x14ac:dyDescent="0.2">
      <c r="A1170" s="38">
        <v>80</v>
      </c>
      <c r="B1170" s="38">
        <v>27</v>
      </c>
      <c r="C1170" s="38" t="s">
        <v>294</v>
      </c>
      <c r="D1170" s="38" t="s">
        <v>33</v>
      </c>
      <c r="E1170" s="39">
        <v>44833</v>
      </c>
      <c r="F1170" s="38">
        <v>0.5</v>
      </c>
      <c r="G1170" s="38">
        <v>1.25</v>
      </c>
      <c r="H1170" s="38">
        <v>39329</v>
      </c>
      <c r="I1170" s="38">
        <v>3557</v>
      </c>
      <c r="J1170">
        <v>51.991999999999997</v>
      </c>
      <c r="K1170" s="38">
        <f t="shared" si="66"/>
        <v>42.672700000000006</v>
      </c>
      <c r="L1170">
        <v>10.568</v>
      </c>
      <c r="M1170" s="38">
        <f t="shared" si="67"/>
        <v>8.2657000000000007</v>
      </c>
      <c r="N1170" s="38"/>
      <c r="O1170" s="38" t="s">
        <v>263</v>
      </c>
      <c r="P1170" s="40">
        <v>0.90914351851851849</v>
      </c>
      <c r="Q1170" s="38">
        <v>176</v>
      </c>
      <c r="R1170" s="38">
        <v>10</v>
      </c>
    </row>
    <row r="1171" spans="1:18" x14ac:dyDescent="0.2">
      <c r="A1171" s="38">
        <v>81</v>
      </c>
      <c r="B1171" s="38">
        <v>27</v>
      </c>
      <c r="C1171" s="38" t="s">
        <v>294</v>
      </c>
      <c r="D1171" s="38" t="s">
        <v>33</v>
      </c>
      <c r="E1171" s="39">
        <v>44833</v>
      </c>
      <c r="F1171" s="38">
        <v>0.5</v>
      </c>
      <c r="G1171" s="38">
        <v>1.25</v>
      </c>
      <c r="H1171" s="38">
        <v>39379</v>
      </c>
      <c r="I1171" s="38">
        <v>3492</v>
      </c>
      <c r="J1171">
        <v>52.058</v>
      </c>
      <c r="K1171" s="38">
        <f t="shared" si="66"/>
        <v>42.727700000000006</v>
      </c>
      <c r="L1171">
        <v>10.379</v>
      </c>
      <c r="M1171" s="38">
        <f t="shared" si="67"/>
        <v>8.1227</v>
      </c>
      <c r="N1171" s="38"/>
      <c r="O1171" s="38" t="s">
        <v>263</v>
      </c>
      <c r="P1171" s="40">
        <v>0.9132407407407408</v>
      </c>
      <c r="Q1171" s="38">
        <v>176</v>
      </c>
      <c r="R1171" s="38">
        <v>10</v>
      </c>
    </row>
    <row r="1172" spans="1:18" x14ac:dyDescent="0.2">
      <c r="A1172" s="38">
        <v>82</v>
      </c>
      <c r="B1172" s="38">
        <v>28</v>
      </c>
      <c r="C1172" s="38" t="s">
        <v>43</v>
      </c>
      <c r="D1172" s="38" t="s">
        <v>33</v>
      </c>
      <c r="E1172" s="39">
        <v>44833</v>
      </c>
      <c r="F1172" s="38">
        <v>0.5</v>
      </c>
      <c r="G1172" s="38">
        <v>1.25</v>
      </c>
      <c r="H1172" s="38">
        <v>21698</v>
      </c>
      <c r="I1172" s="38">
        <v>3531</v>
      </c>
      <c r="J1172">
        <v>28.768999999999998</v>
      </c>
      <c r="K1172" s="38">
        <f t="shared" si="66"/>
        <v>23.278600000000004</v>
      </c>
      <c r="L1172">
        <v>10.493</v>
      </c>
      <c r="M1172" s="38">
        <f t="shared" si="67"/>
        <v>8.2085000000000008</v>
      </c>
      <c r="N1172" s="38"/>
      <c r="O1172" s="38" t="s">
        <v>263</v>
      </c>
      <c r="P1172" s="40">
        <v>0.92212962962962963</v>
      </c>
      <c r="Q1172" s="38">
        <v>176</v>
      </c>
      <c r="R1172" s="38">
        <v>10</v>
      </c>
    </row>
    <row r="1173" spans="1:18" x14ac:dyDescent="0.2">
      <c r="A1173" s="38">
        <v>83</v>
      </c>
      <c r="B1173" s="38">
        <v>28</v>
      </c>
      <c r="C1173" s="38" t="s">
        <v>43</v>
      </c>
      <c r="D1173" s="38" t="s">
        <v>33</v>
      </c>
      <c r="E1173" s="39">
        <v>44833</v>
      </c>
      <c r="F1173" s="38">
        <v>0.5</v>
      </c>
      <c r="G1173" s="38">
        <v>1.25</v>
      </c>
      <c r="H1173" s="38">
        <v>21478</v>
      </c>
      <c r="I1173" s="38">
        <v>3570</v>
      </c>
      <c r="J1173">
        <v>28.478999999999999</v>
      </c>
      <c r="K1173" s="38">
        <f t="shared" si="66"/>
        <v>23.0366</v>
      </c>
      <c r="L1173">
        <v>10.603999999999999</v>
      </c>
      <c r="M1173" s="38">
        <f t="shared" si="67"/>
        <v>8.2942999999999998</v>
      </c>
      <c r="N1173" s="38"/>
      <c r="O1173" s="38" t="s">
        <v>263</v>
      </c>
      <c r="P1173" s="40">
        <v>0.92564814814814822</v>
      </c>
      <c r="Q1173" s="38">
        <v>176</v>
      </c>
      <c r="R1173" s="38">
        <v>10</v>
      </c>
    </row>
    <row r="1174" spans="1:18" x14ac:dyDescent="0.2">
      <c r="A1174" s="38">
        <v>84</v>
      </c>
      <c r="B1174" s="38">
        <v>28</v>
      </c>
      <c r="C1174" s="38" t="s">
        <v>43</v>
      </c>
      <c r="D1174" s="38" t="s">
        <v>33</v>
      </c>
      <c r="E1174" s="39">
        <v>44833</v>
      </c>
      <c r="F1174" s="38">
        <v>0.5</v>
      </c>
      <c r="G1174" s="38">
        <v>1.25</v>
      </c>
      <c r="H1174" s="38">
        <v>21543</v>
      </c>
      <c r="I1174" s="38">
        <v>3548</v>
      </c>
      <c r="J1174">
        <v>28.565999999999999</v>
      </c>
      <c r="K1174" s="38">
        <f t="shared" si="66"/>
        <v>23.1081</v>
      </c>
      <c r="L1174">
        <v>10.541</v>
      </c>
      <c r="M1174" s="38">
        <f t="shared" si="67"/>
        <v>8.2459000000000007</v>
      </c>
      <c r="N1174" s="38"/>
      <c r="O1174" s="38" t="s">
        <v>263</v>
      </c>
      <c r="P1174" s="40">
        <v>0.92957175925925928</v>
      </c>
      <c r="Q1174" s="38">
        <v>176</v>
      </c>
      <c r="R1174" s="38">
        <v>10</v>
      </c>
    </row>
    <row r="1175" spans="1:18" x14ac:dyDescent="0.2">
      <c r="A1175" s="38">
        <v>85</v>
      </c>
      <c r="B1175" s="38">
        <v>29</v>
      </c>
      <c r="C1175" s="38" t="s">
        <v>32</v>
      </c>
      <c r="D1175" s="38" t="s">
        <v>33</v>
      </c>
      <c r="E1175" s="39">
        <v>44833</v>
      </c>
      <c r="F1175" s="38">
        <v>0.5</v>
      </c>
      <c r="G1175" s="38">
        <v>1.25</v>
      </c>
      <c r="H1175" s="38">
        <v>1226</v>
      </c>
      <c r="I1175" s="38">
        <v>77</v>
      </c>
      <c r="J1175">
        <v>1.806</v>
      </c>
      <c r="K1175" s="38">
        <v>1.806</v>
      </c>
      <c r="L1175">
        <v>0.434</v>
      </c>
      <c r="M1175" s="38">
        <v>0.434</v>
      </c>
      <c r="N1175" s="38" t="s">
        <v>46</v>
      </c>
      <c r="O1175" s="38" t="s">
        <v>48</v>
      </c>
      <c r="P1175" s="38" t="s">
        <v>263</v>
      </c>
      <c r="Q1175" s="40">
        <v>0.93716435185185187</v>
      </c>
      <c r="R1175" s="38">
        <v>176</v>
      </c>
    </row>
    <row r="1176" spans="1:18" x14ac:dyDescent="0.2">
      <c r="A1176" s="38">
        <v>86</v>
      </c>
      <c r="B1176" s="38">
        <v>29</v>
      </c>
      <c r="C1176" s="38" t="s">
        <v>32</v>
      </c>
      <c r="D1176" s="38" t="s">
        <v>33</v>
      </c>
      <c r="E1176" s="39">
        <v>44833</v>
      </c>
      <c r="F1176" s="38">
        <v>0.5</v>
      </c>
      <c r="G1176" s="38">
        <v>1.25</v>
      </c>
      <c r="H1176" s="38">
        <v>1166</v>
      </c>
      <c r="I1176" s="38">
        <v>114</v>
      </c>
      <c r="J1176">
        <v>1.726</v>
      </c>
      <c r="K1176" s="38">
        <v>1.726</v>
      </c>
      <c r="L1176">
        <v>0.54</v>
      </c>
      <c r="M1176" s="38">
        <v>0.54</v>
      </c>
      <c r="N1176" s="38" t="s">
        <v>46</v>
      </c>
      <c r="O1176" s="38" t="s">
        <v>48</v>
      </c>
      <c r="P1176" s="38" t="s">
        <v>263</v>
      </c>
      <c r="Q1176" s="40">
        <v>0.94003472222222229</v>
      </c>
      <c r="R1176" s="38">
        <v>176</v>
      </c>
    </row>
    <row r="1177" spans="1:18" x14ac:dyDescent="0.2">
      <c r="A1177" s="38">
        <v>87</v>
      </c>
      <c r="B1177" s="38">
        <v>29</v>
      </c>
      <c r="C1177" s="38" t="s">
        <v>32</v>
      </c>
      <c r="D1177" s="38" t="s">
        <v>33</v>
      </c>
      <c r="E1177" s="39">
        <v>44833</v>
      </c>
      <c r="F1177" s="38">
        <v>0.5</v>
      </c>
      <c r="G1177" s="38">
        <v>1.25</v>
      </c>
      <c r="H1177" s="38">
        <v>1219</v>
      </c>
      <c r="I1177" s="38">
        <v>127</v>
      </c>
      <c r="J1177">
        <v>1.796</v>
      </c>
      <c r="K1177" s="38">
        <v>1.796</v>
      </c>
      <c r="L1177">
        <v>0.57799999999999996</v>
      </c>
      <c r="M1177" s="38">
        <v>0.57799999999999996</v>
      </c>
      <c r="N1177" s="38" t="s">
        <v>46</v>
      </c>
      <c r="O1177" s="38" t="s">
        <v>48</v>
      </c>
      <c r="P1177" s="38" t="s">
        <v>263</v>
      </c>
      <c r="Q1177" s="40">
        <v>0.94333333333333336</v>
      </c>
      <c r="R1177" s="38">
        <v>176</v>
      </c>
    </row>
    <row r="1178" spans="1:18" x14ac:dyDescent="0.2">
      <c r="A1178" s="38">
        <v>88</v>
      </c>
      <c r="B1178" s="38">
        <v>30</v>
      </c>
      <c r="C1178" s="38" t="s">
        <v>32</v>
      </c>
      <c r="D1178" s="38" t="s">
        <v>33</v>
      </c>
      <c r="E1178" s="39">
        <v>44833</v>
      </c>
      <c r="F1178" s="38">
        <v>0.5</v>
      </c>
      <c r="G1178" s="38">
        <v>1.25</v>
      </c>
      <c r="H1178" s="38">
        <v>865</v>
      </c>
      <c r="I1178" s="38">
        <v>46</v>
      </c>
      <c r="J1178">
        <v>1.329</v>
      </c>
      <c r="K1178" s="38">
        <v>1.329</v>
      </c>
      <c r="L1178">
        <v>0.34200000000000003</v>
      </c>
      <c r="M1178" s="38">
        <v>0.34200000000000003</v>
      </c>
      <c r="N1178" s="38" t="s">
        <v>46</v>
      </c>
      <c r="O1178" s="38" t="s">
        <v>48</v>
      </c>
      <c r="P1178" s="38" t="s">
        <v>263</v>
      </c>
      <c r="Q1178" s="40">
        <v>0.95087962962962969</v>
      </c>
      <c r="R1178" s="38">
        <v>176</v>
      </c>
    </row>
    <row r="1179" spans="1:18" x14ac:dyDescent="0.2">
      <c r="A1179" s="38">
        <v>89</v>
      </c>
      <c r="B1179" s="38">
        <v>30</v>
      </c>
      <c r="C1179" s="38" t="s">
        <v>32</v>
      </c>
      <c r="D1179" s="38" t="s">
        <v>33</v>
      </c>
      <c r="E1179" s="39">
        <v>44833</v>
      </c>
      <c r="F1179" s="38">
        <v>0.5</v>
      </c>
      <c r="G1179" s="38">
        <v>1.25</v>
      </c>
      <c r="H1179" s="38">
        <v>809</v>
      </c>
      <c r="I1179" s="38">
        <v>60</v>
      </c>
      <c r="J1179">
        <v>1.256</v>
      </c>
      <c r="K1179" s="38">
        <v>1.256</v>
      </c>
      <c r="L1179">
        <v>0.38200000000000001</v>
      </c>
      <c r="M1179" s="38">
        <v>0.38200000000000001</v>
      </c>
      <c r="N1179" s="38" t="s">
        <v>46</v>
      </c>
      <c r="O1179" s="38" t="s">
        <v>48</v>
      </c>
      <c r="P1179" s="38" t="s">
        <v>263</v>
      </c>
      <c r="Q1179" s="40">
        <v>0.95381944444444444</v>
      </c>
      <c r="R1179" s="38">
        <v>176</v>
      </c>
    </row>
    <row r="1180" spans="1:18" x14ac:dyDescent="0.2">
      <c r="A1180" s="38">
        <v>90</v>
      </c>
      <c r="B1180" s="38">
        <v>30</v>
      </c>
      <c r="C1180" s="38" t="s">
        <v>32</v>
      </c>
      <c r="D1180" s="38" t="s">
        <v>33</v>
      </c>
      <c r="E1180" s="39">
        <v>44833</v>
      </c>
      <c r="F1180" s="38">
        <v>0.5</v>
      </c>
      <c r="G1180" s="38">
        <v>1.25</v>
      </c>
      <c r="H1180" s="38">
        <v>774</v>
      </c>
      <c r="I1180" s="38">
        <v>50</v>
      </c>
      <c r="J1180">
        <v>1.21</v>
      </c>
      <c r="K1180" s="38">
        <v>1.21</v>
      </c>
      <c r="L1180">
        <v>0.35399999999999998</v>
      </c>
      <c r="M1180" s="38">
        <v>0.35399999999999998</v>
      </c>
      <c r="N1180" s="38" t="s">
        <v>46</v>
      </c>
      <c r="O1180" s="38" t="s">
        <v>48</v>
      </c>
      <c r="P1180" s="38" t="s">
        <v>263</v>
      </c>
      <c r="Q1180" s="40">
        <v>0.95709490740740744</v>
      </c>
      <c r="R1180" s="38">
        <v>176</v>
      </c>
    </row>
    <row r="1181" spans="1:18" x14ac:dyDescent="0.2">
      <c r="A1181" s="38">
        <v>91</v>
      </c>
      <c r="B1181" s="38">
        <v>31</v>
      </c>
      <c r="C1181" s="38" t="s">
        <v>32</v>
      </c>
      <c r="D1181" s="38" t="s">
        <v>33</v>
      </c>
      <c r="E1181" s="39">
        <v>44833</v>
      </c>
      <c r="F1181" s="38">
        <v>0.5</v>
      </c>
      <c r="G1181" s="38">
        <v>1.25</v>
      </c>
      <c r="H1181" s="38">
        <v>717</v>
      </c>
      <c r="I1181" s="38">
        <v>32</v>
      </c>
      <c r="J1181">
        <v>1.135</v>
      </c>
      <c r="K1181" s="38">
        <v>1.135</v>
      </c>
      <c r="L1181">
        <v>0.30199999999999999</v>
      </c>
      <c r="M1181" s="38">
        <v>0.30199999999999999</v>
      </c>
      <c r="N1181" s="38" t="s">
        <v>46</v>
      </c>
      <c r="O1181" s="38" t="s">
        <v>48</v>
      </c>
      <c r="P1181" s="38" t="s">
        <v>263</v>
      </c>
      <c r="Q1181" s="40">
        <v>0.9647337962962963</v>
      </c>
      <c r="R1181" s="38">
        <v>176</v>
      </c>
    </row>
    <row r="1182" spans="1:18" x14ac:dyDescent="0.2">
      <c r="A1182" s="38">
        <v>92</v>
      </c>
      <c r="B1182" s="38">
        <v>31</v>
      </c>
      <c r="C1182" s="38" t="s">
        <v>32</v>
      </c>
      <c r="D1182" s="38" t="s">
        <v>33</v>
      </c>
      <c r="E1182" s="39">
        <v>44833</v>
      </c>
      <c r="F1182" s="38">
        <v>0.5</v>
      </c>
      <c r="G1182" s="38">
        <v>1.25</v>
      </c>
      <c r="H1182" s="38">
        <v>658</v>
      </c>
      <c r="I1182" s="38">
        <v>35</v>
      </c>
      <c r="J1182">
        <v>1.0580000000000001</v>
      </c>
      <c r="K1182" s="38">
        <v>1.0580000000000001</v>
      </c>
      <c r="L1182">
        <v>0.31</v>
      </c>
      <c r="M1182" s="38">
        <v>0.31</v>
      </c>
      <c r="N1182" s="38" t="s">
        <v>46</v>
      </c>
      <c r="O1182" s="38" t="s">
        <v>48</v>
      </c>
      <c r="P1182" s="38" t="s">
        <v>263</v>
      </c>
      <c r="Q1182" s="40">
        <v>0.96760416666666671</v>
      </c>
      <c r="R1182" s="38">
        <v>176</v>
      </c>
    </row>
    <row r="1183" spans="1:18" x14ac:dyDescent="0.2">
      <c r="A1183" s="38">
        <v>93</v>
      </c>
      <c r="B1183" s="38">
        <v>31</v>
      </c>
      <c r="C1183" s="38" t="s">
        <v>32</v>
      </c>
      <c r="D1183" s="38" t="s">
        <v>33</v>
      </c>
      <c r="E1183" s="39">
        <v>44833</v>
      </c>
      <c r="F1183" s="38">
        <v>0.5</v>
      </c>
      <c r="G1183" s="38">
        <v>1.25</v>
      </c>
      <c r="H1183" s="38">
        <v>720</v>
      </c>
      <c r="I1183" s="38">
        <v>38</v>
      </c>
      <c r="J1183">
        <v>1.139</v>
      </c>
      <c r="K1183" s="38">
        <v>1.139</v>
      </c>
      <c r="L1183">
        <v>0.32</v>
      </c>
      <c r="M1183" s="38">
        <v>0.32</v>
      </c>
      <c r="N1183" s="38" t="s">
        <v>46</v>
      </c>
      <c r="O1183" s="38" t="s">
        <v>48</v>
      </c>
      <c r="P1183" s="38" t="s">
        <v>263</v>
      </c>
      <c r="Q1183" s="40">
        <v>0.97090277777777778</v>
      </c>
      <c r="R1183" s="38">
        <v>176</v>
      </c>
    </row>
    <row r="1184" spans="1:18" x14ac:dyDescent="0.2">
      <c r="A1184" s="38">
        <v>94</v>
      </c>
      <c r="B1184" s="38">
        <v>32</v>
      </c>
      <c r="C1184" s="38" t="s">
        <v>295</v>
      </c>
      <c r="D1184" s="38" t="s">
        <v>33</v>
      </c>
      <c r="E1184" s="39">
        <v>44833</v>
      </c>
      <c r="F1184" s="38">
        <v>0.5</v>
      </c>
      <c r="G1184" s="38">
        <v>1.25</v>
      </c>
      <c r="H1184" s="38">
        <v>28095</v>
      </c>
      <c r="I1184" s="38">
        <v>3342</v>
      </c>
      <c r="J1184">
        <v>37.195999999999998</v>
      </c>
      <c r="K1184" s="38">
        <f>0.0011*H1184-0.5892</f>
        <v>30.315300000000001</v>
      </c>
      <c r="L1184">
        <v>9.9410000000000007</v>
      </c>
      <c r="M1184" s="38">
        <f>0.0022*I1184+0.4403</f>
        <v>7.7927</v>
      </c>
      <c r="N1184" s="38"/>
      <c r="O1184" s="38" t="s">
        <v>263</v>
      </c>
      <c r="P1184" s="40">
        <v>0.97991898148148149</v>
      </c>
      <c r="Q1184" s="38">
        <v>176</v>
      </c>
      <c r="R1184" s="38">
        <v>10</v>
      </c>
    </row>
    <row r="1185" spans="1:18" x14ac:dyDescent="0.2">
      <c r="A1185" s="38">
        <v>95</v>
      </c>
      <c r="B1185" s="38">
        <v>32</v>
      </c>
      <c r="C1185" s="38" t="s">
        <v>295</v>
      </c>
      <c r="D1185" s="38" t="s">
        <v>33</v>
      </c>
      <c r="E1185" s="39">
        <v>44833</v>
      </c>
      <c r="F1185" s="38">
        <v>0.5</v>
      </c>
      <c r="G1185" s="38">
        <v>1.25</v>
      </c>
      <c r="H1185" s="38">
        <v>27798</v>
      </c>
      <c r="I1185" s="38">
        <v>3289</v>
      </c>
      <c r="J1185">
        <v>36.804000000000002</v>
      </c>
      <c r="K1185" s="38">
        <f t="shared" ref="K1185:K1201" si="68">0.0011*H1185-0.5892</f>
        <v>29.988600000000005</v>
      </c>
      <c r="L1185">
        <v>9.7859999999999996</v>
      </c>
      <c r="M1185" s="38">
        <f t="shared" ref="M1185:M1201" si="69">0.0022*I1185+0.4403</f>
        <v>7.6760999999999999</v>
      </c>
      <c r="N1185" s="38"/>
      <c r="O1185" s="38" t="s">
        <v>263</v>
      </c>
      <c r="P1185" s="40">
        <v>0.98350694444444453</v>
      </c>
      <c r="Q1185" s="38">
        <v>176</v>
      </c>
      <c r="R1185" s="38">
        <v>10</v>
      </c>
    </row>
    <row r="1186" spans="1:18" x14ac:dyDescent="0.2">
      <c r="A1186" s="38">
        <v>96</v>
      </c>
      <c r="B1186" s="38">
        <v>32</v>
      </c>
      <c r="C1186" s="38" t="s">
        <v>295</v>
      </c>
      <c r="D1186" s="38" t="s">
        <v>33</v>
      </c>
      <c r="E1186" s="39">
        <v>44833</v>
      </c>
      <c r="F1186" s="38">
        <v>0.5</v>
      </c>
      <c r="G1186" s="38">
        <v>1.25</v>
      </c>
      <c r="H1186" s="38">
        <v>27881</v>
      </c>
      <c r="I1186" s="38">
        <v>3281</v>
      </c>
      <c r="J1186">
        <v>36.912999999999997</v>
      </c>
      <c r="K1186" s="38">
        <f t="shared" si="68"/>
        <v>30.079900000000002</v>
      </c>
      <c r="L1186">
        <v>9.7629999999999999</v>
      </c>
      <c r="M1186" s="38">
        <f t="shared" si="69"/>
        <v>7.6585000000000001</v>
      </c>
      <c r="N1186" s="38"/>
      <c r="O1186" s="38" t="s">
        <v>263</v>
      </c>
      <c r="P1186" s="40">
        <v>0.98747685185185186</v>
      </c>
      <c r="Q1186" s="38">
        <v>176</v>
      </c>
      <c r="R1186" s="38">
        <v>10</v>
      </c>
    </row>
    <row r="1187" spans="1:18" x14ac:dyDescent="0.2">
      <c r="A1187" s="38">
        <v>97</v>
      </c>
      <c r="B1187" s="38">
        <v>33</v>
      </c>
      <c r="C1187" s="38" t="s">
        <v>296</v>
      </c>
      <c r="D1187" s="38" t="s">
        <v>33</v>
      </c>
      <c r="E1187" s="39">
        <v>44833</v>
      </c>
      <c r="F1187" s="38">
        <v>0.5</v>
      </c>
      <c r="G1187" s="38">
        <v>1.25</v>
      </c>
      <c r="H1187" s="38">
        <v>37985</v>
      </c>
      <c r="I1187" s="38">
        <v>1866</v>
      </c>
      <c r="J1187">
        <v>50.222000000000001</v>
      </c>
      <c r="K1187" s="38">
        <f t="shared" si="68"/>
        <v>41.194300000000005</v>
      </c>
      <c r="L1187">
        <v>5.6440000000000001</v>
      </c>
      <c r="M1187" s="38">
        <f t="shared" si="69"/>
        <v>4.5454999999999997</v>
      </c>
      <c r="N1187" s="38"/>
      <c r="O1187" s="38" t="s">
        <v>263</v>
      </c>
      <c r="P1187" s="40">
        <v>0.9964467592592593</v>
      </c>
      <c r="Q1187" s="38">
        <v>176</v>
      </c>
      <c r="R1187" s="38">
        <v>10</v>
      </c>
    </row>
    <row r="1188" spans="1:18" x14ac:dyDescent="0.2">
      <c r="A1188" s="38">
        <v>98</v>
      </c>
      <c r="B1188" s="38">
        <v>33</v>
      </c>
      <c r="C1188" s="38" t="s">
        <v>296</v>
      </c>
      <c r="D1188" s="38" t="s">
        <v>33</v>
      </c>
      <c r="E1188" s="39">
        <v>44833</v>
      </c>
      <c r="F1188" s="38">
        <v>0.5</v>
      </c>
      <c r="G1188" s="38">
        <v>1.25</v>
      </c>
      <c r="H1188" s="38">
        <v>36831</v>
      </c>
      <c r="I1188" s="38">
        <v>1938</v>
      </c>
      <c r="J1188">
        <v>48.701999999999998</v>
      </c>
      <c r="K1188" s="38">
        <f t="shared" si="68"/>
        <v>39.924900000000001</v>
      </c>
      <c r="L1188">
        <v>5.851</v>
      </c>
      <c r="M1188" s="38">
        <f t="shared" si="69"/>
        <v>4.7039</v>
      </c>
      <c r="N1188" s="38"/>
      <c r="O1188" s="38" t="s">
        <v>297</v>
      </c>
      <c r="P1188" s="40">
        <v>1.6203703703703703E-4</v>
      </c>
      <c r="Q1188" s="38">
        <v>176</v>
      </c>
      <c r="R1188" s="38">
        <v>10</v>
      </c>
    </row>
    <row r="1189" spans="1:18" x14ac:dyDescent="0.2">
      <c r="A1189" s="38">
        <v>99</v>
      </c>
      <c r="B1189" s="38">
        <v>33</v>
      </c>
      <c r="C1189" s="38" t="s">
        <v>296</v>
      </c>
      <c r="D1189" s="38" t="s">
        <v>33</v>
      </c>
      <c r="E1189" s="39">
        <v>44833</v>
      </c>
      <c r="F1189" s="38">
        <v>0.5</v>
      </c>
      <c r="G1189" s="38">
        <v>1.25</v>
      </c>
      <c r="H1189" s="38">
        <v>37416</v>
      </c>
      <c r="I1189" s="38">
        <v>1942</v>
      </c>
      <c r="J1189">
        <v>49.472999999999999</v>
      </c>
      <c r="K1189" s="38">
        <f t="shared" si="68"/>
        <v>40.568400000000004</v>
      </c>
      <c r="L1189">
        <v>5.8659999999999997</v>
      </c>
      <c r="M1189" s="38">
        <f t="shared" si="69"/>
        <v>4.7126999999999999</v>
      </c>
      <c r="N1189" s="38"/>
      <c r="O1189" s="38" t="s">
        <v>297</v>
      </c>
      <c r="P1189" s="40">
        <v>4.155092592592593E-3</v>
      </c>
      <c r="Q1189" s="38">
        <v>176</v>
      </c>
      <c r="R1189" s="38">
        <v>10</v>
      </c>
    </row>
    <row r="1190" spans="1:18" x14ac:dyDescent="0.2">
      <c r="A1190" s="38">
        <v>100</v>
      </c>
      <c r="B1190" s="38">
        <v>34</v>
      </c>
      <c r="C1190" s="38" t="s">
        <v>298</v>
      </c>
      <c r="D1190" s="38" t="s">
        <v>33</v>
      </c>
      <c r="E1190" s="39">
        <v>44833</v>
      </c>
      <c r="F1190" s="38">
        <v>0.5</v>
      </c>
      <c r="G1190" s="38">
        <v>1.25</v>
      </c>
      <c r="H1190" s="38">
        <v>30812</v>
      </c>
      <c r="I1190" s="38">
        <v>1714</v>
      </c>
      <c r="J1190">
        <v>40.774000000000001</v>
      </c>
      <c r="K1190" s="38">
        <f t="shared" si="68"/>
        <v>33.304000000000002</v>
      </c>
      <c r="L1190">
        <v>5.2009999999999996</v>
      </c>
      <c r="M1190" s="38">
        <f t="shared" si="69"/>
        <v>4.2111000000000001</v>
      </c>
      <c r="N1190" s="38"/>
      <c r="O1190" s="38" t="s">
        <v>297</v>
      </c>
      <c r="P1190" s="40">
        <v>1.2777777777777777E-2</v>
      </c>
      <c r="Q1190" s="38">
        <v>176</v>
      </c>
      <c r="R1190" s="38">
        <v>10</v>
      </c>
    </row>
    <row r="1191" spans="1:18" x14ac:dyDescent="0.2">
      <c r="A1191" s="38">
        <v>101</v>
      </c>
      <c r="B1191" s="38">
        <v>34</v>
      </c>
      <c r="C1191" s="38" t="s">
        <v>298</v>
      </c>
      <c r="D1191" s="38" t="s">
        <v>33</v>
      </c>
      <c r="E1191" s="39">
        <v>44833</v>
      </c>
      <c r="F1191" s="38">
        <v>0.5</v>
      </c>
      <c r="G1191" s="38">
        <v>1.25</v>
      </c>
      <c r="H1191" s="38">
        <v>30261</v>
      </c>
      <c r="I1191" s="38">
        <v>1755</v>
      </c>
      <c r="J1191">
        <v>40.048000000000002</v>
      </c>
      <c r="K1191" s="38">
        <f t="shared" si="68"/>
        <v>32.697900000000004</v>
      </c>
      <c r="L1191">
        <v>5.319</v>
      </c>
      <c r="M1191" s="38">
        <f t="shared" si="69"/>
        <v>4.3013000000000003</v>
      </c>
      <c r="N1191" s="38"/>
      <c r="O1191" s="38" t="s">
        <v>297</v>
      </c>
      <c r="P1191" s="40">
        <v>1.6377314814814813E-2</v>
      </c>
      <c r="Q1191" s="38">
        <v>176</v>
      </c>
      <c r="R1191" s="38">
        <v>10</v>
      </c>
    </row>
    <row r="1192" spans="1:18" x14ac:dyDescent="0.2">
      <c r="A1192" s="38">
        <v>102</v>
      </c>
      <c r="B1192" s="38">
        <v>34</v>
      </c>
      <c r="C1192" s="38" t="s">
        <v>298</v>
      </c>
      <c r="D1192" s="38" t="s">
        <v>33</v>
      </c>
      <c r="E1192" s="39">
        <v>44833</v>
      </c>
      <c r="F1192" s="38">
        <v>0.5</v>
      </c>
      <c r="G1192" s="38">
        <v>1.25</v>
      </c>
      <c r="H1192" s="38">
        <v>30186</v>
      </c>
      <c r="I1192" s="38">
        <v>1694</v>
      </c>
      <c r="J1192">
        <v>39.948999999999998</v>
      </c>
      <c r="K1192" s="38">
        <f t="shared" si="68"/>
        <v>32.615400000000001</v>
      </c>
      <c r="L1192">
        <v>5.1429999999999998</v>
      </c>
      <c r="M1192" s="38">
        <f t="shared" si="69"/>
        <v>4.1671000000000005</v>
      </c>
      <c r="N1192" s="38"/>
      <c r="O1192" s="38" t="s">
        <v>297</v>
      </c>
      <c r="P1192" s="40">
        <v>2.0277777777777777E-2</v>
      </c>
      <c r="Q1192" s="38">
        <v>176</v>
      </c>
      <c r="R1192" s="38">
        <v>10</v>
      </c>
    </row>
    <row r="1193" spans="1:18" x14ac:dyDescent="0.2">
      <c r="A1193" s="38">
        <v>103</v>
      </c>
      <c r="B1193" s="38">
        <v>35</v>
      </c>
      <c r="C1193" s="38" t="s">
        <v>299</v>
      </c>
      <c r="D1193" s="38" t="s">
        <v>33</v>
      </c>
      <c r="E1193" s="39">
        <v>44833</v>
      </c>
      <c r="F1193" s="38">
        <v>0.5</v>
      </c>
      <c r="G1193" s="38">
        <v>1.25</v>
      </c>
      <c r="H1193" s="38">
        <v>24105</v>
      </c>
      <c r="I1193" s="38">
        <v>1328</v>
      </c>
      <c r="J1193">
        <v>31.94</v>
      </c>
      <c r="K1193" s="38">
        <f t="shared" si="68"/>
        <v>25.926300000000005</v>
      </c>
      <c r="L1193">
        <v>4.077</v>
      </c>
      <c r="M1193" s="38">
        <f t="shared" si="69"/>
        <v>3.3619000000000003</v>
      </c>
      <c r="N1193" s="38"/>
      <c r="O1193" s="38" t="s">
        <v>297</v>
      </c>
      <c r="P1193" s="40">
        <v>2.8611111111111115E-2</v>
      </c>
      <c r="Q1193" s="38">
        <v>176</v>
      </c>
      <c r="R1193" s="38">
        <v>10</v>
      </c>
    </row>
    <row r="1194" spans="1:18" x14ac:dyDescent="0.2">
      <c r="A1194" s="38">
        <v>104</v>
      </c>
      <c r="B1194" s="38">
        <v>35</v>
      </c>
      <c r="C1194" s="38" t="s">
        <v>299</v>
      </c>
      <c r="D1194" s="38" t="s">
        <v>33</v>
      </c>
      <c r="E1194" s="39">
        <v>44833</v>
      </c>
      <c r="F1194" s="38">
        <v>0.5</v>
      </c>
      <c r="G1194" s="38">
        <v>1.25</v>
      </c>
      <c r="H1194" s="38">
        <v>23420</v>
      </c>
      <c r="I1194" s="38">
        <v>1365</v>
      </c>
      <c r="J1194">
        <v>31.038</v>
      </c>
      <c r="K1194" s="38">
        <f t="shared" si="68"/>
        <v>25.172800000000002</v>
      </c>
      <c r="L1194">
        <v>4.1840000000000002</v>
      </c>
      <c r="M1194" s="38">
        <f t="shared" si="69"/>
        <v>3.4433000000000002</v>
      </c>
      <c r="N1194" s="38"/>
      <c r="O1194" s="38" t="s">
        <v>297</v>
      </c>
      <c r="P1194" s="40">
        <v>3.1979166666666663E-2</v>
      </c>
      <c r="Q1194" s="38">
        <v>176</v>
      </c>
      <c r="R1194" s="38">
        <v>10</v>
      </c>
    </row>
    <row r="1195" spans="1:18" x14ac:dyDescent="0.2">
      <c r="A1195" s="38">
        <v>105</v>
      </c>
      <c r="B1195" s="38">
        <v>35</v>
      </c>
      <c r="C1195" s="38" t="s">
        <v>299</v>
      </c>
      <c r="D1195" s="38" t="s">
        <v>33</v>
      </c>
      <c r="E1195" s="39">
        <v>44833</v>
      </c>
      <c r="F1195" s="38">
        <v>0.5</v>
      </c>
      <c r="G1195" s="38">
        <v>1.25</v>
      </c>
      <c r="H1195" s="38">
        <v>23344</v>
      </c>
      <c r="I1195" s="38">
        <v>1367</v>
      </c>
      <c r="J1195">
        <v>30.937000000000001</v>
      </c>
      <c r="K1195" s="38">
        <f t="shared" si="68"/>
        <v>25.089199999999998</v>
      </c>
      <c r="L1195">
        <v>4.1909999999999998</v>
      </c>
      <c r="M1195" s="38">
        <f t="shared" si="69"/>
        <v>3.4477000000000002</v>
      </c>
      <c r="N1195" s="38"/>
      <c r="O1195" s="38" t="s">
        <v>297</v>
      </c>
      <c r="P1195" s="40">
        <v>3.5740740740740747E-2</v>
      </c>
      <c r="Q1195" s="38">
        <v>176</v>
      </c>
      <c r="R1195" s="38">
        <v>10</v>
      </c>
    </row>
    <row r="1196" spans="1:18" x14ac:dyDescent="0.2">
      <c r="A1196" s="38">
        <v>106</v>
      </c>
      <c r="B1196" s="38">
        <v>36</v>
      </c>
      <c r="C1196" s="38" t="s">
        <v>300</v>
      </c>
      <c r="D1196" s="38" t="s">
        <v>33</v>
      </c>
      <c r="E1196" s="39">
        <v>44833</v>
      </c>
      <c r="F1196" s="38">
        <v>0.5</v>
      </c>
      <c r="G1196" s="38">
        <v>1.25</v>
      </c>
      <c r="H1196" s="38">
        <v>31286</v>
      </c>
      <c r="I1196" s="38">
        <v>1919</v>
      </c>
      <c r="J1196">
        <v>41.398000000000003</v>
      </c>
      <c r="K1196" s="38">
        <f t="shared" si="68"/>
        <v>33.825400000000002</v>
      </c>
      <c r="L1196">
        <v>5.7969999999999997</v>
      </c>
      <c r="M1196" s="38">
        <f t="shared" si="69"/>
        <v>4.6620999999999997</v>
      </c>
      <c r="N1196" s="38"/>
      <c r="O1196" s="38" t="s">
        <v>297</v>
      </c>
      <c r="P1196" s="40">
        <v>4.4513888888888888E-2</v>
      </c>
      <c r="Q1196" s="38">
        <v>176</v>
      </c>
      <c r="R1196" s="38">
        <v>10</v>
      </c>
    </row>
    <row r="1197" spans="1:18" x14ac:dyDescent="0.2">
      <c r="A1197" s="38">
        <v>107</v>
      </c>
      <c r="B1197" s="38">
        <v>36</v>
      </c>
      <c r="C1197" s="38" t="s">
        <v>300</v>
      </c>
      <c r="D1197" s="38" t="s">
        <v>33</v>
      </c>
      <c r="E1197" s="39">
        <v>44833</v>
      </c>
      <c r="F1197" s="38">
        <v>0.5</v>
      </c>
      <c r="G1197" s="38">
        <v>1.25</v>
      </c>
      <c r="H1197" s="38">
        <v>30574</v>
      </c>
      <c r="I1197" s="38">
        <v>1962</v>
      </c>
      <c r="J1197">
        <v>40.46</v>
      </c>
      <c r="K1197" s="38">
        <f t="shared" si="68"/>
        <v>33.042200000000001</v>
      </c>
      <c r="L1197">
        <v>5.923</v>
      </c>
      <c r="M1197" s="38">
        <f t="shared" si="69"/>
        <v>4.7567000000000004</v>
      </c>
      <c r="N1197" s="38"/>
      <c r="O1197" s="38" t="s">
        <v>297</v>
      </c>
      <c r="P1197" s="40">
        <v>4.809027777777778E-2</v>
      </c>
      <c r="Q1197" s="38">
        <v>176</v>
      </c>
      <c r="R1197" s="38">
        <v>10</v>
      </c>
    </row>
    <row r="1198" spans="1:18" x14ac:dyDescent="0.2">
      <c r="A1198" s="38">
        <v>108</v>
      </c>
      <c r="B1198" s="38">
        <v>36</v>
      </c>
      <c r="C1198" s="38" t="s">
        <v>300</v>
      </c>
      <c r="D1198" s="38" t="s">
        <v>33</v>
      </c>
      <c r="E1198" s="39">
        <v>44833</v>
      </c>
      <c r="F1198" s="38">
        <v>0.5</v>
      </c>
      <c r="G1198" s="38">
        <v>1.25</v>
      </c>
      <c r="H1198" s="38">
        <v>30834</v>
      </c>
      <c r="I1198" s="38">
        <v>2035</v>
      </c>
      <c r="J1198">
        <v>40.802</v>
      </c>
      <c r="K1198" s="38">
        <f t="shared" si="68"/>
        <v>33.328200000000002</v>
      </c>
      <c r="L1198">
        <v>6.1349999999999998</v>
      </c>
      <c r="M1198" s="38">
        <f t="shared" si="69"/>
        <v>4.9173</v>
      </c>
      <c r="N1198" s="38"/>
      <c r="O1198" s="38" t="s">
        <v>297</v>
      </c>
      <c r="P1198" s="40">
        <v>5.2048611111111108E-2</v>
      </c>
      <c r="Q1198" s="38">
        <v>176</v>
      </c>
      <c r="R1198" s="38">
        <v>10</v>
      </c>
    </row>
    <row r="1199" spans="1:18" x14ac:dyDescent="0.2">
      <c r="A1199" s="38">
        <v>109</v>
      </c>
      <c r="B1199" s="38">
        <v>37</v>
      </c>
      <c r="C1199" s="38" t="s">
        <v>301</v>
      </c>
      <c r="D1199" s="38" t="s">
        <v>33</v>
      </c>
      <c r="E1199" s="39">
        <v>44833</v>
      </c>
      <c r="F1199" s="38">
        <v>0.5</v>
      </c>
      <c r="G1199" s="38">
        <v>1.25</v>
      </c>
      <c r="H1199" s="38">
        <v>29165</v>
      </c>
      <c r="I1199" s="38">
        <v>1748</v>
      </c>
      <c r="J1199">
        <v>38.604999999999997</v>
      </c>
      <c r="K1199" s="38">
        <f t="shared" si="68"/>
        <v>31.492300000000007</v>
      </c>
      <c r="L1199">
        <v>5.2990000000000004</v>
      </c>
      <c r="M1199" s="38">
        <f t="shared" si="69"/>
        <v>4.2858999999999998</v>
      </c>
      <c r="N1199" s="38"/>
      <c r="O1199" s="38" t="s">
        <v>297</v>
      </c>
      <c r="P1199" s="40">
        <v>6.0648148148148145E-2</v>
      </c>
      <c r="Q1199" s="38">
        <v>176</v>
      </c>
      <c r="R1199" s="38">
        <v>10</v>
      </c>
    </row>
    <row r="1200" spans="1:18" x14ac:dyDescent="0.2">
      <c r="A1200" s="38">
        <v>110</v>
      </c>
      <c r="B1200" s="38">
        <v>37</v>
      </c>
      <c r="C1200" s="38" t="s">
        <v>301</v>
      </c>
      <c r="D1200" s="38" t="s">
        <v>33</v>
      </c>
      <c r="E1200" s="39">
        <v>44833</v>
      </c>
      <c r="F1200" s="38">
        <v>0.5</v>
      </c>
      <c r="G1200" s="38">
        <v>1.25</v>
      </c>
      <c r="H1200" s="38">
        <v>28390</v>
      </c>
      <c r="I1200" s="38">
        <v>1783</v>
      </c>
      <c r="J1200">
        <v>37.584000000000003</v>
      </c>
      <c r="K1200" s="38">
        <f t="shared" si="68"/>
        <v>30.639800000000001</v>
      </c>
      <c r="L1200">
        <v>5.4020000000000001</v>
      </c>
      <c r="M1200" s="38">
        <f t="shared" si="69"/>
        <v>4.3628999999999998</v>
      </c>
      <c r="N1200" s="38"/>
      <c r="O1200" s="38" t="s">
        <v>297</v>
      </c>
      <c r="P1200" s="40">
        <v>6.4097222222222222E-2</v>
      </c>
      <c r="Q1200" s="38">
        <v>176</v>
      </c>
      <c r="R1200" s="38">
        <v>10</v>
      </c>
    </row>
    <row r="1201" spans="1:18" x14ac:dyDescent="0.2">
      <c r="A1201" s="38">
        <v>111</v>
      </c>
      <c r="B1201" s="38">
        <v>37</v>
      </c>
      <c r="C1201" s="38" t="s">
        <v>301</v>
      </c>
      <c r="D1201" s="38" t="s">
        <v>33</v>
      </c>
      <c r="E1201" s="39">
        <v>44833</v>
      </c>
      <c r="F1201" s="38">
        <v>0.5</v>
      </c>
      <c r="G1201" s="38">
        <v>1.25</v>
      </c>
      <c r="H1201" s="38">
        <v>28713</v>
      </c>
      <c r="I1201" s="38">
        <v>1806</v>
      </c>
      <c r="J1201">
        <v>38.01</v>
      </c>
      <c r="K1201" s="38">
        <f t="shared" si="68"/>
        <v>30.995100000000001</v>
      </c>
      <c r="L1201">
        <v>5.4669999999999996</v>
      </c>
      <c r="M1201" s="38">
        <f t="shared" si="69"/>
        <v>4.4135</v>
      </c>
      <c r="N1201" s="38"/>
      <c r="O1201" s="38" t="s">
        <v>297</v>
      </c>
      <c r="P1201" s="40">
        <v>6.7962962962962961E-2</v>
      </c>
      <c r="Q1201" s="38">
        <v>176</v>
      </c>
      <c r="R1201" s="38">
        <v>10</v>
      </c>
    </row>
    <row r="1202" spans="1:18" x14ac:dyDescent="0.2">
      <c r="A1202" s="38">
        <v>112</v>
      </c>
      <c r="B1202" s="38">
        <v>38</v>
      </c>
      <c r="C1202" s="38" t="s">
        <v>32</v>
      </c>
      <c r="D1202" s="38" t="s">
        <v>33</v>
      </c>
      <c r="E1202" s="39">
        <v>44833</v>
      </c>
      <c r="F1202" s="38">
        <v>0.5</v>
      </c>
      <c r="G1202" s="38">
        <v>1.25</v>
      </c>
      <c r="H1202" s="38">
        <v>1992</v>
      </c>
      <c r="I1202" s="38">
        <v>82</v>
      </c>
      <c r="J1202">
        <v>2.8149999999999999</v>
      </c>
      <c r="K1202" s="38">
        <v>2.8149999999999999</v>
      </c>
      <c r="L1202">
        <v>0.44800000000000001</v>
      </c>
      <c r="M1202" s="38">
        <v>0.44800000000000001</v>
      </c>
      <c r="N1202" s="38" t="s">
        <v>46</v>
      </c>
      <c r="O1202" s="38" t="s">
        <v>48</v>
      </c>
      <c r="P1202" s="38" t="s">
        <v>297</v>
      </c>
      <c r="Q1202" s="40">
        <v>7.5497685185185182E-2</v>
      </c>
      <c r="R1202" s="38">
        <v>176</v>
      </c>
    </row>
    <row r="1203" spans="1:18" x14ac:dyDescent="0.2">
      <c r="A1203" s="38">
        <v>113</v>
      </c>
      <c r="B1203" s="38">
        <v>38</v>
      </c>
      <c r="C1203" s="38" t="s">
        <v>32</v>
      </c>
      <c r="D1203" s="38" t="s">
        <v>33</v>
      </c>
      <c r="E1203" s="39">
        <v>44833</v>
      </c>
      <c r="F1203" s="38">
        <v>0.5</v>
      </c>
      <c r="G1203" s="38">
        <v>1.25</v>
      </c>
      <c r="H1203" s="38">
        <v>1810</v>
      </c>
      <c r="I1203" s="38">
        <v>84</v>
      </c>
      <c r="J1203">
        <v>2.5739999999999998</v>
      </c>
      <c r="K1203" s="38">
        <v>2.5739999999999998</v>
      </c>
      <c r="L1203">
        <v>0.45300000000000001</v>
      </c>
      <c r="M1203" s="38">
        <v>0.45300000000000001</v>
      </c>
      <c r="N1203" s="38" t="s">
        <v>46</v>
      </c>
      <c r="O1203" s="38" t="s">
        <v>48</v>
      </c>
      <c r="P1203" s="38" t="s">
        <v>297</v>
      </c>
      <c r="Q1203" s="40">
        <v>7.8391203703703713E-2</v>
      </c>
      <c r="R1203" s="38">
        <v>176</v>
      </c>
    </row>
    <row r="1204" spans="1:18" x14ac:dyDescent="0.2">
      <c r="A1204" s="38">
        <v>114</v>
      </c>
      <c r="B1204" s="38">
        <v>38</v>
      </c>
      <c r="C1204" s="38" t="s">
        <v>32</v>
      </c>
      <c r="D1204" s="38" t="s">
        <v>33</v>
      </c>
      <c r="E1204" s="39">
        <v>44833</v>
      </c>
      <c r="F1204" s="38">
        <v>0.5</v>
      </c>
      <c r="G1204" s="38">
        <v>1.25</v>
      </c>
      <c r="H1204" s="38">
        <v>1925</v>
      </c>
      <c r="I1204" s="38">
        <v>92</v>
      </c>
      <c r="J1204">
        <v>2.726</v>
      </c>
      <c r="K1204" s="38">
        <v>2.726</v>
      </c>
      <c r="L1204">
        <v>0.47799999999999998</v>
      </c>
      <c r="M1204" s="38">
        <v>0.47799999999999998</v>
      </c>
      <c r="N1204" s="38" t="s">
        <v>46</v>
      </c>
      <c r="O1204" s="38" t="s">
        <v>48</v>
      </c>
      <c r="P1204" s="38" t="s">
        <v>297</v>
      </c>
      <c r="Q1204" s="40">
        <v>8.1666666666666665E-2</v>
      </c>
      <c r="R1204" s="38">
        <v>176</v>
      </c>
    </row>
    <row r="1205" spans="1:18" x14ac:dyDescent="0.2">
      <c r="A1205" s="38">
        <v>115</v>
      </c>
      <c r="B1205" s="38">
        <v>39</v>
      </c>
      <c r="C1205" s="38" t="s">
        <v>32</v>
      </c>
      <c r="D1205" s="38" t="s">
        <v>33</v>
      </c>
      <c r="E1205" s="39">
        <v>44833</v>
      </c>
      <c r="F1205" s="38">
        <v>0.5</v>
      </c>
      <c r="G1205" s="38">
        <v>1.25</v>
      </c>
      <c r="H1205" s="38">
        <v>1442</v>
      </c>
      <c r="I1205" s="38">
        <v>0</v>
      </c>
      <c r="J1205">
        <v>2.089</v>
      </c>
      <c r="K1205" s="38">
        <v>2.089</v>
      </c>
      <c r="L1205">
        <v>0</v>
      </c>
      <c r="M1205" s="38">
        <v>0</v>
      </c>
      <c r="N1205" s="38" t="s">
        <v>46</v>
      </c>
      <c r="O1205" s="38" t="s">
        <v>297</v>
      </c>
      <c r="P1205" s="40">
        <v>8.9293981481481488E-2</v>
      </c>
      <c r="Q1205" s="38">
        <v>176</v>
      </c>
      <c r="R1205" s="38">
        <v>10</v>
      </c>
    </row>
    <row r="1206" spans="1:18" x14ac:dyDescent="0.2">
      <c r="A1206" s="38">
        <v>116</v>
      </c>
      <c r="B1206" s="38">
        <v>39</v>
      </c>
      <c r="C1206" s="38" t="s">
        <v>32</v>
      </c>
      <c r="D1206" s="38" t="s">
        <v>33</v>
      </c>
      <c r="E1206" s="39">
        <v>44833</v>
      </c>
      <c r="F1206" s="38">
        <v>0.5</v>
      </c>
      <c r="G1206" s="38">
        <v>1.25</v>
      </c>
      <c r="H1206" s="38">
        <v>1411</v>
      </c>
      <c r="I1206" s="38">
        <v>79</v>
      </c>
      <c r="J1206">
        <v>2.048</v>
      </c>
      <c r="K1206" s="38">
        <v>2.048</v>
      </c>
      <c r="L1206">
        <v>0.439</v>
      </c>
      <c r="M1206" s="38">
        <v>0.439</v>
      </c>
      <c r="N1206" s="38" t="s">
        <v>46</v>
      </c>
      <c r="O1206" s="38" t="s">
        <v>48</v>
      </c>
      <c r="P1206" s="38" t="s">
        <v>297</v>
      </c>
      <c r="Q1206" s="40">
        <v>9.2164351851851845E-2</v>
      </c>
      <c r="R1206" s="38">
        <v>176</v>
      </c>
    </row>
    <row r="1207" spans="1:18" x14ac:dyDescent="0.2">
      <c r="A1207" s="38">
        <v>117</v>
      </c>
      <c r="B1207" s="38">
        <v>39</v>
      </c>
      <c r="C1207" s="38" t="s">
        <v>32</v>
      </c>
      <c r="D1207" s="38" t="s">
        <v>33</v>
      </c>
      <c r="E1207" s="39">
        <v>44833</v>
      </c>
      <c r="F1207" s="38">
        <v>0.5</v>
      </c>
      <c r="G1207" s="38">
        <v>1.25</v>
      </c>
      <c r="H1207" s="38">
        <v>1457</v>
      </c>
      <c r="I1207" s="38">
        <v>49</v>
      </c>
      <c r="J1207">
        <v>2.11</v>
      </c>
      <c r="K1207" s="38">
        <v>2.11</v>
      </c>
      <c r="L1207">
        <v>0.35099999999999998</v>
      </c>
      <c r="M1207" s="38">
        <v>0.35099999999999998</v>
      </c>
      <c r="N1207" s="38" t="s">
        <v>46</v>
      </c>
      <c r="O1207" s="38" t="s">
        <v>48</v>
      </c>
      <c r="P1207" s="38" t="s">
        <v>297</v>
      </c>
      <c r="Q1207" s="40">
        <v>9.5474537037037052E-2</v>
      </c>
      <c r="R1207" s="38">
        <v>176</v>
      </c>
    </row>
    <row r="1208" spans="1:18" x14ac:dyDescent="0.2">
      <c r="A1208" s="38">
        <v>118</v>
      </c>
      <c r="B1208" s="38">
        <v>40</v>
      </c>
      <c r="C1208" s="38" t="s">
        <v>32</v>
      </c>
      <c r="D1208" s="38" t="s">
        <v>33</v>
      </c>
      <c r="E1208" s="39">
        <v>44833</v>
      </c>
      <c r="F1208" s="38">
        <v>0.5</v>
      </c>
      <c r="G1208" s="38">
        <v>1.25</v>
      </c>
      <c r="H1208" s="38">
        <v>1435</v>
      </c>
      <c r="I1208" s="38">
        <v>52</v>
      </c>
      <c r="J1208">
        <v>2.081</v>
      </c>
      <c r="K1208" s="38">
        <v>2.081</v>
      </c>
      <c r="L1208">
        <v>0.36099999999999999</v>
      </c>
      <c r="M1208" s="38">
        <v>0.36099999999999999</v>
      </c>
      <c r="N1208" s="38" t="s">
        <v>46</v>
      </c>
      <c r="O1208" s="38" t="s">
        <v>48</v>
      </c>
      <c r="P1208" s="38" t="s">
        <v>297</v>
      </c>
      <c r="Q1208" s="40">
        <v>0.10304398148148149</v>
      </c>
      <c r="R1208" s="38">
        <v>176</v>
      </c>
    </row>
    <row r="1209" spans="1:18" x14ac:dyDescent="0.2">
      <c r="A1209" s="38">
        <v>119</v>
      </c>
      <c r="B1209" s="38">
        <v>40</v>
      </c>
      <c r="C1209" s="38" t="s">
        <v>32</v>
      </c>
      <c r="D1209" s="38" t="s">
        <v>33</v>
      </c>
      <c r="E1209" s="39">
        <v>44833</v>
      </c>
      <c r="F1209" s="38">
        <v>0.5</v>
      </c>
      <c r="G1209" s="38">
        <v>1.25</v>
      </c>
      <c r="H1209" s="38">
        <v>1141</v>
      </c>
      <c r="I1209" s="38">
        <v>34</v>
      </c>
      <c r="J1209">
        <v>1.6930000000000001</v>
      </c>
      <c r="K1209" s="38">
        <v>1.6930000000000001</v>
      </c>
      <c r="L1209">
        <v>0.307</v>
      </c>
      <c r="M1209" s="38">
        <v>0.307</v>
      </c>
      <c r="N1209" s="38" t="s">
        <v>46</v>
      </c>
      <c r="O1209" s="38" t="s">
        <v>48</v>
      </c>
      <c r="P1209" s="38" t="s">
        <v>297</v>
      </c>
      <c r="Q1209" s="40">
        <v>0.1059375</v>
      </c>
      <c r="R1209" s="38">
        <v>176</v>
      </c>
    </row>
    <row r="1210" spans="1:18" x14ac:dyDescent="0.2">
      <c r="A1210" s="38">
        <v>120</v>
      </c>
      <c r="B1210" s="38">
        <v>40</v>
      </c>
      <c r="C1210" s="38" t="s">
        <v>32</v>
      </c>
      <c r="D1210" s="38" t="s">
        <v>33</v>
      </c>
      <c r="E1210" s="39">
        <v>44833</v>
      </c>
      <c r="F1210" s="38">
        <v>0.5</v>
      </c>
      <c r="G1210" s="38">
        <v>1.25</v>
      </c>
      <c r="H1210" s="38">
        <v>1099</v>
      </c>
      <c r="I1210" s="38">
        <v>39</v>
      </c>
      <c r="J1210">
        <v>1.6379999999999999</v>
      </c>
      <c r="K1210" s="38">
        <v>1.6379999999999999</v>
      </c>
      <c r="L1210">
        <v>0.32300000000000001</v>
      </c>
      <c r="M1210" s="38">
        <v>0.32300000000000001</v>
      </c>
      <c r="N1210" s="38" t="s">
        <v>46</v>
      </c>
      <c r="O1210" s="38" t="s">
        <v>48</v>
      </c>
      <c r="P1210" s="38" t="s">
        <v>297</v>
      </c>
      <c r="Q1210" s="40">
        <v>0.10921296296296296</v>
      </c>
      <c r="R1210" s="38">
        <v>176</v>
      </c>
    </row>
    <row r="1211" spans="1:18" x14ac:dyDescent="0.2">
      <c r="A1211" s="38">
        <v>121</v>
      </c>
      <c r="B1211" s="38">
        <v>41</v>
      </c>
      <c r="C1211" s="38" t="s">
        <v>302</v>
      </c>
      <c r="D1211" s="38" t="s">
        <v>33</v>
      </c>
      <c r="E1211" s="39">
        <v>44833</v>
      </c>
      <c r="F1211" s="38">
        <v>0.5</v>
      </c>
      <c r="G1211" s="38">
        <v>1.25</v>
      </c>
      <c r="H1211" s="38">
        <v>21390</v>
      </c>
      <c r="I1211" s="38">
        <v>1125</v>
      </c>
      <c r="J1211">
        <v>28.364000000000001</v>
      </c>
      <c r="K1211" s="38">
        <f>0.0011*H1211-0.5892</f>
        <v>22.939799999999998</v>
      </c>
      <c r="L1211">
        <v>3.4849999999999999</v>
      </c>
      <c r="M1211" s="38">
        <f>0.0022*I1211 + 0.4403</f>
        <v>2.9153000000000002</v>
      </c>
      <c r="N1211" s="38"/>
      <c r="O1211" s="38" t="s">
        <v>297</v>
      </c>
      <c r="P1211" s="40">
        <v>0.11739583333333332</v>
      </c>
      <c r="Q1211" s="38">
        <v>176</v>
      </c>
      <c r="R1211" s="38">
        <v>10</v>
      </c>
    </row>
    <row r="1212" spans="1:18" x14ac:dyDescent="0.2">
      <c r="A1212" s="38">
        <v>122</v>
      </c>
      <c r="B1212" s="38">
        <v>41</v>
      </c>
      <c r="C1212" s="38" t="s">
        <v>302</v>
      </c>
      <c r="D1212" s="38" t="s">
        <v>33</v>
      </c>
      <c r="E1212" s="39">
        <v>44833</v>
      </c>
      <c r="F1212" s="38">
        <v>0.5</v>
      </c>
      <c r="G1212" s="38">
        <v>1.25</v>
      </c>
      <c r="H1212" s="38">
        <v>20920</v>
      </c>
      <c r="I1212" s="38">
        <v>1165</v>
      </c>
      <c r="J1212">
        <v>27.745000000000001</v>
      </c>
      <c r="K1212" s="38">
        <f t="shared" ref="K1212:K1231" si="70">0.0011*H1212-0.5892</f>
        <v>22.422800000000002</v>
      </c>
      <c r="L1212">
        <v>3.6</v>
      </c>
      <c r="M1212" s="38">
        <f t="shared" ref="M1212:M1230" si="71">0.0022*I1212 + 0.4403</f>
        <v>3.0033000000000003</v>
      </c>
      <c r="N1212" s="38"/>
      <c r="O1212" s="38" t="s">
        <v>297</v>
      </c>
      <c r="P1212" s="40">
        <v>0.12067129629629629</v>
      </c>
      <c r="Q1212" s="38">
        <v>176</v>
      </c>
      <c r="R1212" s="38">
        <v>10</v>
      </c>
    </row>
    <row r="1213" spans="1:18" x14ac:dyDescent="0.2">
      <c r="A1213" s="38">
        <v>123</v>
      </c>
      <c r="B1213" s="38">
        <v>41</v>
      </c>
      <c r="C1213" s="38" t="s">
        <v>302</v>
      </c>
      <c r="D1213" s="38" t="s">
        <v>33</v>
      </c>
      <c r="E1213" s="39">
        <v>44833</v>
      </c>
      <c r="F1213" s="38">
        <v>0.5</v>
      </c>
      <c r="G1213" s="38">
        <v>1.25</v>
      </c>
      <c r="H1213" s="38">
        <v>20929</v>
      </c>
      <c r="I1213" s="38">
        <v>1180</v>
      </c>
      <c r="J1213">
        <v>27.756</v>
      </c>
      <c r="K1213" s="38">
        <f t="shared" si="70"/>
        <v>22.432700000000004</v>
      </c>
      <c r="L1213">
        <v>3.645</v>
      </c>
      <c r="M1213" s="38">
        <f t="shared" si="71"/>
        <v>3.0363000000000002</v>
      </c>
      <c r="N1213" s="38"/>
      <c r="O1213" s="38" t="s">
        <v>297</v>
      </c>
      <c r="P1213" s="40">
        <v>0.12434027777777779</v>
      </c>
      <c r="Q1213" s="38">
        <v>176</v>
      </c>
      <c r="R1213" s="38">
        <v>10</v>
      </c>
    </row>
    <row r="1214" spans="1:18" x14ac:dyDescent="0.2">
      <c r="A1214" s="38">
        <v>124</v>
      </c>
      <c r="B1214" s="38">
        <v>42</v>
      </c>
      <c r="C1214" s="38" t="s">
        <v>303</v>
      </c>
      <c r="D1214" s="38" t="s">
        <v>33</v>
      </c>
      <c r="E1214" s="39">
        <v>44833</v>
      </c>
      <c r="F1214" s="38">
        <v>0.5</v>
      </c>
      <c r="G1214" s="38">
        <v>1.25</v>
      </c>
      <c r="H1214" s="38">
        <v>23474</v>
      </c>
      <c r="I1214" s="38">
        <v>1595</v>
      </c>
      <c r="J1214">
        <v>31.108000000000001</v>
      </c>
      <c r="K1214" s="38">
        <f t="shared" si="70"/>
        <v>25.232199999999999</v>
      </c>
      <c r="L1214">
        <v>4.8550000000000004</v>
      </c>
      <c r="M1214" s="38">
        <f t="shared" si="71"/>
        <v>3.9493000000000005</v>
      </c>
      <c r="N1214" s="38"/>
      <c r="O1214" s="38" t="s">
        <v>297</v>
      </c>
      <c r="P1214" s="40">
        <v>0.13278935185185184</v>
      </c>
      <c r="Q1214" s="38">
        <v>176</v>
      </c>
      <c r="R1214" s="38">
        <v>10</v>
      </c>
    </row>
    <row r="1215" spans="1:18" x14ac:dyDescent="0.2">
      <c r="A1215" s="38">
        <v>125</v>
      </c>
      <c r="B1215" s="38">
        <v>42</v>
      </c>
      <c r="C1215" s="38" t="s">
        <v>303</v>
      </c>
      <c r="D1215" s="38" t="s">
        <v>33</v>
      </c>
      <c r="E1215" s="39">
        <v>44833</v>
      </c>
      <c r="F1215" s="38">
        <v>0.5</v>
      </c>
      <c r="G1215" s="38">
        <v>1.25</v>
      </c>
      <c r="H1215" s="38">
        <v>22837</v>
      </c>
      <c r="I1215" s="38">
        <v>1596</v>
      </c>
      <c r="J1215">
        <v>30.27</v>
      </c>
      <c r="K1215" s="38">
        <f t="shared" si="70"/>
        <v>24.531500000000001</v>
      </c>
      <c r="L1215">
        <v>4.8559999999999999</v>
      </c>
      <c r="M1215" s="38">
        <f t="shared" si="71"/>
        <v>3.9515000000000002</v>
      </c>
      <c r="N1215" s="38"/>
      <c r="O1215" s="38" t="s">
        <v>297</v>
      </c>
      <c r="P1215" s="40">
        <v>0.13620370370370369</v>
      </c>
      <c r="Q1215" s="38">
        <v>176</v>
      </c>
      <c r="R1215" s="38">
        <v>10</v>
      </c>
    </row>
    <row r="1216" spans="1:18" x14ac:dyDescent="0.2">
      <c r="A1216" s="38">
        <v>126</v>
      </c>
      <c r="B1216" s="38">
        <v>42</v>
      </c>
      <c r="C1216" s="38" t="s">
        <v>303</v>
      </c>
      <c r="D1216" s="38" t="s">
        <v>33</v>
      </c>
      <c r="E1216" s="39">
        <v>44833</v>
      </c>
      <c r="F1216" s="38">
        <v>0.5</v>
      </c>
      <c r="G1216" s="38">
        <v>1.25</v>
      </c>
      <c r="H1216" s="38">
        <v>23031</v>
      </c>
      <c r="I1216" s="38">
        <v>1671</v>
      </c>
      <c r="J1216">
        <v>30.526</v>
      </c>
      <c r="K1216" s="38">
        <f t="shared" si="70"/>
        <v>24.744900000000001</v>
      </c>
      <c r="L1216">
        <v>5.0750000000000002</v>
      </c>
      <c r="M1216" s="38">
        <f t="shared" si="71"/>
        <v>4.1165000000000003</v>
      </c>
      <c r="N1216" s="38"/>
      <c r="O1216" s="38" t="s">
        <v>297</v>
      </c>
      <c r="P1216" s="40">
        <v>0.14004629629629631</v>
      </c>
      <c r="Q1216" s="38">
        <v>176</v>
      </c>
      <c r="R1216" s="38">
        <v>10</v>
      </c>
    </row>
    <row r="1217" spans="1:18" x14ac:dyDescent="0.2">
      <c r="A1217" s="38">
        <v>127</v>
      </c>
      <c r="B1217" s="38">
        <v>43</v>
      </c>
      <c r="C1217" s="38" t="s">
        <v>304</v>
      </c>
      <c r="D1217" s="38" t="s">
        <v>33</v>
      </c>
      <c r="E1217" s="39">
        <v>44833</v>
      </c>
      <c r="F1217" s="38">
        <v>0.5</v>
      </c>
      <c r="G1217" s="38">
        <v>1.25</v>
      </c>
      <c r="H1217" s="38">
        <v>25308</v>
      </c>
      <c r="I1217" s="38">
        <v>1743</v>
      </c>
      <c r="J1217">
        <v>33.524000000000001</v>
      </c>
      <c r="K1217" s="38">
        <f t="shared" si="70"/>
        <v>27.249600000000001</v>
      </c>
      <c r="L1217">
        <v>5.2850000000000001</v>
      </c>
      <c r="M1217" s="38">
        <f t="shared" si="71"/>
        <v>4.2749000000000006</v>
      </c>
      <c r="N1217" s="38"/>
      <c r="O1217" s="38" t="s">
        <v>297</v>
      </c>
      <c r="P1217" s="40">
        <v>0.14862268518518518</v>
      </c>
      <c r="Q1217" s="38">
        <v>176</v>
      </c>
      <c r="R1217" s="38">
        <v>10</v>
      </c>
    </row>
    <row r="1218" spans="1:18" x14ac:dyDescent="0.2">
      <c r="A1218" s="38">
        <v>128</v>
      </c>
      <c r="B1218" s="38">
        <v>43</v>
      </c>
      <c r="C1218" s="38" t="s">
        <v>304</v>
      </c>
      <c r="D1218" s="38" t="s">
        <v>33</v>
      </c>
      <c r="E1218" s="39">
        <v>44833</v>
      </c>
      <c r="F1218" s="38">
        <v>0.5</v>
      </c>
      <c r="G1218" s="38">
        <v>1.25</v>
      </c>
      <c r="H1218" s="38">
        <v>24954</v>
      </c>
      <c r="I1218" s="38">
        <v>1753</v>
      </c>
      <c r="J1218">
        <v>33.058</v>
      </c>
      <c r="K1218" s="38">
        <f t="shared" si="70"/>
        <v>26.860199999999999</v>
      </c>
      <c r="L1218">
        <v>5.3140000000000001</v>
      </c>
      <c r="M1218" s="38">
        <f t="shared" si="71"/>
        <v>4.2968999999999999</v>
      </c>
      <c r="N1218" s="38"/>
      <c r="O1218" s="38" t="s">
        <v>297</v>
      </c>
      <c r="P1218" s="40">
        <v>0.15214120370370371</v>
      </c>
      <c r="Q1218" s="38">
        <v>176</v>
      </c>
      <c r="R1218" s="38">
        <v>10</v>
      </c>
    </row>
    <row r="1219" spans="1:18" x14ac:dyDescent="0.2">
      <c r="A1219" s="38">
        <v>129</v>
      </c>
      <c r="B1219" s="38">
        <v>43</v>
      </c>
      <c r="C1219" s="38" t="s">
        <v>304</v>
      </c>
      <c r="D1219" s="38" t="s">
        <v>33</v>
      </c>
      <c r="E1219" s="39">
        <v>44833</v>
      </c>
      <c r="F1219" s="38">
        <v>0.5</v>
      </c>
      <c r="G1219" s="38">
        <v>1.25</v>
      </c>
      <c r="H1219" s="38">
        <v>24999</v>
      </c>
      <c r="I1219" s="38">
        <v>1847</v>
      </c>
      <c r="J1219">
        <v>33.118000000000002</v>
      </c>
      <c r="K1219" s="38">
        <f t="shared" si="70"/>
        <v>26.909700000000001</v>
      </c>
      <c r="L1219">
        <v>5.5880000000000001</v>
      </c>
      <c r="M1219" s="38">
        <f t="shared" si="71"/>
        <v>4.5037000000000003</v>
      </c>
      <c r="N1219" s="38"/>
      <c r="O1219" s="38" t="s">
        <v>297</v>
      </c>
      <c r="P1219" s="40">
        <v>0.15597222222222221</v>
      </c>
      <c r="Q1219" s="38">
        <v>176</v>
      </c>
      <c r="R1219" s="38">
        <v>10</v>
      </c>
    </row>
    <row r="1220" spans="1:18" x14ac:dyDescent="0.2">
      <c r="A1220" s="38">
        <v>130</v>
      </c>
      <c r="B1220" s="38">
        <v>44</v>
      </c>
      <c r="C1220" s="38" t="s">
        <v>305</v>
      </c>
      <c r="D1220" s="38" t="s">
        <v>33</v>
      </c>
      <c r="E1220" s="39">
        <v>44833</v>
      </c>
      <c r="F1220" s="38">
        <v>0.5</v>
      </c>
      <c r="G1220" s="38">
        <v>1.25</v>
      </c>
      <c r="H1220" s="38">
        <v>23057</v>
      </c>
      <c r="I1220" s="38">
        <v>1514</v>
      </c>
      <c r="J1220">
        <v>30.559000000000001</v>
      </c>
      <c r="K1220" s="38">
        <f t="shared" si="70"/>
        <v>24.773499999999999</v>
      </c>
      <c r="L1220">
        <v>4.6180000000000003</v>
      </c>
      <c r="M1220" s="38">
        <f t="shared" si="71"/>
        <v>3.7711000000000001</v>
      </c>
      <c r="N1220" s="38"/>
      <c r="O1220" s="38" t="s">
        <v>297</v>
      </c>
      <c r="P1220" s="40">
        <v>0.16440972222222222</v>
      </c>
      <c r="Q1220" s="38">
        <v>176</v>
      </c>
      <c r="R1220" s="38">
        <v>10</v>
      </c>
    </row>
    <row r="1221" spans="1:18" x14ac:dyDescent="0.2">
      <c r="A1221" s="38">
        <v>131</v>
      </c>
      <c r="B1221" s="38">
        <v>44</v>
      </c>
      <c r="C1221" s="38" t="s">
        <v>305</v>
      </c>
      <c r="D1221" s="38" t="s">
        <v>33</v>
      </c>
      <c r="E1221" s="39">
        <v>44833</v>
      </c>
      <c r="F1221" s="38">
        <v>0.5</v>
      </c>
      <c r="G1221" s="38">
        <v>1.25</v>
      </c>
      <c r="H1221" s="38">
        <v>22366</v>
      </c>
      <c r="I1221" s="38">
        <v>1632</v>
      </c>
      <c r="J1221">
        <v>29.649000000000001</v>
      </c>
      <c r="K1221" s="38">
        <f t="shared" si="70"/>
        <v>24.013400000000004</v>
      </c>
      <c r="L1221">
        <v>4.9630000000000001</v>
      </c>
      <c r="M1221" s="38">
        <f t="shared" si="71"/>
        <v>4.0307000000000004</v>
      </c>
      <c r="N1221" s="38"/>
      <c r="O1221" s="38" t="s">
        <v>297</v>
      </c>
      <c r="P1221" s="40">
        <v>0.16790509259259259</v>
      </c>
      <c r="Q1221" s="38">
        <v>176</v>
      </c>
      <c r="R1221" s="38">
        <v>10</v>
      </c>
    </row>
    <row r="1222" spans="1:18" x14ac:dyDescent="0.2">
      <c r="A1222" s="38">
        <v>132</v>
      </c>
      <c r="B1222" s="38">
        <v>44</v>
      </c>
      <c r="C1222" s="38" t="s">
        <v>305</v>
      </c>
      <c r="D1222" s="38" t="s">
        <v>33</v>
      </c>
      <c r="E1222" s="39">
        <v>44833</v>
      </c>
      <c r="F1222" s="38">
        <v>0.5</v>
      </c>
      <c r="G1222" s="38">
        <v>1.25</v>
      </c>
      <c r="H1222" s="38">
        <v>22339</v>
      </c>
      <c r="I1222" s="38">
        <v>1593</v>
      </c>
      <c r="J1222">
        <v>29.614000000000001</v>
      </c>
      <c r="K1222" s="38">
        <f t="shared" si="70"/>
        <v>23.983699999999999</v>
      </c>
      <c r="L1222">
        <v>4.8470000000000004</v>
      </c>
      <c r="M1222" s="38">
        <f t="shared" si="71"/>
        <v>3.9449000000000005</v>
      </c>
      <c r="N1222" s="38"/>
      <c r="O1222" s="38" t="s">
        <v>297</v>
      </c>
      <c r="P1222" s="40">
        <v>0.17175925925925925</v>
      </c>
      <c r="Q1222" s="38">
        <v>176</v>
      </c>
      <c r="R1222" s="38">
        <v>10</v>
      </c>
    </row>
    <row r="1223" spans="1:18" x14ac:dyDescent="0.2">
      <c r="A1223" s="38">
        <v>133</v>
      </c>
      <c r="B1223" s="38">
        <v>45</v>
      </c>
      <c r="C1223" s="38" t="s">
        <v>306</v>
      </c>
      <c r="D1223" s="38" t="s">
        <v>33</v>
      </c>
      <c r="E1223" s="39">
        <v>44833</v>
      </c>
      <c r="F1223" s="38">
        <v>0.5</v>
      </c>
      <c r="G1223" s="38">
        <v>1.25</v>
      </c>
      <c r="H1223" s="38">
        <v>29620</v>
      </c>
      <c r="I1223" s="38">
        <v>1916</v>
      </c>
      <c r="J1223">
        <v>39.204000000000001</v>
      </c>
      <c r="K1223" s="38">
        <f t="shared" si="70"/>
        <v>31.992800000000003</v>
      </c>
      <c r="L1223">
        <v>5.7889999999999997</v>
      </c>
      <c r="M1223" s="38">
        <f t="shared" si="71"/>
        <v>4.6555</v>
      </c>
      <c r="N1223" s="38"/>
      <c r="O1223" s="38" t="s">
        <v>297</v>
      </c>
      <c r="P1223" s="40">
        <v>0.18048611111111112</v>
      </c>
      <c r="Q1223" s="38">
        <v>176</v>
      </c>
      <c r="R1223" s="38">
        <v>10</v>
      </c>
    </row>
    <row r="1224" spans="1:18" x14ac:dyDescent="0.2">
      <c r="A1224" s="38">
        <v>134</v>
      </c>
      <c r="B1224" s="38">
        <v>45</v>
      </c>
      <c r="C1224" s="38" t="s">
        <v>306</v>
      </c>
      <c r="D1224" s="38" t="s">
        <v>33</v>
      </c>
      <c r="E1224" s="39">
        <v>44833</v>
      </c>
      <c r="F1224" s="38">
        <v>0.5</v>
      </c>
      <c r="G1224" s="38">
        <v>1.25</v>
      </c>
      <c r="H1224" s="38">
        <v>29572</v>
      </c>
      <c r="I1224" s="38">
        <v>2038</v>
      </c>
      <c r="J1224">
        <v>39.14</v>
      </c>
      <c r="K1224" s="38">
        <f t="shared" si="70"/>
        <v>31.940000000000005</v>
      </c>
      <c r="L1224">
        <v>6.1440000000000001</v>
      </c>
      <c r="M1224" s="38">
        <f t="shared" si="71"/>
        <v>4.9238999999999997</v>
      </c>
      <c r="N1224" s="38"/>
      <c r="O1224" s="38" t="s">
        <v>297</v>
      </c>
      <c r="P1224" s="40">
        <v>0.18410879629629628</v>
      </c>
      <c r="Q1224" s="38">
        <v>176</v>
      </c>
      <c r="R1224" s="38">
        <v>10</v>
      </c>
    </row>
    <row r="1225" spans="1:18" x14ac:dyDescent="0.2">
      <c r="A1225" s="38">
        <v>135</v>
      </c>
      <c r="B1225" s="38">
        <v>45</v>
      </c>
      <c r="C1225" s="38" t="s">
        <v>306</v>
      </c>
      <c r="D1225" s="38" t="s">
        <v>33</v>
      </c>
      <c r="E1225" s="39">
        <v>44833</v>
      </c>
      <c r="F1225" s="38">
        <v>0.5</v>
      </c>
      <c r="G1225" s="38">
        <v>1.25</v>
      </c>
      <c r="H1225" s="38">
        <v>29915</v>
      </c>
      <c r="I1225" s="38">
        <v>2024</v>
      </c>
      <c r="J1225">
        <v>39.591999999999999</v>
      </c>
      <c r="K1225" s="38">
        <f t="shared" si="70"/>
        <v>32.317300000000003</v>
      </c>
      <c r="L1225">
        <v>6.1020000000000003</v>
      </c>
      <c r="M1225" s="38">
        <f t="shared" si="71"/>
        <v>4.8930999999999996</v>
      </c>
      <c r="N1225" s="38"/>
      <c r="O1225" s="38" t="s">
        <v>297</v>
      </c>
      <c r="P1225" s="40">
        <v>0.18806712962962965</v>
      </c>
      <c r="Q1225" s="38">
        <v>176</v>
      </c>
      <c r="R1225" s="38">
        <v>10</v>
      </c>
    </row>
    <row r="1226" spans="1:18" x14ac:dyDescent="0.2">
      <c r="A1226" s="38">
        <v>136</v>
      </c>
      <c r="B1226" s="38">
        <v>46</v>
      </c>
      <c r="C1226" s="38" t="s">
        <v>307</v>
      </c>
      <c r="D1226" s="38" t="s">
        <v>33</v>
      </c>
      <c r="E1226" s="39">
        <v>44833</v>
      </c>
      <c r="F1226" s="38">
        <v>0.5</v>
      </c>
      <c r="G1226" s="38">
        <v>1.25</v>
      </c>
      <c r="H1226" s="38">
        <v>26529</v>
      </c>
      <c r="I1226" s="38">
        <v>1912</v>
      </c>
      <c r="J1226">
        <v>35.133000000000003</v>
      </c>
      <c r="K1226" s="38">
        <f t="shared" si="70"/>
        <v>28.592700000000001</v>
      </c>
      <c r="L1226">
        <v>5.7759999999999998</v>
      </c>
      <c r="M1226" s="38">
        <f t="shared" si="71"/>
        <v>4.6467000000000001</v>
      </c>
      <c r="N1226" s="38"/>
      <c r="O1226" s="38" t="s">
        <v>297</v>
      </c>
      <c r="P1226" s="40">
        <v>0.19686342592592596</v>
      </c>
      <c r="Q1226" s="38">
        <v>176</v>
      </c>
      <c r="R1226" s="38">
        <v>10</v>
      </c>
    </row>
    <row r="1227" spans="1:18" x14ac:dyDescent="0.2">
      <c r="A1227" s="38">
        <v>137</v>
      </c>
      <c r="B1227" s="38">
        <v>46</v>
      </c>
      <c r="C1227" s="38" t="s">
        <v>307</v>
      </c>
      <c r="D1227" s="38" t="s">
        <v>33</v>
      </c>
      <c r="E1227" s="39">
        <v>44833</v>
      </c>
      <c r="F1227" s="38">
        <v>0.5</v>
      </c>
      <c r="G1227" s="38">
        <v>1.25</v>
      </c>
      <c r="H1227" s="38">
        <v>26306</v>
      </c>
      <c r="I1227" s="38">
        <v>2144</v>
      </c>
      <c r="J1227">
        <v>34.838000000000001</v>
      </c>
      <c r="K1227" s="38">
        <f t="shared" si="70"/>
        <v>28.3474</v>
      </c>
      <c r="L1227">
        <v>6.452</v>
      </c>
      <c r="M1227" s="38">
        <f t="shared" si="71"/>
        <v>5.1570999999999998</v>
      </c>
      <c r="N1227" s="38"/>
      <c r="O1227" s="38" t="s">
        <v>297</v>
      </c>
      <c r="P1227" s="40">
        <v>0.20045138888888889</v>
      </c>
      <c r="Q1227" s="38">
        <v>176</v>
      </c>
      <c r="R1227" s="38">
        <v>10</v>
      </c>
    </row>
    <row r="1228" spans="1:18" x14ac:dyDescent="0.2">
      <c r="A1228" s="38">
        <v>138</v>
      </c>
      <c r="B1228" s="38">
        <v>46</v>
      </c>
      <c r="C1228" s="38" t="s">
        <v>307</v>
      </c>
      <c r="D1228" s="38" t="s">
        <v>33</v>
      </c>
      <c r="E1228" s="39">
        <v>44833</v>
      </c>
      <c r="F1228" s="38">
        <v>0.5</v>
      </c>
      <c r="G1228" s="38">
        <v>1.25</v>
      </c>
      <c r="H1228" s="38">
        <v>26299</v>
      </c>
      <c r="I1228" s="38">
        <v>2071</v>
      </c>
      <c r="J1228">
        <v>34.83</v>
      </c>
      <c r="K1228" s="38">
        <f t="shared" si="70"/>
        <v>28.339700000000001</v>
      </c>
      <c r="L1228">
        <v>6.24</v>
      </c>
      <c r="M1228" s="38">
        <f t="shared" si="71"/>
        <v>4.9965000000000002</v>
      </c>
      <c r="N1228" s="38"/>
      <c r="O1228" s="38" t="s">
        <v>297</v>
      </c>
      <c r="P1228" s="40">
        <v>0.20444444444444443</v>
      </c>
      <c r="Q1228" s="38">
        <v>176</v>
      </c>
      <c r="R1228" s="38">
        <v>10</v>
      </c>
    </row>
    <row r="1229" spans="1:18" x14ac:dyDescent="0.2">
      <c r="A1229" s="38">
        <v>139</v>
      </c>
      <c r="B1229" s="38">
        <v>47</v>
      </c>
      <c r="C1229" s="38" t="s">
        <v>43</v>
      </c>
      <c r="D1229" s="38" t="s">
        <v>33</v>
      </c>
      <c r="E1229" s="39">
        <v>44833</v>
      </c>
      <c r="F1229" s="38">
        <v>0.5</v>
      </c>
      <c r="G1229" s="38">
        <v>1.25</v>
      </c>
      <c r="H1229" s="38">
        <v>20748</v>
      </c>
      <c r="I1229" s="38">
        <v>3384</v>
      </c>
      <c r="J1229">
        <v>27.518000000000001</v>
      </c>
      <c r="K1229" s="38">
        <f t="shared" si="70"/>
        <v>22.233600000000003</v>
      </c>
      <c r="L1229">
        <v>10.063000000000001</v>
      </c>
      <c r="M1229" s="38">
        <f t="shared" si="71"/>
        <v>7.8851000000000004</v>
      </c>
      <c r="N1229" s="38"/>
      <c r="O1229" s="38" t="s">
        <v>297</v>
      </c>
      <c r="P1229" s="40">
        <v>0.21335648148148148</v>
      </c>
      <c r="Q1229" s="38">
        <v>176</v>
      </c>
      <c r="R1229" s="38">
        <v>10</v>
      </c>
    </row>
    <row r="1230" spans="1:18" x14ac:dyDescent="0.2">
      <c r="A1230" s="38">
        <v>140</v>
      </c>
      <c r="B1230" s="38">
        <v>47</v>
      </c>
      <c r="C1230" s="38" t="s">
        <v>43</v>
      </c>
      <c r="D1230" s="38" t="s">
        <v>33</v>
      </c>
      <c r="E1230" s="39">
        <v>44833</v>
      </c>
      <c r="F1230" s="38">
        <v>0.5</v>
      </c>
      <c r="G1230" s="38">
        <v>1.25</v>
      </c>
      <c r="H1230" s="38">
        <v>20642</v>
      </c>
      <c r="I1230" s="38">
        <v>3414</v>
      </c>
      <c r="J1230">
        <v>27.379000000000001</v>
      </c>
      <c r="K1230" s="38">
        <f t="shared" si="70"/>
        <v>22.117000000000004</v>
      </c>
      <c r="L1230">
        <v>10.15</v>
      </c>
      <c r="M1230" s="38">
        <f t="shared" si="71"/>
        <v>7.9511000000000003</v>
      </c>
      <c r="N1230" s="38"/>
      <c r="O1230" s="38" t="s">
        <v>297</v>
      </c>
      <c r="P1230" s="40">
        <v>0.21685185185185185</v>
      </c>
      <c r="Q1230" s="38">
        <v>176</v>
      </c>
      <c r="R1230" s="38">
        <v>10</v>
      </c>
    </row>
    <row r="1231" spans="1:18" x14ac:dyDescent="0.2">
      <c r="A1231" s="38">
        <v>141</v>
      </c>
      <c r="B1231" s="38">
        <v>47</v>
      </c>
      <c r="C1231" s="38" t="s">
        <v>43</v>
      </c>
      <c r="D1231" s="38" t="s">
        <v>33</v>
      </c>
      <c r="E1231" s="39">
        <v>44833</v>
      </c>
      <c r="F1231" s="38">
        <v>0.5</v>
      </c>
      <c r="G1231" s="38">
        <v>1.25</v>
      </c>
      <c r="H1231" s="38">
        <v>20558</v>
      </c>
      <c r="I1231" s="38">
        <v>3297</v>
      </c>
      <c r="J1231">
        <v>27.268000000000001</v>
      </c>
      <c r="K1231" s="38">
        <f t="shared" si="70"/>
        <v>22.0246</v>
      </c>
      <c r="L1231">
        <v>9.8109999999999999</v>
      </c>
      <c r="M1231" s="38">
        <v>9.8109999999999999</v>
      </c>
      <c r="N1231" s="38"/>
      <c r="O1231" s="38" t="s">
        <v>297</v>
      </c>
      <c r="P1231" s="40">
        <v>0.22076388888888887</v>
      </c>
      <c r="Q1231" s="38">
        <v>176</v>
      </c>
      <c r="R1231" s="38">
        <v>10</v>
      </c>
    </row>
    <row r="1232" spans="1:18" x14ac:dyDescent="0.2">
      <c r="A1232" s="38">
        <v>142</v>
      </c>
      <c r="B1232" s="38">
        <v>48</v>
      </c>
      <c r="C1232" s="38" t="s">
        <v>32</v>
      </c>
      <c r="D1232" s="38" t="s">
        <v>33</v>
      </c>
      <c r="E1232" s="39">
        <v>44833</v>
      </c>
      <c r="F1232" s="38">
        <v>0.5</v>
      </c>
      <c r="G1232" s="38">
        <v>1.25</v>
      </c>
      <c r="H1232" s="38">
        <v>1429</v>
      </c>
      <c r="I1232" s="38">
        <v>72</v>
      </c>
      <c r="J1232">
        <v>2.0720000000000001</v>
      </c>
      <c r="K1232" s="38">
        <v>2.0720000000000001</v>
      </c>
      <c r="L1232">
        <v>0.41899999999999998</v>
      </c>
      <c r="M1232" s="38">
        <v>0.41899999999999998</v>
      </c>
      <c r="N1232" s="38" t="s">
        <v>46</v>
      </c>
      <c r="O1232" s="38" t="s">
        <v>48</v>
      </c>
      <c r="P1232" s="38" t="s">
        <v>297</v>
      </c>
      <c r="Q1232" s="40">
        <v>0.22836805555555553</v>
      </c>
      <c r="R1232" s="38">
        <v>176</v>
      </c>
    </row>
    <row r="1233" spans="1:18" x14ac:dyDescent="0.2">
      <c r="A1233" s="38">
        <v>143</v>
      </c>
      <c r="B1233" s="38">
        <v>48</v>
      </c>
      <c r="C1233" s="38" t="s">
        <v>32</v>
      </c>
      <c r="D1233" s="38" t="s">
        <v>33</v>
      </c>
      <c r="E1233" s="39">
        <v>44833</v>
      </c>
      <c r="F1233" s="38">
        <v>0.5</v>
      </c>
      <c r="G1233" s="38">
        <v>1.25</v>
      </c>
      <c r="H1233" s="38">
        <v>1272</v>
      </c>
      <c r="I1233" s="38">
        <v>90</v>
      </c>
      <c r="J1233">
        <v>1.8660000000000001</v>
      </c>
      <c r="K1233" s="38">
        <v>1.8660000000000001</v>
      </c>
      <c r="L1233">
        <v>0.47</v>
      </c>
      <c r="M1233" s="38">
        <v>0.47</v>
      </c>
      <c r="N1233" s="38" t="s">
        <v>46</v>
      </c>
      <c r="O1233" s="38" t="s">
        <v>48</v>
      </c>
      <c r="P1233" s="38" t="s">
        <v>297</v>
      </c>
      <c r="Q1233" s="40">
        <v>0.23123842592592592</v>
      </c>
      <c r="R1233" s="38">
        <v>176</v>
      </c>
    </row>
    <row r="1234" spans="1:18" x14ac:dyDescent="0.2">
      <c r="A1234" s="38">
        <v>144</v>
      </c>
      <c r="B1234" s="38">
        <v>48</v>
      </c>
      <c r="C1234" s="38" t="s">
        <v>32</v>
      </c>
      <c r="D1234" s="38" t="s">
        <v>33</v>
      </c>
      <c r="E1234" s="39">
        <v>44833</v>
      </c>
      <c r="F1234" s="38">
        <v>0.5</v>
      </c>
      <c r="G1234" s="38">
        <v>1.25</v>
      </c>
      <c r="H1234" s="38">
        <v>1445</v>
      </c>
      <c r="I1234" s="38">
        <v>111</v>
      </c>
      <c r="J1234">
        <v>2.0939999999999999</v>
      </c>
      <c r="K1234" s="38">
        <v>2.0939999999999999</v>
      </c>
      <c r="L1234">
        <v>0.53200000000000003</v>
      </c>
      <c r="M1234" s="38">
        <v>0.53200000000000003</v>
      </c>
      <c r="N1234" s="38" t="s">
        <v>46</v>
      </c>
      <c r="O1234" s="38" t="s">
        <v>48</v>
      </c>
      <c r="P1234" s="38" t="s">
        <v>297</v>
      </c>
      <c r="Q1234" s="40">
        <v>0.23453703703703702</v>
      </c>
      <c r="R1234" s="38">
        <v>176</v>
      </c>
    </row>
    <row r="1235" spans="1:18" x14ac:dyDescent="0.2">
      <c r="A1235" s="38">
        <v>145</v>
      </c>
      <c r="B1235" s="38">
        <v>49</v>
      </c>
      <c r="C1235" s="38" t="s">
        <v>32</v>
      </c>
      <c r="D1235" s="38" t="s">
        <v>33</v>
      </c>
      <c r="E1235" s="39">
        <v>44833</v>
      </c>
      <c r="F1235" s="38">
        <v>0.5</v>
      </c>
      <c r="G1235" s="38">
        <v>1.25</v>
      </c>
      <c r="H1235" s="38">
        <v>948</v>
      </c>
      <c r="I1235" s="38">
        <v>37</v>
      </c>
      <c r="J1235">
        <v>1.44</v>
      </c>
      <c r="K1235" s="38">
        <v>1.44</v>
      </c>
      <c r="L1235">
        <v>0.316</v>
      </c>
      <c r="M1235" s="38">
        <v>0.316</v>
      </c>
      <c r="N1235" s="38" t="s">
        <v>46</v>
      </c>
      <c r="O1235" s="38" t="s">
        <v>48</v>
      </c>
      <c r="P1235" s="38" t="s">
        <v>297</v>
      </c>
      <c r="Q1235" s="40">
        <v>0.24208333333333334</v>
      </c>
      <c r="R1235" s="38">
        <v>176</v>
      </c>
    </row>
    <row r="1236" spans="1:18" x14ac:dyDescent="0.2">
      <c r="A1236" s="38">
        <v>146</v>
      </c>
      <c r="B1236" s="38">
        <v>49</v>
      </c>
      <c r="C1236" s="38" t="s">
        <v>32</v>
      </c>
      <c r="D1236" s="38" t="s">
        <v>33</v>
      </c>
      <c r="E1236" s="39">
        <v>44833</v>
      </c>
      <c r="F1236" s="38">
        <v>0.5</v>
      </c>
      <c r="G1236" s="38">
        <v>1.25</v>
      </c>
      <c r="H1236" s="38">
        <v>921</v>
      </c>
      <c r="I1236" s="38">
        <v>61</v>
      </c>
      <c r="J1236">
        <v>1.4039999999999999</v>
      </c>
      <c r="K1236" s="38">
        <v>1.4039999999999999</v>
      </c>
      <c r="L1236">
        <v>0.38700000000000001</v>
      </c>
      <c r="M1236" s="38">
        <v>0.38700000000000001</v>
      </c>
      <c r="N1236" s="38" t="s">
        <v>46</v>
      </c>
      <c r="O1236" s="38" t="s">
        <v>48</v>
      </c>
      <c r="P1236" s="38" t="s">
        <v>297</v>
      </c>
      <c r="Q1236" s="40">
        <v>0.2449537037037037</v>
      </c>
      <c r="R1236" s="38">
        <v>176</v>
      </c>
    </row>
    <row r="1237" spans="1:18" x14ac:dyDescent="0.2">
      <c r="A1237" s="38">
        <v>147</v>
      </c>
      <c r="B1237" s="38">
        <v>49</v>
      </c>
      <c r="C1237" s="38" t="s">
        <v>32</v>
      </c>
      <c r="D1237" s="38" t="s">
        <v>33</v>
      </c>
      <c r="E1237" s="39">
        <v>44833</v>
      </c>
      <c r="F1237" s="38">
        <v>0.5</v>
      </c>
      <c r="G1237" s="38">
        <v>1.25</v>
      </c>
      <c r="H1237" s="38">
        <v>789</v>
      </c>
      <c r="I1237" s="38">
        <v>43</v>
      </c>
      <c r="J1237">
        <v>1.2290000000000001</v>
      </c>
      <c r="K1237" s="38">
        <v>1.2290000000000001</v>
      </c>
      <c r="L1237">
        <v>0.33500000000000002</v>
      </c>
      <c r="M1237" s="38">
        <v>0.33500000000000002</v>
      </c>
      <c r="N1237" s="38" t="s">
        <v>46</v>
      </c>
      <c r="O1237" s="38" t="s">
        <v>48</v>
      </c>
      <c r="P1237" s="38" t="s">
        <v>297</v>
      </c>
      <c r="Q1237" s="40">
        <v>0.24822916666666664</v>
      </c>
      <c r="R1237" s="38">
        <v>176</v>
      </c>
    </row>
    <row r="1238" spans="1:18" x14ac:dyDescent="0.2">
      <c r="A1238" s="38">
        <v>148</v>
      </c>
      <c r="B1238" s="38">
        <v>50</v>
      </c>
      <c r="C1238" s="38" t="s">
        <v>32</v>
      </c>
      <c r="D1238" s="38" t="s">
        <v>33</v>
      </c>
      <c r="E1238" s="39">
        <v>44833</v>
      </c>
      <c r="F1238" s="38">
        <v>0.5</v>
      </c>
      <c r="G1238" s="38">
        <v>1.25</v>
      </c>
      <c r="H1238" s="38">
        <v>877</v>
      </c>
      <c r="I1238" s="38">
        <v>45</v>
      </c>
      <c r="J1238">
        <v>1.3460000000000001</v>
      </c>
      <c r="K1238" s="38">
        <v>1.3460000000000001</v>
      </c>
      <c r="L1238">
        <v>0.34</v>
      </c>
      <c r="M1238" s="38">
        <v>0.34</v>
      </c>
      <c r="N1238" s="38" t="s">
        <v>46</v>
      </c>
      <c r="O1238" s="38" t="s">
        <v>48</v>
      </c>
      <c r="P1238" s="38" t="s">
        <v>297</v>
      </c>
      <c r="Q1238" s="40">
        <v>0.25581018518518517</v>
      </c>
      <c r="R1238" s="38">
        <v>176</v>
      </c>
    </row>
    <row r="1239" spans="1:18" x14ac:dyDescent="0.2">
      <c r="A1239" s="38">
        <v>149</v>
      </c>
      <c r="B1239" s="38">
        <v>50</v>
      </c>
      <c r="C1239" s="38" t="s">
        <v>32</v>
      </c>
      <c r="D1239" s="38" t="s">
        <v>33</v>
      </c>
      <c r="E1239" s="39">
        <v>44833</v>
      </c>
      <c r="F1239" s="38">
        <v>0.5</v>
      </c>
      <c r="G1239" s="38">
        <v>1.25</v>
      </c>
      <c r="H1239" s="38">
        <v>672</v>
      </c>
      <c r="I1239" s="38">
        <v>79</v>
      </c>
      <c r="J1239">
        <v>1.075</v>
      </c>
      <c r="K1239" s="38">
        <v>1.075</v>
      </c>
      <c r="L1239">
        <v>0.438</v>
      </c>
      <c r="M1239" s="38">
        <v>0.438</v>
      </c>
      <c r="N1239" s="38" t="s">
        <v>46</v>
      </c>
      <c r="O1239" s="38" t="s">
        <v>48</v>
      </c>
      <c r="P1239" s="38" t="s">
        <v>297</v>
      </c>
      <c r="Q1239" s="40">
        <v>0.25868055555555552</v>
      </c>
      <c r="R1239" s="38">
        <v>176</v>
      </c>
    </row>
    <row r="1240" spans="1:18" x14ac:dyDescent="0.2">
      <c r="A1240" s="38">
        <v>150</v>
      </c>
      <c r="B1240" s="38">
        <v>50</v>
      </c>
      <c r="C1240" s="38" t="s">
        <v>32</v>
      </c>
      <c r="D1240" s="38" t="s">
        <v>33</v>
      </c>
      <c r="E1240" s="39">
        <v>44833</v>
      </c>
      <c r="F1240" s="38">
        <v>0.5</v>
      </c>
      <c r="G1240" s="38">
        <v>1.25</v>
      </c>
      <c r="H1240" s="38">
        <v>686</v>
      </c>
      <c r="I1240" s="38">
        <v>41</v>
      </c>
      <c r="J1240">
        <v>1.0940000000000001</v>
      </c>
      <c r="K1240" s="38">
        <v>1.0940000000000001</v>
      </c>
      <c r="L1240">
        <v>0.32900000000000001</v>
      </c>
      <c r="M1240" s="38">
        <v>0.32900000000000001</v>
      </c>
      <c r="N1240" s="38" t="s">
        <v>46</v>
      </c>
      <c r="O1240" s="38" t="s">
        <v>48</v>
      </c>
      <c r="P1240" s="38" t="s">
        <v>297</v>
      </c>
      <c r="Q1240" s="40">
        <v>0.26201388888888888</v>
      </c>
      <c r="R1240" s="38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DCEC-4B53-4D4B-B9A3-7979C95B9775}">
  <dimension ref="A1:AF358"/>
  <sheetViews>
    <sheetView zoomScale="112" workbookViewId="0">
      <selection activeCell="M65" sqref="M65:M82"/>
    </sheetView>
  </sheetViews>
  <sheetFormatPr baseColWidth="10" defaultRowHeight="16" x14ac:dyDescent="0.2"/>
  <cols>
    <col min="10" max="10" width="23.6640625" customWidth="1"/>
    <col min="11" max="12" width="25.1640625" customWidth="1"/>
    <col min="13" max="13" width="26.6640625" customWidth="1"/>
  </cols>
  <sheetData>
    <row r="1" spans="1:32" x14ac:dyDescent="0.2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665</v>
      </c>
      <c r="K1" s="4" t="s">
        <v>666</v>
      </c>
      <c r="L1" s="4" t="s">
        <v>667</v>
      </c>
      <c r="M1" s="4" t="s">
        <v>668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U1" s="14" t="s">
        <v>62</v>
      </c>
      <c r="V1" s="14" t="s">
        <v>61</v>
      </c>
      <c r="W1" s="14" t="s">
        <v>24</v>
      </c>
      <c r="AD1" s="14" t="s">
        <v>62</v>
      </c>
      <c r="AE1" s="14" t="s">
        <v>63</v>
      </c>
      <c r="AF1" s="14" t="s">
        <v>64</v>
      </c>
    </row>
    <row r="2" spans="1:32" x14ac:dyDescent="0.2">
      <c r="A2" s="4">
        <v>1</v>
      </c>
      <c r="B2" s="4">
        <v>1</v>
      </c>
      <c r="C2" s="4" t="s">
        <v>32</v>
      </c>
      <c r="D2" s="4" t="s">
        <v>33</v>
      </c>
      <c r="E2" s="5">
        <v>44914</v>
      </c>
      <c r="F2" s="4">
        <v>0.5</v>
      </c>
      <c r="G2" s="4">
        <v>1.25</v>
      </c>
      <c r="H2" s="4">
        <v>727</v>
      </c>
      <c r="I2" s="4">
        <v>30</v>
      </c>
      <c r="J2">
        <f>0.0011*H2 - 0.249</f>
        <v>0.55070000000000008</v>
      </c>
      <c r="K2" s="4">
        <f>0.0011*H2 - 0.2032</f>
        <v>0.59650000000000003</v>
      </c>
      <c r="L2">
        <f>0.0032*J2-1.6145</f>
        <v>-1.6127377600000001</v>
      </c>
      <c r="M2" s="4">
        <f>0.0024*I2 + 0.8698</f>
        <v>0.94179999999999997</v>
      </c>
      <c r="N2" s="4" t="s">
        <v>34</v>
      </c>
      <c r="O2" s="4" t="s">
        <v>35</v>
      </c>
      <c r="P2" s="4" t="s">
        <v>36</v>
      </c>
      <c r="Q2" s="6">
        <v>0.52674768518518522</v>
      </c>
      <c r="R2" s="4">
        <v>164</v>
      </c>
      <c r="S2" s="4">
        <v>12</v>
      </c>
      <c r="U2" s="4" t="s">
        <v>38</v>
      </c>
      <c r="V2" s="4">
        <v>4717</v>
      </c>
      <c r="W2" s="4">
        <v>5</v>
      </c>
      <c r="AD2" s="4" t="s">
        <v>38</v>
      </c>
      <c r="AE2" s="4">
        <v>874</v>
      </c>
      <c r="AF2" s="4">
        <v>2.9119999999999999</v>
      </c>
    </row>
    <row r="3" spans="1:32" x14ac:dyDescent="0.2">
      <c r="A3" s="4">
        <v>2</v>
      </c>
      <c r="B3" s="4">
        <v>1</v>
      </c>
      <c r="C3" s="4" t="s">
        <v>32</v>
      </c>
      <c r="D3" s="4" t="s">
        <v>33</v>
      </c>
      <c r="E3" s="5">
        <v>44914</v>
      </c>
      <c r="F3" s="4">
        <v>0.5</v>
      </c>
      <c r="G3" s="4">
        <v>1.25</v>
      </c>
      <c r="H3" s="4">
        <v>706</v>
      </c>
      <c r="I3" s="4">
        <v>33</v>
      </c>
      <c r="J3">
        <f>0.0011*H3 - 0.249</f>
        <v>0.52760000000000007</v>
      </c>
      <c r="K3" s="4">
        <f t="shared" ref="K3:K66" si="0">0.0011*H3 - 0.2032</f>
        <v>0.57340000000000013</v>
      </c>
      <c r="L3">
        <f t="shared" ref="L3:L66" si="1">0.0032*J3-1.6145</f>
        <v>-1.6128116800000001</v>
      </c>
      <c r="M3" s="4">
        <f t="shared" ref="M3:M65" si="2">0.0024*I3 + 0.8698</f>
        <v>0.94900000000000007</v>
      </c>
      <c r="N3" s="4" t="s">
        <v>34</v>
      </c>
      <c r="O3" s="4" t="s">
        <v>35</v>
      </c>
      <c r="P3" s="4" t="s">
        <v>36</v>
      </c>
      <c r="Q3" s="6">
        <v>0.52962962962962956</v>
      </c>
      <c r="R3" s="4">
        <v>164</v>
      </c>
      <c r="S3" s="4">
        <v>12</v>
      </c>
      <c r="U3" s="4" t="s">
        <v>38</v>
      </c>
      <c r="V3" s="4">
        <v>4764</v>
      </c>
      <c r="W3" s="4">
        <v>5</v>
      </c>
      <c r="AD3" s="4" t="s">
        <v>38</v>
      </c>
      <c r="AE3" s="4">
        <v>857</v>
      </c>
      <c r="AF3" s="4">
        <v>2.9119999999999999</v>
      </c>
    </row>
    <row r="4" spans="1:32" x14ac:dyDescent="0.2">
      <c r="A4" s="4">
        <v>3</v>
      </c>
      <c r="B4" s="4">
        <v>1</v>
      </c>
      <c r="C4" s="4" t="s">
        <v>32</v>
      </c>
      <c r="D4" s="4" t="s">
        <v>33</v>
      </c>
      <c r="E4" s="5">
        <v>44914</v>
      </c>
      <c r="F4" s="4">
        <v>0.5</v>
      </c>
      <c r="G4" s="4">
        <v>1.25</v>
      </c>
      <c r="H4" s="4">
        <v>3440</v>
      </c>
      <c r="I4" s="4">
        <v>55</v>
      </c>
      <c r="J4">
        <f>0.0011*H4 - 0.249</f>
        <v>3.5350000000000001</v>
      </c>
      <c r="K4" s="4">
        <f t="shared" si="0"/>
        <v>3.5808000000000004</v>
      </c>
      <c r="L4">
        <f t="shared" si="1"/>
        <v>-1.6031880000000001</v>
      </c>
      <c r="M4" s="4">
        <f t="shared" si="2"/>
        <v>1.0018</v>
      </c>
      <c r="N4" s="4" t="s">
        <v>34</v>
      </c>
      <c r="O4" s="4" t="s">
        <v>35</v>
      </c>
      <c r="P4" s="4" t="s">
        <v>36</v>
      </c>
      <c r="Q4" s="6">
        <v>0.53290509259259256</v>
      </c>
      <c r="R4" s="4">
        <v>164</v>
      </c>
      <c r="S4" s="4">
        <v>12</v>
      </c>
      <c r="U4" s="4" t="s">
        <v>38</v>
      </c>
      <c r="V4" s="4">
        <v>4706</v>
      </c>
      <c r="W4" s="4">
        <v>5</v>
      </c>
      <c r="AD4" s="4" t="s">
        <v>38</v>
      </c>
      <c r="AE4" s="4">
        <v>759</v>
      </c>
      <c r="AF4" s="4">
        <v>2.9119999999999999</v>
      </c>
    </row>
    <row r="5" spans="1:32" x14ac:dyDescent="0.2">
      <c r="A5" s="4">
        <v>4</v>
      </c>
      <c r="B5" s="4">
        <v>2</v>
      </c>
      <c r="C5" s="4" t="s">
        <v>32</v>
      </c>
      <c r="D5" s="4" t="s">
        <v>33</v>
      </c>
      <c r="E5" s="5">
        <v>44914</v>
      </c>
      <c r="F5" s="4">
        <v>0.5</v>
      </c>
      <c r="G5" s="4">
        <v>1.25</v>
      </c>
      <c r="H5" s="4">
        <v>573</v>
      </c>
      <c r="I5" s="4">
        <v>0</v>
      </c>
      <c r="J5">
        <f>0.0011*H5 - 0.249</f>
        <v>0.38130000000000008</v>
      </c>
      <c r="K5" s="4">
        <f>0.0011*H5 - 0.2032</f>
        <v>0.42710000000000009</v>
      </c>
      <c r="L5">
        <f t="shared" si="1"/>
        <v>-1.6132798400000001</v>
      </c>
      <c r="M5" s="4">
        <f t="shared" si="2"/>
        <v>0.86980000000000002</v>
      </c>
      <c r="N5" s="4" t="s">
        <v>34</v>
      </c>
      <c r="O5" s="4" t="s">
        <v>36</v>
      </c>
      <c r="P5" s="6">
        <v>0.54046296296296303</v>
      </c>
      <c r="Q5" s="4">
        <v>164</v>
      </c>
      <c r="R5" s="4">
        <v>12</v>
      </c>
      <c r="S5" s="4"/>
      <c r="U5" s="4" t="s">
        <v>39</v>
      </c>
      <c r="V5" s="4">
        <v>9252</v>
      </c>
      <c r="W5" s="4">
        <v>10</v>
      </c>
      <c r="AD5" s="4" t="s">
        <v>39</v>
      </c>
      <c r="AE5" s="4">
        <v>2106</v>
      </c>
      <c r="AF5" s="4">
        <v>5.8319999999999999</v>
      </c>
    </row>
    <row r="6" spans="1:32" x14ac:dyDescent="0.2">
      <c r="A6" s="4">
        <v>5</v>
      </c>
      <c r="B6" s="4">
        <v>2</v>
      </c>
      <c r="C6" s="4" t="s">
        <v>32</v>
      </c>
      <c r="D6" s="4" t="s">
        <v>33</v>
      </c>
      <c r="E6" s="5">
        <v>44914</v>
      </c>
      <c r="F6" s="4">
        <v>0.5</v>
      </c>
      <c r="G6" s="4">
        <v>1.25</v>
      </c>
      <c r="H6" s="4">
        <v>693</v>
      </c>
      <c r="I6" s="4">
        <v>29</v>
      </c>
      <c r="J6">
        <f>0.0011*H6 - 0.249</f>
        <v>0.51330000000000009</v>
      </c>
      <c r="K6" s="4">
        <f t="shared" si="0"/>
        <v>0.55910000000000015</v>
      </c>
      <c r="L6">
        <f t="shared" si="1"/>
        <v>-1.61285744</v>
      </c>
      <c r="M6" s="4">
        <f t="shared" si="2"/>
        <v>0.93940000000000001</v>
      </c>
      <c r="N6" s="4" t="s">
        <v>34</v>
      </c>
      <c r="O6" s="4" t="s">
        <v>35</v>
      </c>
      <c r="P6" s="4" t="s">
        <v>36</v>
      </c>
      <c r="Q6" s="6">
        <v>0.54335648148148141</v>
      </c>
      <c r="R6" s="4">
        <v>164</v>
      </c>
      <c r="S6" s="4">
        <v>12</v>
      </c>
      <c r="U6" s="4" t="s">
        <v>39</v>
      </c>
      <c r="V6" s="4">
        <v>9127</v>
      </c>
      <c r="W6" s="4">
        <v>10</v>
      </c>
      <c r="AD6" s="4" t="s">
        <v>39</v>
      </c>
      <c r="AE6" s="4">
        <v>2037</v>
      </c>
      <c r="AF6" s="4">
        <v>5.8319999999999999</v>
      </c>
    </row>
    <row r="7" spans="1:32" x14ac:dyDescent="0.2">
      <c r="A7" s="4">
        <v>6</v>
      </c>
      <c r="B7" s="4">
        <v>2</v>
      </c>
      <c r="C7" s="4" t="s">
        <v>32</v>
      </c>
      <c r="D7" s="4" t="s">
        <v>33</v>
      </c>
      <c r="E7" s="5">
        <v>44914</v>
      </c>
      <c r="F7" s="4">
        <v>0.5</v>
      </c>
      <c r="G7" s="4">
        <v>1.25</v>
      </c>
      <c r="H7" s="4">
        <v>662</v>
      </c>
      <c r="I7" s="4">
        <v>37</v>
      </c>
      <c r="J7">
        <f t="shared" ref="J7:J68" si="3">0.0011*H7 - 0.249</f>
        <v>0.47920000000000007</v>
      </c>
      <c r="K7" s="4">
        <f t="shared" si="0"/>
        <v>0.52500000000000013</v>
      </c>
      <c r="L7">
        <f t="shared" si="1"/>
        <v>-1.61296656</v>
      </c>
      <c r="M7" s="4">
        <f t="shared" si="2"/>
        <v>0.95860000000000001</v>
      </c>
      <c r="N7" s="4" t="s">
        <v>34</v>
      </c>
      <c r="O7" s="4" t="s">
        <v>35</v>
      </c>
      <c r="P7" s="4" t="s">
        <v>36</v>
      </c>
      <c r="Q7" s="6">
        <v>0.54667824074074078</v>
      </c>
      <c r="R7" s="4">
        <v>164</v>
      </c>
      <c r="S7" s="4">
        <v>12</v>
      </c>
      <c r="U7" s="4" t="s">
        <v>39</v>
      </c>
      <c r="V7" s="4">
        <v>9130</v>
      </c>
      <c r="W7" s="4">
        <v>10</v>
      </c>
      <c r="AD7" s="4" t="s">
        <v>39</v>
      </c>
      <c r="AE7" s="4">
        <v>1970</v>
      </c>
      <c r="AF7" s="4">
        <v>5.8319999999999999</v>
      </c>
    </row>
    <row r="8" spans="1:32" x14ac:dyDescent="0.2">
      <c r="A8" s="4">
        <v>7</v>
      </c>
      <c r="B8" s="4">
        <v>3</v>
      </c>
      <c r="C8" s="4" t="s">
        <v>32</v>
      </c>
      <c r="D8" s="4" t="s">
        <v>33</v>
      </c>
      <c r="E8" s="5">
        <v>44914</v>
      </c>
      <c r="F8" s="4">
        <v>0.5</v>
      </c>
      <c r="G8" s="4">
        <v>1.25</v>
      </c>
      <c r="H8" s="4">
        <v>691</v>
      </c>
      <c r="I8" s="4">
        <v>56</v>
      </c>
      <c r="J8">
        <f t="shared" si="3"/>
        <v>0.5111</v>
      </c>
      <c r="K8" s="4">
        <f t="shared" si="0"/>
        <v>0.55689999999999995</v>
      </c>
      <c r="L8">
        <f t="shared" si="1"/>
        <v>-1.61286448</v>
      </c>
      <c r="M8" s="4">
        <f t="shared" si="2"/>
        <v>1.0042</v>
      </c>
      <c r="N8" s="4" t="s">
        <v>34</v>
      </c>
      <c r="O8" s="4" t="s">
        <v>35</v>
      </c>
      <c r="P8" s="4" t="s">
        <v>36</v>
      </c>
      <c r="Q8" s="6">
        <v>0.5543055555555555</v>
      </c>
      <c r="R8" s="4">
        <v>164</v>
      </c>
      <c r="S8" s="4">
        <v>12</v>
      </c>
      <c r="U8" s="4" t="s">
        <v>40</v>
      </c>
      <c r="V8" s="4">
        <v>18276</v>
      </c>
      <c r="W8" s="4">
        <v>20</v>
      </c>
      <c r="AD8" s="4" t="s">
        <v>40</v>
      </c>
      <c r="AE8" s="4">
        <v>4696</v>
      </c>
      <c r="AF8" s="4">
        <v>11.664</v>
      </c>
    </row>
    <row r="9" spans="1:32" x14ac:dyDescent="0.2">
      <c r="A9" s="4">
        <v>8</v>
      </c>
      <c r="B9" s="4">
        <v>3</v>
      </c>
      <c r="C9" s="4" t="s">
        <v>32</v>
      </c>
      <c r="D9" s="4" t="s">
        <v>33</v>
      </c>
      <c r="E9" s="5">
        <v>44914</v>
      </c>
      <c r="F9" s="4">
        <v>0.5</v>
      </c>
      <c r="G9" s="4">
        <v>1.25</v>
      </c>
      <c r="H9" s="4">
        <v>712</v>
      </c>
      <c r="I9" s="4">
        <v>15</v>
      </c>
      <c r="J9">
        <f t="shared" si="3"/>
        <v>0.53420000000000001</v>
      </c>
      <c r="K9" s="4">
        <f t="shared" si="0"/>
        <v>0.58000000000000007</v>
      </c>
      <c r="L9">
        <f t="shared" si="1"/>
        <v>-1.6127905600000001</v>
      </c>
      <c r="M9" s="4">
        <f t="shared" si="2"/>
        <v>0.90580000000000005</v>
      </c>
      <c r="N9" s="4" t="s">
        <v>34</v>
      </c>
      <c r="O9" s="4" t="s">
        <v>35</v>
      </c>
      <c r="P9" s="4" t="s">
        <v>36</v>
      </c>
      <c r="Q9" s="6">
        <v>0.55717592592592591</v>
      </c>
      <c r="R9" s="4">
        <v>164</v>
      </c>
      <c r="S9" s="4">
        <v>12</v>
      </c>
      <c r="U9" s="4" t="s">
        <v>40</v>
      </c>
      <c r="V9" s="4">
        <v>18089</v>
      </c>
      <c r="W9" s="4">
        <v>20</v>
      </c>
      <c r="AD9" s="4" t="s">
        <v>40</v>
      </c>
      <c r="AE9" s="4">
        <v>4607</v>
      </c>
      <c r="AF9" s="4">
        <v>11.664</v>
      </c>
    </row>
    <row r="10" spans="1:32" x14ac:dyDescent="0.2">
      <c r="A10" s="4">
        <v>9</v>
      </c>
      <c r="B10" s="4">
        <v>3</v>
      </c>
      <c r="C10" s="4" t="s">
        <v>32</v>
      </c>
      <c r="D10" s="4" t="s">
        <v>33</v>
      </c>
      <c r="E10" s="5">
        <v>44914</v>
      </c>
      <c r="F10" s="4">
        <v>0.5</v>
      </c>
      <c r="G10" s="4">
        <v>1.25</v>
      </c>
      <c r="H10" s="4">
        <v>708</v>
      </c>
      <c r="I10" s="4">
        <v>70</v>
      </c>
      <c r="J10">
        <f t="shared" si="3"/>
        <v>0.52980000000000005</v>
      </c>
      <c r="K10" s="4">
        <f t="shared" si="0"/>
        <v>0.57560000000000011</v>
      </c>
      <c r="L10">
        <f t="shared" si="1"/>
        <v>-1.61280464</v>
      </c>
      <c r="M10" s="4">
        <f t="shared" si="2"/>
        <v>1.0378000000000001</v>
      </c>
      <c r="N10" s="4" t="s">
        <v>34</v>
      </c>
      <c r="O10" s="4" t="s">
        <v>35</v>
      </c>
      <c r="P10" s="4" t="s">
        <v>36</v>
      </c>
      <c r="Q10" s="6">
        <v>0.56050925925925921</v>
      </c>
      <c r="R10" s="4">
        <v>164</v>
      </c>
      <c r="S10" s="4">
        <v>12</v>
      </c>
      <c r="U10" s="4" t="s">
        <v>40</v>
      </c>
      <c r="V10" s="4">
        <v>18141</v>
      </c>
      <c r="W10" s="4">
        <v>20</v>
      </c>
      <c r="AD10" s="4" t="s">
        <v>40</v>
      </c>
      <c r="AE10" s="4">
        <v>4402</v>
      </c>
      <c r="AF10" s="4">
        <v>11.664</v>
      </c>
    </row>
    <row r="11" spans="1:32" x14ac:dyDescent="0.2">
      <c r="A11" s="4">
        <v>10</v>
      </c>
      <c r="B11" s="4">
        <v>4</v>
      </c>
      <c r="C11" s="4" t="s">
        <v>37</v>
      </c>
      <c r="D11" s="4" t="s">
        <v>33</v>
      </c>
      <c r="E11" s="5">
        <v>44914</v>
      </c>
      <c r="F11" s="4">
        <v>0.5</v>
      </c>
      <c r="G11" s="4">
        <v>1.25</v>
      </c>
      <c r="H11" s="4">
        <v>808</v>
      </c>
      <c r="I11" s="4">
        <v>53</v>
      </c>
      <c r="J11">
        <f t="shared" si="3"/>
        <v>0.63980000000000004</v>
      </c>
      <c r="K11" s="4">
        <f t="shared" si="0"/>
        <v>0.68559999999999999</v>
      </c>
      <c r="L11">
        <f t="shared" si="1"/>
        <v>-1.6124526400000001</v>
      </c>
      <c r="M11" s="4">
        <f t="shared" si="2"/>
        <v>0.997</v>
      </c>
      <c r="N11" s="4" t="s">
        <v>34</v>
      </c>
      <c r="O11" s="4" t="s">
        <v>35</v>
      </c>
      <c r="P11" s="4" t="s">
        <v>36</v>
      </c>
      <c r="Q11" s="6">
        <v>0.56840277777777781</v>
      </c>
      <c r="R11" s="4">
        <v>164</v>
      </c>
      <c r="S11" s="4">
        <v>12</v>
      </c>
      <c r="U11" s="4" t="s">
        <v>41</v>
      </c>
      <c r="V11" s="4">
        <v>36224</v>
      </c>
      <c r="W11" s="4">
        <v>40</v>
      </c>
      <c r="AD11" s="4" t="s">
        <v>41</v>
      </c>
      <c r="AE11" s="4">
        <v>9505</v>
      </c>
      <c r="AF11" s="4">
        <v>23.327999999999999</v>
      </c>
    </row>
    <row r="12" spans="1:32" x14ac:dyDescent="0.2">
      <c r="A12" s="4">
        <v>11</v>
      </c>
      <c r="B12" s="4">
        <v>4</v>
      </c>
      <c r="C12" s="4" t="s">
        <v>37</v>
      </c>
      <c r="D12" s="4" t="s">
        <v>33</v>
      </c>
      <c r="E12" s="5">
        <v>44914</v>
      </c>
      <c r="F12" s="4">
        <v>0.5</v>
      </c>
      <c r="G12" s="4">
        <v>1.25</v>
      </c>
      <c r="H12" s="4">
        <v>830</v>
      </c>
      <c r="I12" s="4">
        <v>60</v>
      </c>
      <c r="J12">
        <f t="shared" si="3"/>
        <v>0.66400000000000003</v>
      </c>
      <c r="K12" s="4">
        <f t="shared" si="0"/>
        <v>0.70979999999999999</v>
      </c>
      <c r="L12">
        <f t="shared" si="1"/>
        <v>-1.6123752</v>
      </c>
      <c r="M12" s="4">
        <f t="shared" si="2"/>
        <v>1.0138</v>
      </c>
      <c r="N12" s="4" t="s">
        <v>34</v>
      </c>
      <c r="O12" s="4" t="s">
        <v>35</v>
      </c>
      <c r="P12" s="4" t="s">
        <v>36</v>
      </c>
      <c r="Q12" s="6">
        <v>0.57201388888888893</v>
      </c>
      <c r="R12" s="4">
        <v>164</v>
      </c>
      <c r="S12" s="4">
        <v>12</v>
      </c>
      <c r="U12" s="4" t="s">
        <v>41</v>
      </c>
      <c r="V12" s="4">
        <v>36213</v>
      </c>
      <c r="W12" s="4">
        <v>40</v>
      </c>
      <c r="AD12" s="4" t="s">
        <v>41</v>
      </c>
      <c r="AE12" s="4">
        <v>9131</v>
      </c>
      <c r="AF12" s="4">
        <v>23.327999999999999</v>
      </c>
    </row>
    <row r="13" spans="1:32" x14ac:dyDescent="0.2">
      <c r="A13" s="4">
        <v>12</v>
      </c>
      <c r="B13" s="4">
        <v>4</v>
      </c>
      <c r="C13" s="4" t="s">
        <v>37</v>
      </c>
      <c r="D13" s="4" t="s">
        <v>33</v>
      </c>
      <c r="E13" s="5">
        <v>44914</v>
      </c>
      <c r="F13" s="4">
        <v>0.5</v>
      </c>
      <c r="G13" s="4">
        <v>1.25</v>
      </c>
      <c r="H13" s="4">
        <v>823</v>
      </c>
      <c r="I13" s="4">
        <v>66</v>
      </c>
      <c r="J13">
        <f t="shared" si="3"/>
        <v>0.65630000000000011</v>
      </c>
      <c r="K13" s="4">
        <f t="shared" si="0"/>
        <v>0.70210000000000017</v>
      </c>
      <c r="L13">
        <f t="shared" si="1"/>
        <v>-1.6123998400000001</v>
      </c>
      <c r="M13" s="4">
        <f t="shared" si="2"/>
        <v>1.0282</v>
      </c>
      <c r="N13" s="4" t="s">
        <v>34</v>
      </c>
      <c r="O13" s="4" t="s">
        <v>35</v>
      </c>
      <c r="P13" s="4" t="s">
        <v>36</v>
      </c>
      <c r="Q13" s="6">
        <v>0.5759953703703703</v>
      </c>
      <c r="R13" s="4">
        <v>164</v>
      </c>
      <c r="S13" s="4">
        <v>12</v>
      </c>
      <c r="U13" s="4" t="s">
        <v>41</v>
      </c>
      <c r="V13" s="4">
        <v>36289</v>
      </c>
      <c r="W13" s="4">
        <v>40</v>
      </c>
      <c r="AD13" s="4" t="s">
        <v>41</v>
      </c>
      <c r="AE13" s="4">
        <v>9256</v>
      </c>
      <c r="AF13" s="4">
        <v>23.327999999999999</v>
      </c>
    </row>
    <row r="14" spans="1:32" x14ac:dyDescent="0.2">
      <c r="A14" s="4">
        <v>13</v>
      </c>
      <c r="B14" s="4">
        <v>5</v>
      </c>
      <c r="C14" s="4" t="s">
        <v>38</v>
      </c>
      <c r="D14" s="4" t="s">
        <v>33</v>
      </c>
      <c r="E14" s="5">
        <v>44914</v>
      </c>
      <c r="F14" s="4">
        <v>0.5</v>
      </c>
      <c r="G14" s="4">
        <v>1.25</v>
      </c>
      <c r="H14" s="4">
        <v>4717</v>
      </c>
      <c r="I14" s="4">
        <v>874</v>
      </c>
      <c r="J14">
        <f t="shared" si="3"/>
        <v>4.9397000000000011</v>
      </c>
      <c r="K14" s="4">
        <f t="shared" si="0"/>
        <v>4.9855000000000009</v>
      </c>
      <c r="L14">
        <f t="shared" si="1"/>
        <v>-1.5986929599999999</v>
      </c>
      <c r="M14" s="4">
        <f t="shared" si="2"/>
        <v>2.9674</v>
      </c>
      <c r="N14" s="4" t="s">
        <v>34</v>
      </c>
      <c r="O14" s="4" t="s">
        <v>35</v>
      </c>
      <c r="P14" s="4" t="s">
        <v>36</v>
      </c>
      <c r="Q14" s="6">
        <v>0.58438657407407402</v>
      </c>
      <c r="R14" s="4">
        <v>821</v>
      </c>
      <c r="S14" s="4">
        <v>60</v>
      </c>
      <c r="U14" s="4" t="s">
        <v>42</v>
      </c>
      <c r="V14" s="4">
        <v>178074</v>
      </c>
      <c r="W14" s="4">
        <v>200</v>
      </c>
      <c r="AD14" s="4" t="s">
        <v>42</v>
      </c>
      <c r="AE14" s="4">
        <v>36743</v>
      </c>
      <c r="AF14" s="4">
        <v>116.624</v>
      </c>
    </row>
    <row r="15" spans="1:32" x14ac:dyDescent="0.2">
      <c r="A15" s="4">
        <v>14</v>
      </c>
      <c r="B15" s="4">
        <v>5</v>
      </c>
      <c r="C15" s="4" t="s">
        <v>38</v>
      </c>
      <c r="D15" s="4" t="s">
        <v>33</v>
      </c>
      <c r="E15" s="5">
        <v>44914</v>
      </c>
      <c r="F15" s="4">
        <v>0.5</v>
      </c>
      <c r="G15" s="4">
        <v>1.25</v>
      </c>
      <c r="H15" s="4">
        <v>4764</v>
      </c>
      <c r="I15" s="4">
        <v>857</v>
      </c>
      <c r="J15">
        <f t="shared" si="3"/>
        <v>4.9914000000000005</v>
      </c>
      <c r="K15" s="4">
        <f t="shared" si="0"/>
        <v>5.0372000000000003</v>
      </c>
      <c r="L15">
        <f t="shared" si="1"/>
        <v>-1.59852752</v>
      </c>
      <c r="M15" s="4">
        <f t="shared" si="2"/>
        <v>2.9266000000000001</v>
      </c>
      <c r="N15" s="4" t="s">
        <v>34</v>
      </c>
      <c r="O15" s="4" t="s">
        <v>35</v>
      </c>
      <c r="P15" s="4" t="s">
        <v>36</v>
      </c>
      <c r="Q15" s="6">
        <v>0.58748842592592598</v>
      </c>
      <c r="R15" s="4">
        <v>821</v>
      </c>
      <c r="S15" s="4">
        <v>60</v>
      </c>
      <c r="U15" s="4" t="s">
        <v>42</v>
      </c>
      <c r="V15" s="4">
        <v>181697</v>
      </c>
      <c r="W15" s="4">
        <v>200</v>
      </c>
      <c r="AD15" s="4" t="s">
        <v>42</v>
      </c>
      <c r="AE15" s="4">
        <v>36977</v>
      </c>
      <c r="AF15" s="4">
        <v>116.624</v>
      </c>
    </row>
    <row r="16" spans="1:32" x14ac:dyDescent="0.2">
      <c r="A16" s="4">
        <v>15</v>
      </c>
      <c r="B16" s="4">
        <v>5</v>
      </c>
      <c r="C16" s="4" t="s">
        <v>38</v>
      </c>
      <c r="D16" s="4" t="s">
        <v>33</v>
      </c>
      <c r="E16" s="5">
        <v>44914</v>
      </c>
      <c r="F16" s="4">
        <v>0.5</v>
      </c>
      <c r="G16" s="4">
        <v>1.25</v>
      </c>
      <c r="H16" s="4">
        <v>4706</v>
      </c>
      <c r="I16" s="4">
        <v>759</v>
      </c>
      <c r="J16">
        <f t="shared" si="3"/>
        <v>4.9276000000000009</v>
      </c>
      <c r="K16" s="4">
        <f t="shared" si="0"/>
        <v>4.9734000000000007</v>
      </c>
      <c r="L16">
        <f t="shared" si="1"/>
        <v>-1.59873168</v>
      </c>
      <c r="M16" s="4">
        <f t="shared" si="2"/>
        <v>2.6913999999999998</v>
      </c>
      <c r="N16" s="4" t="s">
        <v>34</v>
      </c>
      <c r="O16" s="4" t="s">
        <v>35</v>
      </c>
      <c r="P16" s="4" t="s">
        <v>36</v>
      </c>
      <c r="Q16" s="6">
        <v>0.59092592592592597</v>
      </c>
      <c r="R16" s="4">
        <v>821</v>
      </c>
      <c r="S16" s="4">
        <v>60</v>
      </c>
      <c r="U16" s="4" t="s">
        <v>42</v>
      </c>
      <c r="V16" s="4">
        <v>185243</v>
      </c>
      <c r="W16" s="4">
        <v>200</v>
      </c>
      <c r="AD16" s="4" t="s">
        <v>42</v>
      </c>
      <c r="AE16" s="4">
        <v>37662</v>
      </c>
      <c r="AF16" s="4">
        <v>116.624</v>
      </c>
    </row>
    <row r="17" spans="1:22" x14ac:dyDescent="0.2">
      <c r="A17" s="4">
        <v>16</v>
      </c>
      <c r="B17" s="4">
        <v>6</v>
      </c>
      <c r="C17" s="4" t="s">
        <v>39</v>
      </c>
      <c r="D17" s="4" t="s">
        <v>33</v>
      </c>
      <c r="E17" s="5">
        <v>44914</v>
      </c>
      <c r="F17" s="4">
        <v>0.5</v>
      </c>
      <c r="G17" s="4">
        <v>1.25</v>
      </c>
      <c r="H17" s="4">
        <v>9252</v>
      </c>
      <c r="I17" s="4">
        <v>2106</v>
      </c>
      <c r="J17">
        <f t="shared" si="3"/>
        <v>9.9282000000000004</v>
      </c>
      <c r="K17" s="4">
        <f t="shared" si="0"/>
        <v>9.9740000000000002</v>
      </c>
      <c r="L17">
        <f t="shared" si="1"/>
        <v>-1.5827297600000001</v>
      </c>
      <c r="M17" s="4">
        <f t="shared" si="2"/>
        <v>5.924199999999999</v>
      </c>
      <c r="N17" s="4" t="s">
        <v>34</v>
      </c>
      <c r="O17" s="4" t="s">
        <v>35</v>
      </c>
      <c r="P17" s="4" t="s">
        <v>36</v>
      </c>
      <c r="Q17" s="6">
        <v>0.60018518518518515</v>
      </c>
      <c r="R17" s="4">
        <v>821</v>
      </c>
      <c r="S17" s="4">
        <v>60</v>
      </c>
      <c r="V17" s="13"/>
    </row>
    <row r="18" spans="1:22" x14ac:dyDescent="0.2">
      <c r="A18" s="4">
        <v>17</v>
      </c>
      <c r="B18" s="4">
        <v>6</v>
      </c>
      <c r="C18" s="4" t="s">
        <v>39</v>
      </c>
      <c r="D18" s="4" t="s">
        <v>33</v>
      </c>
      <c r="E18" s="5">
        <v>44914</v>
      </c>
      <c r="F18" s="4">
        <v>0.5</v>
      </c>
      <c r="G18" s="4">
        <v>1.25</v>
      </c>
      <c r="H18" s="4">
        <v>9127</v>
      </c>
      <c r="I18" s="4">
        <v>2037</v>
      </c>
      <c r="J18">
        <f t="shared" si="3"/>
        <v>9.7906999999999993</v>
      </c>
      <c r="K18" s="4">
        <f t="shared" si="0"/>
        <v>9.8364999999999991</v>
      </c>
      <c r="L18">
        <f t="shared" si="1"/>
        <v>-1.5831697600000001</v>
      </c>
      <c r="M18" s="4">
        <f t="shared" si="2"/>
        <v>5.7585999999999995</v>
      </c>
      <c r="N18" s="4" t="s">
        <v>34</v>
      </c>
      <c r="O18" s="4" t="s">
        <v>35</v>
      </c>
      <c r="P18" s="4" t="s">
        <v>36</v>
      </c>
      <c r="Q18" s="6">
        <v>0.60395833333333326</v>
      </c>
      <c r="R18" s="4">
        <v>821</v>
      </c>
      <c r="S18" s="4">
        <v>60</v>
      </c>
      <c r="V18" s="13"/>
    </row>
    <row r="19" spans="1:22" x14ac:dyDescent="0.2">
      <c r="A19" s="4">
        <v>18</v>
      </c>
      <c r="B19" s="4">
        <v>6</v>
      </c>
      <c r="C19" s="4" t="s">
        <v>39</v>
      </c>
      <c r="D19" s="4" t="s">
        <v>33</v>
      </c>
      <c r="E19" s="5">
        <v>44914</v>
      </c>
      <c r="F19" s="4">
        <v>0.5</v>
      </c>
      <c r="G19" s="4">
        <v>1.25</v>
      </c>
      <c r="H19" s="4">
        <v>9130</v>
      </c>
      <c r="I19" s="4">
        <v>1970</v>
      </c>
      <c r="J19">
        <f t="shared" si="3"/>
        <v>9.7940000000000005</v>
      </c>
      <c r="K19" s="4">
        <f t="shared" si="0"/>
        <v>9.8398000000000003</v>
      </c>
      <c r="L19">
        <f t="shared" si="1"/>
        <v>-1.5831592000000001</v>
      </c>
      <c r="M19" s="4">
        <f t="shared" si="2"/>
        <v>5.5977999999999994</v>
      </c>
      <c r="N19" s="4" t="s">
        <v>34</v>
      </c>
      <c r="O19" s="4" t="s">
        <v>35</v>
      </c>
      <c r="P19" s="4" t="s">
        <v>36</v>
      </c>
      <c r="Q19" s="6">
        <v>0.60805555555555557</v>
      </c>
      <c r="R19" s="4">
        <v>821</v>
      </c>
      <c r="S19" s="4">
        <v>60</v>
      </c>
      <c r="V19" s="13"/>
    </row>
    <row r="20" spans="1:22" x14ac:dyDescent="0.2">
      <c r="A20" s="4">
        <v>19</v>
      </c>
      <c r="B20" s="4">
        <v>7</v>
      </c>
      <c r="C20" s="4" t="s">
        <v>40</v>
      </c>
      <c r="D20" s="4" t="s">
        <v>33</v>
      </c>
      <c r="E20" s="5">
        <v>44914</v>
      </c>
      <c r="F20" s="4">
        <v>0.5</v>
      </c>
      <c r="G20" s="4">
        <v>1.25</v>
      </c>
      <c r="H20" s="4">
        <v>18276</v>
      </c>
      <c r="I20" s="4">
        <v>4696</v>
      </c>
      <c r="J20">
        <f t="shared" si="3"/>
        <v>19.854600000000001</v>
      </c>
      <c r="K20" s="4">
        <f t="shared" si="0"/>
        <v>19.900400000000001</v>
      </c>
      <c r="L20">
        <f t="shared" si="1"/>
        <v>-1.55096528</v>
      </c>
      <c r="M20" s="4">
        <f t="shared" si="2"/>
        <v>12.140199999999998</v>
      </c>
      <c r="N20" s="4" t="s">
        <v>34</v>
      </c>
      <c r="O20" s="4" t="s">
        <v>35</v>
      </c>
      <c r="P20" s="4" t="s">
        <v>36</v>
      </c>
      <c r="Q20" s="6">
        <v>0.61868055555555557</v>
      </c>
      <c r="R20" s="4">
        <v>821</v>
      </c>
      <c r="S20" s="4">
        <v>60</v>
      </c>
      <c r="V20" s="13"/>
    </row>
    <row r="21" spans="1:22" x14ac:dyDescent="0.2">
      <c r="A21" s="4">
        <v>20</v>
      </c>
      <c r="B21" s="4">
        <v>7</v>
      </c>
      <c r="C21" s="4" t="s">
        <v>40</v>
      </c>
      <c r="D21" s="4" t="s">
        <v>33</v>
      </c>
      <c r="E21" s="5">
        <v>44914</v>
      </c>
      <c r="F21" s="4">
        <v>0.5</v>
      </c>
      <c r="G21" s="4">
        <v>1.25</v>
      </c>
      <c r="H21" s="4">
        <v>18089</v>
      </c>
      <c r="I21" s="4">
        <v>4607</v>
      </c>
      <c r="J21">
        <f t="shared" si="3"/>
        <v>19.648900000000001</v>
      </c>
      <c r="K21" s="4">
        <f t="shared" si="0"/>
        <v>19.694700000000001</v>
      </c>
      <c r="L21">
        <f t="shared" si="1"/>
        <v>-1.5516235200000001</v>
      </c>
      <c r="M21" s="4">
        <f t="shared" si="2"/>
        <v>11.926599999999999</v>
      </c>
      <c r="N21" s="4" t="s">
        <v>34</v>
      </c>
      <c r="O21" s="4" t="s">
        <v>35</v>
      </c>
      <c r="P21" s="4" t="s">
        <v>36</v>
      </c>
      <c r="Q21" s="6">
        <v>0.62324074074074076</v>
      </c>
      <c r="R21" s="4">
        <v>821</v>
      </c>
      <c r="S21" s="4">
        <v>60</v>
      </c>
      <c r="V21" s="13"/>
    </row>
    <row r="22" spans="1:22" x14ac:dyDescent="0.2">
      <c r="A22" s="4">
        <v>21</v>
      </c>
      <c r="B22" s="4">
        <v>7</v>
      </c>
      <c r="C22" s="4" t="s">
        <v>40</v>
      </c>
      <c r="D22" s="4" t="s">
        <v>33</v>
      </c>
      <c r="E22" s="5">
        <v>44914</v>
      </c>
      <c r="F22" s="4">
        <v>0.5</v>
      </c>
      <c r="G22" s="4">
        <v>1.25</v>
      </c>
      <c r="H22" s="4">
        <v>18141</v>
      </c>
      <c r="I22" s="4">
        <v>4402</v>
      </c>
      <c r="J22">
        <f t="shared" si="3"/>
        <v>19.706100000000003</v>
      </c>
      <c r="K22" s="4">
        <f t="shared" si="0"/>
        <v>19.751900000000003</v>
      </c>
      <c r="L22">
        <f t="shared" si="1"/>
        <v>-1.5514404800000001</v>
      </c>
      <c r="M22" s="4">
        <f t="shared" si="2"/>
        <v>11.434599999999998</v>
      </c>
      <c r="N22" s="4" t="s">
        <v>34</v>
      </c>
      <c r="O22" s="4" t="s">
        <v>35</v>
      </c>
      <c r="P22" s="4" t="s">
        <v>36</v>
      </c>
      <c r="Q22" s="6">
        <v>0.62810185185185186</v>
      </c>
      <c r="R22" s="4">
        <v>821</v>
      </c>
      <c r="S22" s="4">
        <v>60</v>
      </c>
      <c r="V22" s="13"/>
    </row>
    <row r="23" spans="1:22" x14ac:dyDescent="0.2">
      <c r="A23" s="4">
        <v>22</v>
      </c>
      <c r="B23" s="4">
        <v>8</v>
      </c>
      <c r="C23" s="4" t="s">
        <v>41</v>
      </c>
      <c r="D23" s="4" t="s">
        <v>33</v>
      </c>
      <c r="E23" s="5">
        <v>44914</v>
      </c>
      <c r="F23" s="4">
        <v>0.5</v>
      </c>
      <c r="G23" s="4">
        <v>1.25</v>
      </c>
      <c r="H23" s="4">
        <v>36224</v>
      </c>
      <c r="I23" s="4">
        <v>9505</v>
      </c>
      <c r="J23">
        <f t="shared" si="3"/>
        <v>39.5974</v>
      </c>
      <c r="K23" s="4">
        <f t="shared" si="0"/>
        <v>39.6432</v>
      </c>
      <c r="L23">
        <f t="shared" si="1"/>
        <v>-1.4877883199999999</v>
      </c>
      <c r="M23" s="4">
        <f t="shared" si="2"/>
        <v>23.681799999999999</v>
      </c>
      <c r="N23" s="4" t="s">
        <v>34</v>
      </c>
      <c r="O23" s="4" t="s">
        <v>35</v>
      </c>
      <c r="P23" s="4" t="s">
        <v>36</v>
      </c>
      <c r="Q23" s="6">
        <v>0.64034722222222229</v>
      </c>
      <c r="R23" s="4">
        <v>821</v>
      </c>
      <c r="S23" s="4">
        <v>60</v>
      </c>
      <c r="V23" s="13"/>
    </row>
    <row r="24" spans="1:22" x14ac:dyDescent="0.2">
      <c r="A24" s="4">
        <v>23</v>
      </c>
      <c r="B24" s="4">
        <v>8</v>
      </c>
      <c r="C24" s="4" t="s">
        <v>41</v>
      </c>
      <c r="D24" s="4" t="s">
        <v>33</v>
      </c>
      <c r="E24" s="5">
        <v>44914</v>
      </c>
      <c r="F24" s="4">
        <v>0.5</v>
      </c>
      <c r="G24" s="4">
        <v>1.25</v>
      </c>
      <c r="H24" s="4">
        <v>36213</v>
      </c>
      <c r="I24" s="4">
        <v>9131</v>
      </c>
      <c r="J24">
        <f t="shared" si="3"/>
        <v>39.585299999999997</v>
      </c>
      <c r="K24" s="4">
        <f t="shared" si="0"/>
        <v>39.631099999999996</v>
      </c>
      <c r="L24">
        <f t="shared" si="1"/>
        <v>-1.48782704</v>
      </c>
      <c r="M24" s="4">
        <f t="shared" si="2"/>
        <v>22.784199999999998</v>
      </c>
      <c r="N24" s="4" t="s">
        <v>34</v>
      </c>
      <c r="O24" s="4" t="s">
        <v>35</v>
      </c>
      <c r="P24" s="4" t="s">
        <v>36</v>
      </c>
      <c r="Q24" s="6">
        <v>0.6457060185185185</v>
      </c>
      <c r="R24" s="4">
        <v>821</v>
      </c>
      <c r="S24" s="4">
        <v>60</v>
      </c>
    </row>
    <row r="25" spans="1:22" x14ac:dyDescent="0.2">
      <c r="A25" s="4">
        <v>24</v>
      </c>
      <c r="B25" s="4">
        <v>8</v>
      </c>
      <c r="C25" s="4" t="s">
        <v>41</v>
      </c>
      <c r="D25" s="4" t="s">
        <v>33</v>
      </c>
      <c r="E25" s="5">
        <v>44914</v>
      </c>
      <c r="F25" s="4">
        <v>0.5</v>
      </c>
      <c r="G25" s="4">
        <v>1.25</v>
      </c>
      <c r="H25" s="4">
        <v>36289</v>
      </c>
      <c r="I25" s="4">
        <v>9256</v>
      </c>
      <c r="J25">
        <f t="shared" si="3"/>
        <v>39.668900000000001</v>
      </c>
      <c r="K25" s="4">
        <f t="shared" si="0"/>
        <v>39.714700000000001</v>
      </c>
      <c r="L25">
        <f t="shared" si="1"/>
        <v>-1.48755952</v>
      </c>
      <c r="M25" s="4">
        <f t="shared" si="2"/>
        <v>23.084199999999999</v>
      </c>
      <c r="N25" s="4" t="s">
        <v>34</v>
      </c>
      <c r="O25" s="4" t="s">
        <v>35</v>
      </c>
      <c r="P25" s="4" t="s">
        <v>36</v>
      </c>
      <c r="Q25" s="6">
        <v>0.65141203703703698</v>
      </c>
      <c r="R25" s="4">
        <v>821</v>
      </c>
      <c r="S25" s="4">
        <v>60</v>
      </c>
    </row>
    <row r="26" spans="1:22" x14ac:dyDescent="0.2">
      <c r="A26" s="4">
        <v>25</v>
      </c>
      <c r="B26" s="4">
        <v>9</v>
      </c>
      <c r="C26" s="4" t="s">
        <v>42</v>
      </c>
      <c r="D26" s="4" t="s">
        <v>33</v>
      </c>
      <c r="E26" s="5">
        <v>44914</v>
      </c>
      <c r="F26" s="4">
        <v>0.5</v>
      </c>
      <c r="G26" s="4">
        <v>1.25</v>
      </c>
      <c r="H26" s="4">
        <v>178074</v>
      </c>
      <c r="I26" s="4">
        <v>36743</v>
      </c>
      <c r="J26">
        <f t="shared" si="3"/>
        <v>195.63240000000002</v>
      </c>
      <c r="K26" s="4">
        <f t="shared" si="0"/>
        <v>195.6782</v>
      </c>
      <c r="L26">
        <f t="shared" si="1"/>
        <v>-0.98847631999999996</v>
      </c>
      <c r="M26" s="4">
        <f t="shared" si="2"/>
        <v>89.052999999999997</v>
      </c>
      <c r="N26" s="4" t="s">
        <v>34</v>
      </c>
      <c r="O26" s="4" t="s">
        <v>35</v>
      </c>
      <c r="P26" s="4" t="s">
        <v>36</v>
      </c>
      <c r="Q26" s="6">
        <v>0.66660879629629632</v>
      </c>
      <c r="R26" s="4">
        <v>821</v>
      </c>
      <c r="S26" s="4">
        <v>60</v>
      </c>
    </row>
    <row r="27" spans="1:22" x14ac:dyDescent="0.2">
      <c r="A27" s="4">
        <v>26</v>
      </c>
      <c r="B27" s="4">
        <v>9</v>
      </c>
      <c r="C27" s="4" t="s">
        <v>42</v>
      </c>
      <c r="D27" s="4" t="s">
        <v>33</v>
      </c>
      <c r="E27" s="5">
        <v>44914</v>
      </c>
      <c r="F27" s="4">
        <v>0.5</v>
      </c>
      <c r="G27" s="4">
        <v>1.25</v>
      </c>
      <c r="H27" s="4">
        <v>181697</v>
      </c>
      <c r="I27" s="4">
        <v>36977</v>
      </c>
      <c r="J27">
        <f t="shared" si="3"/>
        <v>199.61770000000001</v>
      </c>
      <c r="K27" s="4">
        <f t="shared" si="0"/>
        <v>199.6635</v>
      </c>
      <c r="L27">
        <f t="shared" si="1"/>
        <v>-0.97572335999999993</v>
      </c>
      <c r="M27" s="4">
        <f t="shared" si="2"/>
        <v>89.614599999999996</v>
      </c>
      <c r="N27" s="4" t="s">
        <v>34</v>
      </c>
      <c r="O27" s="4" t="s">
        <v>35</v>
      </c>
      <c r="P27" s="4" t="s">
        <v>36</v>
      </c>
      <c r="Q27" s="6">
        <v>0.67331018518518515</v>
      </c>
      <c r="R27" s="4">
        <v>821</v>
      </c>
      <c r="S27" s="4">
        <v>60</v>
      </c>
    </row>
    <row r="28" spans="1:22" x14ac:dyDescent="0.2">
      <c r="A28" s="4">
        <v>27</v>
      </c>
      <c r="B28" s="4">
        <v>9</v>
      </c>
      <c r="C28" s="4" t="s">
        <v>42</v>
      </c>
      <c r="D28" s="4" t="s">
        <v>33</v>
      </c>
      <c r="E28" s="5">
        <v>44914</v>
      </c>
      <c r="F28" s="4">
        <v>0.5</v>
      </c>
      <c r="G28" s="4">
        <v>1.25</v>
      </c>
      <c r="H28" s="4">
        <v>185243</v>
      </c>
      <c r="I28" s="4">
        <v>37662</v>
      </c>
      <c r="J28">
        <f t="shared" si="3"/>
        <v>203.51830000000001</v>
      </c>
      <c r="K28" s="4">
        <f t="shared" si="0"/>
        <v>203.5641</v>
      </c>
      <c r="L28">
        <f t="shared" si="1"/>
        <v>-0.96324144</v>
      </c>
      <c r="M28" s="4">
        <f t="shared" si="2"/>
        <v>91.258599999999987</v>
      </c>
      <c r="N28" s="4" t="s">
        <v>34</v>
      </c>
      <c r="O28" s="4" t="s">
        <v>35</v>
      </c>
      <c r="P28" s="4" t="s">
        <v>36</v>
      </c>
      <c r="Q28" s="6">
        <v>0.68049768518518527</v>
      </c>
      <c r="R28" s="4">
        <v>821</v>
      </c>
      <c r="S28" s="4">
        <v>60</v>
      </c>
    </row>
    <row r="29" spans="1:22" x14ac:dyDescent="0.2">
      <c r="A29" s="4">
        <v>28</v>
      </c>
      <c r="B29" s="4">
        <v>10</v>
      </c>
      <c r="C29" s="4" t="s">
        <v>32</v>
      </c>
      <c r="D29" s="4" t="s">
        <v>33</v>
      </c>
      <c r="E29" s="5">
        <v>44914</v>
      </c>
      <c r="F29" s="4">
        <v>0.5</v>
      </c>
      <c r="G29" s="4">
        <v>1.25</v>
      </c>
      <c r="H29" s="4">
        <v>1856</v>
      </c>
      <c r="I29" s="4">
        <v>162</v>
      </c>
      <c r="J29">
        <f t="shared" si="3"/>
        <v>1.7926000000000002</v>
      </c>
      <c r="K29" s="4">
        <f t="shared" si="0"/>
        <v>1.8384000000000003</v>
      </c>
      <c r="L29">
        <f t="shared" si="1"/>
        <v>-1.60876368</v>
      </c>
      <c r="M29" s="4">
        <f t="shared" si="2"/>
        <v>1.2585999999999999</v>
      </c>
      <c r="N29" s="4" t="s">
        <v>34</v>
      </c>
      <c r="O29" s="4" t="s">
        <v>35</v>
      </c>
      <c r="P29" s="4" t="s">
        <v>36</v>
      </c>
      <c r="Q29" s="6">
        <v>0.68814814814814806</v>
      </c>
      <c r="R29" s="4">
        <v>164</v>
      </c>
      <c r="S29" s="4">
        <v>12</v>
      </c>
    </row>
    <row r="30" spans="1:22" x14ac:dyDescent="0.2">
      <c r="A30" s="4">
        <v>29</v>
      </c>
      <c r="B30" s="4">
        <v>10</v>
      </c>
      <c r="C30" s="4" t="s">
        <v>32</v>
      </c>
      <c r="D30" s="4" t="s">
        <v>33</v>
      </c>
      <c r="E30" s="5">
        <v>44914</v>
      </c>
      <c r="F30" s="4">
        <v>0.5</v>
      </c>
      <c r="G30" s="4">
        <v>1.25</v>
      </c>
      <c r="H30" s="4">
        <v>2783</v>
      </c>
      <c r="I30" s="4">
        <v>428</v>
      </c>
      <c r="J30">
        <f t="shared" si="3"/>
        <v>2.8123</v>
      </c>
      <c r="K30" s="4">
        <f t="shared" si="0"/>
        <v>2.8581000000000003</v>
      </c>
      <c r="L30">
        <f t="shared" si="1"/>
        <v>-1.60550064</v>
      </c>
      <c r="M30" s="4">
        <f t="shared" si="2"/>
        <v>1.8969999999999998</v>
      </c>
      <c r="N30" s="4" t="s">
        <v>34</v>
      </c>
      <c r="O30" s="4" t="s">
        <v>35</v>
      </c>
      <c r="P30" s="4" t="s">
        <v>36</v>
      </c>
      <c r="Q30" s="6">
        <v>0.69101851851851848</v>
      </c>
      <c r="R30" s="4">
        <v>164</v>
      </c>
      <c r="S30" s="4">
        <v>12</v>
      </c>
    </row>
    <row r="31" spans="1:22" x14ac:dyDescent="0.2">
      <c r="A31" s="4">
        <v>30</v>
      </c>
      <c r="B31" s="4">
        <v>10</v>
      </c>
      <c r="C31" s="4" t="s">
        <v>32</v>
      </c>
      <c r="D31" s="4" t="s">
        <v>33</v>
      </c>
      <c r="E31" s="5">
        <v>44914</v>
      </c>
      <c r="F31" s="4">
        <v>0.5</v>
      </c>
      <c r="G31" s="4">
        <v>1.25</v>
      </c>
      <c r="H31" s="4">
        <v>4031</v>
      </c>
      <c r="I31" s="4">
        <v>729</v>
      </c>
      <c r="J31">
        <f t="shared" si="3"/>
        <v>4.1851000000000003</v>
      </c>
      <c r="K31" s="4">
        <f t="shared" si="0"/>
        <v>4.2309000000000001</v>
      </c>
      <c r="L31">
        <f t="shared" si="1"/>
        <v>-1.6011076800000001</v>
      </c>
      <c r="M31" s="4">
        <f t="shared" si="2"/>
        <v>2.6193999999999997</v>
      </c>
      <c r="N31" s="4" t="s">
        <v>34</v>
      </c>
      <c r="O31" s="4" t="s">
        <v>35</v>
      </c>
      <c r="P31" s="4" t="s">
        <v>36</v>
      </c>
      <c r="Q31" s="6">
        <v>0.69444444444444453</v>
      </c>
      <c r="R31" s="4">
        <v>164</v>
      </c>
      <c r="S31" s="4">
        <v>12</v>
      </c>
    </row>
    <row r="32" spans="1:22" x14ac:dyDescent="0.2">
      <c r="A32" s="4">
        <v>31</v>
      </c>
      <c r="B32" s="4">
        <v>11</v>
      </c>
      <c r="C32" s="4" t="s">
        <v>32</v>
      </c>
      <c r="D32" s="4" t="s">
        <v>33</v>
      </c>
      <c r="E32" s="5">
        <v>44914</v>
      </c>
      <c r="F32" s="4">
        <v>0.5</v>
      </c>
      <c r="G32" s="4">
        <v>1.25</v>
      </c>
      <c r="H32" s="4">
        <v>942</v>
      </c>
      <c r="I32" s="4">
        <v>37</v>
      </c>
      <c r="J32">
        <f t="shared" si="3"/>
        <v>0.78720000000000001</v>
      </c>
      <c r="K32" s="4">
        <f t="shared" si="0"/>
        <v>0.83299999999999996</v>
      </c>
      <c r="L32">
        <f t="shared" si="1"/>
        <v>-1.6119809600000001</v>
      </c>
      <c r="M32" s="4">
        <f t="shared" si="2"/>
        <v>0.95860000000000001</v>
      </c>
      <c r="N32" s="4" t="s">
        <v>34</v>
      </c>
      <c r="O32" s="4" t="s">
        <v>35</v>
      </c>
      <c r="P32" s="4" t="s">
        <v>36</v>
      </c>
      <c r="Q32" s="6">
        <v>0.70201388888888883</v>
      </c>
      <c r="R32" s="4">
        <v>164</v>
      </c>
      <c r="S32" s="4">
        <v>12</v>
      </c>
    </row>
    <row r="33" spans="1:19" x14ac:dyDescent="0.2">
      <c r="A33" s="4">
        <v>32</v>
      </c>
      <c r="B33" s="4">
        <v>11</v>
      </c>
      <c r="C33" s="4" t="s">
        <v>32</v>
      </c>
      <c r="D33" s="4" t="s">
        <v>33</v>
      </c>
      <c r="E33" s="5">
        <v>44914</v>
      </c>
      <c r="F33" s="4">
        <v>0.5</v>
      </c>
      <c r="G33" s="4">
        <v>1.25</v>
      </c>
      <c r="H33" s="4">
        <v>880</v>
      </c>
      <c r="I33" s="4">
        <v>51</v>
      </c>
      <c r="J33">
        <f t="shared" si="3"/>
        <v>0.71900000000000008</v>
      </c>
      <c r="K33" s="4">
        <f t="shared" si="0"/>
        <v>0.76480000000000015</v>
      </c>
      <c r="L33">
        <f t="shared" si="1"/>
        <v>-1.6121992000000001</v>
      </c>
      <c r="M33" s="4">
        <f t="shared" si="2"/>
        <v>0.99219999999999997</v>
      </c>
      <c r="N33" s="4" t="s">
        <v>34</v>
      </c>
      <c r="O33" s="4" t="s">
        <v>35</v>
      </c>
      <c r="P33" s="4" t="s">
        <v>36</v>
      </c>
      <c r="Q33" s="6">
        <v>0.70490740740740743</v>
      </c>
      <c r="R33" s="4">
        <v>164</v>
      </c>
      <c r="S33" s="4">
        <v>12</v>
      </c>
    </row>
    <row r="34" spans="1:19" x14ac:dyDescent="0.2">
      <c r="A34" s="4">
        <v>33</v>
      </c>
      <c r="B34" s="4">
        <v>11</v>
      </c>
      <c r="C34" s="4" t="s">
        <v>32</v>
      </c>
      <c r="D34" s="4" t="s">
        <v>33</v>
      </c>
      <c r="E34" s="5">
        <v>44914</v>
      </c>
      <c r="F34" s="4">
        <v>0.5</v>
      </c>
      <c r="G34" s="4">
        <v>1.25</v>
      </c>
      <c r="H34" s="4">
        <v>841</v>
      </c>
      <c r="I34" s="4">
        <v>52</v>
      </c>
      <c r="J34">
        <f t="shared" si="3"/>
        <v>0.67610000000000003</v>
      </c>
      <c r="K34" s="4">
        <f t="shared" si="0"/>
        <v>0.72189999999999999</v>
      </c>
      <c r="L34">
        <f t="shared" si="1"/>
        <v>-1.61233648</v>
      </c>
      <c r="M34" s="4">
        <f t="shared" si="2"/>
        <v>0.99460000000000004</v>
      </c>
      <c r="N34" s="4" t="s">
        <v>34</v>
      </c>
      <c r="O34" s="4" t="s">
        <v>35</v>
      </c>
      <c r="P34" s="4" t="s">
        <v>36</v>
      </c>
      <c r="Q34" s="6">
        <v>0.70818287037037031</v>
      </c>
      <c r="R34" s="4">
        <v>164</v>
      </c>
      <c r="S34" s="4">
        <v>12</v>
      </c>
    </row>
    <row r="35" spans="1:19" x14ac:dyDescent="0.2">
      <c r="A35" s="4">
        <v>34</v>
      </c>
      <c r="B35" s="4">
        <v>12</v>
      </c>
      <c r="C35" s="4" t="s">
        <v>32</v>
      </c>
      <c r="D35" s="4" t="s">
        <v>33</v>
      </c>
      <c r="E35" s="5">
        <v>44914</v>
      </c>
      <c r="F35" s="4">
        <v>0.5</v>
      </c>
      <c r="G35" s="4">
        <v>1.25</v>
      </c>
      <c r="H35" s="4">
        <v>971</v>
      </c>
      <c r="I35" s="4">
        <v>41</v>
      </c>
      <c r="J35">
        <f t="shared" si="3"/>
        <v>0.81910000000000005</v>
      </c>
      <c r="K35" s="4">
        <f t="shared" si="0"/>
        <v>0.8649</v>
      </c>
      <c r="L35">
        <f t="shared" si="1"/>
        <v>-1.6118788800000001</v>
      </c>
      <c r="M35" s="4">
        <f t="shared" si="2"/>
        <v>0.96819999999999995</v>
      </c>
      <c r="N35" s="4" t="s">
        <v>34</v>
      </c>
      <c r="O35" s="4" t="s">
        <v>35</v>
      </c>
      <c r="P35" s="4" t="s">
        <v>36</v>
      </c>
      <c r="Q35" s="6">
        <v>0.71579861111111109</v>
      </c>
      <c r="R35" s="4">
        <v>164</v>
      </c>
      <c r="S35" s="4">
        <v>12</v>
      </c>
    </row>
    <row r="36" spans="1:19" x14ac:dyDescent="0.2">
      <c r="A36" s="4">
        <v>35</v>
      </c>
      <c r="B36" s="4">
        <v>12</v>
      </c>
      <c r="C36" s="4" t="s">
        <v>32</v>
      </c>
      <c r="D36" s="4" t="s">
        <v>33</v>
      </c>
      <c r="E36" s="5">
        <v>44914</v>
      </c>
      <c r="F36" s="4">
        <v>0.5</v>
      </c>
      <c r="G36" s="4">
        <v>1.25</v>
      </c>
      <c r="H36" s="4">
        <v>983</v>
      </c>
      <c r="I36" s="4">
        <v>43</v>
      </c>
      <c r="J36">
        <f t="shared" si="3"/>
        <v>0.83230000000000015</v>
      </c>
      <c r="K36" s="4">
        <f t="shared" si="0"/>
        <v>0.8781000000000001</v>
      </c>
      <c r="L36">
        <f t="shared" si="1"/>
        <v>-1.6118366400000002</v>
      </c>
      <c r="M36" s="4">
        <f t="shared" si="2"/>
        <v>0.97299999999999998</v>
      </c>
      <c r="N36" s="4" t="s">
        <v>34</v>
      </c>
      <c r="O36" s="4" t="s">
        <v>35</v>
      </c>
      <c r="P36" s="4" t="s">
        <v>36</v>
      </c>
      <c r="Q36" s="6">
        <v>0.71865740740740736</v>
      </c>
      <c r="R36" s="4">
        <v>164</v>
      </c>
      <c r="S36" s="4">
        <v>12</v>
      </c>
    </row>
    <row r="37" spans="1:19" x14ac:dyDescent="0.2">
      <c r="A37" s="4">
        <v>36</v>
      </c>
      <c r="B37" s="4">
        <v>12</v>
      </c>
      <c r="C37" s="4" t="s">
        <v>32</v>
      </c>
      <c r="D37" s="4" t="s">
        <v>33</v>
      </c>
      <c r="E37" s="5">
        <v>44914</v>
      </c>
      <c r="F37" s="4">
        <v>0.5</v>
      </c>
      <c r="G37" s="4">
        <v>1.25</v>
      </c>
      <c r="H37" s="4">
        <v>943</v>
      </c>
      <c r="I37" s="4">
        <v>65</v>
      </c>
      <c r="J37">
        <f t="shared" si="3"/>
        <v>0.78830000000000011</v>
      </c>
      <c r="K37" s="4">
        <f t="shared" si="0"/>
        <v>0.83410000000000006</v>
      </c>
      <c r="L37">
        <f t="shared" si="1"/>
        <v>-1.61197744</v>
      </c>
      <c r="M37" s="4">
        <f t="shared" si="2"/>
        <v>1.0258</v>
      </c>
      <c r="N37" s="4" t="s">
        <v>34</v>
      </c>
      <c r="O37" s="4" t="s">
        <v>35</v>
      </c>
      <c r="P37" s="4" t="s">
        <v>36</v>
      </c>
      <c r="Q37" s="6">
        <v>0.72196759259259258</v>
      </c>
      <c r="R37" s="4">
        <v>164</v>
      </c>
      <c r="S37" s="4">
        <v>12</v>
      </c>
    </row>
    <row r="38" spans="1:19" x14ac:dyDescent="0.2">
      <c r="A38" s="4">
        <v>37</v>
      </c>
      <c r="B38" s="4">
        <v>13</v>
      </c>
      <c r="C38" s="4" t="s">
        <v>94</v>
      </c>
      <c r="D38" s="4" t="s">
        <v>33</v>
      </c>
      <c r="E38" s="5">
        <v>44914</v>
      </c>
      <c r="F38" s="4">
        <v>0.5</v>
      </c>
      <c r="G38" s="4">
        <v>1.25</v>
      </c>
      <c r="H38" s="4">
        <v>27504</v>
      </c>
      <c r="I38" s="4">
        <v>1412</v>
      </c>
      <c r="J38">
        <f t="shared" si="3"/>
        <v>30.005400000000002</v>
      </c>
      <c r="K38" s="4">
        <f t="shared" si="0"/>
        <v>30.051200000000001</v>
      </c>
      <c r="L38">
        <f t="shared" si="1"/>
        <v>-1.51848272</v>
      </c>
      <c r="M38" s="4">
        <f t="shared" si="2"/>
        <v>4.2585999999999995</v>
      </c>
      <c r="N38" s="4" t="s">
        <v>34</v>
      </c>
      <c r="O38" s="4" t="s">
        <v>35</v>
      </c>
      <c r="P38" s="4" t="s">
        <v>36</v>
      </c>
      <c r="Q38" s="6">
        <v>0.73061342592592593</v>
      </c>
      <c r="R38" s="4">
        <v>164</v>
      </c>
      <c r="S38" s="4">
        <v>12</v>
      </c>
    </row>
    <row r="39" spans="1:19" x14ac:dyDescent="0.2">
      <c r="A39" s="4">
        <v>38</v>
      </c>
      <c r="B39" s="4">
        <v>13</v>
      </c>
      <c r="C39" s="4" t="s">
        <v>94</v>
      </c>
      <c r="D39" s="4" t="s">
        <v>33</v>
      </c>
      <c r="E39" s="5">
        <v>44914</v>
      </c>
      <c r="F39" s="4">
        <v>0.5</v>
      </c>
      <c r="G39" s="4">
        <v>1.25</v>
      </c>
      <c r="H39" s="4">
        <v>27107</v>
      </c>
      <c r="I39" s="4">
        <v>1274</v>
      </c>
      <c r="J39">
        <f t="shared" si="3"/>
        <v>29.568700000000003</v>
      </c>
      <c r="K39" s="4">
        <f t="shared" si="0"/>
        <v>29.614500000000003</v>
      </c>
      <c r="L39">
        <f t="shared" si="1"/>
        <v>-1.51988016</v>
      </c>
      <c r="M39" s="4">
        <f t="shared" si="2"/>
        <v>3.9274</v>
      </c>
      <c r="N39" s="4" t="s">
        <v>34</v>
      </c>
      <c r="O39" s="4" t="s">
        <v>35</v>
      </c>
      <c r="P39" s="4" t="s">
        <v>36</v>
      </c>
      <c r="Q39" s="6">
        <v>0.73401620370370368</v>
      </c>
      <c r="R39" s="4">
        <v>164</v>
      </c>
      <c r="S39" s="4">
        <v>12</v>
      </c>
    </row>
    <row r="40" spans="1:19" x14ac:dyDescent="0.2">
      <c r="A40" s="4">
        <v>39</v>
      </c>
      <c r="B40" s="4">
        <v>13</v>
      </c>
      <c r="C40" s="4" t="s">
        <v>94</v>
      </c>
      <c r="D40" s="4" t="s">
        <v>33</v>
      </c>
      <c r="E40" s="5">
        <v>44914</v>
      </c>
      <c r="F40" s="4">
        <v>0.5</v>
      </c>
      <c r="G40" s="4">
        <v>1.25</v>
      </c>
      <c r="H40" s="4">
        <v>27630</v>
      </c>
      <c r="I40" s="4">
        <v>1242</v>
      </c>
      <c r="J40">
        <f t="shared" si="3"/>
        <v>30.144000000000002</v>
      </c>
      <c r="K40" s="4">
        <f t="shared" si="0"/>
        <v>30.189800000000002</v>
      </c>
      <c r="L40">
        <f t="shared" si="1"/>
        <v>-1.5180392</v>
      </c>
      <c r="M40" s="4">
        <f t="shared" si="2"/>
        <v>3.8506</v>
      </c>
      <c r="N40" s="4" t="s">
        <v>34</v>
      </c>
      <c r="O40" s="4" t="s">
        <v>35</v>
      </c>
      <c r="P40" s="4" t="s">
        <v>36</v>
      </c>
      <c r="Q40" s="6">
        <v>0.7377893518518519</v>
      </c>
      <c r="R40" s="4">
        <v>164</v>
      </c>
      <c r="S40" s="4">
        <v>12</v>
      </c>
    </row>
    <row r="41" spans="1:19" x14ac:dyDescent="0.2">
      <c r="A41" s="4">
        <v>40</v>
      </c>
      <c r="B41" s="4">
        <v>14</v>
      </c>
      <c r="C41" s="4" t="s">
        <v>95</v>
      </c>
      <c r="D41" s="4" t="s">
        <v>33</v>
      </c>
      <c r="E41" s="5">
        <v>44914</v>
      </c>
      <c r="F41" s="4">
        <v>0.5</v>
      </c>
      <c r="G41" s="4">
        <v>1.25</v>
      </c>
      <c r="H41" s="4">
        <v>26027</v>
      </c>
      <c r="I41" s="4">
        <v>992</v>
      </c>
      <c r="J41">
        <f t="shared" si="3"/>
        <v>28.380700000000004</v>
      </c>
      <c r="K41" s="4">
        <f>0.0011*H41 - 0.2032</f>
        <v>28.426500000000004</v>
      </c>
      <c r="L41">
        <f t="shared" si="1"/>
        <v>-1.5236817600000001</v>
      </c>
      <c r="M41" s="4">
        <f t="shared" si="2"/>
        <v>3.2505999999999999</v>
      </c>
      <c r="N41" s="4" t="s">
        <v>34</v>
      </c>
      <c r="O41" s="4" t="s">
        <v>35</v>
      </c>
      <c r="P41" s="4" t="s">
        <v>36</v>
      </c>
      <c r="Q41" s="6">
        <v>0.74597222222222215</v>
      </c>
      <c r="R41" s="4">
        <v>164</v>
      </c>
      <c r="S41" s="4">
        <v>12</v>
      </c>
    </row>
    <row r="42" spans="1:19" x14ac:dyDescent="0.2">
      <c r="A42" s="4">
        <v>41</v>
      </c>
      <c r="B42" s="4">
        <v>14</v>
      </c>
      <c r="C42" s="4" t="s">
        <v>95</v>
      </c>
      <c r="D42" s="4" t="s">
        <v>33</v>
      </c>
      <c r="E42" s="5">
        <v>44914</v>
      </c>
      <c r="F42" s="4">
        <v>0.5</v>
      </c>
      <c r="G42" s="4">
        <v>1.25</v>
      </c>
      <c r="H42" s="4">
        <v>25915</v>
      </c>
      <c r="I42" s="4">
        <v>905</v>
      </c>
      <c r="J42">
        <f t="shared" si="3"/>
        <v>28.257500000000004</v>
      </c>
      <c r="K42" s="4">
        <f t="shared" si="0"/>
        <v>28.303300000000004</v>
      </c>
      <c r="L42">
        <f t="shared" si="1"/>
        <v>-1.524076</v>
      </c>
      <c r="M42" s="4">
        <f t="shared" si="2"/>
        <v>3.0417999999999998</v>
      </c>
      <c r="N42" s="4" t="s">
        <v>34</v>
      </c>
      <c r="O42" s="4" t="s">
        <v>35</v>
      </c>
      <c r="P42" s="4" t="s">
        <v>36</v>
      </c>
      <c r="Q42" s="6">
        <v>0.74913194444444453</v>
      </c>
      <c r="R42" s="4">
        <v>164</v>
      </c>
      <c r="S42" s="4">
        <v>12</v>
      </c>
    </row>
    <row r="43" spans="1:19" x14ac:dyDescent="0.2">
      <c r="A43" s="4">
        <v>42</v>
      </c>
      <c r="B43" s="4">
        <v>14</v>
      </c>
      <c r="C43" s="4" t="s">
        <v>95</v>
      </c>
      <c r="D43" s="4" t="s">
        <v>33</v>
      </c>
      <c r="E43" s="5">
        <v>44914</v>
      </c>
      <c r="F43" s="4">
        <v>0.5</v>
      </c>
      <c r="G43" s="4">
        <v>1.25</v>
      </c>
      <c r="H43" s="4">
        <v>25858</v>
      </c>
      <c r="I43" s="4">
        <v>818</v>
      </c>
      <c r="J43">
        <f t="shared" si="3"/>
        <v>28.194800000000004</v>
      </c>
      <c r="K43" s="4">
        <f t="shared" si="0"/>
        <v>28.240600000000004</v>
      </c>
      <c r="L43">
        <f t="shared" si="1"/>
        <v>-1.5242766400000001</v>
      </c>
      <c r="M43" s="4">
        <f t="shared" si="2"/>
        <v>2.8329999999999997</v>
      </c>
      <c r="N43" s="4" t="s">
        <v>34</v>
      </c>
      <c r="O43" s="4" t="s">
        <v>35</v>
      </c>
      <c r="P43" s="4" t="s">
        <v>36</v>
      </c>
      <c r="Q43" s="6">
        <v>0.75261574074074078</v>
      </c>
      <c r="R43" s="4">
        <v>164</v>
      </c>
      <c r="S43" s="4">
        <v>12</v>
      </c>
    </row>
    <row r="44" spans="1:19" x14ac:dyDescent="0.2">
      <c r="A44" s="4">
        <v>43</v>
      </c>
      <c r="B44" s="4">
        <v>15</v>
      </c>
      <c r="C44" s="4" t="s">
        <v>96</v>
      </c>
      <c r="D44" s="4" t="s">
        <v>33</v>
      </c>
      <c r="E44" s="5">
        <v>44914</v>
      </c>
      <c r="F44" s="4">
        <v>0.5</v>
      </c>
      <c r="G44" s="4">
        <v>1.25</v>
      </c>
      <c r="H44" s="4">
        <v>32990</v>
      </c>
      <c r="I44" s="4">
        <v>1527</v>
      </c>
      <c r="J44">
        <f t="shared" si="3"/>
        <v>36.04</v>
      </c>
      <c r="K44" s="4">
        <f t="shared" si="0"/>
        <v>36.085799999999999</v>
      </c>
      <c r="L44">
        <f t="shared" si="1"/>
        <v>-1.4991719999999999</v>
      </c>
      <c r="M44" s="4">
        <f t="shared" si="2"/>
        <v>4.5345999999999993</v>
      </c>
      <c r="N44" s="4" t="s">
        <v>34</v>
      </c>
      <c r="O44" s="4" t="s">
        <v>35</v>
      </c>
      <c r="P44" s="4" t="s">
        <v>36</v>
      </c>
      <c r="Q44" s="6">
        <v>0.76141203703703697</v>
      </c>
      <c r="R44" s="4">
        <v>164</v>
      </c>
      <c r="S44" s="4">
        <v>12</v>
      </c>
    </row>
    <row r="45" spans="1:19" x14ac:dyDescent="0.2">
      <c r="A45" s="4">
        <v>44</v>
      </c>
      <c r="B45" s="4">
        <v>15</v>
      </c>
      <c r="C45" s="4" t="s">
        <v>96</v>
      </c>
      <c r="D45" s="4" t="s">
        <v>33</v>
      </c>
      <c r="E45" s="5">
        <v>44914</v>
      </c>
      <c r="F45" s="4">
        <v>0.5</v>
      </c>
      <c r="G45" s="4">
        <v>1.25</v>
      </c>
      <c r="H45" s="4">
        <v>32868</v>
      </c>
      <c r="I45" s="4">
        <v>1486</v>
      </c>
      <c r="J45">
        <f t="shared" si="3"/>
        <v>35.905799999999999</v>
      </c>
      <c r="K45" s="4">
        <f t="shared" si="0"/>
        <v>35.951599999999999</v>
      </c>
      <c r="L45">
        <f t="shared" si="1"/>
        <v>-1.49960144</v>
      </c>
      <c r="M45" s="4">
        <f t="shared" si="2"/>
        <v>4.4361999999999995</v>
      </c>
      <c r="N45" s="4" t="s">
        <v>34</v>
      </c>
      <c r="O45" s="4" t="s">
        <v>35</v>
      </c>
      <c r="P45" s="4" t="s">
        <v>36</v>
      </c>
      <c r="Q45" s="6">
        <v>0.76483796296296302</v>
      </c>
      <c r="R45" s="4">
        <v>164</v>
      </c>
      <c r="S45" s="4">
        <v>12</v>
      </c>
    </row>
    <row r="46" spans="1:19" x14ac:dyDescent="0.2">
      <c r="A46" s="4">
        <v>45</v>
      </c>
      <c r="B46" s="4">
        <v>15</v>
      </c>
      <c r="C46" s="4" t="s">
        <v>96</v>
      </c>
      <c r="D46" s="4" t="s">
        <v>33</v>
      </c>
      <c r="E46" s="5">
        <v>44914</v>
      </c>
      <c r="F46" s="4">
        <v>0.5</v>
      </c>
      <c r="G46" s="4">
        <v>1.25</v>
      </c>
      <c r="H46" s="4">
        <v>32972</v>
      </c>
      <c r="I46" s="4">
        <v>1412</v>
      </c>
      <c r="J46">
        <f t="shared" si="3"/>
        <v>36.020200000000003</v>
      </c>
      <c r="K46" s="4">
        <f t="shared" si="0"/>
        <v>36.066000000000003</v>
      </c>
      <c r="L46">
        <f t="shared" si="1"/>
        <v>-1.4992353600000001</v>
      </c>
      <c r="M46" s="4">
        <f t="shared" si="2"/>
        <v>4.2585999999999995</v>
      </c>
      <c r="N46" s="4" t="s">
        <v>34</v>
      </c>
      <c r="O46" s="4" t="s">
        <v>35</v>
      </c>
      <c r="P46" s="4" t="s">
        <v>36</v>
      </c>
      <c r="Q46" s="6">
        <v>0.7686574074074074</v>
      </c>
      <c r="R46" s="4">
        <v>164</v>
      </c>
      <c r="S46" s="4">
        <v>12</v>
      </c>
    </row>
    <row r="47" spans="1:19" x14ac:dyDescent="0.2">
      <c r="A47" s="4">
        <v>46</v>
      </c>
      <c r="B47" s="4">
        <v>16</v>
      </c>
      <c r="C47" s="4" t="s">
        <v>97</v>
      </c>
      <c r="D47" s="4" t="s">
        <v>33</v>
      </c>
      <c r="E47" s="5">
        <v>44914</v>
      </c>
      <c r="F47" s="4">
        <v>0.5</v>
      </c>
      <c r="G47" s="4">
        <v>1.25</v>
      </c>
      <c r="H47" s="4">
        <v>28887</v>
      </c>
      <c r="I47" s="4">
        <v>1888</v>
      </c>
      <c r="J47">
        <f t="shared" si="3"/>
        <v>31.526700000000002</v>
      </c>
      <c r="K47" s="4">
        <f t="shared" si="0"/>
        <v>31.572500000000002</v>
      </c>
      <c r="L47">
        <f t="shared" si="1"/>
        <v>-1.5136145599999999</v>
      </c>
      <c r="M47" s="4">
        <f t="shared" si="2"/>
        <v>5.4009999999999989</v>
      </c>
      <c r="N47" s="4" t="s">
        <v>34</v>
      </c>
      <c r="O47" s="4" t="s">
        <v>35</v>
      </c>
      <c r="P47" s="4" t="s">
        <v>36</v>
      </c>
      <c r="Q47" s="6">
        <v>0.77771990740740737</v>
      </c>
      <c r="R47" s="4">
        <v>164</v>
      </c>
      <c r="S47" s="4">
        <v>12</v>
      </c>
    </row>
    <row r="48" spans="1:19" x14ac:dyDescent="0.2">
      <c r="A48" s="4">
        <v>47</v>
      </c>
      <c r="B48" s="4">
        <v>16</v>
      </c>
      <c r="C48" s="4" t="s">
        <v>97</v>
      </c>
      <c r="D48" s="4" t="s">
        <v>33</v>
      </c>
      <c r="E48" s="5">
        <v>44914</v>
      </c>
      <c r="F48" s="4">
        <v>0.5</v>
      </c>
      <c r="G48" s="4">
        <v>1.25</v>
      </c>
      <c r="H48" s="4">
        <v>28695</v>
      </c>
      <c r="I48" s="4">
        <v>1747</v>
      </c>
      <c r="J48">
        <f t="shared" si="3"/>
        <v>31.315500000000004</v>
      </c>
      <c r="K48" s="4">
        <f t="shared" si="0"/>
        <v>31.361300000000004</v>
      </c>
      <c r="L48">
        <f t="shared" si="1"/>
        <v>-1.5142904000000001</v>
      </c>
      <c r="M48" s="4">
        <f t="shared" si="2"/>
        <v>5.0625999999999989</v>
      </c>
      <c r="N48" s="4" t="s">
        <v>34</v>
      </c>
      <c r="O48" s="4" t="s">
        <v>35</v>
      </c>
      <c r="P48" s="4" t="s">
        <v>36</v>
      </c>
      <c r="Q48" s="6">
        <v>0.78131944444444434</v>
      </c>
      <c r="R48" s="4">
        <v>164</v>
      </c>
      <c r="S48" s="4">
        <v>12</v>
      </c>
    </row>
    <row r="49" spans="1:19" x14ac:dyDescent="0.2">
      <c r="A49" s="4">
        <v>48</v>
      </c>
      <c r="B49" s="4">
        <v>16</v>
      </c>
      <c r="C49" s="4" t="s">
        <v>97</v>
      </c>
      <c r="D49" s="4" t="s">
        <v>33</v>
      </c>
      <c r="E49" s="5">
        <v>44914</v>
      </c>
      <c r="F49" s="4">
        <v>0.5</v>
      </c>
      <c r="G49" s="4">
        <v>1.25</v>
      </c>
      <c r="H49" s="4">
        <v>28739</v>
      </c>
      <c r="I49" s="4">
        <v>1699</v>
      </c>
      <c r="J49">
        <f t="shared" si="3"/>
        <v>31.363900000000005</v>
      </c>
      <c r="K49" s="4">
        <f t="shared" si="0"/>
        <v>31.409700000000004</v>
      </c>
      <c r="L49">
        <f t="shared" si="1"/>
        <v>-1.51413552</v>
      </c>
      <c r="M49" s="4">
        <f t="shared" si="2"/>
        <v>4.9473999999999991</v>
      </c>
      <c r="N49" s="4" t="s">
        <v>34</v>
      </c>
      <c r="O49" s="4" t="s">
        <v>35</v>
      </c>
      <c r="P49" s="4" t="s">
        <v>36</v>
      </c>
      <c r="Q49" s="6">
        <v>0.78530092592592593</v>
      </c>
      <c r="R49" s="4">
        <v>164</v>
      </c>
      <c r="S49" s="4">
        <v>12</v>
      </c>
    </row>
    <row r="50" spans="1:19" x14ac:dyDescent="0.2">
      <c r="A50" s="4">
        <v>49</v>
      </c>
      <c r="B50" s="4">
        <v>17</v>
      </c>
      <c r="C50" s="4" t="s">
        <v>98</v>
      </c>
      <c r="D50" s="4" t="s">
        <v>33</v>
      </c>
      <c r="E50" s="5">
        <v>44914</v>
      </c>
      <c r="F50" s="4">
        <v>0.5</v>
      </c>
      <c r="G50" s="4">
        <v>1.25</v>
      </c>
      <c r="H50" s="4">
        <v>28697</v>
      </c>
      <c r="I50" s="4">
        <v>2059</v>
      </c>
      <c r="J50">
        <f t="shared" si="3"/>
        <v>31.317700000000002</v>
      </c>
      <c r="K50" s="4">
        <f t="shared" si="0"/>
        <v>31.363500000000002</v>
      </c>
      <c r="L50">
        <f t="shared" si="1"/>
        <v>-1.5142833600000001</v>
      </c>
      <c r="M50" s="4">
        <f t="shared" si="2"/>
        <v>5.811399999999999</v>
      </c>
      <c r="N50" s="4" t="s">
        <v>34</v>
      </c>
      <c r="O50" s="4" t="s">
        <v>35</v>
      </c>
      <c r="P50" s="4" t="s">
        <v>36</v>
      </c>
      <c r="Q50" s="6">
        <v>0.7944675925925927</v>
      </c>
      <c r="R50" s="4">
        <v>164</v>
      </c>
      <c r="S50" s="4">
        <v>12</v>
      </c>
    </row>
    <row r="51" spans="1:19" x14ac:dyDescent="0.2">
      <c r="A51" s="4">
        <v>50</v>
      </c>
      <c r="B51" s="4">
        <v>17</v>
      </c>
      <c r="C51" s="4" t="s">
        <v>98</v>
      </c>
      <c r="D51" s="4" t="s">
        <v>33</v>
      </c>
      <c r="E51" s="5">
        <v>44914</v>
      </c>
      <c r="F51" s="4">
        <v>0.5</v>
      </c>
      <c r="G51" s="4">
        <v>1.25</v>
      </c>
      <c r="H51" s="4">
        <v>28856</v>
      </c>
      <c r="I51" s="4">
        <v>1929</v>
      </c>
      <c r="J51">
        <f t="shared" si="3"/>
        <v>31.492600000000003</v>
      </c>
      <c r="K51" s="4">
        <f t="shared" si="0"/>
        <v>31.538400000000003</v>
      </c>
      <c r="L51">
        <f t="shared" si="1"/>
        <v>-1.51372368</v>
      </c>
      <c r="M51" s="4">
        <f t="shared" si="2"/>
        <v>5.4993999999999996</v>
      </c>
      <c r="N51" s="4" t="s">
        <v>34</v>
      </c>
      <c r="O51" s="4" t="s">
        <v>35</v>
      </c>
      <c r="P51" s="4" t="s">
        <v>36</v>
      </c>
      <c r="Q51" s="6">
        <v>0.79812500000000008</v>
      </c>
      <c r="R51" s="4">
        <v>164</v>
      </c>
      <c r="S51" s="4">
        <v>12</v>
      </c>
    </row>
    <row r="52" spans="1:19" x14ac:dyDescent="0.2">
      <c r="A52" s="4">
        <v>51</v>
      </c>
      <c r="B52" s="4">
        <v>17</v>
      </c>
      <c r="C52" s="4" t="s">
        <v>98</v>
      </c>
      <c r="D52" s="4" t="s">
        <v>33</v>
      </c>
      <c r="E52" s="5">
        <v>44914</v>
      </c>
      <c r="F52" s="4">
        <v>0.5</v>
      </c>
      <c r="G52" s="4">
        <v>1.25</v>
      </c>
      <c r="H52" s="4">
        <v>29016</v>
      </c>
      <c r="I52" s="4">
        <v>1889</v>
      </c>
      <c r="J52">
        <f t="shared" si="3"/>
        <v>31.668600000000001</v>
      </c>
      <c r="K52" s="4">
        <f t="shared" si="0"/>
        <v>31.714400000000001</v>
      </c>
      <c r="L52">
        <f t="shared" si="1"/>
        <v>-1.51316048</v>
      </c>
      <c r="M52" s="4">
        <f t="shared" si="2"/>
        <v>5.4033999999999995</v>
      </c>
      <c r="N52" s="4" t="s">
        <v>34</v>
      </c>
      <c r="O52" s="4" t="s">
        <v>35</v>
      </c>
      <c r="P52" s="4" t="s">
        <v>36</v>
      </c>
      <c r="Q52" s="6">
        <v>0.8021759259259259</v>
      </c>
      <c r="R52" s="4">
        <v>164</v>
      </c>
      <c r="S52" s="4">
        <v>12</v>
      </c>
    </row>
    <row r="53" spans="1:19" x14ac:dyDescent="0.2">
      <c r="A53" s="4">
        <v>52</v>
      </c>
      <c r="B53" s="4">
        <v>18</v>
      </c>
      <c r="C53" s="4" t="s">
        <v>99</v>
      </c>
      <c r="D53" s="4" t="s">
        <v>33</v>
      </c>
      <c r="E53" s="5">
        <v>44914</v>
      </c>
      <c r="F53" s="4">
        <v>0.5</v>
      </c>
      <c r="G53" s="4">
        <v>1.25</v>
      </c>
      <c r="H53" s="4">
        <v>3764</v>
      </c>
      <c r="I53" s="4">
        <v>100</v>
      </c>
      <c r="J53">
        <f t="shared" si="3"/>
        <v>3.8914000000000004</v>
      </c>
      <c r="K53" s="4">
        <f t="shared" si="0"/>
        <v>3.9372000000000007</v>
      </c>
      <c r="L53">
        <f t="shared" si="1"/>
        <v>-1.6020475199999999</v>
      </c>
      <c r="M53" s="4">
        <f t="shared" si="2"/>
        <v>1.1097999999999999</v>
      </c>
      <c r="N53" s="4" t="s">
        <v>34</v>
      </c>
      <c r="O53" s="4" t="s">
        <v>35</v>
      </c>
      <c r="P53" s="4" t="s">
        <v>36</v>
      </c>
      <c r="Q53" s="6">
        <v>0.8097685185185185</v>
      </c>
      <c r="R53" s="4">
        <v>164</v>
      </c>
      <c r="S53" s="4">
        <v>12</v>
      </c>
    </row>
    <row r="54" spans="1:19" x14ac:dyDescent="0.2">
      <c r="A54" s="4">
        <v>53</v>
      </c>
      <c r="B54" s="4">
        <v>18</v>
      </c>
      <c r="C54" s="4" t="s">
        <v>99</v>
      </c>
      <c r="D54" s="4" t="s">
        <v>33</v>
      </c>
      <c r="E54" s="5">
        <v>44914</v>
      </c>
      <c r="F54" s="4">
        <v>0.5</v>
      </c>
      <c r="G54" s="4">
        <v>1.25</v>
      </c>
      <c r="H54" s="4">
        <v>3723</v>
      </c>
      <c r="I54" s="4">
        <v>108</v>
      </c>
      <c r="J54">
        <f t="shared" si="3"/>
        <v>3.8462999999999998</v>
      </c>
      <c r="K54" s="4">
        <f t="shared" si="0"/>
        <v>3.8921000000000001</v>
      </c>
      <c r="L54">
        <f t="shared" si="1"/>
        <v>-1.6021918400000001</v>
      </c>
      <c r="M54" s="4">
        <f t="shared" si="2"/>
        <v>1.129</v>
      </c>
      <c r="N54" s="4" t="s">
        <v>34</v>
      </c>
      <c r="O54" s="4" t="s">
        <v>35</v>
      </c>
      <c r="P54" s="4" t="s">
        <v>36</v>
      </c>
      <c r="Q54" s="6">
        <v>0.81263888888888891</v>
      </c>
      <c r="R54" s="4">
        <v>164</v>
      </c>
      <c r="S54" s="4">
        <v>12</v>
      </c>
    </row>
    <row r="55" spans="1:19" x14ac:dyDescent="0.2">
      <c r="A55" s="4">
        <v>54</v>
      </c>
      <c r="B55" s="4">
        <v>18</v>
      </c>
      <c r="C55" s="4" t="s">
        <v>99</v>
      </c>
      <c r="D55" s="4" t="s">
        <v>33</v>
      </c>
      <c r="E55" s="5">
        <v>44914</v>
      </c>
      <c r="F55" s="4">
        <v>0.5</v>
      </c>
      <c r="G55" s="4">
        <v>1.25</v>
      </c>
      <c r="H55" s="4">
        <v>3658</v>
      </c>
      <c r="I55" s="4">
        <v>113</v>
      </c>
      <c r="J55">
        <f t="shared" si="3"/>
        <v>3.7748000000000004</v>
      </c>
      <c r="K55" s="4">
        <f t="shared" si="0"/>
        <v>3.8206000000000007</v>
      </c>
      <c r="L55">
        <f t="shared" si="1"/>
        <v>-1.6024206400000001</v>
      </c>
      <c r="M55" s="4">
        <f t="shared" si="2"/>
        <v>1.141</v>
      </c>
      <c r="N55" s="4" t="s">
        <v>34</v>
      </c>
      <c r="O55" s="4" t="s">
        <v>35</v>
      </c>
      <c r="P55" s="4" t="s">
        <v>36</v>
      </c>
      <c r="Q55" s="6">
        <v>0.81592592592592583</v>
      </c>
      <c r="R55" s="4">
        <v>164</v>
      </c>
      <c r="S55" s="4">
        <v>12</v>
      </c>
    </row>
    <row r="56" spans="1:19" x14ac:dyDescent="0.2">
      <c r="A56" s="4">
        <v>55</v>
      </c>
      <c r="B56" s="4">
        <v>19</v>
      </c>
      <c r="C56" s="4" t="s">
        <v>32</v>
      </c>
      <c r="D56" s="4" t="s">
        <v>33</v>
      </c>
      <c r="E56" s="5">
        <v>44914</v>
      </c>
      <c r="F56" s="4">
        <v>0.5</v>
      </c>
      <c r="G56" s="4">
        <v>1.25</v>
      </c>
      <c r="H56" s="4">
        <v>1520</v>
      </c>
      <c r="I56" s="4">
        <v>47</v>
      </c>
      <c r="J56">
        <f t="shared" si="3"/>
        <v>1.423</v>
      </c>
      <c r="K56" s="4">
        <f t="shared" si="0"/>
        <v>1.4688000000000001</v>
      </c>
      <c r="L56">
        <f t="shared" si="1"/>
        <v>-1.6099464000000001</v>
      </c>
      <c r="M56" s="4">
        <f t="shared" si="2"/>
        <v>0.98260000000000003</v>
      </c>
      <c r="N56" s="4" t="s">
        <v>34</v>
      </c>
      <c r="O56" s="4" t="s">
        <v>35</v>
      </c>
      <c r="P56" s="4" t="s">
        <v>36</v>
      </c>
      <c r="Q56" s="6">
        <v>0.82346064814814823</v>
      </c>
      <c r="R56" s="4">
        <v>164</v>
      </c>
      <c r="S56" s="4">
        <v>12</v>
      </c>
    </row>
    <row r="57" spans="1:19" x14ac:dyDescent="0.2">
      <c r="A57" s="4">
        <v>56</v>
      </c>
      <c r="B57" s="4">
        <v>19</v>
      </c>
      <c r="C57" s="4" t="s">
        <v>32</v>
      </c>
      <c r="D57" s="4" t="s">
        <v>33</v>
      </c>
      <c r="E57" s="5">
        <v>44914</v>
      </c>
      <c r="F57" s="4">
        <v>0.5</v>
      </c>
      <c r="G57" s="4">
        <v>1.25</v>
      </c>
      <c r="H57" s="4">
        <v>1485</v>
      </c>
      <c r="I57" s="4">
        <v>55</v>
      </c>
      <c r="J57">
        <f t="shared" si="3"/>
        <v>1.3845000000000001</v>
      </c>
      <c r="K57" s="4">
        <f t="shared" si="0"/>
        <v>1.4303000000000001</v>
      </c>
      <c r="L57">
        <f t="shared" si="1"/>
        <v>-1.6100696000000001</v>
      </c>
      <c r="M57" s="4">
        <f t="shared" si="2"/>
        <v>1.0018</v>
      </c>
      <c r="N57" s="4" t="s">
        <v>34</v>
      </c>
      <c r="O57" s="4" t="s">
        <v>35</v>
      </c>
      <c r="P57" s="4" t="s">
        <v>36</v>
      </c>
      <c r="Q57" s="6">
        <v>0.82633101851851853</v>
      </c>
      <c r="R57" s="4">
        <v>164</v>
      </c>
      <c r="S57" s="4">
        <v>12</v>
      </c>
    </row>
    <row r="58" spans="1:19" x14ac:dyDescent="0.2">
      <c r="A58" s="4">
        <v>57</v>
      </c>
      <c r="B58" s="4">
        <v>19</v>
      </c>
      <c r="C58" s="4" t="s">
        <v>32</v>
      </c>
      <c r="D58" s="4" t="s">
        <v>33</v>
      </c>
      <c r="E58" s="5">
        <v>44914</v>
      </c>
      <c r="F58" s="4">
        <v>0.5</v>
      </c>
      <c r="G58" s="4">
        <v>1.25</v>
      </c>
      <c r="H58" s="4">
        <v>1482</v>
      </c>
      <c r="I58" s="4">
        <v>57</v>
      </c>
      <c r="J58">
        <f t="shared" si="3"/>
        <v>1.3812000000000002</v>
      </c>
      <c r="K58" s="4">
        <f t="shared" si="0"/>
        <v>1.427</v>
      </c>
      <c r="L58">
        <f t="shared" si="1"/>
        <v>-1.6100801600000001</v>
      </c>
      <c r="M58" s="4">
        <f t="shared" si="2"/>
        <v>1.0065999999999999</v>
      </c>
      <c r="N58" s="4" t="s">
        <v>34</v>
      </c>
      <c r="O58" s="4" t="s">
        <v>35</v>
      </c>
      <c r="P58" s="4" t="s">
        <v>36</v>
      </c>
      <c r="Q58" s="6">
        <v>0.82961805555555557</v>
      </c>
      <c r="R58" s="4">
        <v>164</v>
      </c>
      <c r="S58" s="4">
        <v>12</v>
      </c>
    </row>
    <row r="59" spans="1:19" x14ac:dyDescent="0.2">
      <c r="A59" s="4">
        <v>58</v>
      </c>
      <c r="B59" s="4">
        <v>20</v>
      </c>
      <c r="C59" s="4" t="s">
        <v>32</v>
      </c>
      <c r="D59" s="4" t="s">
        <v>33</v>
      </c>
      <c r="E59" s="5">
        <v>44914</v>
      </c>
      <c r="F59" s="4">
        <v>0.5</v>
      </c>
      <c r="G59" s="4">
        <v>1.25</v>
      </c>
      <c r="H59" s="4">
        <v>1449</v>
      </c>
      <c r="I59" s="4">
        <v>36</v>
      </c>
      <c r="J59">
        <f t="shared" si="3"/>
        <v>1.3449</v>
      </c>
      <c r="K59" s="4">
        <f t="shared" si="0"/>
        <v>1.3907</v>
      </c>
      <c r="L59">
        <f t="shared" si="1"/>
        <v>-1.61019632</v>
      </c>
      <c r="M59" s="4">
        <f t="shared" si="2"/>
        <v>0.95620000000000005</v>
      </c>
      <c r="N59" s="4" t="s">
        <v>34</v>
      </c>
      <c r="O59" s="4" t="s">
        <v>35</v>
      </c>
      <c r="P59" s="4" t="s">
        <v>36</v>
      </c>
      <c r="Q59" s="6">
        <v>0.83719907407407401</v>
      </c>
      <c r="R59" s="4">
        <v>164</v>
      </c>
      <c r="S59" s="4">
        <v>12</v>
      </c>
    </row>
    <row r="60" spans="1:19" x14ac:dyDescent="0.2">
      <c r="A60" s="4">
        <v>59</v>
      </c>
      <c r="B60" s="4">
        <v>20</v>
      </c>
      <c r="C60" s="4" t="s">
        <v>32</v>
      </c>
      <c r="D60" s="4" t="s">
        <v>33</v>
      </c>
      <c r="E60" s="5">
        <v>44914</v>
      </c>
      <c r="F60" s="4">
        <v>0.5</v>
      </c>
      <c r="G60" s="4">
        <v>1.25</v>
      </c>
      <c r="H60" s="4">
        <v>1373</v>
      </c>
      <c r="I60" s="4">
        <v>39</v>
      </c>
      <c r="J60">
        <f t="shared" si="3"/>
        <v>1.2613000000000003</v>
      </c>
      <c r="K60" s="4">
        <f t="shared" si="0"/>
        <v>1.3071000000000002</v>
      </c>
      <c r="L60">
        <f t="shared" si="1"/>
        <v>-1.61046384</v>
      </c>
      <c r="M60" s="4">
        <f t="shared" si="2"/>
        <v>0.96340000000000003</v>
      </c>
      <c r="N60" s="4" t="s">
        <v>34</v>
      </c>
      <c r="O60" s="4" t="s">
        <v>35</v>
      </c>
      <c r="P60" s="4" t="s">
        <v>36</v>
      </c>
      <c r="Q60" s="6">
        <v>0.84006944444444442</v>
      </c>
      <c r="R60" s="4">
        <v>164</v>
      </c>
      <c r="S60" s="4">
        <v>12</v>
      </c>
    </row>
    <row r="61" spans="1:19" x14ac:dyDescent="0.2">
      <c r="A61" s="4">
        <v>60</v>
      </c>
      <c r="B61" s="4">
        <v>20</v>
      </c>
      <c r="C61" s="4" t="s">
        <v>32</v>
      </c>
      <c r="D61" s="4" t="s">
        <v>33</v>
      </c>
      <c r="E61" s="5">
        <v>44914</v>
      </c>
      <c r="F61" s="4">
        <v>0.5</v>
      </c>
      <c r="G61" s="4">
        <v>1.25</v>
      </c>
      <c r="H61" s="4">
        <v>1429</v>
      </c>
      <c r="I61" s="4">
        <v>40</v>
      </c>
      <c r="J61">
        <f t="shared" si="3"/>
        <v>1.3229000000000002</v>
      </c>
      <c r="K61" s="4">
        <f t="shared" si="0"/>
        <v>1.3687</v>
      </c>
      <c r="L61">
        <f t="shared" si="1"/>
        <v>-1.61026672</v>
      </c>
      <c r="M61" s="4">
        <f t="shared" si="2"/>
        <v>0.96579999999999999</v>
      </c>
      <c r="N61" s="4" t="s">
        <v>34</v>
      </c>
      <c r="O61" s="4" t="s">
        <v>35</v>
      </c>
      <c r="P61" s="4" t="s">
        <v>36</v>
      </c>
      <c r="Q61" s="6">
        <v>0.84340277777777783</v>
      </c>
      <c r="R61" s="4">
        <v>164</v>
      </c>
      <c r="S61" s="4">
        <v>12</v>
      </c>
    </row>
    <row r="62" spans="1:19" x14ac:dyDescent="0.2">
      <c r="A62" s="4">
        <v>61</v>
      </c>
      <c r="B62" s="4">
        <v>21</v>
      </c>
      <c r="C62" s="4" t="s">
        <v>32</v>
      </c>
      <c r="D62" s="4" t="s">
        <v>33</v>
      </c>
      <c r="E62" s="5">
        <v>44914</v>
      </c>
      <c r="F62" s="4">
        <v>0.5</v>
      </c>
      <c r="G62" s="4">
        <v>1.25</v>
      </c>
      <c r="H62" s="4">
        <v>1406</v>
      </c>
      <c r="I62" s="4">
        <v>25</v>
      </c>
      <c r="J62">
        <f t="shared" si="3"/>
        <v>1.2976000000000001</v>
      </c>
      <c r="K62" s="4">
        <f t="shared" si="0"/>
        <v>1.3434000000000001</v>
      </c>
      <c r="L62">
        <f t="shared" si="1"/>
        <v>-1.6103476800000001</v>
      </c>
      <c r="M62" s="4">
        <f t="shared" si="2"/>
        <v>0.92979999999999996</v>
      </c>
      <c r="N62" s="4" t="s">
        <v>34</v>
      </c>
      <c r="O62" s="4" t="s">
        <v>35</v>
      </c>
      <c r="P62" s="4" t="s">
        <v>36</v>
      </c>
      <c r="Q62" s="6">
        <v>0.85093750000000001</v>
      </c>
      <c r="R62" s="4">
        <v>164</v>
      </c>
      <c r="S62" s="4">
        <v>12</v>
      </c>
    </row>
    <row r="63" spans="1:19" x14ac:dyDescent="0.2">
      <c r="A63" s="4">
        <v>62</v>
      </c>
      <c r="B63" s="4">
        <v>21</v>
      </c>
      <c r="C63" s="4" t="s">
        <v>32</v>
      </c>
      <c r="D63" s="4" t="s">
        <v>33</v>
      </c>
      <c r="E63" s="5">
        <v>44914</v>
      </c>
      <c r="F63" s="4">
        <v>0.5</v>
      </c>
      <c r="G63" s="4">
        <v>1.25</v>
      </c>
      <c r="H63" s="4">
        <v>1381</v>
      </c>
      <c r="I63" s="4">
        <v>29</v>
      </c>
      <c r="J63">
        <f t="shared" si="3"/>
        <v>1.2701000000000002</v>
      </c>
      <c r="K63" s="4">
        <f t="shared" si="0"/>
        <v>1.3159000000000001</v>
      </c>
      <c r="L63">
        <f t="shared" si="1"/>
        <v>-1.6104356800000001</v>
      </c>
      <c r="M63" s="4">
        <f t="shared" si="2"/>
        <v>0.93940000000000001</v>
      </c>
      <c r="N63" s="4" t="s">
        <v>34</v>
      </c>
      <c r="O63" s="4" t="s">
        <v>35</v>
      </c>
      <c r="P63" s="4" t="s">
        <v>36</v>
      </c>
      <c r="Q63" s="6">
        <v>0.85386574074074073</v>
      </c>
      <c r="R63" s="4">
        <v>164</v>
      </c>
      <c r="S63" s="4">
        <v>12</v>
      </c>
    </row>
    <row r="64" spans="1:19" x14ac:dyDescent="0.2">
      <c r="A64" s="4">
        <v>63</v>
      </c>
      <c r="B64" s="4">
        <v>21</v>
      </c>
      <c r="C64" s="4" t="s">
        <v>32</v>
      </c>
      <c r="D64" s="4" t="s">
        <v>33</v>
      </c>
      <c r="E64" s="5">
        <v>44914</v>
      </c>
      <c r="F64" s="4">
        <v>0.5</v>
      </c>
      <c r="G64" s="4">
        <v>1.25</v>
      </c>
      <c r="H64" s="4">
        <v>1385</v>
      </c>
      <c r="I64" s="4">
        <v>39</v>
      </c>
      <c r="J64">
        <f t="shared" si="3"/>
        <v>1.2745000000000002</v>
      </c>
      <c r="K64" s="4">
        <f t="shared" si="0"/>
        <v>1.3203</v>
      </c>
      <c r="L64">
        <f t="shared" si="1"/>
        <v>-1.6104216</v>
      </c>
      <c r="M64" s="4">
        <f t="shared" si="2"/>
        <v>0.96340000000000003</v>
      </c>
      <c r="N64" s="4" t="s">
        <v>34</v>
      </c>
      <c r="O64" s="4" t="s">
        <v>35</v>
      </c>
      <c r="P64" s="4" t="s">
        <v>36</v>
      </c>
      <c r="Q64" s="6">
        <v>0.85714120370370372</v>
      </c>
      <c r="R64" s="4">
        <v>164</v>
      </c>
      <c r="S64" s="4">
        <v>12</v>
      </c>
    </row>
    <row r="65" spans="1:19" x14ac:dyDescent="0.2">
      <c r="A65" s="4">
        <v>64</v>
      </c>
      <c r="B65" s="4">
        <v>22</v>
      </c>
      <c r="C65" s="4" t="s">
        <v>100</v>
      </c>
      <c r="D65" s="4" t="s">
        <v>33</v>
      </c>
      <c r="E65" s="5">
        <v>44914</v>
      </c>
      <c r="F65" s="4">
        <v>0.5</v>
      </c>
      <c r="G65" s="4">
        <v>1.25</v>
      </c>
      <c r="H65" s="4">
        <v>3492</v>
      </c>
      <c r="I65" s="4">
        <v>250</v>
      </c>
      <c r="J65">
        <f t="shared" si="3"/>
        <v>3.5922000000000001</v>
      </c>
      <c r="K65" s="4">
        <f t="shared" si="0"/>
        <v>3.6380000000000003</v>
      </c>
      <c r="L65">
        <f>0.0032*J65-1.6145</f>
        <v>-1.60300496</v>
      </c>
      <c r="M65" s="4">
        <f t="shared" si="2"/>
        <v>1.4698</v>
      </c>
      <c r="N65" s="4" t="s">
        <v>34</v>
      </c>
      <c r="O65" s="4" t="s">
        <v>35</v>
      </c>
      <c r="P65" s="4" t="s">
        <v>36</v>
      </c>
      <c r="Q65" s="6">
        <v>0.8647569444444444</v>
      </c>
      <c r="R65" s="4">
        <v>164</v>
      </c>
      <c r="S65" s="4">
        <v>12</v>
      </c>
    </row>
    <row r="66" spans="1:19" x14ac:dyDescent="0.2">
      <c r="A66" s="4">
        <v>65</v>
      </c>
      <c r="B66" s="4">
        <v>22</v>
      </c>
      <c r="C66" s="4" t="s">
        <v>100</v>
      </c>
      <c r="D66" s="4" t="s">
        <v>33</v>
      </c>
      <c r="E66" s="5">
        <v>44914</v>
      </c>
      <c r="F66" s="4">
        <v>0.5</v>
      </c>
      <c r="G66" s="4">
        <v>1.25</v>
      </c>
      <c r="H66" s="4">
        <v>3482</v>
      </c>
      <c r="I66" s="4">
        <v>270</v>
      </c>
      <c r="J66">
        <f t="shared" si="3"/>
        <v>3.5811999999999999</v>
      </c>
      <c r="K66" s="4">
        <f t="shared" si="0"/>
        <v>3.6270000000000002</v>
      </c>
      <c r="L66">
        <f t="shared" si="1"/>
        <v>-1.6030401599999999</v>
      </c>
      <c r="M66" s="4">
        <f>0.0024*I66 + 0.8698</f>
        <v>1.5177999999999998</v>
      </c>
      <c r="N66" s="4" t="s">
        <v>34</v>
      </c>
      <c r="O66" s="4" t="s">
        <v>35</v>
      </c>
      <c r="P66" s="4" t="s">
        <v>36</v>
      </c>
      <c r="Q66" s="6">
        <v>0.86762731481481481</v>
      </c>
      <c r="R66" s="4">
        <v>164</v>
      </c>
      <c r="S66" s="4">
        <v>12</v>
      </c>
    </row>
    <row r="67" spans="1:19" x14ac:dyDescent="0.2">
      <c r="A67" s="4">
        <v>66</v>
      </c>
      <c r="B67" s="4">
        <v>22</v>
      </c>
      <c r="C67" s="4" t="s">
        <v>100</v>
      </c>
      <c r="D67" s="4" t="s">
        <v>33</v>
      </c>
      <c r="E67" s="5">
        <v>44914</v>
      </c>
      <c r="F67" s="4">
        <v>0.5</v>
      </c>
      <c r="G67" s="4">
        <v>1.25</v>
      </c>
      <c r="H67" s="4">
        <v>3548</v>
      </c>
      <c r="I67" s="4">
        <v>221</v>
      </c>
      <c r="J67">
        <f t="shared" si="3"/>
        <v>3.6537999999999999</v>
      </c>
      <c r="K67" s="4">
        <f t="shared" ref="K67:K130" si="4">0.0011*H67 - 0.2032</f>
        <v>3.6996000000000002</v>
      </c>
      <c r="L67">
        <f t="shared" ref="L67:L130" si="5">0.0032*J67-1.6145</f>
        <v>-1.6028078400000001</v>
      </c>
      <c r="M67" s="4">
        <f t="shared" ref="M67:M130" si="6">0.0024*I67 + 0.8698</f>
        <v>1.4001999999999999</v>
      </c>
      <c r="N67" s="4" t="s">
        <v>34</v>
      </c>
      <c r="O67" s="4" t="s">
        <v>35</v>
      </c>
      <c r="P67" s="4" t="s">
        <v>36</v>
      </c>
      <c r="Q67" s="6">
        <v>0.87092592592592588</v>
      </c>
      <c r="R67" s="4">
        <v>164</v>
      </c>
      <c r="S67" s="4">
        <v>12</v>
      </c>
    </row>
    <row r="68" spans="1:19" x14ac:dyDescent="0.2">
      <c r="A68" s="4">
        <v>67</v>
      </c>
      <c r="B68" s="4">
        <v>23</v>
      </c>
      <c r="C68" s="4" t="s">
        <v>101</v>
      </c>
      <c r="D68" s="4" t="s">
        <v>33</v>
      </c>
      <c r="E68" s="5">
        <v>44914</v>
      </c>
      <c r="F68" s="4">
        <v>0.5</v>
      </c>
      <c r="G68" s="4">
        <v>1.25</v>
      </c>
      <c r="H68" s="4">
        <v>4250</v>
      </c>
      <c r="I68" s="4">
        <v>567</v>
      </c>
      <c r="J68">
        <f t="shared" si="3"/>
        <v>4.426000000000001</v>
      </c>
      <c r="K68" s="4">
        <f t="shared" si="4"/>
        <v>4.4718000000000009</v>
      </c>
      <c r="L68">
        <f t="shared" si="5"/>
        <v>-1.6003368</v>
      </c>
      <c r="M68" s="4">
        <f t="shared" si="6"/>
        <v>2.2305999999999999</v>
      </c>
      <c r="N68" s="4" t="s">
        <v>34</v>
      </c>
      <c r="O68" s="4" t="s">
        <v>35</v>
      </c>
      <c r="P68" s="4" t="s">
        <v>36</v>
      </c>
      <c r="Q68" s="6">
        <v>0.87853009259259263</v>
      </c>
      <c r="R68" s="4">
        <v>164</v>
      </c>
      <c r="S68" s="4">
        <v>12</v>
      </c>
    </row>
    <row r="69" spans="1:19" x14ac:dyDescent="0.2">
      <c r="A69" s="4">
        <v>68</v>
      </c>
      <c r="B69" s="4">
        <v>23</v>
      </c>
      <c r="C69" s="4" t="s">
        <v>101</v>
      </c>
      <c r="D69" s="4" t="s">
        <v>33</v>
      </c>
      <c r="E69" s="5">
        <v>44914</v>
      </c>
      <c r="F69" s="4">
        <v>0.5</v>
      </c>
      <c r="G69" s="4">
        <v>1.25</v>
      </c>
      <c r="H69" s="4">
        <v>4197</v>
      </c>
      <c r="I69" s="4">
        <v>462</v>
      </c>
      <c r="J69">
        <f t="shared" ref="J69:J132" si="7">0.0011*H69 - 0.249</f>
        <v>4.367700000000001</v>
      </c>
      <c r="K69" s="4">
        <f t="shared" si="4"/>
        <v>4.4135000000000009</v>
      </c>
      <c r="L69">
        <f t="shared" si="5"/>
        <v>-1.60052336</v>
      </c>
      <c r="M69" s="4">
        <f t="shared" si="6"/>
        <v>1.9786000000000001</v>
      </c>
      <c r="N69" s="4" t="s">
        <v>34</v>
      </c>
      <c r="O69" s="4" t="s">
        <v>35</v>
      </c>
      <c r="P69" s="4" t="s">
        <v>36</v>
      </c>
      <c r="Q69" s="6">
        <v>0.88142361111111101</v>
      </c>
      <c r="R69" s="4">
        <v>164</v>
      </c>
      <c r="S69" s="4">
        <v>12</v>
      </c>
    </row>
    <row r="70" spans="1:19" x14ac:dyDescent="0.2">
      <c r="A70" s="4">
        <v>69</v>
      </c>
      <c r="B70" s="4">
        <v>23</v>
      </c>
      <c r="C70" s="4" t="s">
        <v>101</v>
      </c>
      <c r="D70" s="4" t="s">
        <v>33</v>
      </c>
      <c r="E70" s="5">
        <v>44914</v>
      </c>
      <c r="F70" s="4">
        <v>0.5</v>
      </c>
      <c r="G70" s="4">
        <v>1.25</v>
      </c>
      <c r="H70" s="4">
        <v>4175</v>
      </c>
      <c r="I70" s="4">
        <v>477</v>
      </c>
      <c r="J70">
        <f t="shared" si="7"/>
        <v>4.3435000000000006</v>
      </c>
      <c r="K70" s="4">
        <f t="shared" si="4"/>
        <v>4.3893000000000004</v>
      </c>
      <c r="L70">
        <f t="shared" si="5"/>
        <v>-1.6006008</v>
      </c>
      <c r="M70" s="4">
        <f t="shared" si="6"/>
        <v>2.0145999999999997</v>
      </c>
      <c r="N70" s="4" t="s">
        <v>34</v>
      </c>
      <c r="O70" s="4" t="s">
        <v>35</v>
      </c>
      <c r="P70" s="4" t="s">
        <v>36</v>
      </c>
      <c r="Q70" s="6">
        <v>0.884699074074074</v>
      </c>
      <c r="R70" s="4">
        <v>164</v>
      </c>
      <c r="S70" s="4">
        <v>12</v>
      </c>
    </row>
    <row r="71" spans="1:19" x14ac:dyDescent="0.2">
      <c r="A71" s="4">
        <v>70</v>
      </c>
      <c r="B71" s="4">
        <v>24</v>
      </c>
      <c r="C71" s="4" t="s">
        <v>102</v>
      </c>
      <c r="D71" s="4" t="s">
        <v>33</v>
      </c>
      <c r="E71" s="5">
        <v>44914</v>
      </c>
      <c r="F71" s="4">
        <v>0.5</v>
      </c>
      <c r="G71" s="4">
        <v>1.25</v>
      </c>
      <c r="H71" s="4">
        <v>5864</v>
      </c>
      <c r="I71" s="4">
        <v>312</v>
      </c>
      <c r="J71">
        <f t="shared" si="7"/>
        <v>6.2014000000000005</v>
      </c>
      <c r="K71" s="4">
        <f t="shared" si="4"/>
        <v>6.2472000000000003</v>
      </c>
      <c r="L71">
        <f t="shared" si="5"/>
        <v>-1.5946555200000001</v>
      </c>
      <c r="M71" s="4">
        <f t="shared" si="6"/>
        <v>1.6185999999999998</v>
      </c>
      <c r="N71" s="4" t="s">
        <v>34</v>
      </c>
      <c r="O71" s="4" t="s">
        <v>35</v>
      </c>
      <c r="P71" s="4" t="s">
        <v>36</v>
      </c>
      <c r="Q71" s="6">
        <v>0.89234953703703701</v>
      </c>
      <c r="R71" s="4">
        <v>164</v>
      </c>
      <c r="S71" s="4">
        <v>12</v>
      </c>
    </row>
    <row r="72" spans="1:19" x14ac:dyDescent="0.2">
      <c r="A72" s="4">
        <v>71</v>
      </c>
      <c r="B72" s="4">
        <v>24</v>
      </c>
      <c r="C72" s="4" t="s">
        <v>102</v>
      </c>
      <c r="D72" s="4" t="s">
        <v>33</v>
      </c>
      <c r="E72" s="5">
        <v>44914</v>
      </c>
      <c r="F72" s="4">
        <v>0.5</v>
      </c>
      <c r="G72" s="4">
        <v>1.25</v>
      </c>
      <c r="H72" s="4">
        <v>5870</v>
      </c>
      <c r="I72" s="4">
        <v>279</v>
      </c>
      <c r="J72">
        <f t="shared" si="7"/>
        <v>6.2080000000000011</v>
      </c>
      <c r="K72" s="4">
        <f t="shared" si="4"/>
        <v>6.2538000000000009</v>
      </c>
      <c r="L72">
        <f t="shared" si="5"/>
        <v>-1.5946344000000001</v>
      </c>
      <c r="M72" s="4">
        <f t="shared" si="6"/>
        <v>1.5394000000000001</v>
      </c>
      <c r="N72" s="4" t="s">
        <v>34</v>
      </c>
      <c r="O72" s="4" t="s">
        <v>35</v>
      </c>
      <c r="P72" s="4" t="s">
        <v>36</v>
      </c>
      <c r="Q72" s="6">
        <v>0.89521990740740742</v>
      </c>
      <c r="R72" s="4">
        <v>164</v>
      </c>
      <c r="S72" s="4">
        <v>12</v>
      </c>
    </row>
    <row r="73" spans="1:19" x14ac:dyDescent="0.2">
      <c r="A73" s="4">
        <v>72</v>
      </c>
      <c r="B73" s="4">
        <v>24</v>
      </c>
      <c r="C73" s="4" t="s">
        <v>102</v>
      </c>
      <c r="D73" s="4" t="s">
        <v>33</v>
      </c>
      <c r="E73" s="5">
        <v>44914</v>
      </c>
      <c r="F73" s="4">
        <v>0.5</v>
      </c>
      <c r="G73" s="4">
        <v>1.25</v>
      </c>
      <c r="H73" s="4">
        <v>5908</v>
      </c>
      <c r="I73" s="4">
        <v>282</v>
      </c>
      <c r="J73">
        <f t="shared" si="7"/>
        <v>6.2498000000000005</v>
      </c>
      <c r="K73" s="4">
        <f t="shared" si="4"/>
        <v>6.2956000000000003</v>
      </c>
      <c r="L73">
        <f t="shared" si="5"/>
        <v>-1.5945006400000001</v>
      </c>
      <c r="M73" s="4">
        <f t="shared" si="6"/>
        <v>1.5466</v>
      </c>
      <c r="N73" s="4" t="s">
        <v>34</v>
      </c>
      <c r="O73" s="4" t="s">
        <v>35</v>
      </c>
      <c r="P73" s="4" t="s">
        <v>36</v>
      </c>
      <c r="Q73" s="6">
        <v>0.89853009259259264</v>
      </c>
      <c r="R73" s="4">
        <v>164</v>
      </c>
      <c r="S73" s="4">
        <v>12</v>
      </c>
    </row>
    <row r="74" spans="1:19" x14ac:dyDescent="0.2">
      <c r="A74" s="4">
        <v>73</v>
      </c>
      <c r="B74" s="4">
        <v>25</v>
      </c>
      <c r="C74" s="4" t="s">
        <v>103</v>
      </c>
      <c r="D74" s="4" t="s">
        <v>33</v>
      </c>
      <c r="E74" s="5">
        <v>44914</v>
      </c>
      <c r="F74" s="4">
        <v>0.5</v>
      </c>
      <c r="G74" s="4">
        <v>1.25</v>
      </c>
      <c r="H74" s="4">
        <v>3979</v>
      </c>
      <c r="I74" s="4">
        <v>208</v>
      </c>
      <c r="J74">
        <f t="shared" si="7"/>
        <v>4.1279000000000003</v>
      </c>
      <c r="K74" s="4">
        <f t="shared" si="4"/>
        <v>4.1737000000000002</v>
      </c>
      <c r="L74">
        <f t="shared" si="5"/>
        <v>-1.6012907199999999</v>
      </c>
      <c r="M74" s="4">
        <f t="shared" si="6"/>
        <v>1.369</v>
      </c>
      <c r="N74" s="4" t="s">
        <v>34</v>
      </c>
      <c r="O74" s="4" t="s">
        <v>35</v>
      </c>
      <c r="P74" s="4" t="s">
        <v>36</v>
      </c>
      <c r="Q74" s="6">
        <v>0.90613425925925928</v>
      </c>
      <c r="R74" s="4">
        <v>164</v>
      </c>
      <c r="S74" s="4">
        <v>12</v>
      </c>
    </row>
    <row r="75" spans="1:19" x14ac:dyDescent="0.2">
      <c r="A75" s="4">
        <v>74</v>
      </c>
      <c r="B75" s="4">
        <v>25</v>
      </c>
      <c r="C75" s="4" t="s">
        <v>103</v>
      </c>
      <c r="D75" s="4" t="s">
        <v>33</v>
      </c>
      <c r="E75" s="5">
        <v>44914</v>
      </c>
      <c r="F75" s="4">
        <v>0.5</v>
      </c>
      <c r="G75" s="4">
        <v>1.25</v>
      </c>
      <c r="H75" s="4">
        <v>3971</v>
      </c>
      <c r="I75" s="4">
        <v>190</v>
      </c>
      <c r="J75">
        <f t="shared" si="7"/>
        <v>4.1191000000000004</v>
      </c>
      <c r="K75" s="4">
        <f t="shared" si="4"/>
        <v>4.1649000000000003</v>
      </c>
      <c r="L75">
        <f t="shared" si="5"/>
        <v>-1.60131888</v>
      </c>
      <c r="M75" s="4">
        <f t="shared" si="6"/>
        <v>1.3258000000000001</v>
      </c>
      <c r="N75" s="4" t="s">
        <v>34</v>
      </c>
      <c r="O75" s="4" t="s">
        <v>35</v>
      </c>
      <c r="P75" s="4" t="s">
        <v>36</v>
      </c>
      <c r="Q75" s="6">
        <v>0.90900462962962969</v>
      </c>
      <c r="R75" s="4">
        <v>164</v>
      </c>
      <c r="S75" s="4">
        <v>12</v>
      </c>
    </row>
    <row r="76" spans="1:19" x14ac:dyDescent="0.2">
      <c r="A76" s="4">
        <v>75</v>
      </c>
      <c r="B76" s="4">
        <v>25</v>
      </c>
      <c r="C76" s="4" t="s">
        <v>103</v>
      </c>
      <c r="D76" s="4" t="s">
        <v>33</v>
      </c>
      <c r="E76" s="5">
        <v>44914</v>
      </c>
      <c r="F76" s="4">
        <v>0.5</v>
      </c>
      <c r="G76" s="4">
        <v>1.25</v>
      </c>
      <c r="H76" s="4">
        <v>4030</v>
      </c>
      <c r="I76" s="4">
        <v>181</v>
      </c>
      <c r="J76">
        <f t="shared" si="7"/>
        <v>4.1840000000000002</v>
      </c>
      <c r="K76" s="4">
        <f t="shared" si="4"/>
        <v>4.2298</v>
      </c>
      <c r="L76">
        <f t="shared" si="5"/>
        <v>-1.6011112000000001</v>
      </c>
      <c r="M76" s="4">
        <f t="shared" si="6"/>
        <v>1.3042</v>
      </c>
      <c r="N76" s="4" t="s">
        <v>34</v>
      </c>
      <c r="O76" s="4" t="s">
        <v>35</v>
      </c>
      <c r="P76" s="4" t="s">
        <v>36</v>
      </c>
      <c r="Q76" s="6">
        <v>0.91228009259259257</v>
      </c>
      <c r="R76" s="4">
        <v>164</v>
      </c>
      <c r="S76" s="4">
        <v>12</v>
      </c>
    </row>
    <row r="77" spans="1:19" x14ac:dyDescent="0.2">
      <c r="A77" s="4">
        <v>76</v>
      </c>
      <c r="B77" s="4">
        <v>26</v>
      </c>
      <c r="C77" s="4" t="s">
        <v>104</v>
      </c>
      <c r="D77" s="4" t="s">
        <v>33</v>
      </c>
      <c r="E77" s="5">
        <v>44914</v>
      </c>
      <c r="F77" s="4">
        <v>0.5</v>
      </c>
      <c r="G77" s="4">
        <v>1.25</v>
      </c>
      <c r="H77" s="4">
        <v>4789</v>
      </c>
      <c r="I77" s="4">
        <v>318</v>
      </c>
      <c r="J77">
        <f t="shared" si="7"/>
        <v>5.0189000000000004</v>
      </c>
      <c r="K77" s="4">
        <f t="shared" si="4"/>
        <v>5.0647000000000002</v>
      </c>
      <c r="L77">
        <f t="shared" si="5"/>
        <v>-1.5984395200000001</v>
      </c>
      <c r="M77" s="4">
        <f t="shared" si="6"/>
        <v>1.633</v>
      </c>
      <c r="N77" s="4" t="s">
        <v>34</v>
      </c>
      <c r="O77" s="4" t="s">
        <v>35</v>
      </c>
      <c r="P77" s="4" t="s">
        <v>36</v>
      </c>
      <c r="Q77" s="6">
        <v>0.91982638888888879</v>
      </c>
      <c r="R77" s="4">
        <v>164</v>
      </c>
      <c r="S77" s="4">
        <v>12</v>
      </c>
    </row>
    <row r="78" spans="1:19" x14ac:dyDescent="0.2">
      <c r="A78" s="4">
        <v>77</v>
      </c>
      <c r="B78" s="4">
        <v>26</v>
      </c>
      <c r="C78" s="4" t="s">
        <v>104</v>
      </c>
      <c r="D78" s="4" t="s">
        <v>33</v>
      </c>
      <c r="E78" s="5">
        <v>44914</v>
      </c>
      <c r="F78" s="4">
        <v>0.5</v>
      </c>
      <c r="G78" s="4">
        <v>1.25</v>
      </c>
      <c r="H78" s="4">
        <v>4852</v>
      </c>
      <c r="I78" s="4">
        <v>277</v>
      </c>
      <c r="J78">
        <f t="shared" si="7"/>
        <v>5.0882000000000005</v>
      </c>
      <c r="K78" s="4">
        <f t="shared" si="4"/>
        <v>5.1340000000000003</v>
      </c>
      <c r="L78">
        <f t="shared" si="5"/>
        <v>-1.59821776</v>
      </c>
      <c r="M78" s="4">
        <f t="shared" si="6"/>
        <v>1.5346</v>
      </c>
      <c r="N78" s="4" t="s">
        <v>34</v>
      </c>
      <c r="O78" s="4" t="s">
        <v>35</v>
      </c>
      <c r="P78" s="4" t="s">
        <v>36</v>
      </c>
      <c r="Q78" s="6">
        <v>0.92270833333333335</v>
      </c>
      <c r="R78" s="4">
        <v>164</v>
      </c>
      <c r="S78" s="4">
        <v>12</v>
      </c>
    </row>
    <row r="79" spans="1:19" x14ac:dyDescent="0.2">
      <c r="A79" s="4">
        <v>78</v>
      </c>
      <c r="B79" s="4">
        <v>26</v>
      </c>
      <c r="C79" s="4" t="s">
        <v>104</v>
      </c>
      <c r="D79" s="4" t="s">
        <v>33</v>
      </c>
      <c r="E79" s="5">
        <v>44914</v>
      </c>
      <c r="F79" s="4">
        <v>0.5</v>
      </c>
      <c r="G79" s="4">
        <v>1.25</v>
      </c>
      <c r="H79" s="4">
        <v>4876</v>
      </c>
      <c r="I79" s="4">
        <v>275</v>
      </c>
      <c r="J79">
        <f t="shared" si="7"/>
        <v>5.1146000000000003</v>
      </c>
      <c r="K79" s="4">
        <f t="shared" si="4"/>
        <v>5.1604000000000001</v>
      </c>
      <c r="L79">
        <f t="shared" si="5"/>
        <v>-1.5981332800000001</v>
      </c>
      <c r="M79" s="4">
        <f t="shared" si="6"/>
        <v>1.5297999999999998</v>
      </c>
      <c r="N79" s="4" t="s">
        <v>34</v>
      </c>
      <c r="O79" s="4" t="s">
        <v>35</v>
      </c>
      <c r="P79" s="4" t="s">
        <v>36</v>
      </c>
      <c r="Q79" s="6">
        <v>0.92600694444444442</v>
      </c>
      <c r="R79" s="4">
        <v>164</v>
      </c>
      <c r="S79" s="4">
        <v>12</v>
      </c>
    </row>
    <row r="80" spans="1:19" x14ac:dyDescent="0.2">
      <c r="A80" s="4">
        <v>79</v>
      </c>
      <c r="B80" s="4">
        <v>27</v>
      </c>
      <c r="C80" s="4" t="s">
        <v>105</v>
      </c>
      <c r="D80" s="4" t="s">
        <v>33</v>
      </c>
      <c r="E80" s="5">
        <v>44914</v>
      </c>
      <c r="F80" s="4">
        <v>0.5</v>
      </c>
      <c r="G80" s="4">
        <v>1.25</v>
      </c>
      <c r="H80" s="4">
        <v>4829</v>
      </c>
      <c r="I80" s="4">
        <v>356</v>
      </c>
      <c r="J80">
        <f t="shared" si="7"/>
        <v>5.0629000000000008</v>
      </c>
      <c r="K80" s="4">
        <f t="shared" si="4"/>
        <v>5.1087000000000007</v>
      </c>
      <c r="L80">
        <f t="shared" si="5"/>
        <v>-1.5982987200000001</v>
      </c>
      <c r="M80" s="4">
        <f t="shared" si="6"/>
        <v>1.7242</v>
      </c>
      <c r="N80" s="4" t="s">
        <v>34</v>
      </c>
      <c r="O80" s="4" t="s">
        <v>35</v>
      </c>
      <c r="P80" s="4" t="s">
        <v>36</v>
      </c>
      <c r="Q80" s="6">
        <v>0.93361111111111106</v>
      </c>
      <c r="R80" s="4">
        <v>164</v>
      </c>
      <c r="S80" s="4">
        <v>12</v>
      </c>
    </row>
    <row r="81" spans="1:19" x14ac:dyDescent="0.2">
      <c r="A81" s="4">
        <v>80</v>
      </c>
      <c r="B81" s="4">
        <v>27</v>
      </c>
      <c r="C81" s="4" t="s">
        <v>105</v>
      </c>
      <c r="D81" s="4" t="s">
        <v>33</v>
      </c>
      <c r="E81" s="5">
        <v>44914</v>
      </c>
      <c r="F81" s="4">
        <v>0.5</v>
      </c>
      <c r="G81" s="4">
        <v>1.25</v>
      </c>
      <c r="H81" s="4">
        <v>4850</v>
      </c>
      <c r="I81" s="4">
        <v>309</v>
      </c>
      <c r="J81">
        <f t="shared" si="7"/>
        <v>5.0860000000000003</v>
      </c>
      <c r="K81" s="4">
        <f t="shared" si="4"/>
        <v>5.1318000000000001</v>
      </c>
      <c r="L81">
        <f t="shared" si="5"/>
        <v>-1.5982248000000001</v>
      </c>
      <c r="M81" s="4">
        <f t="shared" si="6"/>
        <v>1.6113999999999999</v>
      </c>
      <c r="N81" s="4" t="s">
        <v>34</v>
      </c>
      <c r="O81" s="4" t="s">
        <v>35</v>
      </c>
      <c r="P81" s="4" t="s">
        <v>36</v>
      </c>
      <c r="Q81" s="6">
        <v>0.93648148148148147</v>
      </c>
      <c r="R81" s="4">
        <v>164</v>
      </c>
      <c r="S81" s="4">
        <v>12</v>
      </c>
    </row>
    <row r="82" spans="1:19" x14ac:dyDescent="0.2">
      <c r="A82" s="4">
        <v>81</v>
      </c>
      <c r="B82" s="4">
        <v>27</v>
      </c>
      <c r="C82" s="4" t="s">
        <v>105</v>
      </c>
      <c r="D82" s="4" t="s">
        <v>33</v>
      </c>
      <c r="E82" s="5">
        <v>44914</v>
      </c>
      <c r="F82" s="4">
        <v>0.5</v>
      </c>
      <c r="G82" s="4">
        <v>1.25</v>
      </c>
      <c r="H82" s="4">
        <v>4854</v>
      </c>
      <c r="I82" s="4">
        <v>306</v>
      </c>
      <c r="J82">
        <f t="shared" si="7"/>
        <v>5.0904000000000007</v>
      </c>
      <c r="K82" s="4">
        <f t="shared" si="4"/>
        <v>5.1362000000000005</v>
      </c>
      <c r="L82">
        <f t="shared" si="5"/>
        <v>-1.59821072</v>
      </c>
      <c r="M82" s="4">
        <f t="shared" si="6"/>
        <v>1.6042000000000001</v>
      </c>
      <c r="N82" s="4" t="s">
        <v>34</v>
      </c>
      <c r="O82" s="4" t="s">
        <v>35</v>
      </c>
      <c r="P82" s="4" t="s">
        <v>36</v>
      </c>
      <c r="Q82" s="6">
        <v>0.93981481481481488</v>
      </c>
      <c r="R82" s="4">
        <v>164</v>
      </c>
      <c r="S82" s="4">
        <v>12</v>
      </c>
    </row>
    <row r="83" spans="1:19" x14ac:dyDescent="0.2">
      <c r="A83" s="4">
        <v>82</v>
      </c>
      <c r="B83" s="4">
        <v>28</v>
      </c>
      <c r="C83" s="4" t="s">
        <v>43</v>
      </c>
      <c r="D83" s="4" t="s">
        <v>33</v>
      </c>
      <c r="E83" s="5">
        <v>44914</v>
      </c>
      <c r="F83" s="4">
        <v>0.5</v>
      </c>
      <c r="G83" s="4">
        <v>1.25</v>
      </c>
      <c r="H83" s="4">
        <v>16987</v>
      </c>
      <c r="I83" s="4">
        <v>3503</v>
      </c>
      <c r="J83">
        <f t="shared" si="7"/>
        <v>18.436700000000002</v>
      </c>
      <c r="K83" s="4">
        <f t="shared" si="4"/>
        <v>18.482500000000002</v>
      </c>
      <c r="L83">
        <f t="shared" si="5"/>
        <v>-1.5555025600000001</v>
      </c>
      <c r="M83" s="4">
        <f t="shared" si="6"/>
        <v>9.2769999999999992</v>
      </c>
      <c r="N83" s="4" t="s">
        <v>34</v>
      </c>
      <c r="O83" s="4" t="s">
        <v>35</v>
      </c>
      <c r="P83" s="4" t="s">
        <v>36</v>
      </c>
      <c r="Q83" s="6">
        <v>0.95001157407407411</v>
      </c>
      <c r="R83" s="4">
        <v>164</v>
      </c>
      <c r="S83" s="4">
        <v>12</v>
      </c>
    </row>
    <row r="84" spans="1:19" x14ac:dyDescent="0.2">
      <c r="A84" s="4">
        <v>83</v>
      </c>
      <c r="B84" s="4">
        <v>28</v>
      </c>
      <c r="C84" s="4" t="s">
        <v>43</v>
      </c>
      <c r="D84" s="4" t="s">
        <v>33</v>
      </c>
      <c r="E84" s="5">
        <v>44914</v>
      </c>
      <c r="F84" s="4">
        <v>0.5</v>
      </c>
      <c r="G84" s="4">
        <v>1.25</v>
      </c>
      <c r="H84" s="4">
        <v>16877</v>
      </c>
      <c r="I84" s="4">
        <v>3340</v>
      </c>
      <c r="J84">
        <f t="shared" si="7"/>
        <v>18.315700000000003</v>
      </c>
      <c r="K84" s="4">
        <f t="shared" si="4"/>
        <v>18.361500000000003</v>
      </c>
      <c r="L84">
        <f t="shared" si="5"/>
        <v>-1.5558897600000001</v>
      </c>
      <c r="M84" s="4">
        <f t="shared" si="6"/>
        <v>8.8857999999999997</v>
      </c>
      <c r="N84" s="4" t="s">
        <v>34</v>
      </c>
      <c r="O84" s="4" t="s">
        <v>35</v>
      </c>
      <c r="P84" s="4" t="s">
        <v>36</v>
      </c>
      <c r="Q84" s="6">
        <v>0.95427083333333329</v>
      </c>
      <c r="R84" s="4">
        <v>164</v>
      </c>
      <c r="S84" s="4">
        <v>12</v>
      </c>
    </row>
    <row r="85" spans="1:19" x14ac:dyDescent="0.2">
      <c r="A85" s="4">
        <v>84</v>
      </c>
      <c r="B85" s="4">
        <v>28</v>
      </c>
      <c r="C85" s="4" t="s">
        <v>43</v>
      </c>
      <c r="D85" s="4" t="s">
        <v>33</v>
      </c>
      <c r="E85" s="5">
        <v>44914</v>
      </c>
      <c r="F85" s="4">
        <v>0.5</v>
      </c>
      <c r="G85" s="4">
        <v>1.25</v>
      </c>
      <c r="H85" s="4">
        <v>16918</v>
      </c>
      <c r="I85" s="4">
        <v>3303</v>
      </c>
      <c r="J85">
        <f t="shared" si="7"/>
        <v>18.360800000000001</v>
      </c>
      <c r="K85" s="4">
        <f t="shared" si="4"/>
        <v>18.406600000000001</v>
      </c>
      <c r="L85">
        <f t="shared" si="5"/>
        <v>-1.5557454400000001</v>
      </c>
      <c r="M85" s="4">
        <f t="shared" si="6"/>
        <v>8.7969999999999988</v>
      </c>
      <c r="N85" s="4" t="s">
        <v>34</v>
      </c>
      <c r="O85" s="4" t="s">
        <v>35</v>
      </c>
      <c r="P85" s="4" t="s">
        <v>36</v>
      </c>
      <c r="Q85" s="6">
        <v>0.95886574074074071</v>
      </c>
      <c r="R85" s="4">
        <v>164</v>
      </c>
      <c r="S85" s="4">
        <v>12</v>
      </c>
    </row>
    <row r="86" spans="1:19" x14ac:dyDescent="0.2">
      <c r="A86" s="4">
        <v>85</v>
      </c>
      <c r="B86" s="4">
        <v>29</v>
      </c>
      <c r="C86" s="4" t="s">
        <v>32</v>
      </c>
      <c r="D86" s="4" t="s">
        <v>33</v>
      </c>
      <c r="E86" s="5">
        <v>44914</v>
      </c>
      <c r="F86" s="4">
        <v>0.5</v>
      </c>
      <c r="G86" s="4">
        <v>1.25</v>
      </c>
      <c r="H86" s="4">
        <v>2131</v>
      </c>
      <c r="I86" s="4">
        <v>16</v>
      </c>
      <c r="J86">
        <f t="shared" si="7"/>
        <v>2.0951</v>
      </c>
      <c r="K86" s="4">
        <f t="shared" si="4"/>
        <v>2.1409000000000002</v>
      </c>
      <c r="L86">
        <f t="shared" si="5"/>
        <v>-1.6077956799999999</v>
      </c>
      <c r="M86" s="4">
        <f t="shared" si="6"/>
        <v>0.90820000000000001</v>
      </c>
      <c r="N86" s="4" t="s">
        <v>34</v>
      </c>
      <c r="O86" s="4" t="s">
        <v>35</v>
      </c>
      <c r="P86" s="4" t="s">
        <v>36</v>
      </c>
      <c r="Q86" s="6">
        <v>0.96641203703703704</v>
      </c>
      <c r="R86" s="4">
        <v>164</v>
      </c>
      <c r="S86" s="4">
        <v>12</v>
      </c>
    </row>
    <row r="87" spans="1:19" x14ac:dyDescent="0.2">
      <c r="A87" s="4">
        <v>86</v>
      </c>
      <c r="B87" s="4">
        <v>29</v>
      </c>
      <c r="C87" s="4" t="s">
        <v>32</v>
      </c>
      <c r="D87" s="4" t="s">
        <v>33</v>
      </c>
      <c r="E87" s="5">
        <v>44914</v>
      </c>
      <c r="F87" s="4">
        <v>0.5</v>
      </c>
      <c r="G87" s="4">
        <v>1.25</v>
      </c>
      <c r="H87" s="4">
        <v>2104</v>
      </c>
      <c r="I87" s="4">
        <v>78</v>
      </c>
      <c r="J87">
        <f t="shared" si="7"/>
        <v>2.0653999999999999</v>
      </c>
      <c r="K87" s="4">
        <f t="shared" si="4"/>
        <v>2.1112000000000002</v>
      </c>
      <c r="L87">
        <f t="shared" si="5"/>
        <v>-1.6078907200000001</v>
      </c>
      <c r="M87" s="4">
        <f t="shared" si="6"/>
        <v>1.0569999999999999</v>
      </c>
      <c r="N87" s="4" t="s">
        <v>34</v>
      </c>
      <c r="O87" s="4" t="s">
        <v>35</v>
      </c>
      <c r="P87" s="4" t="s">
        <v>36</v>
      </c>
      <c r="Q87" s="6">
        <v>0.96930555555555553</v>
      </c>
      <c r="R87" s="4">
        <v>164</v>
      </c>
      <c r="S87" s="4">
        <v>12</v>
      </c>
    </row>
    <row r="88" spans="1:19" x14ac:dyDescent="0.2">
      <c r="A88" s="4">
        <v>87</v>
      </c>
      <c r="B88" s="4">
        <v>29</v>
      </c>
      <c r="C88" s="4" t="s">
        <v>32</v>
      </c>
      <c r="D88" s="4" t="s">
        <v>33</v>
      </c>
      <c r="E88" s="5">
        <v>44914</v>
      </c>
      <c r="F88" s="4">
        <v>0.5</v>
      </c>
      <c r="G88" s="4">
        <v>1.25</v>
      </c>
      <c r="H88" s="4">
        <v>2082</v>
      </c>
      <c r="I88" s="4">
        <v>76</v>
      </c>
      <c r="J88">
        <f t="shared" si="7"/>
        <v>2.0411999999999999</v>
      </c>
      <c r="K88" s="4">
        <f t="shared" si="4"/>
        <v>2.0870000000000002</v>
      </c>
      <c r="L88">
        <f t="shared" si="5"/>
        <v>-1.60796816</v>
      </c>
      <c r="M88" s="4">
        <f t="shared" si="6"/>
        <v>1.0522</v>
      </c>
      <c r="N88" s="4" t="s">
        <v>34</v>
      </c>
      <c r="O88" s="4" t="s">
        <v>35</v>
      </c>
      <c r="P88" s="4" t="s">
        <v>36</v>
      </c>
      <c r="Q88" s="6">
        <v>0.97258101851851853</v>
      </c>
      <c r="R88" s="4">
        <v>164</v>
      </c>
      <c r="S88" s="4">
        <v>12</v>
      </c>
    </row>
    <row r="89" spans="1:19" x14ac:dyDescent="0.2">
      <c r="A89" s="4">
        <v>88</v>
      </c>
      <c r="B89" s="4">
        <v>30</v>
      </c>
      <c r="C89" s="4" t="s">
        <v>32</v>
      </c>
      <c r="D89" s="4" t="s">
        <v>33</v>
      </c>
      <c r="E89" s="5">
        <v>44914</v>
      </c>
      <c r="F89" s="4">
        <v>0.5</v>
      </c>
      <c r="G89" s="4">
        <v>1.25</v>
      </c>
      <c r="H89" s="4">
        <v>1803</v>
      </c>
      <c r="I89" s="4">
        <v>30</v>
      </c>
      <c r="J89">
        <f t="shared" si="7"/>
        <v>1.7343000000000002</v>
      </c>
      <c r="K89" s="4">
        <f t="shared" si="4"/>
        <v>1.7801</v>
      </c>
      <c r="L89">
        <f t="shared" si="5"/>
        <v>-1.60895024</v>
      </c>
      <c r="M89" s="4">
        <f t="shared" si="6"/>
        <v>0.94179999999999997</v>
      </c>
      <c r="N89" s="4" t="s">
        <v>34</v>
      </c>
      <c r="O89" s="4" t="s">
        <v>35</v>
      </c>
      <c r="P89" s="4" t="s">
        <v>36</v>
      </c>
      <c r="Q89" s="6">
        <v>0.98018518518518516</v>
      </c>
      <c r="R89" s="4">
        <v>164</v>
      </c>
      <c r="S89" s="4">
        <v>12</v>
      </c>
    </row>
    <row r="90" spans="1:19" x14ac:dyDescent="0.2">
      <c r="A90" s="4">
        <v>89</v>
      </c>
      <c r="B90" s="4">
        <v>30</v>
      </c>
      <c r="C90" s="4" t="s">
        <v>32</v>
      </c>
      <c r="D90" s="4" t="s">
        <v>33</v>
      </c>
      <c r="E90" s="5">
        <v>44914</v>
      </c>
      <c r="F90" s="4">
        <v>0.5</v>
      </c>
      <c r="G90" s="4">
        <v>1.25</v>
      </c>
      <c r="H90" s="4">
        <v>1831</v>
      </c>
      <c r="I90" s="4">
        <v>43</v>
      </c>
      <c r="J90">
        <f t="shared" si="7"/>
        <v>1.7650999999999999</v>
      </c>
      <c r="K90" s="4">
        <f t="shared" si="4"/>
        <v>1.8109</v>
      </c>
      <c r="L90">
        <f t="shared" si="5"/>
        <v>-1.6088516800000001</v>
      </c>
      <c r="M90" s="4">
        <f t="shared" si="6"/>
        <v>0.97299999999999998</v>
      </c>
      <c r="N90" s="4" t="s">
        <v>34</v>
      </c>
      <c r="O90" s="4" t="s">
        <v>35</v>
      </c>
      <c r="P90" s="4" t="s">
        <v>36</v>
      </c>
      <c r="Q90" s="6">
        <v>0.98306712962962972</v>
      </c>
      <c r="R90" s="4">
        <v>164</v>
      </c>
      <c r="S90" s="4">
        <v>12</v>
      </c>
    </row>
    <row r="91" spans="1:19" x14ac:dyDescent="0.2">
      <c r="A91" s="4">
        <v>90</v>
      </c>
      <c r="B91" s="4">
        <v>30</v>
      </c>
      <c r="C91" s="4" t="s">
        <v>32</v>
      </c>
      <c r="D91" s="4" t="s">
        <v>33</v>
      </c>
      <c r="E91" s="5">
        <v>44914</v>
      </c>
      <c r="F91" s="4">
        <v>0.5</v>
      </c>
      <c r="G91" s="4">
        <v>1.25</v>
      </c>
      <c r="H91" s="4">
        <v>1812</v>
      </c>
      <c r="I91" s="4">
        <v>56</v>
      </c>
      <c r="J91">
        <f t="shared" si="7"/>
        <v>1.7442000000000002</v>
      </c>
      <c r="K91" s="4">
        <f t="shared" si="4"/>
        <v>1.79</v>
      </c>
      <c r="L91">
        <f t="shared" si="5"/>
        <v>-1.60891856</v>
      </c>
      <c r="M91" s="4">
        <f t="shared" si="6"/>
        <v>1.0042</v>
      </c>
      <c r="N91" s="4" t="s">
        <v>34</v>
      </c>
      <c r="O91" s="4" t="s">
        <v>35</v>
      </c>
      <c r="P91" s="4" t="s">
        <v>36</v>
      </c>
      <c r="Q91" s="6">
        <v>0.98638888888888887</v>
      </c>
      <c r="R91" s="4">
        <v>164</v>
      </c>
      <c r="S91" s="4">
        <v>12</v>
      </c>
    </row>
    <row r="92" spans="1:19" x14ac:dyDescent="0.2">
      <c r="A92" s="4">
        <v>91</v>
      </c>
      <c r="B92" s="4">
        <v>31</v>
      </c>
      <c r="C92" s="4" t="s">
        <v>32</v>
      </c>
      <c r="D92" s="4" t="s">
        <v>33</v>
      </c>
      <c r="E92" s="5">
        <v>44914</v>
      </c>
      <c r="F92" s="4">
        <v>0.5</v>
      </c>
      <c r="G92" s="4">
        <v>1.25</v>
      </c>
      <c r="H92" s="4">
        <v>1884</v>
      </c>
      <c r="I92" s="4">
        <v>64</v>
      </c>
      <c r="J92">
        <f t="shared" si="7"/>
        <v>1.8233999999999999</v>
      </c>
      <c r="K92" s="4">
        <f t="shared" si="4"/>
        <v>1.8692</v>
      </c>
      <c r="L92">
        <f t="shared" si="5"/>
        <v>-1.6086651199999999</v>
      </c>
      <c r="M92" s="4">
        <f t="shared" si="6"/>
        <v>1.0234000000000001</v>
      </c>
      <c r="N92" s="4" t="s">
        <v>34</v>
      </c>
      <c r="O92" s="4" t="s">
        <v>35</v>
      </c>
      <c r="P92" s="4" t="s">
        <v>36</v>
      </c>
      <c r="Q92" s="6">
        <v>0.99395833333333339</v>
      </c>
      <c r="R92" s="4">
        <v>164</v>
      </c>
      <c r="S92" s="4">
        <v>12</v>
      </c>
    </row>
    <row r="93" spans="1:19" x14ac:dyDescent="0.2">
      <c r="A93" s="4">
        <v>92</v>
      </c>
      <c r="B93" s="4">
        <v>31</v>
      </c>
      <c r="C93" s="4" t="s">
        <v>32</v>
      </c>
      <c r="D93" s="4" t="s">
        <v>33</v>
      </c>
      <c r="E93" s="5">
        <v>44914</v>
      </c>
      <c r="F93" s="4">
        <v>0.5</v>
      </c>
      <c r="G93" s="4">
        <v>1.25</v>
      </c>
      <c r="H93" s="4">
        <v>1850</v>
      </c>
      <c r="I93" s="4">
        <v>42</v>
      </c>
      <c r="J93">
        <f t="shared" si="7"/>
        <v>1.786</v>
      </c>
      <c r="K93" s="4">
        <f t="shared" si="4"/>
        <v>1.8318000000000001</v>
      </c>
      <c r="L93">
        <f t="shared" si="5"/>
        <v>-1.6087848</v>
      </c>
      <c r="M93" s="4">
        <f t="shared" si="6"/>
        <v>0.97060000000000002</v>
      </c>
      <c r="N93" s="4" t="s">
        <v>34</v>
      </c>
      <c r="O93" s="4" t="s">
        <v>35</v>
      </c>
      <c r="P93" s="4" t="s">
        <v>36</v>
      </c>
      <c r="Q93" s="6">
        <v>0.99684027777777784</v>
      </c>
      <c r="R93" s="4">
        <v>164</v>
      </c>
      <c r="S93" s="4">
        <v>12</v>
      </c>
    </row>
    <row r="94" spans="1:19" x14ac:dyDescent="0.2">
      <c r="A94" s="4">
        <v>93</v>
      </c>
      <c r="B94" s="4">
        <v>31</v>
      </c>
      <c r="C94" s="4" t="s">
        <v>32</v>
      </c>
      <c r="D94" s="4" t="s">
        <v>33</v>
      </c>
      <c r="E94" s="5">
        <v>44914</v>
      </c>
      <c r="F94" s="4">
        <v>0.5</v>
      </c>
      <c r="G94" s="4">
        <v>1.25</v>
      </c>
      <c r="H94" s="4">
        <v>1840</v>
      </c>
      <c r="I94" s="4">
        <v>40</v>
      </c>
      <c r="J94">
        <f t="shared" si="7"/>
        <v>1.7749999999999999</v>
      </c>
      <c r="K94" s="4">
        <f t="shared" si="4"/>
        <v>1.8208</v>
      </c>
      <c r="L94">
        <f t="shared" si="5"/>
        <v>-1.6088200000000001</v>
      </c>
      <c r="M94" s="4">
        <f t="shared" si="6"/>
        <v>0.96579999999999999</v>
      </c>
      <c r="N94" s="4" t="s">
        <v>34</v>
      </c>
      <c r="O94" s="4" t="s">
        <v>35</v>
      </c>
      <c r="P94" s="4" t="s">
        <v>44</v>
      </c>
      <c r="Q94" s="6">
        <v>1.1574074074074073E-4</v>
      </c>
      <c r="R94" s="4">
        <v>164</v>
      </c>
      <c r="S94" s="4">
        <v>12</v>
      </c>
    </row>
    <row r="95" spans="1:19" x14ac:dyDescent="0.2">
      <c r="A95" s="4">
        <v>94</v>
      </c>
      <c r="B95" s="4">
        <v>32</v>
      </c>
      <c r="C95" s="4" t="s">
        <v>106</v>
      </c>
      <c r="D95" s="4" t="s">
        <v>33</v>
      </c>
      <c r="E95" s="5">
        <v>44914</v>
      </c>
      <c r="F95" s="4">
        <v>0.5</v>
      </c>
      <c r="G95" s="4">
        <v>1.25</v>
      </c>
      <c r="H95" s="4">
        <v>3576</v>
      </c>
      <c r="I95" s="4">
        <v>213</v>
      </c>
      <c r="J95">
        <f t="shared" si="7"/>
        <v>3.6846000000000001</v>
      </c>
      <c r="K95" s="4">
        <f t="shared" si="4"/>
        <v>3.7304000000000004</v>
      </c>
      <c r="L95">
        <f t="shared" si="5"/>
        <v>-1.60270928</v>
      </c>
      <c r="M95" s="4">
        <f t="shared" si="6"/>
        <v>1.381</v>
      </c>
      <c r="N95" s="4" t="s">
        <v>34</v>
      </c>
      <c r="O95" s="4" t="s">
        <v>35</v>
      </c>
      <c r="P95" s="4" t="s">
        <v>44</v>
      </c>
      <c r="Q95" s="6">
        <v>7.7083333333333335E-3</v>
      </c>
      <c r="R95" s="4">
        <v>164</v>
      </c>
      <c r="S95" s="4">
        <v>12</v>
      </c>
    </row>
    <row r="96" spans="1:19" x14ac:dyDescent="0.2">
      <c r="A96" s="4">
        <v>95</v>
      </c>
      <c r="B96" s="4">
        <v>32</v>
      </c>
      <c r="C96" s="4" t="s">
        <v>106</v>
      </c>
      <c r="D96" s="4" t="s">
        <v>33</v>
      </c>
      <c r="E96" s="5">
        <v>44914</v>
      </c>
      <c r="F96" s="4">
        <v>0.5</v>
      </c>
      <c r="G96" s="4">
        <v>1.25</v>
      </c>
      <c r="H96" s="4">
        <v>3615</v>
      </c>
      <c r="I96" s="4">
        <v>191</v>
      </c>
      <c r="J96">
        <f t="shared" si="7"/>
        <v>3.7275</v>
      </c>
      <c r="K96" s="4">
        <f t="shared" si="4"/>
        <v>3.7733000000000003</v>
      </c>
      <c r="L96">
        <f t="shared" si="5"/>
        <v>-1.6025720000000001</v>
      </c>
      <c r="M96" s="4">
        <f t="shared" si="6"/>
        <v>1.3282</v>
      </c>
      <c r="N96" s="4" t="s">
        <v>34</v>
      </c>
      <c r="O96" s="4" t="s">
        <v>35</v>
      </c>
      <c r="P96" s="4" t="s">
        <v>44</v>
      </c>
      <c r="Q96" s="6">
        <v>1.0590277777777777E-2</v>
      </c>
      <c r="R96" s="4">
        <v>164</v>
      </c>
      <c r="S96" s="4">
        <v>12</v>
      </c>
    </row>
    <row r="97" spans="1:19" x14ac:dyDescent="0.2">
      <c r="A97" s="4">
        <v>96</v>
      </c>
      <c r="B97" s="4">
        <v>32</v>
      </c>
      <c r="C97" s="4" t="s">
        <v>106</v>
      </c>
      <c r="D97" s="4" t="s">
        <v>33</v>
      </c>
      <c r="E97" s="5">
        <v>44914</v>
      </c>
      <c r="F97" s="4">
        <v>0.5</v>
      </c>
      <c r="G97" s="4">
        <v>1.25</v>
      </c>
      <c r="H97" s="4">
        <v>3652</v>
      </c>
      <c r="I97" s="4">
        <v>189</v>
      </c>
      <c r="J97">
        <f t="shared" si="7"/>
        <v>3.7681999999999998</v>
      </c>
      <c r="K97" s="4">
        <f t="shared" si="4"/>
        <v>3.8140000000000001</v>
      </c>
      <c r="L97">
        <f t="shared" si="5"/>
        <v>-1.60244176</v>
      </c>
      <c r="M97" s="4">
        <f t="shared" si="6"/>
        <v>1.3233999999999999</v>
      </c>
      <c r="N97" s="4" t="s">
        <v>34</v>
      </c>
      <c r="O97" s="4" t="s">
        <v>35</v>
      </c>
      <c r="P97" s="4" t="s">
        <v>44</v>
      </c>
      <c r="Q97" s="6">
        <v>1.3888888888888888E-2</v>
      </c>
      <c r="R97" s="4">
        <v>164</v>
      </c>
      <c r="S97" s="4">
        <v>12</v>
      </c>
    </row>
    <row r="98" spans="1:19" x14ac:dyDescent="0.2">
      <c r="A98" s="4">
        <v>97</v>
      </c>
      <c r="B98" s="4">
        <v>33</v>
      </c>
      <c r="C98" s="4" t="s">
        <v>107</v>
      </c>
      <c r="D98" s="4" t="s">
        <v>33</v>
      </c>
      <c r="E98" s="5">
        <v>44914</v>
      </c>
      <c r="F98" s="4">
        <v>0.5</v>
      </c>
      <c r="G98" s="4">
        <v>1.25</v>
      </c>
      <c r="H98" s="4">
        <v>4025</v>
      </c>
      <c r="I98" s="4">
        <v>100</v>
      </c>
      <c r="J98">
        <f t="shared" si="7"/>
        <v>4.1785000000000005</v>
      </c>
      <c r="K98" s="4">
        <f t="shared" si="4"/>
        <v>4.2243000000000004</v>
      </c>
      <c r="L98">
        <f t="shared" si="5"/>
        <v>-1.6011288000000001</v>
      </c>
      <c r="M98" s="4">
        <f t="shared" si="6"/>
        <v>1.1097999999999999</v>
      </c>
      <c r="N98" s="4" t="s">
        <v>34</v>
      </c>
      <c r="O98" s="4" t="s">
        <v>35</v>
      </c>
      <c r="P98" s="4" t="s">
        <v>44</v>
      </c>
      <c r="Q98" s="6">
        <v>2.1493055555555557E-2</v>
      </c>
      <c r="R98" s="4">
        <v>164</v>
      </c>
      <c r="S98" s="4">
        <v>12</v>
      </c>
    </row>
    <row r="99" spans="1:19" x14ac:dyDescent="0.2">
      <c r="A99" s="4">
        <v>98</v>
      </c>
      <c r="B99" s="4">
        <v>33</v>
      </c>
      <c r="C99" s="4" t="s">
        <v>107</v>
      </c>
      <c r="D99" s="4" t="s">
        <v>33</v>
      </c>
      <c r="E99" s="5">
        <v>44914</v>
      </c>
      <c r="F99" s="4">
        <v>0.5</v>
      </c>
      <c r="G99" s="4">
        <v>1.25</v>
      </c>
      <c r="H99" s="4">
        <v>3971</v>
      </c>
      <c r="I99" s="4">
        <v>103</v>
      </c>
      <c r="J99">
        <f t="shared" si="7"/>
        <v>4.1191000000000004</v>
      </c>
      <c r="K99" s="4">
        <f t="shared" si="4"/>
        <v>4.1649000000000003</v>
      </c>
      <c r="L99">
        <f t="shared" si="5"/>
        <v>-1.60131888</v>
      </c>
      <c r="M99" s="4">
        <f t="shared" si="6"/>
        <v>1.117</v>
      </c>
      <c r="N99" s="4" t="s">
        <v>34</v>
      </c>
      <c r="O99" s="4" t="s">
        <v>35</v>
      </c>
      <c r="P99" s="4" t="s">
        <v>44</v>
      </c>
      <c r="Q99" s="6">
        <v>2.4363425925925927E-2</v>
      </c>
      <c r="R99" s="4">
        <v>164</v>
      </c>
      <c r="S99" s="4">
        <v>12</v>
      </c>
    </row>
    <row r="100" spans="1:19" x14ac:dyDescent="0.2">
      <c r="A100" s="4">
        <v>99</v>
      </c>
      <c r="B100" s="4">
        <v>33</v>
      </c>
      <c r="C100" s="4" t="s">
        <v>107</v>
      </c>
      <c r="D100" s="4" t="s">
        <v>33</v>
      </c>
      <c r="E100" s="5">
        <v>44914</v>
      </c>
      <c r="F100" s="4">
        <v>0.5</v>
      </c>
      <c r="G100" s="4">
        <v>1.25</v>
      </c>
      <c r="H100" s="4">
        <v>4044</v>
      </c>
      <c r="I100" s="4">
        <v>101</v>
      </c>
      <c r="J100">
        <f t="shared" si="7"/>
        <v>4.1994000000000007</v>
      </c>
      <c r="K100" s="4">
        <f t="shared" si="4"/>
        <v>4.2452000000000005</v>
      </c>
      <c r="L100">
        <f t="shared" si="5"/>
        <v>-1.60106192</v>
      </c>
      <c r="M100" s="4">
        <f t="shared" si="6"/>
        <v>1.1122000000000001</v>
      </c>
      <c r="N100" s="4" t="s">
        <v>34</v>
      </c>
      <c r="O100" s="4" t="s">
        <v>35</v>
      </c>
      <c r="P100" s="4" t="s">
        <v>44</v>
      </c>
      <c r="Q100" s="6">
        <v>2.7650462962962963E-2</v>
      </c>
      <c r="R100" s="4">
        <v>164</v>
      </c>
      <c r="S100" s="4">
        <v>12</v>
      </c>
    </row>
    <row r="101" spans="1:19" x14ac:dyDescent="0.2">
      <c r="A101" s="4">
        <v>100</v>
      </c>
      <c r="B101" s="4">
        <v>34</v>
      </c>
      <c r="C101" s="4" t="s">
        <v>108</v>
      </c>
      <c r="D101" s="4" t="s">
        <v>33</v>
      </c>
      <c r="E101" s="5">
        <v>44914</v>
      </c>
      <c r="F101" s="4">
        <v>0.5</v>
      </c>
      <c r="G101" s="4">
        <v>1.25</v>
      </c>
      <c r="H101" s="4">
        <v>3824</v>
      </c>
      <c r="I101" s="4">
        <v>243</v>
      </c>
      <c r="J101">
        <f t="shared" si="7"/>
        <v>3.9574000000000003</v>
      </c>
      <c r="K101" s="4">
        <f t="shared" si="4"/>
        <v>4.0032000000000005</v>
      </c>
      <c r="L101">
        <f t="shared" si="5"/>
        <v>-1.6018363200000001</v>
      </c>
      <c r="M101" s="4">
        <f t="shared" si="6"/>
        <v>1.4529999999999998</v>
      </c>
      <c r="N101" s="4" t="s">
        <v>34</v>
      </c>
      <c r="O101" s="4" t="s">
        <v>35</v>
      </c>
      <c r="P101" s="4" t="s">
        <v>44</v>
      </c>
      <c r="Q101" s="6">
        <v>3.5185185185185187E-2</v>
      </c>
      <c r="R101" s="4">
        <v>164</v>
      </c>
      <c r="S101" s="4">
        <v>12</v>
      </c>
    </row>
    <row r="102" spans="1:19" x14ac:dyDescent="0.2">
      <c r="A102" s="4">
        <v>101</v>
      </c>
      <c r="B102" s="4">
        <v>34</v>
      </c>
      <c r="C102" s="4" t="s">
        <v>108</v>
      </c>
      <c r="D102" s="4" t="s">
        <v>33</v>
      </c>
      <c r="E102" s="5">
        <v>44914</v>
      </c>
      <c r="F102" s="4">
        <v>0.5</v>
      </c>
      <c r="G102" s="4">
        <v>1.25</v>
      </c>
      <c r="H102" s="4">
        <v>3840</v>
      </c>
      <c r="I102" s="4">
        <v>215</v>
      </c>
      <c r="J102">
        <f t="shared" si="7"/>
        <v>3.9750000000000001</v>
      </c>
      <c r="K102" s="4">
        <f t="shared" si="4"/>
        <v>4.0208000000000004</v>
      </c>
      <c r="L102">
        <f t="shared" si="5"/>
        <v>-1.60178</v>
      </c>
      <c r="M102" s="4">
        <f t="shared" si="6"/>
        <v>1.3857999999999999</v>
      </c>
      <c r="N102" s="4" t="s">
        <v>34</v>
      </c>
      <c r="O102" s="4" t="s">
        <v>35</v>
      </c>
      <c r="P102" s="4" t="s">
        <v>44</v>
      </c>
      <c r="Q102" s="6">
        <v>3.8078703703703705E-2</v>
      </c>
      <c r="R102" s="4">
        <v>164</v>
      </c>
      <c r="S102" s="4">
        <v>12</v>
      </c>
    </row>
    <row r="103" spans="1:19" x14ac:dyDescent="0.2">
      <c r="A103" s="4">
        <v>102</v>
      </c>
      <c r="B103" s="4">
        <v>34</v>
      </c>
      <c r="C103" s="4" t="s">
        <v>108</v>
      </c>
      <c r="D103" s="4" t="s">
        <v>33</v>
      </c>
      <c r="E103" s="5">
        <v>44914</v>
      </c>
      <c r="F103" s="4">
        <v>0.5</v>
      </c>
      <c r="G103" s="4">
        <v>1.25</v>
      </c>
      <c r="H103" s="4">
        <v>3833</v>
      </c>
      <c r="I103" s="4">
        <v>197</v>
      </c>
      <c r="J103">
        <f t="shared" si="7"/>
        <v>3.9673000000000003</v>
      </c>
      <c r="K103" s="4">
        <f t="shared" si="4"/>
        <v>4.0131000000000006</v>
      </c>
      <c r="L103">
        <f t="shared" si="5"/>
        <v>-1.6018046400000001</v>
      </c>
      <c r="M103" s="4">
        <f t="shared" si="6"/>
        <v>1.3426</v>
      </c>
      <c r="N103" s="4" t="s">
        <v>34</v>
      </c>
      <c r="O103" s="4" t="s">
        <v>35</v>
      </c>
      <c r="P103" s="4" t="s">
        <v>44</v>
      </c>
      <c r="Q103" s="6">
        <v>4.1365740740740745E-2</v>
      </c>
      <c r="R103" s="4">
        <v>164</v>
      </c>
      <c r="S103" s="4">
        <v>12</v>
      </c>
    </row>
    <row r="104" spans="1:19" x14ac:dyDescent="0.2">
      <c r="A104" s="4">
        <v>103</v>
      </c>
      <c r="B104" s="4">
        <v>35</v>
      </c>
      <c r="C104" s="4" t="s">
        <v>109</v>
      </c>
      <c r="D104" s="4" t="s">
        <v>33</v>
      </c>
      <c r="E104" s="5">
        <v>44914</v>
      </c>
      <c r="F104" s="4">
        <v>0.5</v>
      </c>
      <c r="G104" s="4">
        <v>1.25</v>
      </c>
      <c r="H104" s="4">
        <v>4081</v>
      </c>
      <c r="I104" s="4">
        <v>194</v>
      </c>
      <c r="J104">
        <f t="shared" si="7"/>
        <v>4.2401000000000009</v>
      </c>
      <c r="K104" s="4">
        <f t="shared" si="4"/>
        <v>4.2859000000000007</v>
      </c>
      <c r="L104">
        <f t="shared" si="5"/>
        <v>-1.60093168</v>
      </c>
      <c r="M104" s="4">
        <f t="shared" si="6"/>
        <v>1.3353999999999999</v>
      </c>
      <c r="N104" s="4" t="s">
        <v>34</v>
      </c>
      <c r="O104" s="4" t="s">
        <v>35</v>
      </c>
      <c r="P104" s="4" t="s">
        <v>44</v>
      </c>
      <c r="Q104" s="6">
        <v>4.8993055555555554E-2</v>
      </c>
      <c r="R104" s="4">
        <v>164</v>
      </c>
      <c r="S104" s="4">
        <v>12</v>
      </c>
    </row>
    <row r="105" spans="1:19" x14ac:dyDescent="0.2">
      <c r="A105" s="4">
        <v>104</v>
      </c>
      <c r="B105" s="4">
        <v>35</v>
      </c>
      <c r="C105" s="4" t="s">
        <v>109</v>
      </c>
      <c r="D105" s="4" t="s">
        <v>33</v>
      </c>
      <c r="E105" s="5">
        <v>44914</v>
      </c>
      <c r="F105" s="4">
        <v>0.5</v>
      </c>
      <c r="G105" s="4">
        <v>1.25</v>
      </c>
      <c r="H105" s="4">
        <v>3972</v>
      </c>
      <c r="I105" s="4">
        <v>213</v>
      </c>
      <c r="J105">
        <f t="shared" si="7"/>
        <v>4.1202000000000005</v>
      </c>
      <c r="K105" s="4">
        <f t="shared" si="4"/>
        <v>4.1660000000000004</v>
      </c>
      <c r="L105">
        <f t="shared" si="5"/>
        <v>-1.6013153600000001</v>
      </c>
      <c r="M105" s="4">
        <f t="shared" si="6"/>
        <v>1.381</v>
      </c>
      <c r="N105" s="4" t="s">
        <v>34</v>
      </c>
      <c r="O105" s="4" t="s">
        <v>35</v>
      </c>
      <c r="P105" s="4" t="s">
        <v>44</v>
      </c>
      <c r="Q105" s="6">
        <v>5.1863425925925931E-2</v>
      </c>
      <c r="R105" s="4">
        <v>164</v>
      </c>
      <c r="S105" s="4">
        <v>12</v>
      </c>
    </row>
    <row r="106" spans="1:19" x14ac:dyDescent="0.2">
      <c r="A106" s="4">
        <v>105</v>
      </c>
      <c r="B106" s="4">
        <v>35</v>
      </c>
      <c r="C106" s="4" t="s">
        <v>109</v>
      </c>
      <c r="D106" s="4" t="s">
        <v>33</v>
      </c>
      <c r="E106" s="5">
        <v>44914</v>
      </c>
      <c r="F106" s="4">
        <v>0.5</v>
      </c>
      <c r="G106" s="4">
        <v>1.25</v>
      </c>
      <c r="H106" s="4">
        <v>4022</v>
      </c>
      <c r="I106" s="4">
        <v>166</v>
      </c>
      <c r="J106">
        <f t="shared" si="7"/>
        <v>4.1752000000000002</v>
      </c>
      <c r="K106" s="4">
        <f t="shared" si="4"/>
        <v>4.2210000000000001</v>
      </c>
      <c r="L106">
        <f t="shared" si="5"/>
        <v>-1.6011393600000001</v>
      </c>
      <c r="M106" s="4">
        <f t="shared" si="6"/>
        <v>1.2682</v>
      </c>
      <c r="N106" s="4" t="s">
        <v>34</v>
      </c>
      <c r="O106" s="4" t="s">
        <v>35</v>
      </c>
      <c r="P106" s="4" t="s">
        <v>44</v>
      </c>
      <c r="Q106" s="6">
        <v>5.5162037037037037E-2</v>
      </c>
      <c r="R106" s="4">
        <v>164</v>
      </c>
      <c r="S106" s="4">
        <v>12</v>
      </c>
    </row>
    <row r="107" spans="1:19" x14ac:dyDescent="0.2">
      <c r="A107" s="4">
        <v>106</v>
      </c>
      <c r="B107" s="4">
        <v>36</v>
      </c>
      <c r="C107" s="4" t="s">
        <v>110</v>
      </c>
      <c r="D107" s="4" t="s">
        <v>33</v>
      </c>
      <c r="E107" s="5">
        <v>44914</v>
      </c>
      <c r="F107" s="4">
        <v>0.5</v>
      </c>
      <c r="G107" s="4">
        <v>1.25</v>
      </c>
      <c r="H107" s="4">
        <v>3781</v>
      </c>
      <c r="I107" s="4">
        <v>199</v>
      </c>
      <c r="J107">
        <f t="shared" si="7"/>
        <v>3.9101000000000004</v>
      </c>
      <c r="K107" s="4">
        <f t="shared" si="4"/>
        <v>3.9559000000000006</v>
      </c>
      <c r="L107">
        <f t="shared" si="5"/>
        <v>-1.6019876800000001</v>
      </c>
      <c r="M107" s="4">
        <f t="shared" si="6"/>
        <v>1.3473999999999999</v>
      </c>
      <c r="N107" s="4" t="s">
        <v>34</v>
      </c>
      <c r="O107" s="4" t="s">
        <v>35</v>
      </c>
      <c r="P107" s="4" t="s">
        <v>44</v>
      </c>
      <c r="Q107" s="6">
        <v>6.2708333333333324E-2</v>
      </c>
      <c r="R107" s="4">
        <v>164</v>
      </c>
      <c r="S107" s="4">
        <v>12</v>
      </c>
    </row>
    <row r="108" spans="1:19" x14ac:dyDescent="0.2">
      <c r="A108" s="4">
        <v>107</v>
      </c>
      <c r="B108" s="4">
        <v>36</v>
      </c>
      <c r="C108" s="4" t="s">
        <v>110</v>
      </c>
      <c r="D108" s="4" t="s">
        <v>33</v>
      </c>
      <c r="E108" s="5">
        <v>44914</v>
      </c>
      <c r="F108" s="4">
        <v>0.5</v>
      </c>
      <c r="G108" s="4">
        <v>1.25</v>
      </c>
      <c r="H108" s="4">
        <v>3754</v>
      </c>
      <c r="I108" s="4">
        <v>175</v>
      </c>
      <c r="J108">
        <f t="shared" si="7"/>
        <v>3.8804000000000003</v>
      </c>
      <c r="K108" s="4">
        <f t="shared" si="4"/>
        <v>3.9262000000000006</v>
      </c>
      <c r="L108">
        <f t="shared" si="5"/>
        <v>-1.6020827200000001</v>
      </c>
      <c r="M108" s="4">
        <f t="shared" si="6"/>
        <v>1.2898000000000001</v>
      </c>
      <c r="N108" s="4" t="s">
        <v>34</v>
      </c>
      <c r="O108" s="4" t="s">
        <v>35</v>
      </c>
      <c r="P108" s="4" t="s">
        <v>44</v>
      </c>
      <c r="Q108" s="6">
        <v>6.5613425925925936E-2</v>
      </c>
      <c r="R108" s="4">
        <v>164</v>
      </c>
      <c r="S108" s="4">
        <v>12</v>
      </c>
    </row>
    <row r="109" spans="1:19" x14ac:dyDescent="0.2">
      <c r="A109" s="4">
        <v>108</v>
      </c>
      <c r="B109" s="4">
        <v>36</v>
      </c>
      <c r="C109" s="4" t="s">
        <v>110</v>
      </c>
      <c r="D109" s="4" t="s">
        <v>33</v>
      </c>
      <c r="E109" s="5">
        <v>44914</v>
      </c>
      <c r="F109" s="4">
        <v>0.5</v>
      </c>
      <c r="G109" s="4">
        <v>1.25</v>
      </c>
      <c r="H109" s="4">
        <v>3734</v>
      </c>
      <c r="I109" s="4">
        <v>175</v>
      </c>
      <c r="J109">
        <f t="shared" si="7"/>
        <v>3.8584000000000001</v>
      </c>
      <c r="K109" s="4">
        <f t="shared" si="4"/>
        <v>3.9042000000000003</v>
      </c>
      <c r="L109">
        <f t="shared" si="5"/>
        <v>-1.6021531200000001</v>
      </c>
      <c r="M109" s="4">
        <f t="shared" si="6"/>
        <v>1.2898000000000001</v>
      </c>
      <c r="N109" s="4" t="s">
        <v>34</v>
      </c>
      <c r="O109" s="4" t="s">
        <v>35</v>
      </c>
      <c r="P109" s="4" t="s">
        <v>44</v>
      </c>
      <c r="Q109" s="6">
        <v>6.8888888888888888E-2</v>
      </c>
      <c r="R109" s="4">
        <v>164</v>
      </c>
      <c r="S109" s="4">
        <v>12</v>
      </c>
    </row>
    <row r="110" spans="1:19" x14ac:dyDescent="0.2">
      <c r="A110" s="4">
        <v>109</v>
      </c>
      <c r="B110" s="4">
        <v>37</v>
      </c>
      <c r="C110" s="4" t="s">
        <v>111</v>
      </c>
      <c r="D110" s="4" t="s">
        <v>33</v>
      </c>
      <c r="E110" s="5">
        <v>44914</v>
      </c>
      <c r="F110" s="4">
        <v>0.5</v>
      </c>
      <c r="G110" s="4">
        <v>1.25</v>
      </c>
      <c r="H110" s="4">
        <v>4978</v>
      </c>
      <c r="I110" s="4">
        <v>171</v>
      </c>
      <c r="J110">
        <f t="shared" si="7"/>
        <v>5.2268000000000008</v>
      </c>
      <c r="K110" s="4">
        <f t="shared" si="4"/>
        <v>5.2726000000000006</v>
      </c>
      <c r="L110">
        <f t="shared" si="5"/>
        <v>-1.5977742400000001</v>
      </c>
      <c r="M110" s="4">
        <f t="shared" si="6"/>
        <v>1.2802</v>
      </c>
      <c r="N110" s="4" t="s">
        <v>34</v>
      </c>
      <c r="O110" s="4" t="s">
        <v>35</v>
      </c>
      <c r="P110" s="4" t="s">
        <v>44</v>
      </c>
      <c r="Q110" s="6">
        <v>7.6481481481481484E-2</v>
      </c>
      <c r="R110" s="4">
        <v>164</v>
      </c>
      <c r="S110" s="4">
        <v>12</v>
      </c>
    </row>
    <row r="111" spans="1:19" x14ac:dyDescent="0.2">
      <c r="A111" s="4">
        <v>110</v>
      </c>
      <c r="B111" s="4">
        <v>37</v>
      </c>
      <c r="C111" s="4" t="s">
        <v>111</v>
      </c>
      <c r="D111" s="4" t="s">
        <v>33</v>
      </c>
      <c r="E111" s="5">
        <v>44914</v>
      </c>
      <c r="F111" s="4">
        <v>0.5</v>
      </c>
      <c r="G111" s="4">
        <v>1.25</v>
      </c>
      <c r="H111" s="4">
        <v>5036</v>
      </c>
      <c r="I111" s="4">
        <v>149</v>
      </c>
      <c r="J111">
        <f t="shared" si="7"/>
        <v>5.2906000000000004</v>
      </c>
      <c r="K111" s="4">
        <f t="shared" si="4"/>
        <v>5.3364000000000003</v>
      </c>
      <c r="L111">
        <f t="shared" si="5"/>
        <v>-1.5975700800000001</v>
      </c>
      <c r="M111" s="4">
        <f t="shared" si="6"/>
        <v>1.2274</v>
      </c>
      <c r="N111" s="4" t="s">
        <v>34</v>
      </c>
      <c r="O111" s="4" t="s">
        <v>35</v>
      </c>
      <c r="P111" s="4" t="s">
        <v>44</v>
      </c>
      <c r="Q111" s="6">
        <v>7.9340277777777787E-2</v>
      </c>
      <c r="R111" s="4">
        <v>164</v>
      </c>
      <c r="S111" s="4">
        <v>12</v>
      </c>
    </row>
    <row r="112" spans="1:19" x14ac:dyDescent="0.2">
      <c r="A112" s="4">
        <v>111</v>
      </c>
      <c r="B112" s="4">
        <v>37</v>
      </c>
      <c r="C112" s="4" t="s">
        <v>111</v>
      </c>
      <c r="D112" s="4" t="s">
        <v>33</v>
      </c>
      <c r="E112" s="5">
        <v>44914</v>
      </c>
      <c r="F112" s="4">
        <v>0.5</v>
      </c>
      <c r="G112" s="4">
        <v>1.25</v>
      </c>
      <c r="H112" s="4">
        <v>5049</v>
      </c>
      <c r="I112" s="4">
        <v>129</v>
      </c>
      <c r="J112">
        <f t="shared" si="7"/>
        <v>5.3049000000000008</v>
      </c>
      <c r="K112" s="4">
        <f t="shared" si="4"/>
        <v>5.3507000000000007</v>
      </c>
      <c r="L112">
        <f t="shared" si="5"/>
        <v>-1.59752432</v>
      </c>
      <c r="M112" s="4">
        <f t="shared" si="6"/>
        <v>1.1794</v>
      </c>
      <c r="N112" s="4" t="s">
        <v>34</v>
      </c>
      <c r="O112" s="4" t="s">
        <v>35</v>
      </c>
      <c r="P112" s="4" t="s">
        <v>44</v>
      </c>
      <c r="Q112" s="6">
        <v>8.2650462962962967E-2</v>
      </c>
      <c r="R112" s="4">
        <v>164</v>
      </c>
      <c r="S112" s="4">
        <v>12</v>
      </c>
    </row>
    <row r="113" spans="1:19" x14ac:dyDescent="0.2">
      <c r="A113" s="4">
        <v>112</v>
      </c>
      <c r="B113" s="4">
        <v>38</v>
      </c>
      <c r="C113" s="4" t="s">
        <v>32</v>
      </c>
      <c r="D113" s="4" t="s">
        <v>33</v>
      </c>
      <c r="E113" s="5">
        <v>44914</v>
      </c>
      <c r="F113" s="4">
        <v>0.5</v>
      </c>
      <c r="G113" s="4">
        <v>1.25</v>
      </c>
      <c r="H113" s="4">
        <v>1723</v>
      </c>
      <c r="I113" s="4">
        <v>43</v>
      </c>
      <c r="J113">
        <f t="shared" si="7"/>
        <v>1.6463000000000001</v>
      </c>
      <c r="K113" s="4">
        <f t="shared" si="4"/>
        <v>1.6921000000000002</v>
      </c>
      <c r="L113">
        <f t="shared" si="5"/>
        <v>-1.6092318400000001</v>
      </c>
      <c r="M113" s="4">
        <f t="shared" si="6"/>
        <v>0.97299999999999998</v>
      </c>
      <c r="N113" s="4" t="s">
        <v>34</v>
      </c>
      <c r="O113" s="4" t="s">
        <v>35</v>
      </c>
      <c r="P113" s="4" t="s">
        <v>44</v>
      </c>
      <c r="Q113" s="6">
        <v>9.0208333333333335E-2</v>
      </c>
      <c r="R113" s="4">
        <v>164</v>
      </c>
      <c r="S113" s="4">
        <v>12</v>
      </c>
    </row>
    <row r="114" spans="1:19" x14ac:dyDescent="0.2">
      <c r="A114" s="4">
        <v>113</v>
      </c>
      <c r="B114" s="4">
        <v>38</v>
      </c>
      <c r="C114" s="4" t="s">
        <v>32</v>
      </c>
      <c r="D114" s="4" t="s">
        <v>33</v>
      </c>
      <c r="E114" s="5">
        <v>44914</v>
      </c>
      <c r="F114" s="4">
        <v>0.5</v>
      </c>
      <c r="G114" s="4">
        <v>1.25</v>
      </c>
      <c r="H114" s="4">
        <v>1620</v>
      </c>
      <c r="I114" s="4">
        <v>52</v>
      </c>
      <c r="J114">
        <f t="shared" si="7"/>
        <v>1.5329999999999999</v>
      </c>
      <c r="K114" s="4">
        <f t="shared" si="4"/>
        <v>1.5788</v>
      </c>
      <c r="L114">
        <f t="shared" si="5"/>
        <v>-1.6095944</v>
      </c>
      <c r="M114" s="4">
        <f t="shared" si="6"/>
        <v>0.99460000000000004</v>
      </c>
      <c r="N114" s="4" t="s">
        <v>34</v>
      </c>
      <c r="O114" s="4" t="s">
        <v>35</v>
      </c>
      <c r="P114" s="4" t="s">
        <v>44</v>
      </c>
      <c r="Q114" s="6">
        <v>9.3090277777777786E-2</v>
      </c>
      <c r="R114" s="4">
        <v>164</v>
      </c>
      <c r="S114" s="4">
        <v>12</v>
      </c>
    </row>
    <row r="115" spans="1:19" x14ac:dyDescent="0.2">
      <c r="A115" s="4">
        <v>114</v>
      </c>
      <c r="B115" s="4">
        <v>38</v>
      </c>
      <c r="C115" s="4" t="s">
        <v>32</v>
      </c>
      <c r="D115" s="4" t="s">
        <v>33</v>
      </c>
      <c r="E115" s="5">
        <v>44914</v>
      </c>
      <c r="F115" s="4">
        <v>0.5</v>
      </c>
      <c r="G115" s="4">
        <v>1.25</v>
      </c>
      <c r="H115" s="4">
        <v>1603</v>
      </c>
      <c r="I115" s="4">
        <v>49</v>
      </c>
      <c r="J115">
        <f t="shared" si="7"/>
        <v>1.5143</v>
      </c>
      <c r="K115" s="4">
        <f t="shared" si="4"/>
        <v>1.5601</v>
      </c>
      <c r="L115">
        <f t="shared" si="5"/>
        <v>-1.60965424</v>
      </c>
      <c r="M115" s="4">
        <f t="shared" si="6"/>
        <v>0.98740000000000006</v>
      </c>
      <c r="N115" s="4" t="s">
        <v>34</v>
      </c>
      <c r="O115" s="4" t="s">
        <v>35</v>
      </c>
      <c r="P115" s="4" t="s">
        <v>44</v>
      </c>
      <c r="Q115" s="6">
        <v>9.6365740740740738E-2</v>
      </c>
      <c r="R115" s="4">
        <v>164</v>
      </c>
      <c r="S115" s="4">
        <v>12</v>
      </c>
    </row>
    <row r="116" spans="1:19" x14ac:dyDescent="0.2">
      <c r="A116" s="4">
        <v>115</v>
      </c>
      <c r="B116" s="4">
        <v>39</v>
      </c>
      <c r="C116" s="4" t="s">
        <v>32</v>
      </c>
      <c r="D116" s="4" t="s">
        <v>33</v>
      </c>
      <c r="E116" s="5">
        <v>44914</v>
      </c>
      <c r="F116" s="4">
        <v>0.5</v>
      </c>
      <c r="G116" s="4">
        <v>1.25</v>
      </c>
      <c r="H116" s="4">
        <v>1535</v>
      </c>
      <c r="I116" s="4">
        <v>35</v>
      </c>
      <c r="J116">
        <f t="shared" si="7"/>
        <v>1.4395000000000002</v>
      </c>
      <c r="K116" s="4">
        <f t="shared" si="4"/>
        <v>1.4853000000000001</v>
      </c>
      <c r="L116">
        <f t="shared" si="5"/>
        <v>-1.6098936000000001</v>
      </c>
      <c r="M116" s="4">
        <f t="shared" si="6"/>
        <v>0.95379999999999998</v>
      </c>
      <c r="N116" s="4" t="s">
        <v>34</v>
      </c>
      <c r="O116" s="4" t="s">
        <v>35</v>
      </c>
      <c r="P116" s="4" t="s">
        <v>44</v>
      </c>
      <c r="Q116" s="6">
        <v>0.10395833333333333</v>
      </c>
      <c r="R116" s="4">
        <v>164</v>
      </c>
      <c r="S116" s="4">
        <v>12</v>
      </c>
    </row>
    <row r="117" spans="1:19" x14ac:dyDescent="0.2">
      <c r="A117" s="4">
        <v>116</v>
      </c>
      <c r="B117" s="4">
        <v>39</v>
      </c>
      <c r="C117" s="4" t="s">
        <v>32</v>
      </c>
      <c r="D117" s="4" t="s">
        <v>33</v>
      </c>
      <c r="E117" s="5">
        <v>44914</v>
      </c>
      <c r="F117" s="4">
        <v>0.5</v>
      </c>
      <c r="G117" s="4">
        <v>1.25</v>
      </c>
      <c r="H117" s="4">
        <v>1593</v>
      </c>
      <c r="I117" s="4">
        <v>38</v>
      </c>
      <c r="J117">
        <f t="shared" si="7"/>
        <v>1.5033000000000003</v>
      </c>
      <c r="K117" s="4">
        <f t="shared" si="4"/>
        <v>1.5491000000000001</v>
      </c>
      <c r="L117">
        <f t="shared" si="5"/>
        <v>-1.6096894400000001</v>
      </c>
      <c r="M117" s="4">
        <f t="shared" si="6"/>
        <v>0.96099999999999997</v>
      </c>
      <c r="N117" s="4" t="s">
        <v>34</v>
      </c>
      <c r="O117" s="4" t="s">
        <v>35</v>
      </c>
      <c r="P117" s="4" t="s">
        <v>44</v>
      </c>
      <c r="Q117" s="6">
        <v>0.10684027777777778</v>
      </c>
      <c r="R117" s="4">
        <v>164</v>
      </c>
      <c r="S117" s="4">
        <v>12</v>
      </c>
    </row>
    <row r="118" spans="1:19" x14ac:dyDescent="0.2">
      <c r="A118" s="4">
        <v>117</v>
      </c>
      <c r="B118" s="4">
        <v>39</v>
      </c>
      <c r="C118" s="4" t="s">
        <v>32</v>
      </c>
      <c r="D118" s="4" t="s">
        <v>33</v>
      </c>
      <c r="E118" s="5">
        <v>44914</v>
      </c>
      <c r="F118" s="4">
        <v>0.5</v>
      </c>
      <c r="G118" s="4">
        <v>1.25</v>
      </c>
      <c r="H118" s="4">
        <v>1572</v>
      </c>
      <c r="I118" s="4">
        <v>34</v>
      </c>
      <c r="J118">
        <f t="shared" si="7"/>
        <v>1.4802</v>
      </c>
      <c r="K118" s="4">
        <f t="shared" si="4"/>
        <v>1.526</v>
      </c>
      <c r="L118">
        <f t="shared" si="5"/>
        <v>-1.6097633600000001</v>
      </c>
      <c r="M118" s="4">
        <f t="shared" si="6"/>
        <v>0.95140000000000002</v>
      </c>
      <c r="N118" s="4" t="s">
        <v>34</v>
      </c>
      <c r="O118" s="4" t="s">
        <v>35</v>
      </c>
      <c r="P118" s="4" t="s">
        <v>44</v>
      </c>
      <c r="Q118" s="6">
        <v>0.11015046296296298</v>
      </c>
      <c r="R118" s="4">
        <v>164</v>
      </c>
      <c r="S118" s="4">
        <v>12</v>
      </c>
    </row>
    <row r="119" spans="1:19" x14ac:dyDescent="0.2">
      <c r="A119" s="4">
        <v>118</v>
      </c>
      <c r="B119" s="4">
        <v>40</v>
      </c>
      <c r="C119" s="4" t="s">
        <v>32</v>
      </c>
      <c r="D119" s="4" t="s">
        <v>33</v>
      </c>
      <c r="E119" s="5">
        <v>44914</v>
      </c>
      <c r="F119" s="4">
        <v>0.5</v>
      </c>
      <c r="G119" s="4">
        <v>1.25</v>
      </c>
      <c r="H119" s="4">
        <v>1551</v>
      </c>
      <c r="I119" s="4">
        <v>41</v>
      </c>
      <c r="J119">
        <f t="shared" si="7"/>
        <v>1.4571000000000001</v>
      </c>
      <c r="K119" s="4">
        <f t="shared" si="4"/>
        <v>1.5029000000000001</v>
      </c>
      <c r="L119">
        <f t="shared" si="5"/>
        <v>-1.60983728</v>
      </c>
      <c r="M119" s="4">
        <f t="shared" si="6"/>
        <v>0.96819999999999995</v>
      </c>
      <c r="N119" s="4" t="s">
        <v>34</v>
      </c>
      <c r="O119" s="4" t="s">
        <v>35</v>
      </c>
      <c r="P119" s="4" t="s">
        <v>44</v>
      </c>
      <c r="Q119" s="6">
        <v>0.11774305555555555</v>
      </c>
      <c r="R119" s="4">
        <v>164</v>
      </c>
      <c r="S119" s="4">
        <v>12</v>
      </c>
    </row>
    <row r="120" spans="1:19" x14ac:dyDescent="0.2">
      <c r="A120" s="4">
        <v>119</v>
      </c>
      <c r="B120" s="4">
        <v>40</v>
      </c>
      <c r="C120" s="4" t="s">
        <v>32</v>
      </c>
      <c r="D120" s="4" t="s">
        <v>33</v>
      </c>
      <c r="E120" s="5">
        <v>44914</v>
      </c>
      <c r="F120" s="4">
        <v>0.5</v>
      </c>
      <c r="G120" s="4">
        <v>1.25</v>
      </c>
      <c r="H120" s="4">
        <v>1534</v>
      </c>
      <c r="I120" s="4">
        <v>37</v>
      </c>
      <c r="J120">
        <f t="shared" si="7"/>
        <v>1.4384000000000001</v>
      </c>
      <c r="K120" s="4">
        <f t="shared" si="4"/>
        <v>1.4842</v>
      </c>
      <c r="L120">
        <f t="shared" si="5"/>
        <v>-1.6098971200000001</v>
      </c>
      <c r="M120" s="4">
        <f t="shared" si="6"/>
        <v>0.95860000000000001</v>
      </c>
      <c r="N120" s="4" t="s">
        <v>34</v>
      </c>
      <c r="O120" s="4" t="s">
        <v>35</v>
      </c>
      <c r="P120" s="4" t="s">
        <v>44</v>
      </c>
      <c r="Q120" s="6">
        <v>0.12061342592592593</v>
      </c>
      <c r="R120" s="4">
        <v>164</v>
      </c>
      <c r="S120" s="4">
        <v>12</v>
      </c>
    </row>
    <row r="121" spans="1:19" x14ac:dyDescent="0.2">
      <c r="A121" s="4">
        <v>120</v>
      </c>
      <c r="B121" s="4">
        <v>40</v>
      </c>
      <c r="C121" s="4" t="s">
        <v>32</v>
      </c>
      <c r="D121" s="4" t="s">
        <v>33</v>
      </c>
      <c r="E121" s="5">
        <v>44914</v>
      </c>
      <c r="F121" s="4">
        <v>0.5</v>
      </c>
      <c r="G121" s="4">
        <v>1.25</v>
      </c>
      <c r="H121" s="4">
        <v>1569</v>
      </c>
      <c r="I121" s="4">
        <v>77</v>
      </c>
      <c r="J121">
        <f t="shared" si="7"/>
        <v>1.4769000000000001</v>
      </c>
      <c r="K121" s="4">
        <f t="shared" si="4"/>
        <v>1.5227000000000002</v>
      </c>
      <c r="L121">
        <f t="shared" si="5"/>
        <v>-1.6097739200000001</v>
      </c>
      <c r="M121" s="4">
        <f t="shared" si="6"/>
        <v>1.0546</v>
      </c>
      <c r="N121" s="4" t="s">
        <v>34</v>
      </c>
      <c r="O121" s="4" t="s">
        <v>35</v>
      </c>
      <c r="P121" s="4" t="s">
        <v>44</v>
      </c>
      <c r="Q121" s="6">
        <v>0.12390046296296296</v>
      </c>
      <c r="R121" s="4">
        <v>164</v>
      </c>
      <c r="S121" s="4">
        <v>12</v>
      </c>
    </row>
    <row r="122" spans="1:19" x14ac:dyDescent="0.2">
      <c r="A122" s="4">
        <v>121</v>
      </c>
      <c r="B122" s="4">
        <v>41</v>
      </c>
      <c r="C122" s="4" t="s">
        <v>112</v>
      </c>
      <c r="D122" s="4" t="s">
        <v>33</v>
      </c>
      <c r="E122" s="5">
        <v>44914</v>
      </c>
      <c r="F122" s="4">
        <v>0.5</v>
      </c>
      <c r="G122" s="4">
        <v>1.25</v>
      </c>
      <c r="H122" s="4">
        <v>4015</v>
      </c>
      <c r="I122" s="4">
        <v>269</v>
      </c>
      <c r="J122">
        <f t="shared" si="7"/>
        <v>4.1675000000000004</v>
      </c>
      <c r="K122" s="4">
        <f t="shared" si="4"/>
        <v>4.2133000000000003</v>
      </c>
      <c r="L122">
        <f t="shared" si="5"/>
        <v>-1.601164</v>
      </c>
      <c r="M122" s="4">
        <f t="shared" si="6"/>
        <v>1.5154000000000001</v>
      </c>
      <c r="N122" s="4" t="s">
        <v>34</v>
      </c>
      <c r="O122" s="4" t="s">
        <v>35</v>
      </c>
      <c r="P122" s="4" t="s">
        <v>44</v>
      </c>
      <c r="Q122" s="6">
        <v>0.13144675925925928</v>
      </c>
      <c r="R122" s="4">
        <v>164</v>
      </c>
      <c r="S122" s="4">
        <v>12</v>
      </c>
    </row>
    <row r="123" spans="1:19" x14ac:dyDescent="0.2">
      <c r="A123" s="4">
        <v>122</v>
      </c>
      <c r="B123" s="4">
        <v>41</v>
      </c>
      <c r="C123" s="4" t="s">
        <v>112</v>
      </c>
      <c r="D123" s="4" t="s">
        <v>33</v>
      </c>
      <c r="E123" s="5">
        <v>44914</v>
      </c>
      <c r="F123" s="4">
        <v>0.5</v>
      </c>
      <c r="G123" s="4">
        <v>1.25</v>
      </c>
      <c r="H123" s="4">
        <v>4079</v>
      </c>
      <c r="I123" s="4">
        <v>203</v>
      </c>
      <c r="J123">
        <f t="shared" si="7"/>
        <v>4.2379000000000007</v>
      </c>
      <c r="K123" s="4">
        <f t="shared" si="4"/>
        <v>4.2837000000000005</v>
      </c>
      <c r="L123">
        <f t="shared" si="5"/>
        <v>-1.60093872</v>
      </c>
      <c r="M123" s="4">
        <f t="shared" si="6"/>
        <v>1.357</v>
      </c>
      <c r="N123" s="4" t="s">
        <v>34</v>
      </c>
      <c r="O123" s="4" t="s">
        <v>35</v>
      </c>
      <c r="P123" s="4" t="s">
        <v>44</v>
      </c>
      <c r="Q123" s="6">
        <v>0.13431712962962963</v>
      </c>
      <c r="R123" s="4">
        <v>164</v>
      </c>
      <c r="S123" s="4">
        <v>12</v>
      </c>
    </row>
    <row r="124" spans="1:19" x14ac:dyDescent="0.2">
      <c r="A124" s="4">
        <v>123</v>
      </c>
      <c r="B124" s="4">
        <v>41</v>
      </c>
      <c r="C124" s="4" t="s">
        <v>112</v>
      </c>
      <c r="D124" s="4" t="s">
        <v>33</v>
      </c>
      <c r="E124" s="5">
        <v>44914</v>
      </c>
      <c r="F124" s="4">
        <v>0.5</v>
      </c>
      <c r="G124" s="4">
        <v>1.25</v>
      </c>
      <c r="H124" s="4">
        <v>4067</v>
      </c>
      <c r="I124" s="4">
        <v>203</v>
      </c>
      <c r="J124">
        <f t="shared" si="7"/>
        <v>4.2247000000000003</v>
      </c>
      <c r="K124" s="4">
        <f t="shared" si="4"/>
        <v>4.2705000000000002</v>
      </c>
      <c r="L124">
        <f t="shared" si="5"/>
        <v>-1.60098096</v>
      </c>
      <c r="M124" s="4">
        <f t="shared" si="6"/>
        <v>1.357</v>
      </c>
      <c r="N124" s="4" t="s">
        <v>34</v>
      </c>
      <c r="O124" s="4" t="s">
        <v>35</v>
      </c>
      <c r="P124" s="4" t="s">
        <v>44</v>
      </c>
      <c r="Q124" s="6">
        <v>0.13760416666666667</v>
      </c>
      <c r="R124" s="4">
        <v>164</v>
      </c>
      <c r="S124" s="4">
        <v>12</v>
      </c>
    </row>
    <row r="125" spans="1:19" x14ac:dyDescent="0.2">
      <c r="A125" s="4">
        <v>124</v>
      </c>
      <c r="B125" s="4">
        <v>42</v>
      </c>
      <c r="C125" s="4" t="s">
        <v>113</v>
      </c>
      <c r="D125" s="4" t="s">
        <v>33</v>
      </c>
      <c r="E125" s="5">
        <v>44914</v>
      </c>
      <c r="F125" s="4">
        <v>0.5</v>
      </c>
      <c r="G125" s="4">
        <v>1.25</v>
      </c>
      <c r="H125" s="4">
        <v>5247</v>
      </c>
      <c r="I125" s="4">
        <v>321</v>
      </c>
      <c r="J125">
        <f t="shared" si="7"/>
        <v>5.5227000000000004</v>
      </c>
      <c r="K125" s="4">
        <f t="shared" si="4"/>
        <v>5.5685000000000002</v>
      </c>
      <c r="L125">
        <f t="shared" si="5"/>
        <v>-1.59682736</v>
      </c>
      <c r="M125" s="4">
        <f t="shared" si="6"/>
        <v>1.6402000000000001</v>
      </c>
      <c r="N125" s="4" t="s">
        <v>34</v>
      </c>
      <c r="O125" s="4" t="s">
        <v>35</v>
      </c>
      <c r="P125" s="4" t="s">
        <v>44</v>
      </c>
      <c r="Q125" s="6">
        <v>0.14520833333333333</v>
      </c>
      <c r="R125" s="4">
        <v>164</v>
      </c>
      <c r="S125" s="4">
        <v>12</v>
      </c>
    </row>
    <row r="126" spans="1:19" x14ac:dyDescent="0.2">
      <c r="A126" s="4">
        <v>125</v>
      </c>
      <c r="B126" s="4">
        <v>42</v>
      </c>
      <c r="C126" s="4" t="s">
        <v>113</v>
      </c>
      <c r="D126" s="4" t="s">
        <v>33</v>
      </c>
      <c r="E126" s="5">
        <v>44914</v>
      </c>
      <c r="F126" s="4">
        <v>0.5</v>
      </c>
      <c r="G126" s="4">
        <v>1.25</v>
      </c>
      <c r="H126" s="4">
        <v>5271</v>
      </c>
      <c r="I126" s="4">
        <v>325</v>
      </c>
      <c r="J126">
        <f t="shared" si="7"/>
        <v>5.549100000000001</v>
      </c>
      <c r="K126" s="4">
        <f t="shared" si="4"/>
        <v>5.5949000000000009</v>
      </c>
      <c r="L126">
        <f t="shared" si="5"/>
        <v>-1.5967428800000001</v>
      </c>
      <c r="M126" s="4">
        <f t="shared" si="6"/>
        <v>1.6497999999999999</v>
      </c>
      <c r="N126" s="4" t="s">
        <v>34</v>
      </c>
      <c r="O126" s="4" t="s">
        <v>35</v>
      </c>
      <c r="P126" s="4" t="s">
        <v>44</v>
      </c>
      <c r="Q126" s="6">
        <v>0.14807870370370371</v>
      </c>
      <c r="R126" s="4">
        <v>164</v>
      </c>
      <c r="S126" s="4">
        <v>12</v>
      </c>
    </row>
    <row r="127" spans="1:19" x14ac:dyDescent="0.2">
      <c r="A127" s="4">
        <v>126</v>
      </c>
      <c r="B127" s="4">
        <v>42</v>
      </c>
      <c r="C127" s="4" t="s">
        <v>113</v>
      </c>
      <c r="D127" s="4" t="s">
        <v>33</v>
      </c>
      <c r="E127" s="5">
        <v>44914</v>
      </c>
      <c r="F127" s="4">
        <v>0.5</v>
      </c>
      <c r="G127" s="4">
        <v>1.25</v>
      </c>
      <c r="H127" s="4">
        <v>5362</v>
      </c>
      <c r="I127" s="4">
        <v>279</v>
      </c>
      <c r="J127">
        <f t="shared" si="7"/>
        <v>5.6492000000000004</v>
      </c>
      <c r="K127" s="4">
        <f t="shared" si="4"/>
        <v>5.6950000000000003</v>
      </c>
      <c r="L127">
        <f t="shared" si="5"/>
        <v>-1.5964225599999999</v>
      </c>
      <c r="M127" s="4">
        <f t="shared" si="6"/>
        <v>1.5394000000000001</v>
      </c>
      <c r="N127" s="4" t="s">
        <v>34</v>
      </c>
      <c r="O127" s="4" t="s">
        <v>35</v>
      </c>
      <c r="P127" s="4" t="s">
        <v>44</v>
      </c>
      <c r="Q127" s="6">
        <v>0.15138888888888888</v>
      </c>
      <c r="R127" s="4">
        <v>164</v>
      </c>
      <c r="S127" s="4">
        <v>12</v>
      </c>
    </row>
    <row r="128" spans="1:19" x14ac:dyDescent="0.2">
      <c r="A128" s="4">
        <v>127</v>
      </c>
      <c r="B128" s="4">
        <v>43</v>
      </c>
      <c r="C128" s="4" t="s">
        <v>114</v>
      </c>
      <c r="D128" s="4" t="s">
        <v>33</v>
      </c>
      <c r="E128" s="5">
        <v>44914</v>
      </c>
      <c r="F128" s="4">
        <v>0.5</v>
      </c>
      <c r="G128" s="4">
        <v>1.25</v>
      </c>
      <c r="H128" s="4">
        <v>5347</v>
      </c>
      <c r="I128" s="4">
        <v>278</v>
      </c>
      <c r="J128">
        <f t="shared" si="7"/>
        <v>5.6327000000000007</v>
      </c>
      <c r="K128" s="4">
        <f t="shared" si="4"/>
        <v>5.6785000000000005</v>
      </c>
      <c r="L128">
        <f t="shared" si="5"/>
        <v>-1.5964753600000001</v>
      </c>
      <c r="M128" s="4">
        <f t="shared" si="6"/>
        <v>1.5369999999999999</v>
      </c>
      <c r="N128" s="4" t="s">
        <v>34</v>
      </c>
      <c r="O128" s="4" t="s">
        <v>35</v>
      </c>
      <c r="P128" s="4" t="s">
        <v>44</v>
      </c>
      <c r="Q128" s="6">
        <v>0.15894675925925925</v>
      </c>
      <c r="R128" s="4">
        <v>164</v>
      </c>
      <c r="S128" s="4">
        <v>12</v>
      </c>
    </row>
    <row r="129" spans="1:19" x14ac:dyDescent="0.2">
      <c r="A129" s="4">
        <v>128</v>
      </c>
      <c r="B129" s="4">
        <v>43</v>
      </c>
      <c r="C129" s="4" t="s">
        <v>114</v>
      </c>
      <c r="D129" s="4" t="s">
        <v>33</v>
      </c>
      <c r="E129" s="5">
        <v>44914</v>
      </c>
      <c r="F129" s="4">
        <v>0.5</v>
      </c>
      <c r="G129" s="4">
        <v>1.25</v>
      </c>
      <c r="H129" s="4">
        <v>5427</v>
      </c>
      <c r="I129" s="4">
        <v>271</v>
      </c>
      <c r="J129">
        <f t="shared" si="7"/>
        <v>5.7207000000000008</v>
      </c>
      <c r="K129" s="4">
        <f t="shared" si="4"/>
        <v>5.7665000000000006</v>
      </c>
      <c r="L129">
        <f t="shared" si="5"/>
        <v>-1.59619376</v>
      </c>
      <c r="M129" s="4">
        <f t="shared" si="6"/>
        <v>1.5202</v>
      </c>
      <c r="N129" s="4" t="s">
        <v>34</v>
      </c>
      <c r="O129" s="4" t="s">
        <v>35</v>
      </c>
      <c r="P129" s="4" t="s">
        <v>44</v>
      </c>
      <c r="Q129" s="6">
        <v>0.16187499999999999</v>
      </c>
      <c r="R129" s="4">
        <v>164</v>
      </c>
      <c r="S129" s="4">
        <v>12</v>
      </c>
    </row>
    <row r="130" spans="1:19" x14ac:dyDescent="0.2">
      <c r="A130" s="4">
        <v>129</v>
      </c>
      <c r="B130" s="4">
        <v>43</v>
      </c>
      <c r="C130" s="4" t="s">
        <v>114</v>
      </c>
      <c r="D130" s="4" t="s">
        <v>33</v>
      </c>
      <c r="E130" s="5">
        <v>44914</v>
      </c>
      <c r="F130" s="4">
        <v>0.5</v>
      </c>
      <c r="G130" s="4">
        <v>1.25</v>
      </c>
      <c r="H130" s="4">
        <v>5452</v>
      </c>
      <c r="I130" s="4">
        <v>259</v>
      </c>
      <c r="J130">
        <f t="shared" si="7"/>
        <v>5.7482000000000006</v>
      </c>
      <c r="K130" s="4">
        <f t="shared" si="4"/>
        <v>5.7940000000000005</v>
      </c>
      <c r="L130">
        <f t="shared" si="5"/>
        <v>-1.5961057600000002</v>
      </c>
      <c r="M130" s="4">
        <f t="shared" si="6"/>
        <v>1.4914000000000001</v>
      </c>
      <c r="N130" s="4" t="s">
        <v>34</v>
      </c>
      <c r="O130" s="4" t="s">
        <v>35</v>
      </c>
      <c r="P130" s="4" t="s">
        <v>44</v>
      </c>
      <c r="Q130" s="6">
        <v>0.16515046296296296</v>
      </c>
      <c r="R130" s="4">
        <v>164</v>
      </c>
      <c r="S130" s="4">
        <v>12</v>
      </c>
    </row>
    <row r="131" spans="1:19" x14ac:dyDescent="0.2">
      <c r="A131" s="4">
        <v>130</v>
      </c>
      <c r="B131" s="4">
        <v>44</v>
      </c>
      <c r="C131" s="4" t="s">
        <v>115</v>
      </c>
      <c r="D131" s="4" t="s">
        <v>33</v>
      </c>
      <c r="E131" s="5">
        <v>44914</v>
      </c>
      <c r="F131" s="4">
        <v>0.5</v>
      </c>
      <c r="G131" s="4">
        <v>1.25</v>
      </c>
      <c r="H131" s="4">
        <v>4416</v>
      </c>
      <c r="I131" s="4">
        <v>155</v>
      </c>
      <c r="J131">
        <f t="shared" si="7"/>
        <v>4.6086000000000009</v>
      </c>
      <c r="K131" s="4">
        <f t="shared" ref="K131:K151" si="8">0.0011*H131 - 0.2032</f>
        <v>4.6544000000000008</v>
      </c>
      <c r="L131">
        <f t="shared" ref="L131:L151" si="9">0.0032*J131-1.6145</f>
        <v>-1.59975248</v>
      </c>
      <c r="M131" s="4">
        <f t="shared" ref="M131:M151" si="10">0.0024*I131 + 0.8698</f>
        <v>1.2418</v>
      </c>
      <c r="N131" s="4" t="s">
        <v>34</v>
      </c>
      <c r="O131" s="4" t="s">
        <v>35</v>
      </c>
      <c r="P131" s="4" t="s">
        <v>44</v>
      </c>
      <c r="Q131" s="6">
        <v>0.17275462962962962</v>
      </c>
      <c r="R131" s="4">
        <v>164</v>
      </c>
      <c r="S131" s="4">
        <v>12</v>
      </c>
    </row>
    <row r="132" spans="1:19" x14ac:dyDescent="0.2">
      <c r="A132" s="4">
        <v>131</v>
      </c>
      <c r="B132" s="4">
        <v>44</v>
      </c>
      <c r="C132" s="4" t="s">
        <v>115</v>
      </c>
      <c r="D132" s="4" t="s">
        <v>33</v>
      </c>
      <c r="E132" s="5">
        <v>44914</v>
      </c>
      <c r="F132" s="4">
        <v>0.5</v>
      </c>
      <c r="G132" s="4">
        <v>1.25</v>
      </c>
      <c r="H132" s="4">
        <v>4531</v>
      </c>
      <c r="I132" s="4">
        <v>158</v>
      </c>
      <c r="J132">
        <f t="shared" si="7"/>
        <v>4.735100000000001</v>
      </c>
      <c r="K132" s="4">
        <f t="shared" si="8"/>
        <v>4.7809000000000008</v>
      </c>
      <c r="L132">
        <f t="shared" si="9"/>
        <v>-1.5993476799999999</v>
      </c>
      <c r="M132" s="4">
        <f t="shared" si="10"/>
        <v>1.2490000000000001</v>
      </c>
      <c r="N132" s="4" t="s">
        <v>34</v>
      </c>
      <c r="O132" s="4" t="s">
        <v>35</v>
      </c>
      <c r="P132" s="4" t="s">
        <v>44</v>
      </c>
      <c r="Q132" s="6">
        <v>0.175625</v>
      </c>
      <c r="R132" s="4">
        <v>164</v>
      </c>
      <c r="S132" s="4">
        <v>12</v>
      </c>
    </row>
    <row r="133" spans="1:19" x14ac:dyDescent="0.2">
      <c r="A133" s="4">
        <v>132</v>
      </c>
      <c r="B133" s="4">
        <v>44</v>
      </c>
      <c r="C133" s="4" t="s">
        <v>115</v>
      </c>
      <c r="D133" s="4" t="s">
        <v>33</v>
      </c>
      <c r="E133" s="5">
        <v>44914</v>
      </c>
      <c r="F133" s="4">
        <v>0.5</v>
      </c>
      <c r="G133" s="4">
        <v>1.25</v>
      </c>
      <c r="H133" s="4">
        <v>4572</v>
      </c>
      <c r="I133" s="4">
        <v>139</v>
      </c>
      <c r="J133">
        <f t="shared" ref="J133:J151" si="11">0.0011*H133 - 0.249</f>
        <v>4.7802000000000007</v>
      </c>
      <c r="K133" s="4">
        <f t="shared" si="8"/>
        <v>4.8260000000000005</v>
      </c>
      <c r="L133">
        <f t="shared" si="9"/>
        <v>-1.59920336</v>
      </c>
      <c r="M133" s="4">
        <f t="shared" si="10"/>
        <v>1.2034</v>
      </c>
      <c r="N133" s="4" t="s">
        <v>34</v>
      </c>
      <c r="O133" s="4" t="s">
        <v>35</v>
      </c>
      <c r="P133" s="4" t="s">
        <v>44</v>
      </c>
      <c r="Q133" s="6">
        <v>0.17891203703703704</v>
      </c>
      <c r="R133" s="4">
        <v>164</v>
      </c>
      <c r="S133" s="4">
        <v>12</v>
      </c>
    </row>
    <row r="134" spans="1:19" x14ac:dyDescent="0.2">
      <c r="A134" s="4">
        <v>133</v>
      </c>
      <c r="B134" s="4">
        <v>45</v>
      </c>
      <c r="C134" s="4" t="s">
        <v>116</v>
      </c>
      <c r="D134" s="4" t="s">
        <v>33</v>
      </c>
      <c r="E134" s="5">
        <v>44914</v>
      </c>
      <c r="F134" s="4">
        <v>0.5</v>
      </c>
      <c r="G134" s="4">
        <v>1.25</v>
      </c>
      <c r="H134" s="4">
        <v>4332</v>
      </c>
      <c r="I134" s="4">
        <v>149</v>
      </c>
      <c r="J134">
        <f t="shared" si="11"/>
        <v>4.5162000000000004</v>
      </c>
      <c r="K134" s="4">
        <f t="shared" si="8"/>
        <v>4.5620000000000003</v>
      </c>
      <c r="L134">
        <f t="shared" si="9"/>
        <v>-1.6000481600000001</v>
      </c>
      <c r="M134" s="4">
        <f t="shared" si="10"/>
        <v>1.2274</v>
      </c>
      <c r="N134" s="4" t="s">
        <v>34</v>
      </c>
      <c r="O134" s="4" t="s">
        <v>35</v>
      </c>
      <c r="P134" s="4" t="s">
        <v>44</v>
      </c>
      <c r="Q134" s="6">
        <v>0.1864699074074074</v>
      </c>
      <c r="R134" s="4">
        <v>164</v>
      </c>
      <c r="S134" s="4">
        <v>12</v>
      </c>
    </row>
    <row r="135" spans="1:19" x14ac:dyDescent="0.2">
      <c r="A135" s="4">
        <v>134</v>
      </c>
      <c r="B135" s="4">
        <v>45</v>
      </c>
      <c r="C135" s="4" t="s">
        <v>116</v>
      </c>
      <c r="D135" s="4" t="s">
        <v>33</v>
      </c>
      <c r="E135" s="5">
        <v>44914</v>
      </c>
      <c r="F135" s="4">
        <v>0.5</v>
      </c>
      <c r="G135" s="4">
        <v>1.25</v>
      </c>
      <c r="H135" s="4">
        <v>4373</v>
      </c>
      <c r="I135" s="4">
        <v>139</v>
      </c>
      <c r="J135">
        <f t="shared" si="11"/>
        <v>4.561300000000001</v>
      </c>
      <c r="K135" s="4">
        <f t="shared" si="8"/>
        <v>4.6071000000000009</v>
      </c>
      <c r="L135">
        <f t="shared" si="9"/>
        <v>-1.5999038400000001</v>
      </c>
      <c r="M135" s="4">
        <f t="shared" si="10"/>
        <v>1.2034</v>
      </c>
      <c r="N135" s="4" t="s">
        <v>34</v>
      </c>
      <c r="O135" s="4" t="s">
        <v>35</v>
      </c>
      <c r="P135" s="4" t="s">
        <v>44</v>
      </c>
      <c r="Q135" s="6">
        <v>0.18936342592592592</v>
      </c>
      <c r="R135" s="4">
        <v>164</v>
      </c>
      <c r="S135" s="4">
        <v>12</v>
      </c>
    </row>
    <row r="136" spans="1:19" x14ac:dyDescent="0.2">
      <c r="A136" s="4">
        <v>135</v>
      </c>
      <c r="B136" s="4">
        <v>45</v>
      </c>
      <c r="C136" s="4" t="s">
        <v>116</v>
      </c>
      <c r="D136" s="4" t="s">
        <v>33</v>
      </c>
      <c r="E136" s="5">
        <v>44914</v>
      </c>
      <c r="F136" s="4">
        <v>0.5</v>
      </c>
      <c r="G136" s="4">
        <v>1.25</v>
      </c>
      <c r="H136" s="4">
        <v>4317</v>
      </c>
      <c r="I136" s="4">
        <v>128</v>
      </c>
      <c r="J136">
        <f t="shared" si="11"/>
        <v>4.4997000000000007</v>
      </c>
      <c r="K136" s="4">
        <f t="shared" si="8"/>
        <v>4.5455000000000005</v>
      </c>
      <c r="L136">
        <f t="shared" si="9"/>
        <v>-1.60010096</v>
      </c>
      <c r="M136" s="4">
        <f t="shared" si="10"/>
        <v>1.177</v>
      </c>
      <c r="N136" s="4" t="s">
        <v>34</v>
      </c>
      <c r="O136" s="4" t="s">
        <v>35</v>
      </c>
      <c r="P136" s="4" t="s">
        <v>44</v>
      </c>
      <c r="Q136" s="6">
        <v>0.19263888888888889</v>
      </c>
      <c r="R136" s="4">
        <v>164</v>
      </c>
      <c r="S136" s="4">
        <v>12</v>
      </c>
    </row>
    <row r="137" spans="1:19" x14ac:dyDescent="0.2">
      <c r="A137" s="4">
        <v>136</v>
      </c>
      <c r="B137" s="4">
        <v>46</v>
      </c>
      <c r="C137" s="4" t="s">
        <v>117</v>
      </c>
      <c r="D137" s="4" t="s">
        <v>33</v>
      </c>
      <c r="E137" s="5">
        <v>44914</v>
      </c>
      <c r="F137" s="4">
        <v>0.5</v>
      </c>
      <c r="G137" s="4">
        <v>1.25</v>
      </c>
      <c r="H137" s="4">
        <v>4276</v>
      </c>
      <c r="I137" s="4">
        <v>171</v>
      </c>
      <c r="J137">
        <f t="shared" si="11"/>
        <v>4.454600000000001</v>
      </c>
      <c r="K137" s="4">
        <f t="shared" si="8"/>
        <v>4.5004000000000008</v>
      </c>
      <c r="L137">
        <f t="shared" si="9"/>
        <v>-1.60024528</v>
      </c>
      <c r="M137" s="4">
        <f t="shared" si="10"/>
        <v>1.2802</v>
      </c>
      <c r="N137" s="4" t="s">
        <v>34</v>
      </c>
      <c r="O137" s="4" t="s">
        <v>35</v>
      </c>
      <c r="P137" s="4" t="s">
        <v>44</v>
      </c>
      <c r="Q137" s="6">
        <v>0.20025462962962962</v>
      </c>
      <c r="R137" s="4">
        <v>164</v>
      </c>
      <c r="S137" s="4">
        <v>12</v>
      </c>
    </row>
    <row r="138" spans="1:19" x14ac:dyDescent="0.2">
      <c r="A138" s="4">
        <v>137</v>
      </c>
      <c r="B138" s="4">
        <v>46</v>
      </c>
      <c r="C138" s="4" t="s">
        <v>117</v>
      </c>
      <c r="D138" s="4" t="s">
        <v>33</v>
      </c>
      <c r="E138" s="5">
        <v>44914</v>
      </c>
      <c r="F138" s="4">
        <v>0.5</v>
      </c>
      <c r="G138" s="4">
        <v>1.25</v>
      </c>
      <c r="H138" s="4">
        <v>4316</v>
      </c>
      <c r="I138" s="4">
        <v>163</v>
      </c>
      <c r="J138">
        <f t="shared" si="11"/>
        <v>4.4986000000000006</v>
      </c>
      <c r="K138" s="4">
        <f t="shared" si="8"/>
        <v>4.5444000000000004</v>
      </c>
      <c r="L138">
        <f t="shared" si="9"/>
        <v>-1.6001044799999999</v>
      </c>
      <c r="M138" s="4">
        <f t="shared" si="10"/>
        <v>1.2610000000000001</v>
      </c>
      <c r="N138" s="4" t="s">
        <v>34</v>
      </c>
      <c r="O138" s="4" t="s">
        <v>35</v>
      </c>
      <c r="P138" s="4" t="s">
        <v>44</v>
      </c>
      <c r="Q138" s="6">
        <v>0.20313657407407407</v>
      </c>
      <c r="R138" s="4">
        <v>164</v>
      </c>
      <c r="S138" s="4">
        <v>12</v>
      </c>
    </row>
    <row r="139" spans="1:19" x14ac:dyDescent="0.2">
      <c r="A139" s="4">
        <v>138</v>
      </c>
      <c r="B139" s="4">
        <v>46</v>
      </c>
      <c r="C139" s="4" t="s">
        <v>117</v>
      </c>
      <c r="D139" s="4" t="s">
        <v>33</v>
      </c>
      <c r="E139" s="5">
        <v>44914</v>
      </c>
      <c r="F139" s="4">
        <v>0.5</v>
      </c>
      <c r="G139" s="4">
        <v>1.25</v>
      </c>
      <c r="H139" s="4">
        <v>4341</v>
      </c>
      <c r="I139" s="4">
        <v>153</v>
      </c>
      <c r="J139">
        <f t="shared" si="11"/>
        <v>4.5261000000000005</v>
      </c>
      <c r="K139" s="4">
        <f t="shared" si="8"/>
        <v>4.5719000000000003</v>
      </c>
      <c r="L139">
        <f t="shared" si="9"/>
        <v>-1.6000164800000001</v>
      </c>
      <c r="M139" s="4">
        <f t="shared" si="10"/>
        <v>1.2370000000000001</v>
      </c>
      <c r="N139" s="4" t="s">
        <v>34</v>
      </c>
      <c r="O139" s="4" t="s">
        <v>35</v>
      </c>
      <c r="P139" s="4" t="s">
        <v>44</v>
      </c>
      <c r="Q139" s="6">
        <v>0.20646990740740742</v>
      </c>
      <c r="R139" s="4">
        <v>164</v>
      </c>
      <c r="S139" s="4">
        <v>12</v>
      </c>
    </row>
    <row r="140" spans="1:19" x14ac:dyDescent="0.2">
      <c r="A140" s="4">
        <v>139</v>
      </c>
      <c r="B140" s="4">
        <v>47</v>
      </c>
      <c r="C140" s="4" t="s">
        <v>43</v>
      </c>
      <c r="D140" s="4" t="s">
        <v>33</v>
      </c>
      <c r="E140" s="5">
        <v>44914</v>
      </c>
      <c r="F140" s="4">
        <v>0.5</v>
      </c>
      <c r="G140" s="4">
        <v>1.25</v>
      </c>
      <c r="H140" s="4">
        <v>16871</v>
      </c>
      <c r="I140" s="4">
        <v>3320</v>
      </c>
      <c r="J140">
        <f t="shared" si="11"/>
        <v>18.309100000000001</v>
      </c>
      <c r="K140" s="4">
        <f t="shared" si="8"/>
        <v>18.354900000000001</v>
      </c>
      <c r="L140">
        <f t="shared" si="9"/>
        <v>-1.5559108800000001</v>
      </c>
      <c r="M140" s="4">
        <f t="shared" si="10"/>
        <v>8.8377999999999997</v>
      </c>
      <c r="N140" s="4" t="s">
        <v>34</v>
      </c>
      <c r="O140" s="4" t="s">
        <v>35</v>
      </c>
      <c r="P140" s="4" t="s">
        <v>44</v>
      </c>
      <c r="Q140" s="6">
        <v>0.21671296296296297</v>
      </c>
      <c r="R140" s="4">
        <v>164</v>
      </c>
      <c r="S140" s="4">
        <v>12</v>
      </c>
    </row>
    <row r="141" spans="1:19" x14ac:dyDescent="0.2">
      <c r="A141" s="4">
        <v>140</v>
      </c>
      <c r="B141" s="4">
        <v>47</v>
      </c>
      <c r="C141" s="4" t="s">
        <v>43</v>
      </c>
      <c r="D141" s="4" t="s">
        <v>33</v>
      </c>
      <c r="E141" s="5">
        <v>44914</v>
      </c>
      <c r="F141" s="4">
        <v>0.5</v>
      </c>
      <c r="G141" s="4">
        <v>1.25</v>
      </c>
      <c r="H141" s="4">
        <v>16663</v>
      </c>
      <c r="I141" s="4">
        <v>3271</v>
      </c>
      <c r="J141">
        <f t="shared" si="11"/>
        <v>18.080300000000001</v>
      </c>
      <c r="K141" s="4">
        <f t="shared" si="8"/>
        <v>18.126100000000001</v>
      </c>
      <c r="L141">
        <f t="shared" si="9"/>
        <v>-1.55664304</v>
      </c>
      <c r="M141" s="4">
        <f t="shared" si="10"/>
        <v>8.7202000000000002</v>
      </c>
      <c r="N141" s="4" t="s">
        <v>34</v>
      </c>
      <c r="O141" s="4" t="s">
        <v>35</v>
      </c>
      <c r="P141" s="4" t="s">
        <v>44</v>
      </c>
      <c r="Q141" s="6">
        <v>0.22097222222222224</v>
      </c>
      <c r="R141" s="4">
        <v>164</v>
      </c>
      <c r="S141" s="4">
        <v>12</v>
      </c>
    </row>
    <row r="142" spans="1:19" x14ac:dyDescent="0.2">
      <c r="A142" s="4">
        <v>141</v>
      </c>
      <c r="B142" s="4">
        <v>47</v>
      </c>
      <c r="C142" s="4" t="s">
        <v>43</v>
      </c>
      <c r="D142" s="4" t="s">
        <v>33</v>
      </c>
      <c r="E142" s="5">
        <v>44914</v>
      </c>
      <c r="F142" s="4">
        <v>0.5</v>
      </c>
      <c r="G142" s="4">
        <v>1.25</v>
      </c>
      <c r="H142" s="4">
        <v>16591</v>
      </c>
      <c r="I142" s="4">
        <v>3225</v>
      </c>
      <c r="J142">
        <f t="shared" si="11"/>
        <v>18.001100000000001</v>
      </c>
      <c r="K142" s="4">
        <f t="shared" si="8"/>
        <v>18.046900000000001</v>
      </c>
      <c r="L142">
        <f t="shared" si="9"/>
        <v>-1.55689648</v>
      </c>
      <c r="M142" s="4">
        <f t="shared" si="10"/>
        <v>8.6097999999999999</v>
      </c>
      <c r="N142" s="4" t="s">
        <v>34</v>
      </c>
      <c r="O142" s="4" t="s">
        <v>35</v>
      </c>
      <c r="P142" s="4" t="s">
        <v>44</v>
      </c>
      <c r="Q142" s="6">
        <v>0.22556712962962963</v>
      </c>
      <c r="R142" s="4">
        <v>164</v>
      </c>
      <c r="S142" s="4">
        <v>12</v>
      </c>
    </row>
    <row r="143" spans="1:19" x14ac:dyDescent="0.2">
      <c r="A143" s="4">
        <v>142</v>
      </c>
      <c r="B143" s="4">
        <v>48</v>
      </c>
      <c r="C143" s="4" t="s">
        <v>32</v>
      </c>
      <c r="D143" s="4" t="s">
        <v>33</v>
      </c>
      <c r="E143" s="5">
        <v>44914</v>
      </c>
      <c r="F143" s="4">
        <v>0.5</v>
      </c>
      <c r="G143" s="4">
        <v>1.25</v>
      </c>
      <c r="H143" s="4">
        <v>1768</v>
      </c>
      <c r="I143" s="4">
        <v>18</v>
      </c>
      <c r="J143">
        <f t="shared" si="11"/>
        <v>1.6958000000000002</v>
      </c>
      <c r="K143" s="4">
        <f t="shared" si="8"/>
        <v>1.7416</v>
      </c>
      <c r="L143">
        <f t="shared" si="9"/>
        <v>-1.60907344</v>
      </c>
      <c r="M143" s="4">
        <f t="shared" si="10"/>
        <v>0.91300000000000003</v>
      </c>
      <c r="N143" s="4" t="s">
        <v>34</v>
      </c>
      <c r="O143" s="4" t="s">
        <v>35</v>
      </c>
      <c r="P143" s="4" t="s">
        <v>44</v>
      </c>
      <c r="Q143" s="6">
        <v>0.23314814814814813</v>
      </c>
      <c r="R143" s="4">
        <v>164</v>
      </c>
      <c r="S143" s="4">
        <v>12</v>
      </c>
    </row>
    <row r="144" spans="1:19" x14ac:dyDescent="0.2">
      <c r="A144" s="4">
        <v>143</v>
      </c>
      <c r="B144" s="4">
        <v>48</v>
      </c>
      <c r="C144" s="4" t="s">
        <v>32</v>
      </c>
      <c r="D144" s="4" t="s">
        <v>33</v>
      </c>
      <c r="E144" s="5">
        <v>44914</v>
      </c>
      <c r="F144" s="4">
        <v>0.5</v>
      </c>
      <c r="G144" s="4">
        <v>1.25</v>
      </c>
      <c r="H144" s="4">
        <v>1746</v>
      </c>
      <c r="I144" s="4">
        <v>77</v>
      </c>
      <c r="J144">
        <f t="shared" si="11"/>
        <v>1.6716000000000002</v>
      </c>
      <c r="K144" s="4">
        <f t="shared" si="8"/>
        <v>1.7174</v>
      </c>
      <c r="L144">
        <f t="shared" si="9"/>
        <v>-1.6091508800000001</v>
      </c>
      <c r="M144" s="4">
        <f t="shared" si="10"/>
        <v>1.0546</v>
      </c>
      <c r="N144" s="4" t="s">
        <v>34</v>
      </c>
      <c r="O144" s="4" t="s">
        <v>35</v>
      </c>
      <c r="P144" s="4" t="s">
        <v>44</v>
      </c>
      <c r="Q144" s="6">
        <v>0.23601851851851852</v>
      </c>
      <c r="R144" s="4">
        <v>164</v>
      </c>
      <c r="S144" s="4">
        <v>12</v>
      </c>
    </row>
    <row r="145" spans="1:32" x14ac:dyDescent="0.2">
      <c r="A145" s="4">
        <v>144</v>
      </c>
      <c r="B145" s="4">
        <v>48</v>
      </c>
      <c r="C145" s="4" t="s">
        <v>32</v>
      </c>
      <c r="D145" s="4" t="s">
        <v>33</v>
      </c>
      <c r="E145" s="5">
        <v>44914</v>
      </c>
      <c r="F145" s="4">
        <v>0.5</v>
      </c>
      <c r="G145" s="4">
        <v>1.25</v>
      </c>
      <c r="H145" s="4">
        <v>1777</v>
      </c>
      <c r="I145" s="4">
        <v>72</v>
      </c>
      <c r="J145">
        <f t="shared" si="11"/>
        <v>1.7057000000000002</v>
      </c>
      <c r="K145" s="4">
        <f t="shared" si="8"/>
        <v>1.7515000000000001</v>
      </c>
      <c r="L145">
        <f t="shared" si="9"/>
        <v>-1.60904176</v>
      </c>
      <c r="M145" s="4">
        <f t="shared" si="10"/>
        <v>1.0426</v>
      </c>
      <c r="N145" s="4" t="s">
        <v>34</v>
      </c>
      <c r="O145" s="4" t="s">
        <v>35</v>
      </c>
      <c r="P145" s="4" t="s">
        <v>44</v>
      </c>
      <c r="Q145" s="6">
        <v>0.23935185185185184</v>
      </c>
      <c r="R145" s="4">
        <v>164</v>
      </c>
      <c r="S145" s="4">
        <v>12</v>
      </c>
    </row>
    <row r="146" spans="1:32" x14ac:dyDescent="0.2">
      <c r="A146" s="4">
        <v>145</v>
      </c>
      <c r="B146" s="4">
        <v>49</v>
      </c>
      <c r="C146" s="4" t="s">
        <v>32</v>
      </c>
      <c r="D146" s="4" t="s">
        <v>33</v>
      </c>
      <c r="E146" s="5">
        <v>44914</v>
      </c>
      <c r="F146" s="4">
        <v>0.5</v>
      </c>
      <c r="G146" s="4">
        <v>1.25</v>
      </c>
      <c r="H146" s="4">
        <v>1433</v>
      </c>
      <c r="I146" s="4">
        <v>34</v>
      </c>
      <c r="J146">
        <f t="shared" si="11"/>
        <v>1.3273000000000001</v>
      </c>
      <c r="K146" s="4">
        <f t="shared" si="8"/>
        <v>1.3731</v>
      </c>
      <c r="L146">
        <f t="shared" si="9"/>
        <v>-1.6102526400000001</v>
      </c>
      <c r="M146" s="4">
        <f t="shared" si="10"/>
        <v>0.95140000000000002</v>
      </c>
      <c r="N146" s="4" t="s">
        <v>34</v>
      </c>
      <c r="O146" s="4" t="s">
        <v>35</v>
      </c>
      <c r="P146" s="4" t="s">
        <v>44</v>
      </c>
      <c r="Q146" s="6">
        <v>0.24689814814814814</v>
      </c>
      <c r="R146" s="4">
        <v>164</v>
      </c>
      <c r="S146" s="4">
        <v>12</v>
      </c>
    </row>
    <row r="147" spans="1:32" x14ac:dyDescent="0.2">
      <c r="A147" s="4">
        <v>146</v>
      </c>
      <c r="B147" s="4">
        <v>49</v>
      </c>
      <c r="C147" s="4" t="s">
        <v>32</v>
      </c>
      <c r="D147" s="4" t="s">
        <v>33</v>
      </c>
      <c r="E147" s="5">
        <v>44914</v>
      </c>
      <c r="F147" s="4">
        <v>0.5</v>
      </c>
      <c r="G147" s="4">
        <v>1.25</v>
      </c>
      <c r="H147" s="4">
        <v>1425</v>
      </c>
      <c r="I147" s="4">
        <v>50</v>
      </c>
      <c r="J147">
        <f t="shared" si="11"/>
        <v>1.3185000000000002</v>
      </c>
      <c r="K147" s="4">
        <f t="shared" si="8"/>
        <v>1.3643000000000001</v>
      </c>
      <c r="L147">
        <f t="shared" si="9"/>
        <v>-1.6102808</v>
      </c>
      <c r="M147" s="4">
        <f t="shared" si="10"/>
        <v>0.98980000000000001</v>
      </c>
      <c r="N147" s="4" t="s">
        <v>34</v>
      </c>
      <c r="O147" s="4" t="s">
        <v>35</v>
      </c>
      <c r="P147" s="4" t="s">
        <v>44</v>
      </c>
      <c r="Q147" s="6">
        <v>0.24982638888888889</v>
      </c>
      <c r="R147" s="4">
        <v>164</v>
      </c>
      <c r="S147" s="4">
        <v>12</v>
      </c>
    </row>
    <row r="148" spans="1:32" x14ac:dyDescent="0.2">
      <c r="A148" s="4">
        <v>147</v>
      </c>
      <c r="B148" s="4">
        <v>49</v>
      </c>
      <c r="C148" s="4" t="s">
        <v>32</v>
      </c>
      <c r="D148" s="4" t="s">
        <v>33</v>
      </c>
      <c r="E148" s="5">
        <v>44914</v>
      </c>
      <c r="F148" s="4">
        <v>0.5</v>
      </c>
      <c r="G148" s="4">
        <v>1.25</v>
      </c>
      <c r="H148" s="4">
        <v>1405</v>
      </c>
      <c r="I148" s="4">
        <v>52</v>
      </c>
      <c r="J148">
        <f t="shared" si="11"/>
        <v>1.2965</v>
      </c>
      <c r="K148" s="4">
        <f t="shared" si="8"/>
        <v>1.3423</v>
      </c>
      <c r="L148">
        <f t="shared" si="9"/>
        <v>-1.6103512</v>
      </c>
      <c r="M148" s="4">
        <f t="shared" si="10"/>
        <v>0.99460000000000004</v>
      </c>
      <c r="N148" s="4" t="s">
        <v>34</v>
      </c>
      <c r="O148" s="4" t="s">
        <v>35</v>
      </c>
      <c r="P148" s="4" t="s">
        <v>44</v>
      </c>
      <c r="Q148" s="6">
        <v>0.25310185185185186</v>
      </c>
      <c r="R148" s="4">
        <v>164</v>
      </c>
      <c r="S148" s="4">
        <v>12</v>
      </c>
    </row>
    <row r="149" spans="1:32" x14ac:dyDescent="0.2">
      <c r="A149" s="4">
        <v>148</v>
      </c>
      <c r="B149" s="4">
        <v>50</v>
      </c>
      <c r="C149" s="4" t="s">
        <v>32</v>
      </c>
      <c r="D149" s="4" t="s">
        <v>33</v>
      </c>
      <c r="E149" s="5">
        <v>44914</v>
      </c>
      <c r="F149" s="4">
        <v>0.5</v>
      </c>
      <c r="G149" s="4">
        <v>1.25</v>
      </c>
      <c r="H149" s="4">
        <v>1573</v>
      </c>
      <c r="I149" s="4">
        <v>36</v>
      </c>
      <c r="J149">
        <f t="shared" si="11"/>
        <v>1.4813000000000001</v>
      </c>
      <c r="K149" s="4">
        <f t="shared" si="8"/>
        <v>1.5271000000000001</v>
      </c>
      <c r="L149">
        <f t="shared" si="9"/>
        <v>-1.6097598399999999</v>
      </c>
      <c r="M149" s="4">
        <f t="shared" si="10"/>
        <v>0.95620000000000005</v>
      </c>
      <c r="N149" s="4" t="s">
        <v>34</v>
      </c>
      <c r="O149" s="4" t="s">
        <v>35</v>
      </c>
      <c r="P149" s="4" t="s">
        <v>44</v>
      </c>
      <c r="Q149" s="6">
        <v>0.26067129629629632</v>
      </c>
      <c r="R149" s="4">
        <v>164</v>
      </c>
      <c r="S149" s="4">
        <v>12</v>
      </c>
    </row>
    <row r="150" spans="1:32" x14ac:dyDescent="0.2">
      <c r="A150" s="4">
        <v>149</v>
      </c>
      <c r="B150" s="4">
        <v>50</v>
      </c>
      <c r="C150" s="4" t="s">
        <v>32</v>
      </c>
      <c r="D150" s="4" t="s">
        <v>33</v>
      </c>
      <c r="E150" s="5">
        <v>44914</v>
      </c>
      <c r="F150" s="4">
        <v>0.5</v>
      </c>
      <c r="G150" s="4">
        <v>1.25</v>
      </c>
      <c r="H150" s="4">
        <v>1561</v>
      </c>
      <c r="I150" s="4">
        <v>43</v>
      </c>
      <c r="J150">
        <f t="shared" si="11"/>
        <v>1.4681000000000002</v>
      </c>
      <c r="K150" s="4">
        <f t="shared" si="8"/>
        <v>1.5139</v>
      </c>
      <c r="L150">
        <f t="shared" si="9"/>
        <v>-1.6098020800000001</v>
      </c>
      <c r="M150" s="4">
        <f t="shared" si="10"/>
        <v>0.97299999999999998</v>
      </c>
      <c r="N150" s="4" t="s">
        <v>34</v>
      </c>
      <c r="O150" s="4" t="s">
        <v>35</v>
      </c>
      <c r="P150" s="4" t="s">
        <v>44</v>
      </c>
      <c r="Q150" s="6">
        <v>0.26354166666666667</v>
      </c>
      <c r="R150" s="4">
        <v>164</v>
      </c>
      <c r="S150" s="4">
        <v>12</v>
      </c>
    </row>
    <row r="151" spans="1:32" x14ac:dyDescent="0.2">
      <c r="A151" s="4">
        <v>150</v>
      </c>
      <c r="B151" s="4">
        <v>50</v>
      </c>
      <c r="C151" s="4" t="s">
        <v>32</v>
      </c>
      <c r="D151" s="4" t="s">
        <v>33</v>
      </c>
      <c r="E151" s="5">
        <v>44914</v>
      </c>
      <c r="F151" s="4">
        <v>0.5</v>
      </c>
      <c r="G151" s="4">
        <v>1.25</v>
      </c>
      <c r="H151" s="4">
        <v>1616</v>
      </c>
      <c r="I151" s="4">
        <v>44</v>
      </c>
      <c r="J151">
        <f t="shared" si="11"/>
        <v>1.5286</v>
      </c>
      <c r="K151" s="4">
        <f t="shared" si="8"/>
        <v>1.5744</v>
      </c>
      <c r="L151">
        <f t="shared" si="9"/>
        <v>-1.6096084800000001</v>
      </c>
      <c r="M151" s="4">
        <f t="shared" si="10"/>
        <v>0.97540000000000004</v>
      </c>
      <c r="N151" s="4" t="s">
        <v>34</v>
      </c>
      <c r="O151" s="4" t="s">
        <v>35</v>
      </c>
      <c r="P151" s="4" t="s">
        <v>44</v>
      </c>
      <c r="Q151" s="6">
        <v>0.26686342592592593</v>
      </c>
      <c r="R151" s="4">
        <v>164</v>
      </c>
      <c r="S151" s="4">
        <v>12</v>
      </c>
    </row>
    <row r="152" spans="1:32" x14ac:dyDescent="0.2">
      <c r="A152" s="7">
        <v>1</v>
      </c>
      <c r="B152" s="7">
        <v>1</v>
      </c>
      <c r="C152" s="7" t="s">
        <v>32</v>
      </c>
      <c r="D152" s="7" t="s">
        <v>33</v>
      </c>
      <c r="E152" s="8">
        <v>44908</v>
      </c>
      <c r="F152" s="7">
        <v>0.5</v>
      </c>
      <c r="G152" s="7">
        <v>1.25</v>
      </c>
      <c r="H152" s="7">
        <v>609</v>
      </c>
      <c r="I152" s="7">
        <v>0</v>
      </c>
      <c r="J152">
        <v>1.681</v>
      </c>
      <c r="K152" s="7">
        <f>0.0014*H152-0.6797</f>
        <v>0.17290000000000005</v>
      </c>
      <c r="L152">
        <v>0</v>
      </c>
      <c r="M152" s="7">
        <f>0.0029*I152 + 1.0882</f>
        <v>1.0882000000000001</v>
      </c>
      <c r="N152" s="7" t="s">
        <v>45</v>
      </c>
      <c r="O152" s="7" t="s">
        <v>46</v>
      </c>
      <c r="P152" s="7" t="s">
        <v>47</v>
      </c>
      <c r="Q152" s="9">
        <v>0.55112268518518526</v>
      </c>
      <c r="R152" s="7">
        <v>210</v>
      </c>
      <c r="S152" s="7">
        <v>14</v>
      </c>
      <c r="U152" s="17" t="s">
        <v>62</v>
      </c>
      <c r="V152" s="17" t="s">
        <v>61</v>
      </c>
      <c r="W152" s="17" t="s">
        <v>24</v>
      </c>
      <c r="AD152" s="17" t="s">
        <v>62</v>
      </c>
      <c r="AE152" s="17" t="s">
        <v>63</v>
      </c>
      <c r="AF152" s="17" t="s">
        <v>64</v>
      </c>
    </row>
    <row r="153" spans="1:32" x14ac:dyDescent="0.2">
      <c r="A153" s="7">
        <v>2</v>
      </c>
      <c r="B153" s="7">
        <v>1</v>
      </c>
      <c r="C153" s="7" t="s">
        <v>32</v>
      </c>
      <c r="D153" s="7" t="s">
        <v>33</v>
      </c>
      <c r="E153" s="8">
        <v>44908</v>
      </c>
      <c r="F153" s="7">
        <v>0.5</v>
      </c>
      <c r="G153" s="7">
        <v>1.25</v>
      </c>
      <c r="H153" s="7">
        <v>677</v>
      </c>
      <c r="I153" s="7">
        <v>44</v>
      </c>
      <c r="J153">
        <v>1.77</v>
      </c>
      <c r="K153" s="7">
        <f t="shared" ref="K153:K216" si="12">0.0014*H153-0.6797</f>
        <v>0.2681</v>
      </c>
      <c r="L153">
        <v>1.377</v>
      </c>
      <c r="M153" s="7">
        <f t="shared" ref="M153:M216" si="13">0.0029*I153 + 1.0882</f>
        <v>1.2158</v>
      </c>
      <c r="N153" s="7" t="s">
        <v>46</v>
      </c>
      <c r="O153" s="7" t="s">
        <v>48</v>
      </c>
      <c r="P153" s="7" t="s">
        <v>47</v>
      </c>
      <c r="Q153" s="9">
        <v>0.55399305555555556</v>
      </c>
      <c r="R153" s="7">
        <v>210</v>
      </c>
      <c r="S153" s="7">
        <v>14</v>
      </c>
      <c r="U153" s="7" t="s">
        <v>38</v>
      </c>
      <c r="V153" s="7">
        <v>5190</v>
      </c>
      <c r="W153" s="7">
        <v>6.25</v>
      </c>
      <c r="AD153" s="7" t="s">
        <v>38</v>
      </c>
      <c r="AE153" s="7">
        <v>1001</v>
      </c>
      <c r="AF153" s="7">
        <v>3.64</v>
      </c>
    </row>
    <row r="154" spans="1:32" x14ac:dyDescent="0.2">
      <c r="A154" s="7">
        <v>3</v>
      </c>
      <c r="B154" s="7">
        <v>1</v>
      </c>
      <c r="C154" s="7" t="s">
        <v>32</v>
      </c>
      <c r="D154" s="7" t="s">
        <v>33</v>
      </c>
      <c r="E154" s="8">
        <v>44908</v>
      </c>
      <c r="F154" s="7">
        <v>0.5</v>
      </c>
      <c r="G154" s="7">
        <v>1.25</v>
      </c>
      <c r="H154" s="7">
        <v>693</v>
      </c>
      <c r="I154" s="7">
        <v>69</v>
      </c>
      <c r="J154">
        <v>1.792</v>
      </c>
      <c r="K154" s="7">
        <f t="shared" si="12"/>
        <v>0.29049999999999998</v>
      </c>
      <c r="L154">
        <v>1.45</v>
      </c>
      <c r="M154" s="7">
        <f t="shared" si="13"/>
        <v>1.2883</v>
      </c>
      <c r="N154" s="7" t="s">
        <v>46</v>
      </c>
      <c r="O154" s="7" t="s">
        <v>48</v>
      </c>
      <c r="P154" s="7" t="s">
        <v>47</v>
      </c>
      <c r="Q154" s="9">
        <v>0.55730324074074067</v>
      </c>
      <c r="R154" s="7">
        <v>210</v>
      </c>
      <c r="S154" s="7">
        <v>14</v>
      </c>
      <c r="U154" s="7" t="s">
        <v>38</v>
      </c>
      <c r="V154" s="7">
        <v>5123</v>
      </c>
      <c r="W154" s="7">
        <v>6.25</v>
      </c>
      <c r="AD154" s="7" t="s">
        <v>38</v>
      </c>
      <c r="AE154" s="7">
        <v>843</v>
      </c>
      <c r="AF154" s="7">
        <v>3.64</v>
      </c>
    </row>
    <row r="155" spans="1:32" x14ac:dyDescent="0.2">
      <c r="A155" s="7">
        <v>4</v>
      </c>
      <c r="B155" s="7">
        <v>2</v>
      </c>
      <c r="C155" s="7" t="s">
        <v>32</v>
      </c>
      <c r="D155" s="7" t="s">
        <v>33</v>
      </c>
      <c r="E155" s="8">
        <v>44908</v>
      </c>
      <c r="F155" s="7">
        <v>0.5</v>
      </c>
      <c r="G155" s="7">
        <v>1.25</v>
      </c>
      <c r="H155" s="7">
        <v>679</v>
      </c>
      <c r="I155" s="7">
        <v>35</v>
      </c>
      <c r="J155">
        <v>1.7729999999999999</v>
      </c>
      <c r="K155" s="7">
        <f t="shared" si="12"/>
        <v>0.27090000000000003</v>
      </c>
      <c r="L155">
        <v>1.3540000000000001</v>
      </c>
      <c r="M155" s="7">
        <f t="shared" si="13"/>
        <v>1.1897</v>
      </c>
      <c r="N155" s="7" t="s">
        <v>46</v>
      </c>
      <c r="O155" s="7" t="s">
        <v>48</v>
      </c>
      <c r="P155" s="7" t="s">
        <v>47</v>
      </c>
      <c r="Q155" s="9">
        <v>0.56487268518518519</v>
      </c>
      <c r="R155" s="7">
        <v>210</v>
      </c>
      <c r="S155" s="7">
        <v>14</v>
      </c>
      <c r="U155" s="7" t="s">
        <v>38</v>
      </c>
      <c r="V155" s="7">
        <v>5092</v>
      </c>
      <c r="W155" s="7">
        <v>6.25</v>
      </c>
      <c r="AD155" s="7" t="s">
        <v>38</v>
      </c>
      <c r="AE155" s="7">
        <v>820</v>
      </c>
      <c r="AF155" s="7">
        <v>3.64</v>
      </c>
    </row>
    <row r="156" spans="1:32" x14ac:dyDescent="0.2">
      <c r="A156" s="7">
        <v>5</v>
      </c>
      <c r="B156" s="7">
        <v>2</v>
      </c>
      <c r="C156" s="7" t="s">
        <v>32</v>
      </c>
      <c r="D156" s="7" t="s">
        <v>33</v>
      </c>
      <c r="E156" s="8">
        <v>44908</v>
      </c>
      <c r="F156" s="7">
        <v>0.5</v>
      </c>
      <c r="G156" s="7">
        <v>1.25</v>
      </c>
      <c r="H156" s="7">
        <v>712</v>
      </c>
      <c r="I156" s="7">
        <v>49</v>
      </c>
      <c r="J156">
        <v>1.8180000000000001</v>
      </c>
      <c r="K156" s="7">
        <f t="shared" si="12"/>
        <v>0.31710000000000005</v>
      </c>
      <c r="L156">
        <v>1.3919999999999999</v>
      </c>
      <c r="M156" s="7">
        <f t="shared" si="13"/>
        <v>1.2303000000000002</v>
      </c>
      <c r="N156" s="7" t="s">
        <v>46</v>
      </c>
      <c r="O156" s="7" t="s">
        <v>48</v>
      </c>
      <c r="P156" s="7" t="s">
        <v>47</v>
      </c>
      <c r="Q156" s="9">
        <v>0.56776620370370368</v>
      </c>
      <c r="R156" s="7">
        <v>210</v>
      </c>
      <c r="S156" s="7">
        <v>14</v>
      </c>
      <c r="U156" s="7" t="s">
        <v>39</v>
      </c>
      <c r="V156" s="7">
        <v>9659</v>
      </c>
      <c r="W156" s="7">
        <v>12.5</v>
      </c>
      <c r="AD156" s="7" t="s">
        <v>39</v>
      </c>
      <c r="AE156" s="7">
        <v>2273</v>
      </c>
      <c r="AF156" s="7">
        <v>7.29</v>
      </c>
    </row>
    <row r="157" spans="1:32" x14ac:dyDescent="0.2">
      <c r="A157" s="7">
        <v>6</v>
      </c>
      <c r="B157" s="7">
        <v>2</v>
      </c>
      <c r="C157" s="7" t="s">
        <v>32</v>
      </c>
      <c r="D157" s="7" t="s">
        <v>33</v>
      </c>
      <c r="E157" s="8">
        <v>44908</v>
      </c>
      <c r="F157" s="7">
        <v>0.5</v>
      </c>
      <c r="G157" s="7">
        <v>1.25</v>
      </c>
      <c r="H157" s="7">
        <v>649</v>
      </c>
      <c r="I157" s="7">
        <v>55</v>
      </c>
      <c r="J157">
        <v>1.7330000000000001</v>
      </c>
      <c r="K157" s="7">
        <f t="shared" si="12"/>
        <v>0.22889999999999999</v>
      </c>
      <c r="L157">
        <v>1.4079999999999999</v>
      </c>
      <c r="M157" s="7">
        <f t="shared" si="13"/>
        <v>1.2477</v>
      </c>
      <c r="N157" s="7" t="s">
        <v>46</v>
      </c>
      <c r="O157" s="7" t="s">
        <v>48</v>
      </c>
      <c r="P157" s="7" t="s">
        <v>47</v>
      </c>
      <c r="Q157" s="9">
        <v>0.57104166666666667</v>
      </c>
      <c r="R157" s="7">
        <v>210</v>
      </c>
      <c r="S157" s="7">
        <v>14</v>
      </c>
      <c r="U157" s="7" t="s">
        <v>39</v>
      </c>
      <c r="V157" s="7">
        <v>9678</v>
      </c>
      <c r="W157" s="7">
        <v>12.5</v>
      </c>
      <c r="AD157" s="7" t="s">
        <v>39</v>
      </c>
      <c r="AE157" s="7">
        <v>2169</v>
      </c>
      <c r="AF157" s="7">
        <v>7.29</v>
      </c>
    </row>
    <row r="158" spans="1:32" x14ac:dyDescent="0.2">
      <c r="A158" s="7">
        <v>7</v>
      </c>
      <c r="B158" s="7">
        <v>3</v>
      </c>
      <c r="C158" s="7" t="s">
        <v>32</v>
      </c>
      <c r="D158" s="7" t="s">
        <v>33</v>
      </c>
      <c r="E158" s="8">
        <v>44908</v>
      </c>
      <c r="F158" s="7">
        <v>0.5</v>
      </c>
      <c r="G158" s="7">
        <v>1.25</v>
      </c>
      <c r="H158" s="7">
        <v>664</v>
      </c>
      <c r="I158" s="7">
        <v>38</v>
      </c>
      <c r="J158">
        <v>1.754</v>
      </c>
      <c r="K158" s="7">
        <f t="shared" si="12"/>
        <v>0.24990000000000001</v>
      </c>
      <c r="L158">
        <v>1.361</v>
      </c>
      <c r="M158" s="7">
        <f t="shared" si="13"/>
        <v>1.1984000000000001</v>
      </c>
      <c r="N158" s="7" t="s">
        <v>46</v>
      </c>
      <c r="O158" s="7" t="s">
        <v>48</v>
      </c>
      <c r="P158" s="7" t="s">
        <v>47</v>
      </c>
      <c r="Q158" s="9">
        <v>0.57868055555555553</v>
      </c>
      <c r="R158" s="7">
        <v>210</v>
      </c>
      <c r="S158" s="7">
        <v>14</v>
      </c>
      <c r="U158" s="7" t="s">
        <v>39</v>
      </c>
      <c r="V158" s="7">
        <v>9699</v>
      </c>
      <c r="W158" s="7">
        <v>12.5</v>
      </c>
      <c r="AD158" s="7" t="s">
        <v>39</v>
      </c>
      <c r="AE158" s="7">
        <v>2017</v>
      </c>
      <c r="AF158" s="7">
        <v>7.29</v>
      </c>
    </row>
    <row r="159" spans="1:32" x14ac:dyDescent="0.2">
      <c r="A159" s="7">
        <v>8</v>
      </c>
      <c r="B159" s="7">
        <v>3</v>
      </c>
      <c r="C159" s="7" t="s">
        <v>32</v>
      </c>
      <c r="D159" s="7" t="s">
        <v>33</v>
      </c>
      <c r="E159" s="8">
        <v>44908</v>
      </c>
      <c r="F159" s="7">
        <v>0.5</v>
      </c>
      <c r="G159" s="7">
        <v>1.25</v>
      </c>
      <c r="H159" s="7">
        <v>736</v>
      </c>
      <c r="I159" s="7">
        <v>44</v>
      </c>
      <c r="J159">
        <v>1.849</v>
      </c>
      <c r="K159" s="7">
        <f t="shared" si="12"/>
        <v>0.35070000000000001</v>
      </c>
      <c r="L159">
        <v>1.377</v>
      </c>
      <c r="M159" s="7">
        <f t="shared" si="13"/>
        <v>1.2158</v>
      </c>
      <c r="N159" s="7" t="s">
        <v>46</v>
      </c>
      <c r="O159" s="7" t="s">
        <v>48</v>
      </c>
      <c r="P159" s="7" t="s">
        <v>47</v>
      </c>
      <c r="Q159" s="9">
        <v>0.58157407407407413</v>
      </c>
      <c r="R159" s="7">
        <v>210</v>
      </c>
      <c r="S159" s="7">
        <v>14</v>
      </c>
      <c r="U159" s="7" t="s">
        <v>40</v>
      </c>
      <c r="V159" s="7">
        <v>19059</v>
      </c>
      <c r="W159" s="7">
        <v>25</v>
      </c>
      <c r="AD159" s="7" t="s">
        <v>40</v>
      </c>
      <c r="AE159" s="7">
        <v>4775</v>
      </c>
      <c r="AF159" s="7">
        <v>14.58</v>
      </c>
    </row>
    <row r="160" spans="1:32" x14ac:dyDescent="0.2">
      <c r="A160" s="7">
        <v>9</v>
      </c>
      <c r="B160" s="7">
        <v>3</v>
      </c>
      <c r="C160" s="7" t="s">
        <v>32</v>
      </c>
      <c r="D160" s="7" t="s">
        <v>33</v>
      </c>
      <c r="E160" s="8">
        <v>44908</v>
      </c>
      <c r="F160" s="7">
        <v>0.5</v>
      </c>
      <c r="G160" s="7">
        <v>1.25</v>
      </c>
      <c r="H160" s="7">
        <v>713</v>
      </c>
      <c r="I160" s="7">
        <v>50</v>
      </c>
      <c r="J160">
        <v>1.8180000000000001</v>
      </c>
      <c r="K160" s="7">
        <f t="shared" si="12"/>
        <v>0.31850000000000001</v>
      </c>
      <c r="L160">
        <v>1.3959999999999999</v>
      </c>
      <c r="M160" s="7">
        <f t="shared" si="13"/>
        <v>1.2332000000000001</v>
      </c>
      <c r="N160" s="7" t="s">
        <v>46</v>
      </c>
      <c r="O160" s="7" t="s">
        <v>48</v>
      </c>
      <c r="P160" s="7" t="s">
        <v>47</v>
      </c>
      <c r="Q160" s="9">
        <v>0.58489583333333328</v>
      </c>
      <c r="R160" s="7">
        <v>210</v>
      </c>
      <c r="S160" s="7">
        <v>14</v>
      </c>
      <c r="U160" s="7" t="s">
        <v>40</v>
      </c>
      <c r="V160" s="7">
        <v>18993</v>
      </c>
      <c r="W160" s="7">
        <v>25</v>
      </c>
      <c r="AD160" s="7" t="s">
        <v>40</v>
      </c>
      <c r="AE160" s="7">
        <v>4784</v>
      </c>
      <c r="AF160" s="7">
        <v>14.58</v>
      </c>
    </row>
    <row r="161" spans="1:32" x14ac:dyDescent="0.2">
      <c r="A161" s="7">
        <v>10</v>
      </c>
      <c r="B161" s="7">
        <v>4</v>
      </c>
      <c r="C161" s="7" t="s">
        <v>37</v>
      </c>
      <c r="D161" s="7" t="s">
        <v>33</v>
      </c>
      <c r="E161" s="8">
        <v>44908</v>
      </c>
      <c r="F161" s="7">
        <v>0.5</v>
      </c>
      <c r="G161" s="7">
        <v>1.25</v>
      </c>
      <c r="H161" s="7">
        <v>1055</v>
      </c>
      <c r="I161" s="7">
        <v>62</v>
      </c>
      <c r="J161">
        <v>2.5510000000000002</v>
      </c>
      <c r="K161" s="7">
        <f t="shared" si="12"/>
        <v>0.79730000000000012</v>
      </c>
      <c r="L161">
        <v>1.472</v>
      </c>
      <c r="M161" s="7">
        <f t="shared" si="13"/>
        <v>1.268</v>
      </c>
      <c r="N161" s="7" t="s">
        <v>46</v>
      </c>
      <c r="O161" s="7" t="s">
        <v>48</v>
      </c>
      <c r="P161" s="7" t="s">
        <v>47</v>
      </c>
      <c r="Q161" s="9">
        <v>0.59283564814814815</v>
      </c>
      <c r="R161" s="7">
        <v>210</v>
      </c>
      <c r="S161" s="7">
        <v>14</v>
      </c>
      <c r="U161" s="7" t="s">
        <v>40</v>
      </c>
      <c r="V161" s="7">
        <v>19064</v>
      </c>
      <c r="W161" s="7">
        <v>25</v>
      </c>
      <c r="AD161" s="7" t="s">
        <v>40</v>
      </c>
      <c r="AE161" s="7">
        <v>4723</v>
      </c>
      <c r="AF161" s="7">
        <v>14.58</v>
      </c>
    </row>
    <row r="162" spans="1:32" x14ac:dyDescent="0.2">
      <c r="A162" s="7">
        <v>11</v>
      </c>
      <c r="B162" s="7">
        <v>4</v>
      </c>
      <c r="C162" s="7" t="s">
        <v>37</v>
      </c>
      <c r="D162" s="7" t="s">
        <v>33</v>
      </c>
      <c r="E162" s="8">
        <v>44908</v>
      </c>
      <c r="F162" s="7">
        <v>0.5</v>
      </c>
      <c r="G162" s="7">
        <v>1.25</v>
      </c>
      <c r="H162" s="7">
        <v>1036</v>
      </c>
      <c r="I162" s="7">
        <v>77</v>
      </c>
      <c r="J162">
        <v>2.5259999999999998</v>
      </c>
      <c r="K162" s="7">
        <f t="shared" si="12"/>
        <v>0.77069999999999994</v>
      </c>
      <c r="L162">
        <v>1.5129999999999999</v>
      </c>
      <c r="M162" s="7">
        <f t="shared" si="13"/>
        <v>1.3115000000000001</v>
      </c>
      <c r="N162" s="7" t="s">
        <v>46</v>
      </c>
      <c r="O162" s="7" t="s">
        <v>48</v>
      </c>
      <c r="P162" s="7" t="s">
        <v>47</v>
      </c>
      <c r="Q162" s="9">
        <v>0.59637731481481482</v>
      </c>
      <c r="R162" s="7">
        <v>210</v>
      </c>
      <c r="S162" s="7">
        <v>14</v>
      </c>
      <c r="U162" s="7" t="s">
        <v>41</v>
      </c>
      <c r="V162" s="7">
        <v>37312</v>
      </c>
      <c r="W162" s="7">
        <v>50</v>
      </c>
      <c r="AD162" s="7" t="s">
        <v>41</v>
      </c>
      <c r="AE162" s="7">
        <v>9881</v>
      </c>
      <c r="AF162" s="7">
        <v>29.16</v>
      </c>
    </row>
    <row r="163" spans="1:32" x14ac:dyDescent="0.2">
      <c r="A163" s="7">
        <v>12</v>
      </c>
      <c r="B163" s="7">
        <v>4</v>
      </c>
      <c r="C163" s="7" t="s">
        <v>37</v>
      </c>
      <c r="D163" s="7" t="s">
        <v>33</v>
      </c>
      <c r="E163" s="8">
        <v>44908</v>
      </c>
      <c r="F163" s="7">
        <v>0.5</v>
      </c>
      <c r="G163" s="7">
        <v>1.25</v>
      </c>
      <c r="H163" s="7">
        <v>1058</v>
      </c>
      <c r="I163" s="7">
        <v>76</v>
      </c>
      <c r="J163">
        <v>2.5550000000000002</v>
      </c>
      <c r="K163" s="7">
        <f t="shared" si="12"/>
        <v>0.8015000000000001</v>
      </c>
      <c r="L163">
        <v>1.51</v>
      </c>
      <c r="M163" s="7">
        <f t="shared" si="13"/>
        <v>1.3086</v>
      </c>
      <c r="N163" s="7" t="s">
        <v>46</v>
      </c>
      <c r="O163" s="7" t="s">
        <v>48</v>
      </c>
      <c r="P163" s="7" t="s">
        <v>47</v>
      </c>
      <c r="Q163" s="9">
        <v>0.60034722222222225</v>
      </c>
      <c r="R163" s="7">
        <v>210</v>
      </c>
      <c r="S163" s="7">
        <v>14</v>
      </c>
      <c r="U163" s="7" t="s">
        <v>41</v>
      </c>
      <c r="V163" s="7">
        <v>37586</v>
      </c>
      <c r="W163" s="7">
        <v>50</v>
      </c>
      <c r="AD163" s="7" t="s">
        <v>41</v>
      </c>
      <c r="AE163" s="7">
        <v>9776</v>
      </c>
      <c r="AF163" s="7">
        <v>29.16</v>
      </c>
    </row>
    <row r="164" spans="1:32" x14ac:dyDescent="0.2">
      <c r="A164" s="7">
        <v>13</v>
      </c>
      <c r="B164" s="7">
        <v>5</v>
      </c>
      <c r="C164" s="7" t="s">
        <v>38</v>
      </c>
      <c r="D164" s="7" t="s">
        <v>33</v>
      </c>
      <c r="E164" s="8">
        <v>44908</v>
      </c>
      <c r="F164" s="7">
        <v>0.5</v>
      </c>
      <c r="G164" s="7">
        <v>1.25</v>
      </c>
      <c r="H164" s="7">
        <v>5190</v>
      </c>
      <c r="I164" s="7">
        <v>1001</v>
      </c>
      <c r="J164">
        <v>5</v>
      </c>
      <c r="K164" s="7">
        <f t="shared" si="12"/>
        <v>6.5862999999999996</v>
      </c>
      <c r="L164">
        <v>2.9119999999999999</v>
      </c>
      <c r="M164" s="7">
        <f t="shared" si="13"/>
        <v>3.9910999999999999</v>
      </c>
      <c r="N164" s="7"/>
      <c r="O164" s="7" t="s">
        <v>47</v>
      </c>
      <c r="P164" s="9">
        <v>0.60857638888888888</v>
      </c>
      <c r="Q164" s="7">
        <v>1050</v>
      </c>
      <c r="R164" s="7">
        <v>72</v>
      </c>
      <c r="S164" s="7"/>
      <c r="U164" s="7" t="s">
        <v>41</v>
      </c>
      <c r="V164" s="7">
        <v>37380</v>
      </c>
      <c r="W164" s="7">
        <v>50</v>
      </c>
      <c r="AD164" s="7" t="s">
        <v>41</v>
      </c>
      <c r="AE164" s="7">
        <v>9763</v>
      </c>
      <c r="AF164" s="7">
        <v>29.16</v>
      </c>
    </row>
    <row r="165" spans="1:32" x14ac:dyDescent="0.2">
      <c r="A165" s="7">
        <v>14</v>
      </c>
      <c r="B165" s="7">
        <v>5</v>
      </c>
      <c r="C165" s="7" t="s">
        <v>38</v>
      </c>
      <c r="D165" s="7" t="s">
        <v>33</v>
      </c>
      <c r="E165" s="8">
        <v>44908</v>
      </c>
      <c r="F165" s="7">
        <v>0.5</v>
      </c>
      <c r="G165" s="7">
        <v>1.25</v>
      </c>
      <c r="H165" s="7">
        <v>5123</v>
      </c>
      <c r="I165" s="7">
        <v>843</v>
      </c>
      <c r="J165">
        <v>5</v>
      </c>
      <c r="K165" s="7">
        <f t="shared" si="12"/>
        <v>6.4924999999999997</v>
      </c>
      <c r="L165">
        <v>2.9119999999999999</v>
      </c>
      <c r="M165" s="7">
        <f t="shared" si="13"/>
        <v>3.5328999999999997</v>
      </c>
      <c r="N165" s="7"/>
      <c r="O165" s="7" t="s">
        <v>47</v>
      </c>
      <c r="P165" s="9">
        <v>0.61159722222222224</v>
      </c>
      <c r="Q165" s="7">
        <v>1050</v>
      </c>
      <c r="R165" s="7">
        <v>72</v>
      </c>
      <c r="S165" s="7"/>
      <c r="U165" s="7" t="s">
        <v>42</v>
      </c>
      <c r="V165" s="7">
        <v>188514</v>
      </c>
      <c r="W165" s="7">
        <v>250</v>
      </c>
      <c r="AD165" s="7" t="s">
        <v>42</v>
      </c>
      <c r="AE165" s="7">
        <v>41367</v>
      </c>
      <c r="AF165" s="7">
        <v>145.78</v>
      </c>
    </row>
    <row r="166" spans="1:32" x14ac:dyDescent="0.2">
      <c r="A166" s="7">
        <v>15</v>
      </c>
      <c r="B166" s="7">
        <v>5</v>
      </c>
      <c r="C166" s="7" t="s">
        <v>38</v>
      </c>
      <c r="D166" s="7" t="s">
        <v>33</v>
      </c>
      <c r="E166" s="8">
        <v>44908</v>
      </c>
      <c r="F166" s="7">
        <v>0.5</v>
      </c>
      <c r="G166" s="7">
        <v>1.25</v>
      </c>
      <c r="H166" s="7">
        <v>5092</v>
      </c>
      <c r="I166" s="7">
        <v>820</v>
      </c>
      <c r="J166">
        <v>5</v>
      </c>
      <c r="K166" s="7">
        <f t="shared" si="12"/>
        <v>6.4490999999999996</v>
      </c>
      <c r="L166">
        <v>2.9119999999999999</v>
      </c>
      <c r="M166" s="7">
        <f t="shared" si="13"/>
        <v>3.4661999999999997</v>
      </c>
      <c r="N166" s="7"/>
      <c r="O166" s="7" t="s">
        <v>47</v>
      </c>
      <c r="P166" s="9">
        <v>0.61490740740740735</v>
      </c>
      <c r="Q166" s="7">
        <v>1050</v>
      </c>
      <c r="R166" s="7">
        <v>72</v>
      </c>
      <c r="S166" s="7"/>
      <c r="U166" s="7" t="s">
        <v>42</v>
      </c>
      <c r="V166" s="7">
        <v>188450</v>
      </c>
      <c r="W166" s="7">
        <v>250</v>
      </c>
      <c r="AD166" s="7" t="s">
        <v>42</v>
      </c>
      <c r="AE166" s="7">
        <v>40227</v>
      </c>
      <c r="AF166" s="7">
        <v>145.78</v>
      </c>
    </row>
    <row r="167" spans="1:32" x14ac:dyDescent="0.2">
      <c r="A167" s="7">
        <v>16</v>
      </c>
      <c r="B167" s="7">
        <v>6</v>
      </c>
      <c r="C167" s="7" t="s">
        <v>39</v>
      </c>
      <c r="D167" s="7" t="s">
        <v>33</v>
      </c>
      <c r="E167" s="8">
        <v>44908</v>
      </c>
      <c r="F167" s="7">
        <v>0.5</v>
      </c>
      <c r="G167" s="7">
        <v>1.25</v>
      </c>
      <c r="H167" s="7">
        <v>9659</v>
      </c>
      <c r="I167" s="7">
        <v>2273</v>
      </c>
      <c r="J167">
        <v>10</v>
      </c>
      <c r="K167" s="7">
        <f t="shared" si="12"/>
        <v>12.8429</v>
      </c>
      <c r="L167">
        <v>5.8319999999999999</v>
      </c>
      <c r="M167" s="7">
        <f t="shared" si="13"/>
        <v>7.6798999999999999</v>
      </c>
      <c r="N167" s="7"/>
      <c r="O167" s="7" t="s">
        <v>47</v>
      </c>
      <c r="P167" s="9">
        <v>0.6242361111111111</v>
      </c>
      <c r="Q167" s="7">
        <v>1050</v>
      </c>
      <c r="R167" s="7">
        <v>72</v>
      </c>
      <c r="S167" s="7"/>
      <c r="U167" s="7" t="s">
        <v>42</v>
      </c>
      <c r="V167" s="7">
        <v>188725</v>
      </c>
      <c r="W167" s="7">
        <v>250</v>
      </c>
      <c r="AD167" s="7" t="s">
        <v>42</v>
      </c>
      <c r="AE167" s="7">
        <v>40347</v>
      </c>
      <c r="AF167" s="7">
        <v>145.78</v>
      </c>
    </row>
    <row r="168" spans="1:32" x14ac:dyDescent="0.2">
      <c r="A168" s="7">
        <v>17</v>
      </c>
      <c r="B168" s="7">
        <v>6</v>
      </c>
      <c r="C168" s="7" t="s">
        <v>39</v>
      </c>
      <c r="D168" s="7" t="s">
        <v>33</v>
      </c>
      <c r="E168" s="8">
        <v>44908</v>
      </c>
      <c r="F168" s="7">
        <v>0.5</v>
      </c>
      <c r="G168" s="7">
        <v>1.25</v>
      </c>
      <c r="H168" s="7">
        <v>9678</v>
      </c>
      <c r="I168" s="7">
        <v>2169</v>
      </c>
      <c r="J168">
        <v>10</v>
      </c>
      <c r="K168" s="7">
        <f t="shared" si="12"/>
        <v>12.869499999999999</v>
      </c>
      <c r="L168">
        <v>5.8319999999999999</v>
      </c>
      <c r="M168" s="7">
        <f t="shared" si="13"/>
        <v>7.3782999999999994</v>
      </c>
      <c r="N168" s="7"/>
      <c r="O168" s="7" t="s">
        <v>47</v>
      </c>
      <c r="P168" s="9">
        <v>0.62793981481481487</v>
      </c>
      <c r="Q168" s="7">
        <v>1050</v>
      </c>
      <c r="R168" s="7">
        <v>72</v>
      </c>
      <c r="S168" s="7"/>
    </row>
    <row r="169" spans="1:32" x14ac:dyDescent="0.2">
      <c r="A169" s="7">
        <v>18</v>
      </c>
      <c r="B169" s="7">
        <v>6</v>
      </c>
      <c r="C169" s="7" t="s">
        <v>39</v>
      </c>
      <c r="D169" s="7" t="s">
        <v>33</v>
      </c>
      <c r="E169" s="8">
        <v>44908</v>
      </c>
      <c r="F169" s="7">
        <v>0.5</v>
      </c>
      <c r="G169" s="7">
        <v>1.25</v>
      </c>
      <c r="H169" s="7">
        <v>9699</v>
      </c>
      <c r="I169" s="7">
        <v>2017</v>
      </c>
      <c r="J169">
        <v>10</v>
      </c>
      <c r="K169" s="7">
        <f t="shared" si="12"/>
        <v>12.898899999999999</v>
      </c>
      <c r="L169">
        <v>5.8319999999999999</v>
      </c>
      <c r="M169" s="7">
        <f t="shared" si="13"/>
        <v>6.9375</v>
      </c>
      <c r="N169" s="7"/>
      <c r="O169" s="7" t="s">
        <v>47</v>
      </c>
      <c r="P169" s="9">
        <v>0.63199074074074069</v>
      </c>
      <c r="Q169" s="7">
        <v>1050</v>
      </c>
      <c r="R169" s="7">
        <v>72</v>
      </c>
      <c r="S169" s="7"/>
    </row>
    <row r="170" spans="1:32" x14ac:dyDescent="0.2">
      <c r="A170" s="7">
        <v>19</v>
      </c>
      <c r="B170" s="7">
        <v>7</v>
      </c>
      <c r="C170" s="7" t="s">
        <v>40</v>
      </c>
      <c r="D170" s="7" t="s">
        <v>33</v>
      </c>
      <c r="E170" s="8">
        <v>44908</v>
      </c>
      <c r="F170" s="7">
        <v>0.5</v>
      </c>
      <c r="G170" s="7">
        <v>1.25</v>
      </c>
      <c r="H170" s="7">
        <v>19059</v>
      </c>
      <c r="I170" s="7">
        <v>4775</v>
      </c>
      <c r="J170">
        <v>20</v>
      </c>
      <c r="K170" s="7">
        <f t="shared" si="12"/>
        <v>26.0029</v>
      </c>
      <c r="L170">
        <v>11.664</v>
      </c>
      <c r="M170" s="7">
        <f t="shared" si="13"/>
        <v>14.935699999999999</v>
      </c>
      <c r="N170" s="7"/>
      <c r="O170" s="7" t="s">
        <v>47</v>
      </c>
      <c r="P170" s="9">
        <v>0.64269675925925929</v>
      </c>
      <c r="Q170" s="7">
        <v>1050</v>
      </c>
      <c r="R170" s="7">
        <v>72</v>
      </c>
      <c r="S170" s="7"/>
    </row>
    <row r="171" spans="1:32" x14ac:dyDescent="0.2">
      <c r="A171" s="7">
        <v>20</v>
      </c>
      <c r="B171" s="7">
        <v>7</v>
      </c>
      <c r="C171" s="7" t="s">
        <v>40</v>
      </c>
      <c r="D171" s="7" t="s">
        <v>33</v>
      </c>
      <c r="E171" s="8">
        <v>44908</v>
      </c>
      <c r="F171" s="7">
        <v>0.5</v>
      </c>
      <c r="G171" s="7">
        <v>1.25</v>
      </c>
      <c r="H171" s="7">
        <v>18993</v>
      </c>
      <c r="I171" s="7">
        <v>4784</v>
      </c>
      <c r="J171">
        <v>20</v>
      </c>
      <c r="K171" s="7">
        <f t="shared" si="12"/>
        <v>25.910499999999999</v>
      </c>
      <c r="L171">
        <v>11.664</v>
      </c>
      <c r="M171" s="7">
        <f t="shared" si="13"/>
        <v>14.9618</v>
      </c>
      <c r="N171" s="7"/>
      <c r="O171" s="7" t="s">
        <v>47</v>
      </c>
      <c r="P171" s="9">
        <v>0.64721064814814822</v>
      </c>
      <c r="Q171" s="7">
        <v>1050</v>
      </c>
      <c r="R171" s="7">
        <v>72</v>
      </c>
      <c r="S171" s="7"/>
    </row>
    <row r="172" spans="1:32" x14ac:dyDescent="0.2">
      <c r="A172" s="7">
        <v>21</v>
      </c>
      <c r="B172" s="7">
        <v>7</v>
      </c>
      <c r="C172" s="7" t="s">
        <v>40</v>
      </c>
      <c r="D172" s="7" t="s">
        <v>33</v>
      </c>
      <c r="E172" s="8">
        <v>44908</v>
      </c>
      <c r="F172" s="7">
        <v>0.5</v>
      </c>
      <c r="G172" s="7">
        <v>1.25</v>
      </c>
      <c r="H172" s="7">
        <v>19064</v>
      </c>
      <c r="I172" s="7">
        <v>4723</v>
      </c>
      <c r="J172">
        <v>20</v>
      </c>
      <c r="K172" s="7">
        <f t="shared" si="12"/>
        <v>26.009899999999998</v>
      </c>
      <c r="L172">
        <v>11.664</v>
      </c>
      <c r="M172" s="7">
        <f t="shared" si="13"/>
        <v>14.7849</v>
      </c>
      <c r="N172" s="7"/>
      <c r="O172" s="7" t="s">
        <v>47</v>
      </c>
      <c r="P172" s="9">
        <v>0.6519907407407407</v>
      </c>
      <c r="Q172" s="7">
        <v>1050</v>
      </c>
      <c r="R172" s="7">
        <v>72</v>
      </c>
      <c r="S172" s="7"/>
    </row>
    <row r="173" spans="1:32" x14ac:dyDescent="0.2">
      <c r="A173" s="7">
        <v>22</v>
      </c>
      <c r="B173" s="7">
        <v>8</v>
      </c>
      <c r="C173" s="7" t="s">
        <v>41</v>
      </c>
      <c r="D173" s="7" t="s">
        <v>33</v>
      </c>
      <c r="E173" s="8">
        <v>44908</v>
      </c>
      <c r="F173" s="7">
        <v>0.5</v>
      </c>
      <c r="G173" s="7">
        <v>1.25</v>
      </c>
      <c r="H173" s="7">
        <v>37312</v>
      </c>
      <c r="I173" s="7">
        <v>9881</v>
      </c>
      <c r="J173">
        <v>40</v>
      </c>
      <c r="K173" s="7">
        <f t="shared" si="12"/>
        <v>51.557100000000005</v>
      </c>
      <c r="L173">
        <v>23.327999999999999</v>
      </c>
      <c r="M173" s="7">
        <f t="shared" si="13"/>
        <v>29.743099999999998</v>
      </c>
      <c r="N173" s="7"/>
      <c r="O173" s="7" t="s">
        <v>47</v>
      </c>
      <c r="P173" s="9">
        <v>0.66427083333333337</v>
      </c>
      <c r="Q173" s="7">
        <v>1050</v>
      </c>
      <c r="R173" s="7">
        <v>72</v>
      </c>
      <c r="S173" s="7"/>
    </row>
    <row r="174" spans="1:32" x14ac:dyDescent="0.2">
      <c r="A174" s="7">
        <v>23</v>
      </c>
      <c r="B174" s="7">
        <v>8</v>
      </c>
      <c r="C174" s="7" t="s">
        <v>41</v>
      </c>
      <c r="D174" s="7" t="s">
        <v>33</v>
      </c>
      <c r="E174" s="8">
        <v>44908</v>
      </c>
      <c r="F174" s="7">
        <v>0.5</v>
      </c>
      <c r="G174" s="7">
        <v>1.25</v>
      </c>
      <c r="H174" s="7">
        <v>37586</v>
      </c>
      <c r="I174" s="7">
        <v>9776</v>
      </c>
      <c r="J174">
        <v>40</v>
      </c>
      <c r="K174" s="7">
        <f t="shared" si="12"/>
        <v>51.9407</v>
      </c>
      <c r="L174">
        <v>23.327999999999999</v>
      </c>
      <c r="M174" s="7">
        <f t="shared" si="13"/>
        <v>29.438599999999997</v>
      </c>
      <c r="N174" s="7"/>
      <c r="O174" s="7" t="s">
        <v>47</v>
      </c>
      <c r="P174" s="9">
        <v>0.6697453703703703</v>
      </c>
      <c r="Q174" s="7">
        <v>1050</v>
      </c>
      <c r="R174" s="7">
        <v>72</v>
      </c>
      <c r="S174" s="7"/>
    </row>
    <row r="175" spans="1:32" x14ac:dyDescent="0.2">
      <c r="A175" s="7">
        <v>24</v>
      </c>
      <c r="B175" s="7">
        <v>8</v>
      </c>
      <c r="C175" s="7" t="s">
        <v>41</v>
      </c>
      <c r="D175" s="7" t="s">
        <v>33</v>
      </c>
      <c r="E175" s="8">
        <v>44908</v>
      </c>
      <c r="F175" s="7">
        <v>0.5</v>
      </c>
      <c r="G175" s="7">
        <v>1.25</v>
      </c>
      <c r="H175" s="7">
        <v>37380</v>
      </c>
      <c r="I175" s="7">
        <v>9763</v>
      </c>
      <c r="J175">
        <v>40</v>
      </c>
      <c r="K175" s="7">
        <f t="shared" si="12"/>
        <v>51.652300000000004</v>
      </c>
      <c r="L175">
        <v>23.327999999999999</v>
      </c>
      <c r="M175" s="7">
        <f t="shared" si="13"/>
        <v>29.4009</v>
      </c>
      <c r="N175" s="7"/>
      <c r="O175" s="7" t="s">
        <v>47</v>
      </c>
      <c r="P175" s="9">
        <v>0.67553240740740739</v>
      </c>
      <c r="Q175" s="7">
        <v>1050</v>
      </c>
      <c r="R175" s="7">
        <v>72</v>
      </c>
      <c r="S175" s="7"/>
    </row>
    <row r="176" spans="1:32" x14ac:dyDescent="0.2">
      <c r="A176" s="7">
        <v>25</v>
      </c>
      <c r="B176" s="7">
        <v>9</v>
      </c>
      <c r="C176" s="7" t="s">
        <v>42</v>
      </c>
      <c r="D176" s="7" t="s">
        <v>33</v>
      </c>
      <c r="E176" s="8">
        <v>44908</v>
      </c>
      <c r="F176" s="7">
        <v>0.5</v>
      </c>
      <c r="G176" s="7">
        <v>1.25</v>
      </c>
      <c r="H176" s="7">
        <v>188514</v>
      </c>
      <c r="I176" s="7">
        <v>41367</v>
      </c>
      <c r="J176">
        <v>200</v>
      </c>
      <c r="K176" s="7">
        <f t="shared" si="12"/>
        <v>263.23989999999998</v>
      </c>
      <c r="L176">
        <v>116.624</v>
      </c>
      <c r="M176" s="7">
        <f t="shared" si="13"/>
        <v>121.05249999999999</v>
      </c>
      <c r="N176" s="7"/>
      <c r="O176" s="7" t="s">
        <v>47</v>
      </c>
      <c r="P176" s="9">
        <v>0.69111111111111112</v>
      </c>
      <c r="Q176" s="7">
        <v>1050</v>
      </c>
      <c r="R176" s="7">
        <v>72</v>
      </c>
      <c r="S176" s="7"/>
    </row>
    <row r="177" spans="1:19" x14ac:dyDescent="0.2">
      <c r="A177" s="7">
        <v>26</v>
      </c>
      <c r="B177" s="7">
        <v>9</v>
      </c>
      <c r="C177" s="7" t="s">
        <v>42</v>
      </c>
      <c r="D177" s="7" t="s">
        <v>33</v>
      </c>
      <c r="E177" s="8">
        <v>44908</v>
      </c>
      <c r="F177" s="7">
        <v>0.5</v>
      </c>
      <c r="G177" s="7">
        <v>1.25</v>
      </c>
      <c r="H177" s="7">
        <v>188450</v>
      </c>
      <c r="I177" s="7">
        <v>40227</v>
      </c>
      <c r="J177">
        <v>200</v>
      </c>
      <c r="K177" s="7">
        <f t="shared" si="12"/>
        <v>263.15029999999996</v>
      </c>
      <c r="L177">
        <v>116.624</v>
      </c>
      <c r="M177" s="7">
        <f t="shared" si="13"/>
        <v>117.7465</v>
      </c>
      <c r="N177" s="7"/>
      <c r="O177" s="7" t="s">
        <v>47</v>
      </c>
      <c r="P177" s="9">
        <v>0.69788194444444451</v>
      </c>
      <c r="Q177" s="7">
        <v>1050</v>
      </c>
      <c r="R177" s="7">
        <v>72</v>
      </c>
      <c r="S177" s="7"/>
    </row>
    <row r="178" spans="1:19" x14ac:dyDescent="0.2">
      <c r="A178" s="7">
        <v>27</v>
      </c>
      <c r="B178" s="7">
        <v>9</v>
      </c>
      <c r="C178" s="7" t="s">
        <v>42</v>
      </c>
      <c r="D178" s="7" t="s">
        <v>33</v>
      </c>
      <c r="E178" s="8">
        <v>44908</v>
      </c>
      <c r="F178" s="7">
        <v>0.5</v>
      </c>
      <c r="G178" s="7">
        <v>1.25</v>
      </c>
      <c r="H178" s="7">
        <v>188725</v>
      </c>
      <c r="I178" s="7">
        <v>40347</v>
      </c>
      <c r="J178">
        <v>200</v>
      </c>
      <c r="K178" s="7">
        <f t="shared" si="12"/>
        <v>263.53529999999995</v>
      </c>
      <c r="L178">
        <v>116.624</v>
      </c>
      <c r="M178" s="7">
        <f t="shared" si="13"/>
        <v>118.0945</v>
      </c>
      <c r="N178" s="7"/>
      <c r="O178" s="7" t="s">
        <v>47</v>
      </c>
      <c r="P178" s="9">
        <v>0.70540509259259254</v>
      </c>
      <c r="Q178" s="7">
        <v>1050</v>
      </c>
      <c r="R178" s="7">
        <v>72</v>
      </c>
      <c r="S178" s="7"/>
    </row>
    <row r="179" spans="1:19" x14ac:dyDescent="0.2">
      <c r="A179" s="7">
        <v>28</v>
      </c>
      <c r="B179" s="7">
        <v>10</v>
      </c>
      <c r="C179" s="7" t="s">
        <v>32</v>
      </c>
      <c r="D179" s="7" t="s">
        <v>33</v>
      </c>
      <c r="E179" s="8">
        <v>44908</v>
      </c>
      <c r="F179" s="7">
        <v>0.5</v>
      </c>
      <c r="G179" s="7">
        <v>1.25</v>
      </c>
      <c r="H179" s="7">
        <v>2142</v>
      </c>
      <c r="I179" s="7">
        <v>154</v>
      </c>
      <c r="J179">
        <v>3.7149999999999999</v>
      </c>
      <c r="K179" s="7">
        <f t="shared" si="12"/>
        <v>2.3191000000000002</v>
      </c>
      <c r="L179">
        <v>1.6930000000000001</v>
      </c>
      <c r="M179" s="7">
        <f t="shared" si="13"/>
        <v>1.5348000000000002</v>
      </c>
      <c r="N179" s="7" t="s">
        <v>46</v>
      </c>
      <c r="O179" s="7" t="s">
        <v>48</v>
      </c>
      <c r="P179" s="7" t="s">
        <v>47</v>
      </c>
      <c r="Q179" s="9">
        <v>0.71293981481481483</v>
      </c>
      <c r="R179" s="7">
        <v>210</v>
      </c>
      <c r="S179" s="7">
        <v>14</v>
      </c>
    </row>
    <row r="180" spans="1:19" x14ac:dyDescent="0.2">
      <c r="A180" s="7">
        <v>29</v>
      </c>
      <c r="B180" s="7">
        <v>10</v>
      </c>
      <c r="C180" s="7" t="s">
        <v>32</v>
      </c>
      <c r="D180" s="7" t="s">
        <v>33</v>
      </c>
      <c r="E180" s="8">
        <v>44908</v>
      </c>
      <c r="F180" s="7">
        <v>0.5</v>
      </c>
      <c r="G180" s="7">
        <v>1.25</v>
      </c>
      <c r="H180" s="7">
        <v>3550</v>
      </c>
      <c r="I180" s="7">
        <v>581</v>
      </c>
      <c r="J180">
        <v>5.5839999999999996</v>
      </c>
      <c r="K180" s="7">
        <f t="shared" si="12"/>
        <v>4.2903000000000002</v>
      </c>
      <c r="L180">
        <v>2.9129999999999998</v>
      </c>
      <c r="M180" s="7">
        <f t="shared" si="13"/>
        <v>2.7730999999999999</v>
      </c>
      <c r="N180" s="7" t="s">
        <v>46</v>
      </c>
      <c r="O180" s="7" t="s">
        <v>48</v>
      </c>
      <c r="P180" s="7" t="s">
        <v>47</v>
      </c>
      <c r="Q180" s="9">
        <v>0.71586805555555555</v>
      </c>
      <c r="R180" s="7">
        <v>210</v>
      </c>
      <c r="S180" s="7">
        <v>14</v>
      </c>
    </row>
    <row r="181" spans="1:19" x14ac:dyDescent="0.2">
      <c r="A181" s="7">
        <v>30</v>
      </c>
      <c r="B181" s="7">
        <v>10</v>
      </c>
      <c r="C181" s="7" t="s">
        <v>32</v>
      </c>
      <c r="D181" s="7" t="s">
        <v>33</v>
      </c>
      <c r="E181" s="8">
        <v>44908</v>
      </c>
      <c r="F181" s="7">
        <v>0.5</v>
      </c>
      <c r="G181" s="7">
        <v>1.25</v>
      </c>
      <c r="H181" s="7">
        <v>4568</v>
      </c>
      <c r="I181" s="7">
        <v>749</v>
      </c>
      <c r="J181">
        <v>6.9359999999999999</v>
      </c>
      <c r="K181" s="7">
        <f t="shared" si="12"/>
        <v>5.7155000000000005</v>
      </c>
      <c r="L181">
        <v>3.391</v>
      </c>
      <c r="M181" s="7">
        <f t="shared" si="13"/>
        <v>3.2603</v>
      </c>
      <c r="N181" s="7" t="s">
        <v>48</v>
      </c>
      <c r="O181" s="7" t="s">
        <v>47</v>
      </c>
      <c r="P181" s="9">
        <v>0.719212962962963</v>
      </c>
      <c r="Q181" s="7">
        <v>210</v>
      </c>
      <c r="R181" s="7">
        <v>14</v>
      </c>
      <c r="S181" s="7"/>
    </row>
    <row r="182" spans="1:19" x14ac:dyDescent="0.2">
      <c r="A182" s="7">
        <v>31</v>
      </c>
      <c r="B182" s="7">
        <v>11</v>
      </c>
      <c r="C182" s="7" t="s">
        <v>32</v>
      </c>
      <c r="D182" s="7" t="s">
        <v>33</v>
      </c>
      <c r="E182" s="8">
        <v>44908</v>
      </c>
      <c r="F182" s="7">
        <v>0.5</v>
      </c>
      <c r="G182" s="7">
        <v>1.25</v>
      </c>
      <c r="H182" s="7">
        <v>1113</v>
      </c>
      <c r="I182" s="7">
        <v>44</v>
      </c>
      <c r="J182">
        <v>2.3490000000000002</v>
      </c>
      <c r="K182" s="7">
        <f t="shared" si="12"/>
        <v>0.87850000000000006</v>
      </c>
      <c r="L182">
        <v>1.3779999999999999</v>
      </c>
      <c r="M182" s="7">
        <f t="shared" si="13"/>
        <v>1.2158</v>
      </c>
      <c r="N182" s="7" t="s">
        <v>46</v>
      </c>
      <c r="O182" s="7" t="s">
        <v>48</v>
      </c>
      <c r="P182" s="7" t="s">
        <v>47</v>
      </c>
      <c r="Q182" s="9">
        <v>0.72682870370370367</v>
      </c>
      <c r="R182" s="7">
        <v>210</v>
      </c>
      <c r="S182" s="7">
        <v>14</v>
      </c>
    </row>
    <row r="183" spans="1:19" x14ac:dyDescent="0.2">
      <c r="A183" s="7">
        <v>32</v>
      </c>
      <c r="B183" s="7">
        <v>11</v>
      </c>
      <c r="C183" s="7" t="s">
        <v>32</v>
      </c>
      <c r="D183" s="7" t="s">
        <v>33</v>
      </c>
      <c r="E183" s="8">
        <v>44908</v>
      </c>
      <c r="F183" s="7">
        <v>0.5</v>
      </c>
      <c r="G183" s="7">
        <v>1.25</v>
      </c>
      <c r="H183" s="7">
        <v>1057</v>
      </c>
      <c r="I183" s="7">
        <v>39</v>
      </c>
      <c r="J183">
        <v>2.2749999999999999</v>
      </c>
      <c r="K183" s="7">
        <f t="shared" si="12"/>
        <v>0.80010000000000003</v>
      </c>
      <c r="L183">
        <v>1.3640000000000001</v>
      </c>
      <c r="M183" s="7">
        <f t="shared" si="13"/>
        <v>1.2013</v>
      </c>
      <c r="N183" s="7" t="s">
        <v>46</v>
      </c>
      <c r="O183" s="7" t="s">
        <v>48</v>
      </c>
      <c r="P183" s="7" t="s">
        <v>47</v>
      </c>
      <c r="Q183" s="9">
        <v>0.72968749999999993</v>
      </c>
      <c r="R183" s="7">
        <v>210</v>
      </c>
      <c r="S183" s="7">
        <v>14</v>
      </c>
    </row>
    <row r="184" spans="1:19" x14ac:dyDescent="0.2">
      <c r="A184" s="7">
        <v>33</v>
      </c>
      <c r="B184" s="7">
        <v>11</v>
      </c>
      <c r="C184" s="7" t="s">
        <v>32</v>
      </c>
      <c r="D184" s="7" t="s">
        <v>33</v>
      </c>
      <c r="E184" s="8">
        <v>44908</v>
      </c>
      <c r="F184" s="7">
        <v>0.5</v>
      </c>
      <c r="G184" s="7">
        <v>1.25</v>
      </c>
      <c r="H184" s="7">
        <v>1122</v>
      </c>
      <c r="I184" s="7">
        <v>93</v>
      </c>
      <c r="J184">
        <v>2.3610000000000002</v>
      </c>
      <c r="K184" s="7">
        <f t="shared" si="12"/>
        <v>0.8911</v>
      </c>
      <c r="L184">
        <v>1.5169999999999999</v>
      </c>
      <c r="M184" s="7">
        <f t="shared" si="13"/>
        <v>1.3579000000000001</v>
      </c>
      <c r="N184" s="7" t="s">
        <v>46</v>
      </c>
      <c r="O184" s="7" t="s">
        <v>48</v>
      </c>
      <c r="P184" s="7" t="s">
        <v>47</v>
      </c>
      <c r="Q184" s="9">
        <v>0.73297453703703708</v>
      </c>
      <c r="R184" s="7">
        <v>210</v>
      </c>
      <c r="S184" s="7">
        <v>14</v>
      </c>
    </row>
    <row r="185" spans="1:19" x14ac:dyDescent="0.2">
      <c r="A185" s="7">
        <v>34</v>
      </c>
      <c r="B185" s="7">
        <v>12</v>
      </c>
      <c r="C185" s="7" t="s">
        <v>32</v>
      </c>
      <c r="D185" s="7" t="s">
        <v>33</v>
      </c>
      <c r="E185" s="8">
        <v>44908</v>
      </c>
      <c r="F185" s="7">
        <v>0.5</v>
      </c>
      <c r="G185" s="7">
        <v>1.25</v>
      </c>
      <c r="H185" s="7">
        <v>939</v>
      </c>
      <c r="I185" s="7">
        <v>48</v>
      </c>
      <c r="J185">
        <v>2.1190000000000002</v>
      </c>
      <c r="K185" s="7">
        <f t="shared" si="12"/>
        <v>0.63490000000000002</v>
      </c>
      <c r="L185">
        <v>1.39</v>
      </c>
      <c r="M185" s="7">
        <f t="shared" si="13"/>
        <v>1.2274</v>
      </c>
      <c r="N185" s="7" t="s">
        <v>46</v>
      </c>
      <c r="O185" s="7" t="s">
        <v>48</v>
      </c>
      <c r="P185" s="7" t="s">
        <v>47</v>
      </c>
      <c r="Q185" s="9">
        <v>0.74054398148148148</v>
      </c>
      <c r="R185" s="7">
        <v>210</v>
      </c>
      <c r="S185" s="7">
        <v>14</v>
      </c>
    </row>
    <row r="186" spans="1:19" x14ac:dyDescent="0.2">
      <c r="A186" s="7">
        <v>35</v>
      </c>
      <c r="B186" s="7">
        <v>12</v>
      </c>
      <c r="C186" s="7" t="s">
        <v>32</v>
      </c>
      <c r="D186" s="7" t="s">
        <v>33</v>
      </c>
      <c r="E186" s="8">
        <v>44908</v>
      </c>
      <c r="F186" s="7">
        <v>0.5</v>
      </c>
      <c r="G186" s="7">
        <v>1.25</v>
      </c>
      <c r="H186" s="7">
        <v>978</v>
      </c>
      <c r="I186" s="7">
        <v>74</v>
      </c>
      <c r="J186">
        <v>2.17</v>
      </c>
      <c r="K186" s="7">
        <f t="shared" si="12"/>
        <v>0.6895</v>
      </c>
      <c r="L186">
        <v>1.4630000000000001</v>
      </c>
      <c r="M186" s="7">
        <f t="shared" si="13"/>
        <v>1.3028</v>
      </c>
      <c r="N186" s="7" t="s">
        <v>46</v>
      </c>
      <c r="O186" s="7" t="s">
        <v>48</v>
      </c>
      <c r="P186" s="7" t="s">
        <v>47</v>
      </c>
      <c r="Q186" s="9">
        <v>0.74343750000000008</v>
      </c>
      <c r="R186" s="7">
        <v>210</v>
      </c>
      <c r="S186" s="7">
        <v>14</v>
      </c>
    </row>
    <row r="187" spans="1:19" x14ac:dyDescent="0.2">
      <c r="A187" s="7">
        <v>36</v>
      </c>
      <c r="B187" s="7">
        <v>12</v>
      </c>
      <c r="C187" s="7" t="s">
        <v>32</v>
      </c>
      <c r="D187" s="7" t="s">
        <v>33</v>
      </c>
      <c r="E187" s="8">
        <v>44908</v>
      </c>
      <c r="F187" s="7">
        <v>0.5</v>
      </c>
      <c r="G187" s="7">
        <v>1.25</v>
      </c>
      <c r="H187" s="7">
        <v>978</v>
      </c>
      <c r="I187" s="7">
        <v>77</v>
      </c>
      <c r="J187">
        <v>2.17</v>
      </c>
      <c r="K187" s="7">
        <f t="shared" si="12"/>
        <v>0.6895</v>
      </c>
      <c r="L187">
        <v>1.472</v>
      </c>
      <c r="M187" s="7">
        <f t="shared" si="13"/>
        <v>1.3115000000000001</v>
      </c>
      <c r="N187" s="7" t="s">
        <v>46</v>
      </c>
      <c r="O187" s="7" t="s">
        <v>48</v>
      </c>
      <c r="P187" s="7" t="s">
        <v>47</v>
      </c>
      <c r="Q187" s="9">
        <v>0.74671296296296286</v>
      </c>
      <c r="R187" s="7">
        <v>210</v>
      </c>
      <c r="S187" s="7">
        <v>14</v>
      </c>
    </row>
    <row r="188" spans="1:19" x14ac:dyDescent="0.2">
      <c r="A188" s="7">
        <v>37</v>
      </c>
      <c r="B188" s="7">
        <v>13</v>
      </c>
      <c r="C188" s="7" t="s">
        <v>70</v>
      </c>
      <c r="D188" s="7" t="s">
        <v>33</v>
      </c>
      <c r="E188" s="8">
        <v>44908</v>
      </c>
      <c r="F188" s="7">
        <v>0.5</v>
      </c>
      <c r="G188" s="7">
        <v>1.25</v>
      </c>
      <c r="H188" s="7">
        <v>21214</v>
      </c>
      <c r="I188" s="7">
        <v>1053</v>
      </c>
      <c r="J188">
        <v>29.036000000000001</v>
      </c>
      <c r="K188" s="7">
        <f t="shared" si="12"/>
        <v>29.0199</v>
      </c>
      <c r="L188">
        <v>4.26</v>
      </c>
      <c r="M188" s="7">
        <f t="shared" si="13"/>
        <v>4.1418999999999997</v>
      </c>
      <c r="N188" s="7"/>
      <c r="O188" s="7" t="s">
        <v>47</v>
      </c>
      <c r="P188" s="9">
        <v>0.75490740740740747</v>
      </c>
      <c r="Q188" s="7">
        <v>210</v>
      </c>
      <c r="R188" s="7">
        <v>14</v>
      </c>
      <c r="S188" s="7"/>
    </row>
    <row r="189" spans="1:19" x14ac:dyDescent="0.2">
      <c r="A189" s="7">
        <v>38</v>
      </c>
      <c r="B189" s="7">
        <v>13</v>
      </c>
      <c r="C189" s="7" t="s">
        <v>70</v>
      </c>
      <c r="D189" s="7" t="s">
        <v>33</v>
      </c>
      <c r="E189" s="8">
        <v>44908</v>
      </c>
      <c r="F189" s="7">
        <v>0.5</v>
      </c>
      <c r="G189" s="7">
        <v>1.25</v>
      </c>
      <c r="H189" s="7">
        <v>21393</v>
      </c>
      <c r="I189" s="7">
        <v>1014</v>
      </c>
      <c r="J189">
        <v>29.273</v>
      </c>
      <c r="K189" s="7">
        <f t="shared" si="12"/>
        <v>29.270499999999998</v>
      </c>
      <c r="L189">
        <v>4.1500000000000004</v>
      </c>
      <c r="M189" s="7">
        <f t="shared" si="13"/>
        <v>4.0288000000000004</v>
      </c>
      <c r="N189" s="7"/>
      <c r="O189" s="7" t="s">
        <v>47</v>
      </c>
      <c r="P189" s="9">
        <v>0.75807870370370367</v>
      </c>
      <c r="Q189" s="7">
        <v>210</v>
      </c>
      <c r="R189" s="7">
        <v>14</v>
      </c>
      <c r="S189" s="7"/>
    </row>
    <row r="190" spans="1:19" x14ac:dyDescent="0.2">
      <c r="A190" s="7">
        <v>39</v>
      </c>
      <c r="B190" s="7">
        <v>13</v>
      </c>
      <c r="C190" s="7" t="s">
        <v>70</v>
      </c>
      <c r="D190" s="7" t="s">
        <v>33</v>
      </c>
      <c r="E190" s="8">
        <v>44908</v>
      </c>
      <c r="F190" s="7">
        <v>0.5</v>
      </c>
      <c r="G190" s="7">
        <v>1.25</v>
      </c>
      <c r="H190" s="7">
        <v>21439</v>
      </c>
      <c r="I190" s="7">
        <v>989</v>
      </c>
      <c r="J190">
        <v>29.334</v>
      </c>
      <c r="K190" s="7">
        <f t="shared" si="12"/>
        <v>29.334899999999998</v>
      </c>
      <c r="L190">
        <v>4.08</v>
      </c>
      <c r="M190" s="7">
        <f t="shared" si="13"/>
        <v>3.9562999999999997</v>
      </c>
      <c r="N190" s="7"/>
      <c r="O190" s="7" t="s">
        <v>47</v>
      </c>
      <c r="P190" s="9">
        <v>0.76164351851851853</v>
      </c>
      <c r="Q190" s="7">
        <v>210</v>
      </c>
      <c r="R190" s="7">
        <v>14</v>
      </c>
      <c r="S190" s="7"/>
    </row>
    <row r="191" spans="1:19" x14ac:dyDescent="0.2">
      <c r="A191" s="7">
        <v>40</v>
      </c>
      <c r="B191" s="7">
        <v>14</v>
      </c>
      <c r="C191" s="7" t="s">
        <v>71</v>
      </c>
      <c r="D191" s="7" t="s">
        <v>33</v>
      </c>
      <c r="E191" s="8">
        <v>44908</v>
      </c>
      <c r="F191" s="7">
        <v>0.5</v>
      </c>
      <c r="G191" s="7">
        <v>1.25</v>
      </c>
      <c r="H191" s="7">
        <v>17365</v>
      </c>
      <c r="I191" s="7">
        <v>897</v>
      </c>
      <c r="J191">
        <v>23.925000000000001</v>
      </c>
      <c r="K191" s="7">
        <f t="shared" si="12"/>
        <v>23.6313</v>
      </c>
      <c r="L191">
        <v>3.8149999999999999</v>
      </c>
      <c r="M191" s="7">
        <f t="shared" si="13"/>
        <v>3.6894999999999998</v>
      </c>
      <c r="N191" s="7"/>
      <c r="O191" s="7" t="s">
        <v>47</v>
      </c>
      <c r="P191" s="9">
        <v>0.76957175925925936</v>
      </c>
      <c r="Q191" s="7">
        <v>210</v>
      </c>
      <c r="R191" s="7">
        <v>14</v>
      </c>
      <c r="S191" s="7"/>
    </row>
    <row r="192" spans="1:19" x14ac:dyDescent="0.2">
      <c r="A192" s="7">
        <v>41</v>
      </c>
      <c r="B192" s="7">
        <v>14</v>
      </c>
      <c r="C192" s="7" t="s">
        <v>71</v>
      </c>
      <c r="D192" s="7" t="s">
        <v>33</v>
      </c>
      <c r="E192" s="8">
        <v>44908</v>
      </c>
      <c r="F192" s="7">
        <v>0.5</v>
      </c>
      <c r="G192" s="7">
        <v>1.25</v>
      </c>
      <c r="H192" s="7">
        <v>17425</v>
      </c>
      <c r="I192" s="7">
        <v>776</v>
      </c>
      <c r="J192">
        <v>24.004999999999999</v>
      </c>
      <c r="K192" s="7">
        <f t="shared" si="12"/>
        <v>23.715299999999999</v>
      </c>
      <c r="L192">
        <v>3.4710000000000001</v>
      </c>
      <c r="M192" s="7">
        <f t="shared" si="13"/>
        <v>3.3386</v>
      </c>
      <c r="N192" s="7"/>
      <c r="O192" s="7" t="s">
        <v>47</v>
      </c>
      <c r="P192" s="9">
        <v>0.77258101851851846</v>
      </c>
      <c r="Q192" s="7">
        <v>210</v>
      </c>
      <c r="R192" s="7">
        <v>14</v>
      </c>
      <c r="S192" s="7"/>
    </row>
    <row r="193" spans="1:19" x14ac:dyDescent="0.2">
      <c r="A193" s="7">
        <v>42</v>
      </c>
      <c r="B193" s="7">
        <v>14</v>
      </c>
      <c r="C193" s="7" t="s">
        <v>71</v>
      </c>
      <c r="D193" s="7" t="s">
        <v>33</v>
      </c>
      <c r="E193" s="8">
        <v>44908</v>
      </c>
      <c r="F193" s="7">
        <v>0.5</v>
      </c>
      <c r="G193" s="7">
        <v>1.25</v>
      </c>
      <c r="H193" s="7">
        <v>17449</v>
      </c>
      <c r="I193" s="7">
        <v>782</v>
      </c>
      <c r="J193">
        <v>24.036999999999999</v>
      </c>
      <c r="K193" s="7">
        <f t="shared" si="12"/>
        <v>23.748899999999999</v>
      </c>
      <c r="L193">
        <v>3.488</v>
      </c>
      <c r="M193" s="7">
        <f t="shared" si="13"/>
        <v>3.3559999999999999</v>
      </c>
      <c r="N193" s="7"/>
      <c r="O193" s="7" t="s">
        <v>47</v>
      </c>
      <c r="P193" s="9">
        <v>0.77598379629629621</v>
      </c>
      <c r="Q193" s="7">
        <v>210</v>
      </c>
      <c r="R193" s="7">
        <v>14</v>
      </c>
      <c r="S193" s="7"/>
    </row>
    <row r="194" spans="1:19" x14ac:dyDescent="0.2">
      <c r="A194" s="7">
        <v>43</v>
      </c>
      <c r="B194" s="7">
        <v>15</v>
      </c>
      <c r="C194" s="7" t="s">
        <v>72</v>
      </c>
      <c r="D194" s="7" t="s">
        <v>33</v>
      </c>
      <c r="E194" s="8">
        <v>44908</v>
      </c>
      <c r="F194" s="7">
        <v>0.5</v>
      </c>
      <c r="G194" s="7">
        <v>1.25</v>
      </c>
      <c r="H194" s="7">
        <v>21611</v>
      </c>
      <c r="I194" s="7">
        <v>1572</v>
      </c>
      <c r="J194">
        <v>29.562000000000001</v>
      </c>
      <c r="K194" s="7">
        <f t="shared" si="12"/>
        <v>29.575699999999998</v>
      </c>
      <c r="L194">
        <v>5.7450000000000001</v>
      </c>
      <c r="M194" s="7">
        <f t="shared" si="13"/>
        <v>5.6470000000000002</v>
      </c>
      <c r="N194" s="7"/>
      <c r="O194" s="7" t="s">
        <v>47</v>
      </c>
      <c r="P194" s="9">
        <v>0.78459490740740734</v>
      </c>
      <c r="Q194" s="7">
        <v>210</v>
      </c>
      <c r="R194" s="7">
        <v>14</v>
      </c>
      <c r="S194" s="7"/>
    </row>
    <row r="195" spans="1:19" x14ac:dyDescent="0.2">
      <c r="A195" s="7">
        <v>44</v>
      </c>
      <c r="B195" s="7">
        <v>15</v>
      </c>
      <c r="C195" s="7" t="s">
        <v>72</v>
      </c>
      <c r="D195" s="7" t="s">
        <v>33</v>
      </c>
      <c r="E195" s="8">
        <v>44908</v>
      </c>
      <c r="F195" s="7">
        <v>0.5</v>
      </c>
      <c r="G195" s="7">
        <v>1.25</v>
      </c>
      <c r="H195" s="7">
        <v>21483</v>
      </c>
      <c r="I195" s="7">
        <v>1469</v>
      </c>
      <c r="J195">
        <v>29.391999999999999</v>
      </c>
      <c r="K195" s="7">
        <f t="shared" si="12"/>
        <v>29.3965</v>
      </c>
      <c r="L195">
        <v>5.4489999999999998</v>
      </c>
      <c r="M195" s="7">
        <f t="shared" si="13"/>
        <v>5.3483000000000001</v>
      </c>
      <c r="N195" s="7"/>
      <c r="O195" s="7" t="s">
        <v>47</v>
      </c>
      <c r="P195" s="9">
        <v>0.7880787037037037</v>
      </c>
      <c r="Q195" s="7">
        <v>210</v>
      </c>
      <c r="R195" s="7">
        <v>14</v>
      </c>
      <c r="S195" s="7"/>
    </row>
    <row r="196" spans="1:19" x14ac:dyDescent="0.2">
      <c r="A196" s="7">
        <v>45</v>
      </c>
      <c r="B196" s="7">
        <v>15</v>
      </c>
      <c r="C196" s="7" t="s">
        <v>72</v>
      </c>
      <c r="D196" s="7" t="s">
        <v>33</v>
      </c>
      <c r="E196" s="8">
        <v>44908</v>
      </c>
      <c r="F196" s="7">
        <v>0.5</v>
      </c>
      <c r="G196" s="7">
        <v>1.25</v>
      </c>
      <c r="H196" s="7">
        <v>21673</v>
      </c>
      <c r="I196" s="7">
        <v>1389</v>
      </c>
      <c r="J196">
        <v>29.645</v>
      </c>
      <c r="K196" s="7">
        <f t="shared" si="12"/>
        <v>29.662499999999998</v>
      </c>
      <c r="L196">
        <v>5.2220000000000004</v>
      </c>
      <c r="M196" s="7">
        <f t="shared" si="13"/>
        <v>5.116299999999999</v>
      </c>
      <c r="N196" s="7"/>
      <c r="O196" s="7" t="s">
        <v>47</v>
      </c>
      <c r="P196" s="9">
        <v>0.79185185185185192</v>
      </c>
      <c r="Q196" s="7">
        <v>210</v>
      </c>
      <c r="R196" s="7">
        <v>14</v>
      </c>
      <c r="S196" s="7"/>
    </row>
    <row r="197" spans="1:19" x14ac:dyDescent="0.2">
      <c r="A197" s="7">
        <v>46</v>
      </c>
      <c r="B197" s="7">
        <v>16</v>
      </c>
      <c r="C197" s="7" t="s">
        <v>73</v>
      </c>
      <c r="D197" s="7" t="s">
        <v>33</v>
      </c>
      <c r="E197" s="8">
        <v>44908</v>
      </c>
      <c r="F197" s="7">
        <v>0.5</v>
      </c>
      <c r="G197" s="7">
        <v>1.25</v>
      </c>
      <c r="H197" s="7">
        <v>17299</v>
      </c>
      <c r="I197" s="7">
        <v>921</v>
      </c>
      <c r="J197">
        <v>23.838000000000001</v>
      </c>
      <c r="K197" s="7">
        <f t="shared" si="12"/>
        <v>23.538899999999998</v>
      </c>
      <c r="L197">
        <v>3.8849999999999998</v>
      </c>
      <c r="M197" s="7">
        <f t="shared" si="13"/>
        <v>3.7590999999999997</v>
      </c>
      <c r="N197" s="7"/>
      <c r="O197" s="7" t="s">
        <v>47</v>
      </c>
      <c r="P197" s="9">
        <v>0.79994212962962974</v>
      </c>
      <c r="Q197" s="7">
        <v>210</v>
      </c>
      <c r="R197" s="7">
        <v>14</v>
      </c>
      <c r="S197" s="7"/>
    </row>
    <row r="198" spans="1:19" x14ac:dyDescent="0.2">
      <c r="A198" s="7">
        <v>47</v>
      </c>
      <c r="B198" s="7">
        <v>16</v>
      </c>
      <c r="C198" s="7" t="s">
        <v>73</v>
      </c>
      <c r="D198" s="7" t="s">
        <v>33</v>
      </c>
      <c r="E198" s="8">
        <v>44908</v>
      </c>
      <c r="F198" s="7">
        <v>0.5</v>
      </c>
      <c r="G198" s="7">
        <v>1.25</v>
      </c>
      <c r="H198" s="7">
        <v>17346</v>
      </c>
      <c r="I198" s="7">
        <v>863</v>
      </c>
      <c r="J198">
        <v>23.9</v>
      </c>
      <c r="K198" s="7">
        <f t="shared" si="12"/>
        <v>23.604699999999998</v>
      </c>
      <c r="L198">
        <v>3.718</v>
      </c>
      <c r="M198" s="7">
        <f t="shared" si="13"/>
        <v>3.5909</v>
      </c>
      <c r="N198" s="7"/>
      <c r="O198" s="7" t="s">
        <v>47</v>
      </c>
      <c r="P198" s="9">
        <v>0.80300925925925926</v>
      </c>
      <c r="Q198" s="7">
        <v>210</v>
      </c>
      <c r="R198" s="7">
        <v>14</v>
      </c>
      <c r="S198" s="7"/>
    </row>
    <row r="199" spans="1:19" x14ac:dyDescent="0.2">
      <c r="A199" s="7">
        <v>48</v>
      </c>
      <c r="B199" s="7">
        <v>16</v>
      </c>
      <c r="C199" s="7" t="s">
        <v>73</v>
      </c>
      <c r="D199" s="7" t="s">
        <v>33</v>
      </c>
      <c r="E199" s="8">
        <v>44908</v>
      </c>
      <c r="F199" s="7">
        <v>0.5</v>
      </c>
      <c r="G199" s="7">
        <v>1.25</v>
      </c>
      <c r="H199" s="7">
        <v>17176</v>
      </c>
      <c r="I199" s="7">
        <v>821</v>
      </c>
      <c r="J199">
        <v>23.673999999999999</v>
      </c>
      <c r="K199" s="7">
        <f t="shared" si="12"/>
        <v>23.366699999999998</v>
      </c>
      <c r="L199">
        <v>3.5990000000000002</v>
      </c>
      <c r="M199" s="7">
        <f t="shared" si="13"/>
        <v>3.4691000000000001</v>
      </c>
      <c r="N199" s="7"/>
      <c r="O199" s="7" t="s">
        <v>47</v>
      </c>
      <c r="P199" s="9">
        <v>0.80644675925925924</v>
      </c>
      <c r="Q199" s="7">
        <v>210</v>
      </c>
      <c r="R199" s="7">
        <v>14</v>
      </c>
      <c r="S199" s="7"/>
    </row>
    <row r="200" spans="1:19" x14ac:dyDescent="0.2">
      <c r="A200" s="7">
        <v>49</v>
      </c>
      <c r="B200" s="7">
        <v>17</v>
      </c>
      <c r="C200" s="7" t="s">
        <v>74</v>
      </c>
      <c r="D200" s="7" t="s">
        <v>33</v>
      </c>
      <c r="E200" s="8">
        <v>44908</v>
      </c>
      <c r="F200" s="7">
        <v>0.5</v>
      </c>
      <c r="G200" s="7">
        <v>1.25</v>
      </c>
      <c r="H200" s="7">
        <v>23133</v>
      </c>
      <c r="I200" s="7">
        <v>1264</v>
      </c>
      <c r="J200">
        <v>31.582999999999998</v>
      </c>
      <c r="K200" s="7">
        <f t="shared" si="12"/>
        <v>31.706500000000002</v>
      </c>
      <c r="L200">
        <v>4.8639999999999999</v>
      </c>
      <c r="M200" s="7">
        <f t="shared" si="13"/>
        <v>4.7538</v>
      </c>
      <c r="N200" s="7"/>
      <c r="O200" s="7" t="s">
        <v>47</v>
      </c>
      <c r="P200" s="9">
        <v>0.81478009259259254</v>
      </c>
      <c r="Q200" s="7">
        <v>210</v>
      </c>
      <c r="R200" s="7">
        <v>14</v>
      </c>
      <c r="S200" s="7"/>
    </row>
    <row r="201" spans="1:19" x14ac:dyDescent="0.2">
      <c r="A201" s="7">
        <v>50</v>
      </c>
      <c r="B201" s="7">
        <v>17</v>
      </c>
      <c r="C201" s="7" t="s">
        <v>74</v>
      </c>
      <c r="D201" s="7" t="s">
        <v>33</v>
      </c>
      <c r="E201" s="8">
        <v>44908</v>
      </c>
      <c r="F201" s="7">
        <v>0.5</v>
      </c>
      <c r="G201" s="7">
        <v>1.25</v>
      </c>
      <c r="H201" s="7">
        <v>23204</v>
      </c>
      <c r="I201" s="7">
        <v>1179</v>
      </c>
      <c r="J201">
        <v>31.677</v>
      </c>
      <c r="K201" s="7">
        <f t="shared" si="12"/>
        <v>31.805899999999998</v>
      </c>
      <c r="L201">
        <v>4.6210000000000004</v>
      </c>
      <c r="M201" s="7">
        <f t="shared" si="13"/>
        <v>4.5072999999999999</v>
      </c>
      <c r="N201" s="7"/>
      <c r="O201" s="7" t="s">
        <v>47</v>
      </c>
      <c r="P201" s="9">
        <v>0.81803240740740746</v>
      </c>
      <c r="Q201" s="7">
        <v>210</v>
      </c>
      <c r="R201" s="7">
        <v>14</v>
      </c>
      <c r="S201" s="7"/>
    </row>
    <row r="202" spans="1:19" x14ac:dyDescent="0.2">
      <c r="A202" s="7">
        <v>51</v>
      </c>
      <c r="B202" s="7">
        <v>17</v>
      </c>
      <c r="C202" s="7" t="s">
        <v>74</v>
      </c>
      <c r="D202" s="7" t="s">
        <v>33</v>
      </c>
      <c r="E202" s="8">
        <v>44908</v>
      </c>
      <c r="F202" s="7">
        <v>0.5</v>
      </c>
      <c r="G202" s="7">
        <v>1.25</v>
      </c>
      <c r="H202" s="7">
        <v>23403</v>
      </c>
      <c r="I202" s="7">
        <v>1181</v>
      </c>
      <c r="J202">
        <v>31.942</v>
      </c>
      <c r="K202" s="7">
        <f t="shared" si="12"/>
        <v>32.084500000000006</v>
      </c>
      <c r="L202">
        <v>4.6260000000000003</v>
      </c>
      <c r="M202" s="7">
        <f t="shared" si="13"/>
        <v>4.5130999999999997</v>
      </c>
      <c r="N202" s="7"/>
      <c r="O202" s="7" t="s">
        <v>47</v>
      </c>
      <c r="P202" s="9">
        <v>0.82165509259259262</v>
      </c>
      <c r="Q202" s="7">
        <v>210</v>
      </c>
      <c r="R202" s="7">
        <v>14</v>
      </c>
      <c r="S202" s="7"/>
    </row>
    <row r="203" spans="1:19" x14ac:dyDescent="0.2">
      <c r="A203" s="7">
        <v>52</v>
      </c>
      <c r="B203" s="7">
        <v>18</v>
      </c>
      <c r="C203" s="7" t="s">
        <v>75</v>
      </c>
      <c r="D203" s="7" t="s">
        <v>33</v>
      </c>
      <c r="E203" s="8">
        <v>44908</v>
      </c>
      <c r="F203" s="7">
        <v>0.5</v>
      </c>
      <c r="G203" s="7">
        <v>1.25</v>
      </c>
      <c r="H203" s="7">
        <v>29360</v>
      </c>
      <c r="I203" s="7">
        <v>1938</v>
      </c>
      <c r="J203">
        <v>39.85</v>
      </c>
      <c r="K203" s="7">
        <f t="shared" si="12"/>
        <v>40.424300000000002</v>
      </c>
      <c r="L203">
        <v>6.7889999999999997</v>
      </c>
      <c r="M203" s="7">
        <f t="shared" si="13"/>
        <v>6.7083999999999993</v>
      </c>
      <c r="N203" s="7"/>
      <c r="O203" s="7" t="s">
        <v>47</v>
      </c>
      <c r="P203" s="9">
        <v>0.83064814814814814</v>
      </c>
      <c r="Q203" s="7">
        <v>210</v>
      </c>
      <c r="R203" s="7">
        <v>14</v>
      </c>
      <c r="S203" s="7"/>
    </row>
    <row r="204" spans="1:19" x14ac:dyDescent="0.2">
      <c r="A204" s="7">
        <v>53</v>
      </c>
      <c r="B204" s="7">
        <v>18</v>
      </c>
      <c r="C204" s="7" t="s">
        <v>75</v>
      </c>
      <c r="D204" s="7" t="s">
        <v>33</v>
      </c>
      <c r="E204" s="8">
        <v>44908</v>
      </c>
      <c r="F204" s="7">
        <v>0.5</v>
      </c>
      <c r="G204" s="7">
        <v>1.25</v>
      </c>
      <c r="H204" s="7">
        <v>29232</v>
      </c>
      <c r="I204" s="7">
        <v>1808</v>
      </c>
      <c r="J204">
        <v>39.68</v>
      </c>
      <c r="K204" s="7">
        <f t="shared" si="12"/>
        <v>40.245100000000001</v>
      </c>
      <c r="L204">
        <v>6.4180000000000001</v>
      </c>
      <c r="M204" s="7">
        <f t="shared" si="13"/>
        <v>6.3314000000000004</v>
      </c>
      <c r="N204" s="7"/>
      <c r="O204" s="7" t="s">
        <v>47</v>
      </c>
      <c r="P204" s="9">
        <v>0.83427083333333341</v>
      </c>
      <c r="Q204" s="7">
        <v>210</v>
      </c>
      <c r="R204" s="7">
        <v>14</v>
      </c>
      <c r="S204" s="7"/>
    </row>
    <row r="205" spans="1:19" x14ac:dyDescent="0.2">
      <c r="A205" s="7">
        <v>54</v>
      </c>
      <c r="B205" s="7">
        <v>18</v>
      </c>
      <c r="C205" s="7" t="s">
        <v>75</v>
      </c>
      <c r="D205" s="7" t="s">
        <v>33</v>
      </c>
      <c r="E205" s="8">
        <v>44908</v>
      </c>
      <c r="F205" s="7">
        <v>0.5</v>
      </c>
      <c r="G205" s="7">
        <v>1.25</v>
      </c>
      <c r="H205" s="7">
        <v>29336</v>
      </c>
      <c r="I205" s="7">
        <v>1764</v>
      </c>
      <c r="J205">
        <v>39.817999999999998</v>
      </c>
      <c r="K205" s="7">
        <f t="shared" si="12"/>
        <v>40.390700000000002</v>
      </c>
      <c r="L205">
        <v>6.2939999999999996</v>
      </c>
      <c r="M205" s="7">
        <f t="shared" si="13"/>
        <v>6.2037999999999993</v>
      </c>
      <c r="N205" s="7"/>
      <c r="O205" s="7" t="s">
        <v>47</v>
      </c>
      <c r="P205" s="9">
        <v>0.83826388888888881</v>
      </c>
      <c r="Q205" s="7">
        <v>210</v>
      </c>
      <c r="R205" s="7">
        <v>14</v>
      </c>
      <c r="S205" s="7"/>
    </row>
    <row r="206" spans="1:19" x14ac:dyDescent="0.2">
      <c r="A206" s="7">
        <v>55</v>
      </c>
      <c r="B206" s="7">
        <v>19</v>
      </c>
      <c r="C206" s="7" t="s">
        <v>32</v>
      </c>
      <c r="D206" s="7" t="s">
        <v>33</v>
      </c>
      <c r="E206" s="8">
        <v>44908</v>
      </c>
      <c r="F206" s="7">
        <v>0.5</v>
      </c>
      <c r="G206" s="7">
        <v>1.25</v>
      </c>
      <c r="H206" s="7">
        <v>1835</v>
      </c>
      <c r="I206" s="7">
        <v>33</v>
      </c>
      <c r="J206">
        <v>3.3079999999999998</v>
      </c>
      <c r="K206" s="7">
        <f t="shared" si="12"/>
        <v>1.8893</v>
      </c>
      <c r="L206">
        <v>1.3460000000000001</v>
      </c>
      <c r="M206" s="7">
        <f t="shared" si="13"/>
        <v>1.1839</v>
      </c>
      <c r="N206" s="7" t="s">
        <v>46</v>
      </c>
      <c r="O206" s="7" t="s">
        <v>48</v>
      </c>
      <c r="P206" s="7" t="s">
        <v>47</v>
      </c>
      <c r="Q206" s="9">
        <v>0.84581018518518514</v>
      </c>
      <c r="R206" s="7">
        <v>210</v>
      </c>
      <c r="S206" s="7">
        <v>14</v>
      </c>
    </row>
    <row r="207" spans="1:19" x14ac:dyDescent="0.2">
      <c r="A207" s="7">
        <v>56</v>
      </c>
      <c r="B207" s="7">
        <v>19</v>
      </c>
      <c r="C207" s="7" t="s">
        <v>32</v>
      </c>
      <c r="D207" s="7" t="s">
        <v>33</v>
      </c>
      <c r="E207" s="8">
        <v>44908</v>
      </c>
      <c r="F207" s="7">
        <v>0.5</v>
      </c>
      <c r="G207" s="7">
        <v>1.25</v>
      </c>
      <c r="H207" s="7">
        <v>1916</v>
      </c>
      <c r="I207" s="7">
        <v>96</v>
      </c>
      <c r="J207">
        <v>3.415</v>
      </c>
      <c r="K207" s="7">
        <f t="shared" si="12"/>
        <v>2.0026999999999999</v>
      </c>
      <c r="L207">
        <v>1.526</v>
      </c>
      <c r="M207" s="7">
        <f t="shared" si="13"/>
        <v>1.3666</v>
      </c>
      <c r="N207" s="7" t="s">
        <v>46</v>
      </c>
      <c r="O207" s="7" t="s">
        <v>48</v>
      </c>
      <c r="P207" s="7" t="s">
        <v>47</v>
      </c>
      <c r="Q207" s="9">
        <v>0.84871527777777767</v>
      </c>
      <c r="R207" s="7">
        <v>210</v>
      </c>
      <c r="S207" s="7">
        <v>14</v>
      </c>
    </row>
    <row r="208" spans="1:19" x14ac:dyDescent="0.2">
      <c r="A208" s="7">
        <v>57</v>
      </c>
      <c r="B208" s="7">
        <v>19</v>
      </c>
      <c r="C208" s="7" t="s">
        <v>32</v>
      </c>
      <c r="D208" s="7" t="s">
        <v>33</v>
      </c>
      <c r="E208" s="8">
        <v>44908</v>
      </c>
      <c r="F208" s="7">
        <v>0.5</v>
      </c>
      <c r="G208" s="7">
        <v>1.25</v>
      </c>
      <c r="H208" s="7">
        <v>1967</v>
      </c>
      <c r="I208" s="7">
        <v>75</v>
      </c>
      <c r="J208">
        <v>3.4830000000000001</v>
      </c>
      <c r="K208" s="7">
        <f t="shared" si="12"/>
        <v>2.0741000000000001</v>
      </c>
      <c r="L208">
        <v>1.468</v>
      </c>
      <c r="M208" s="7">
        <f t="shared" si="13"/>
        <v>1.3057000000000001</v>
      </c>
      <c r="N208" s="7" t="s">
        <v>46</v>
      </c>
      <c r="O208" s="7" t="s">
        <v>48</v>
      </c>
      <c r="P208" s="7" t="s">
        <v>47</v>
      </c>
      <c r="Q208" s="9">
        <v>0.85199074074074066</v>
      </c>
      <c r="R208" s="7">
        <v>210</v>
      </c>
      <c r="S208" s="7">
        <v>14</v>
      </c>
    </row>
    <row r="209" spans="1:19" x14ac:dyDescent="0.2">
      <c r="A209" s="7">
        <v>58</v>
      </c>
      <c r="B209" s="7">
        <v>20</v>
      </c>
      <c r="C209" s="7" t="s">
        <v>32</v>
      </c>
      <c r="D209" s="7" t="s">
        <v>33</v>
      </c>
      <c r="E209" s="8">
        <v>44908</v>
      </c>
      <c r="F209" s="7">
        <v>0.5</v>
      </c>
      <c r="G209" s="7">
        <v>1.25</v>
      </c>
      <c r="H209" s="7">
        <v>1651</v>
      </c>
      <c r="I209" s="7">
        <v>40</v>
      </c>
      <c r="J209">
        <v>3.0640000000000001</v>
      </c>
      <c r="K209" s="7">
        <f t="shared" si="12"/>
        <v>1.6316999999999999</v>
      </c>
      <c r="L209">
        <v>1.3660000000000001</v>
      </c>
      <c r="M209" s="7">
        <f t="shared" si="13"/>
        <v>1.2042000000000002</v>
      </c>
      <c r="N209" s="7" t="s">
        <v>46</v>
      </c>
      <c r="O209" s="7" t="s">
        <v>48</v>
      </c>
      <c r="P209" s="7" t="s">
        <v>47</v>
      </c>
      <c r="Q209" s="9">
        <v>0.85957175925925933</v>
      </c>
      <c r="R209" s="7">
        <v>210</v>
      </c>
      <c r="S209" s="7">
        <v>14</v>
      </c>
    </row>
    <row r="210" spans="1:19" x14ac:dyDescent="0.2">
      <c r="A210" s="7">
        <v>59</v>
      </c>
      <c r="B210" s="7">
        <v>20</v>
      </c>
      <c r="C210" s="7" t="s">
        <v>32</v>
      </c>
      <c r="D210" s="7" t="s">
        <v>33</v>
      </c>
      <c r="E210" s="8">
        <v>44908</v>
      </c>
      <c r="F210" s="7">
        <v>0.5</v>
      </c>
      <c r="G210" s="7">
        <v>1.25</v>
      </c>
      <c r="H210" s="7">
        <v>1632</v>
      </c>
      <c r="I210" s="7">
        <v>104</v>
      </c>
      <c r="J210">
        <v>3.0379999999999998</v>
      </c>
      <c r="K210" s="7">
        <f t="shared" si="12"/>
        <v>1.6051000000000002</v>
      </c>
      <c r="L210">
        <v>1.5489999999999999</v>
      </c>
      <c r="M210" s="7">
        <f t="shared" si="13"/>
        <v>1.3898000000000001</v>
      </c>
      <c r="N210" s="7" t="s">
        <v>46</v>
      </c>
      <c r="O210" s="7" t="s">
        <v>48</v>
      </c>
      <c r="P210" s="7" t="s">
        <v>47</v>
      </c>
      <c r="Q210" s="9">
        <v>0.86244212962962974</v>
      </c>
      <c r="R210" s="7">
        <v>210</v>
      </c>
      <c r="S210" s="7">
        <v>14</v>
      </c>
    </row>
    <row r="211" spans="1:19" x14ac:dyDescent="0.2">
      <c r="A211" s="7">
        <v>60</v>
      </c>
      <c r="B211" s="7">
        <v>20</v>
      </c>
      <c r="C211" s="7" t="s">
        <v>32</v>
      </c>
      <c r="D211" s="7" t="s">
        <v>33</v>
      </c>
      <c r="E211" s="8">
        <v>44908</v>
      </c>
      <c r="F211" s="7">
        <v>0.5</v>
      </c>
      <c r="G211" s="7">
        <v>1.25</v>
      </c>
      <c r="H211" s="7">
        <v>1679</v>
      </c>
      <c r="I211" s="7">
        <v>63</v>
      </c>
      <c r="J211">
        <v>3.101</v>
      </c>
      <c r="K211" s="7">
        <f t="shared" si="12"/>
        <v>1.6709000000000001</v>
      </c>
      <c r="L211">
        <v>1.4319999999999999</v>
      </c>
      <c r="M211" s="7">
        <f t="shared" si="13"/>
        <v>1.2709000000000001</v>
      </c>
      <c r="N211" s="7" t="s">
        <v>46</v>
      </c>
      <c r="O211" s="7" t="s">
        <v>48</v>
      </c>
      <c r="P211" s="7" t="s">
        <v>47</v>
      </c>
      <c r="Q211" s="9">
        <v>0.86574074074074081</v>
      </c>
      <c r="R211" s="7">
        <v>210</v>
      </c>
      <c r="S211" s="7">
        <v>14</v>
      </c>
    </row>
    <row r="212" spans="1:19" x14ac:dyDescent="0.2">
      <c r="A212" s="7">
        <v>61</v>
      </c>
      <c r="B212" s="7">
        <v>21</v>
      </c>
      <c r="C212" s="7" t="s">
        <v>32</v>
      </c>
      <c r="D212" s="7" t="s">
        <v>33</v>
      </c>
      <c r="E212" s="8">
        <v>44908</v>
      </c>
      <c r="F212" s="7">
        <v>0.5</v>
      </c>
      <c r="G212" s="7">
        <v>1.25</v>
      </c>
      <c r="H212" s="7">
        <v>1638</v>
      </c>
      <c r="I212" s="7">
        <v>53</v>
      </c>
      <c r="J212">
        <v>3.0470000000000002</v>
      </c>
      <c r="K212" s="7">
        <f t="shared" si="12"/>
        <v>1.6135000000000002</v>
      </c>
      <c r="L212">
        <v>1.403</v>
      </c>
      <c r="M212" s="7">
        <f t="shared" si="13"/>
        <v>1.2419</v>
      </c>
      <c r="N212" s="7" t="s">
        <v>46</v>
      </c>
      <c r="O212" s="7" t="s">
        <v>48</v>
      </c>
      <c r="P212" s="7" t="s">
        <v>47</v>
      </c>
      <c r="Q212" s="9">
        <v>0.87329861111111118</v>
      </c>
      <c r="R212" s="7">
        <v>210</v>
      </c>
      <c r="S212" s="7">
        <v>14</v>
      </c>
    </row>
    <row r="213" spans="1:19" x14ac:dyDescent="0.2">
      <c r="A213" s="7">
        <v>62</v>
      </c>
      <c r="B213" s="7">
        <v>21</v>
      </c>
      <c r="C213" s="7" t="s">
        <v>32</v>
      </c>
      <c r="D213" s="7" t="s">
        <v>33</v>
      </c>
      <c r="E213" s="8">
        <v>44908</v>
      </c>
      <c r="F213" s="7">
        <v>0.5</v>
      </c>
      <c r="G213" s="7">
        <v>1.25</v>
      </c>
      <c r="H213" s="7">
        <v>1591</v>
      </c>
      <c r="I213" s="7">
        <v>78</v>
      </c>
      <c r="J213">
        <v>2.9849999999999999</v>
      </c>
      <c r="K213" s="7">
        <f t="shared" si="12"/>
        <v>1.5476999999999999</v>
      </c>
      <c r="L213">
        <v>1.474</v>
      </c>
      <c r="M213" s="7">
        <f t="shared" si="13"/>
        <v>1.3144</v>
      </c>
      <c r="N213" s="7" t="s">
        <v>46</v>
      </c>
      <c r="O213" s="7" t="s">
        <v>48</v>
      </c>
      <c r="P213" s="7" t="s">
        <v>47</v>
      </c>
      <c r="Q213" s="9">
        <v>0.87620370370370371</v>
      </c>
      <c r="R213" s="7">
        <v>210</v>
      </c>
      <c r="S213" s="7">
        <v>14</v>
      </c>
    </row>
    <row r="214" spans="1:19" x14ac:dyDescent="0.2">
      <c r="A214" s="7">
        <v>63</v>
      </c>
      <c r="B214" s="7">
        <v>21</v>
      </c>
      <c r="C214" s="7" t="s">
        <v>32</v>
      </c>
      <c r="D214" s="7" t="s">
        <v>33</v>
      </c>
      <c r="E214" s="8">
        <v>44908</v>
      </c>
      <c r="F214" s="7">
        <v>0.5</v>
      </c>
      <c r="G214" s="7">
        <v>1.25</v>
      </c>
      <c r="H214" s="7">
        <v>1582</v>
      </c>
      <c r="I214" s="7">
        <v>70</v>
      </c>
      <c r="J214">
        <v>2.972</v>
      </c>
      <c r="K214" s="7">
        <f t="shared" si="12"/>
        <v>1.5350999999999999</v>
      </c>
      <c r="L214">
        <v>1.452</v>
      </c>
      <c r="M214" s="7">
        <f t="shared" si="13"/>
        <v>1.2912000000000001</v>
      </c>
      <c r="N214" s="7" t="s">
        <v>46</v>
      </c>
      <c r="O214" s="7" t="s">
        <v>48</v>
      </c>
      <c r="P214" s="7" t="s">
        <v>47</v>
      </c>
      <c r="Q214" s="9">
        <v>0.8794791666666667</v>
      </c>
      <c r="R214" s="7">
        <v>210</v>
      </c>
      <c r="S214" s="7">
        <v>14</v>
      </c>
    </row>
    <row r="215" spans="1:19" x14ac:dyDescent="0.2">
      <c r="A215" s="7">
        <v>64</v>
      </c>
      <c r="B215" s="7">
        <v>22</v>
      </c>
      <c r="C215" s="7" t="s">
        <v>76</v>
      </c>
      <c r="D215" s="7" t="s">
        <v>33</v>
      </c>
      <c r="E215" s="8">
        <v>44908</v>
      </c>
      <c r="F215" s="7">
        <v>0.5</v>
      </c>
      <c r="G215" s="7">
        <v>1.25</v>
      </c>
      <c r="H215" s="7">
        <v>22414</v>
      </c>
      <c r="I215" s="7">
        <v>1495</v>
      </c>
      <c r="J215">
        <v>30.628</v>
      </c>
      <c r="K215" s="7">
        <f t="shared" si="12"/>
        <v>30.6999</v>
      </c>
      <c r="L215">
        <v>5.524</v>
      </c>
      <c r="M215" s="7">
        <f t="shared" si="13"/>
        <v>5.4237000000000002</v>
      </c>
      <c r="N215" s="7"/>
      <c r="O215" s="7" t="s">
        <v>47</v>
      </c>
      <c r="P215" s="9">
        <v>0.88829861111111119</v>
      </c>
      <c r="Q215" s="7">
        <v>210</v>
      </c>
      <c r="R215" s="7">
        <v>14</v>
      </c>
      <c r="S215" s="7"/>
    </row>
    <row r="216" spans="1:19" x14ac:dyDescent="0.2">
      <c r="A216" s="7">
        <v>65</v>
      </c>
      <c r="B216" s="7">
        <v>22</v>
      </c>
      <c r="C216" s="7" t="s">
        <v>76</v>
      </c>
      <c r="D216" s="7" t="s">
        <v>33</v>
      </c>
      <c r="E216" s="8">
        <v>44908</v>
      </c>
      <c r="F216" s="7">
        <v>0.5</v>
      </c>
      <c r="G216" s="7">
        <v>1.25</v>
      </c>
      <c r="H216" s="7">
        <v>22505</v>
      </c>
      <c r="I216" s="7">
        <v>1414</v>
      </c>
      <c r="J216">
        <v>30.748999999999999</v>
      </c>
      <c r="K216" s="7">
        <f t="shared" si="12"/>
        <v>30.827300000000001</v>
      </c>
      <c r="L216">
        <v>5.2930000000000001</v>
      </c>
      <c r="M216" s="7">
        <f t="shared" si="13"/>
        <v>5.1888000000000005</v>
      </c>
      <c r="N216" s="7"/>
      <c r="O216" s="7" t="s">
        <v>47</v>
      </c>
      <c r="P216" s="9">
        <v>0.89173611111111117</v>
      </c>
      <c r="Q216" s="7">
        <v>210</v>
      </c>
      <c r="R216" s="7">
        <v>14</v>
      </c>
      <c r="S216" s="7"/>
    </row>
    <row r="217" spans="1:19" x14ac:dyDescent="0.2">
      <c r="A217" s="7">
        <v>66</v>
      </c>
      <c r="B217" s="7">
        <v>22</v>
      </c>
      <c r="C217" s="7" t="s">
        <v>76</v>
      </c>
      <c r="D217" s="7" t="s">
        <v>33</v>
      </c>
      <c r="E217" s="8">
        <v>44908</v>
      </c>
      <c r="F217" s="7">
        <v>0.5</v>
      </c>
      <c r="G217" s="7">
        <v>1.25</v>
      </c>
      <c r="H217" s="7">
        <v>22417</v>
      </c>
      <c r="I217" s="7">
        <v>1308</v>
      </c>
      <c r="J217">
        <v>30.632000000000001</v>
      </c>
      <c r="K217" s="7">
        <f t="shared" ref="K217:K280" si="14">0.0014*H217-0.6797</f>
        <v>30.7041</v>
      </c>
      <c r="L217">
        <v>4.9889999999999999</v>
      </c>
      <c r="M217" s="7">
        <f t="shared" ref="M217:M280" si="15">0.0029*I217 + 1.0882</f>
        <v>4.8813999999999993</v>
      </c>
      <c r="N217" s="7"/>
      <c r="O217" s="7" t="s">
        <v>47</v>
      </c>
      <c r="P217" s="9">
        <v>0.89549768518518524</v>
      </c>
      <c r="Q217" s="7">
        <v>210</v>
      </c>
      <c r="R217" s="7">
        <v>14</v>
      </c>
      <c r="S217" s="7"/>
    </row>
    <row r="218" spans="1:19" x14ac:dyDescent="0.2">
      <c r="A218" s="7">
        <v>67</v>
      </c>
      <c r="B218" s="7">
        <v>23</v>
      </c>
      <c r="C218" s="7" t="s">
        <v>77</v>
      </c>
      <c r="D218" s="7" t="s">
        <v>33</v>
      </c>
      <c r="E218" s="8">
        <v>44908</v>
      </c>
      <c r="F218" s="7">
        <v>0.5</v>
      </c>
      <c r="G218" s="7">
        <v>1.25</v>
      </c>
      <c r="H218" s="7">
        <v>19256</v>
      </c>
      <c r="I218" s="7">
        <v>1206</v>
      </c>
      <c r="J218">
        <v>26.436</v>
      </c>
      <c r="K218" s="7">
        <f t="shared" si="14"/>
        <v>26.278700000000001</v>
      </c>
      <c r="L218">
        <v>4.6989999999999998</v>
      </c>
      <c r="M218" s="7">
        <f t="shared" si="15"/>
        <v>4.5855999999999995</v>
      </c>
      <c r="N218" s="7"/>
      <c r="O218" s="7" t="s">
        <v>47</v>
      </c>
      <c r="P218" s="9">
        <v>0.90387731481481481</v>
      </c>
      <c r="Q218" s="7">
        <v>210</v>
      </c>
      <c r="R218" s="7">
        <v>14</v>
      </c>
      <c r="S218" s="7"/>
    </row>
    <row r="219" spans="1:19" x14ac:dyDescent="0.2">
      <c r="A219" s="7">
        <v>68</v>
      </c>
      <c r="B219" s="7">
        <v>23</v>
      </c>
      <c r="C219" s="7" t="s">
        <v>77</v>
      </c>
      <c r="D219" s="7" t="s">
        <v>33</v>
      </c>
      <c r="E219" s="8">
        <v>44908</v>
      </c>
      <c r="F219" s="7">
        <v>0.5</v>
      </c>
      <c r="G219" s="7">
        <v>1.25</v>
      </c>
      <c r="H219" s="7">
        <v>19402</v>
      </c>
      <c r="I219" s="7">
        <v>1107</v>
      </c>
      <c r="J219">
        <v>26.629000000000001</v>
      </c>
      <c r="K219" s="7">
        <f t="shared" si="14"/>
        <v>26.4831</v>
      </c>
      <c r="L219">
        <v>4.4139999999999997</v>
      </c>
      <c r="M219" s="7">
        <f t="shared" si="15"/>
        <v>4.2984999999999998</v>
      </c>
      <c r="N219" s="7"/>
      <c r="O219" s="7" t="s">
        <v>47</v>
      </c>
      <c r="P219" s="9">
        <v>0.9070717592592592</v>
      </c>
      <c r="Q219" s="7">
        <v>210</v>
      </c>
      <c r="R219" s="7">
        <v>14</v>
      </c>
      <c r="S219" s="7"/>
    </row>
    <row r="220" spans="1:19" x14ac:dyDescent="0.2">
      <c r="A220" s="7">
        <v>69</v>
      </c>
      <c r="B220" s="7">
        <v>23</v>
      </c>
      <c r="C220" s="7" t="s">
        <v>77</v>
      </c>
      <c r="D220" s="7" t="s">
        <v>33</v>
      </c>
      <c r="E220" s="8">
        <v>44908</v>
      </c>
      <c r="F220" s="7">
        <v>0.5</v>
      </c>
      <c r="G220" s="7">
        <v>1.25</v>
      </c>
      <c r="H220" s="7">
        <v>19433</v>
      </c>
      <c r="I220" s="7">
        <v>1043</v>
      </c>
      <c r="J220">
        <v>26.670999999999999</v>
      </c>
      <c r="K220" s="7">
        <f t="shared" si="14"/>
        <v>26.526499999999999</v>
      </c>
      <c r="L220">
        <v>4.234</v>
      </c>
      <c r="M220" s="7">
        <f t="shared" si="15"/>
        <v>4.1128999999999998</v>
      </c>
      <c r="N220" s="7"/>
      <c r="O220" s="7" t="s">
        <v>47</v>
      </c>
      <c r="P220" s="9">
        <v>0.91062500000000002</v>
      </c>
      <c r="Q220" s="7">
        <v>210</v>
      </c>
      <c r="R220" s="7">
        <v>14</v>
      </c>
      <c r="S220" s="7"/>
    </row>
    <row r="221" spans="1:19" x14ac:dyDescent="0.2">
      <c r="A221" s="7">
        <v>70</v>
      </c>
      <c r="B221" s="7">
        <v>24</v>
      </c>
      <c r="C221" s="7" t="s">
        <v>78</v>
      </c>
      <c r="D221" s="7" t="s">
        <v>33</v>
      </c>
      <c r="E221" s="8">
        <v>44908</v>
      </c>
      <c r="F221" s="7">
        <v>0.5</v>
      </c>
      <c r="G221" s="7">
        <v>1.25</v>
      </c>
      <c r="H221" s="7">
        <v>30410</v>
      </c>
      <c r="I221" s="7">
        <v>1817</v>
      </c>
      <c r="J221">
        <v>41.244</v>
      </c>
      <c r="K221" s="7">
        <f t="shared" si="14"/>
        <v>41.894300000000001</v>
      </c>
      <c r="L221">
        <v>6.4450000000000003</v>
      </c>
      <c r="M221" s="7">
        <f t="shared" si="15"/>
        <v>6.3574999999999999</v>
      </c>
      <c r="N221" s="7"/>
      <c r="O221" s="7" t="s">
        <v>47</v>
      </c>
      <c r="P221" s="9">
        <v>0.91956018518518512</v>
      </c>
      <c r="Q221" s="7">
        <v>210</v>
      </c>
      <c r="R221" s="7">
        <v>14</v>
      </c>
      <c r="S221" s="7"/>
    </row>
    <row r="222" spans="1:19" x14ac:dyDescent="0.2">
      <c r="A222" s="7">
        <v>71</v>
      </c>
      <c r="B222" s="7">
        <v>24</v>
      </c>
      <c r="C222" s="7" t="s">
        <v>78</v>
      </c>
      <c r="D222" s="7" t="s">
        <v>33</v>
      </c>
      <c r="E222" s="8">
        <v>44908</v>
      </c>
      <c r="F222" s="7">
        <v>0.5</v>
      </c>
      <c r="G222" s="7">
        <v>1.25</v>
      </c>
      <c r="H222" s="7">
        <v>30175</v>
      </c>
      <c r="I222" s="7">
        <v>1681</v>
      </c>
      <c r="J222">
        <v>40.932000000000002</v>
      </c>
      <c r="K222" s="7">
        <f t="shared" si="14"/>
        <v>41.565300000000001</v>
      </c>
      <c r="L222">
        <v>6.0549999999999997</v>
      </c>
      <c r="M222" s="7">
        <f t="shared" si="15"/>
        <v>5.963099999999999</v>
      </c>
      <c r="N222" s="7"/>
      <c r="O222" s="7" t="s">
        <v>47</v>
      </c>
      <c r="P222" s="9">
        <v>0.92310185185185178</v>
      </c>
      <c r="Q222" s="7">
        <v>210</v>
      </c>
      <c r="R222" s="7">
        <v>14</v>
      </c>
      <c r="S222" s="7"/>
    </row>
    <row r="223" spans="1:19" x14ac:dyDescent="0.2">
      <c r="A223" s="7">
        <v>72</v>
      </c>
      <c r="B223" s="7">
        <v>24</v>
      </c>
      <c r="C223" s="7" t="s">
        <v>78</v>
      </c>
      <c r="D223" s="7" t="s">
        <v>33</v>
      </c>
      <c r="E223" s="8">
        <v>44908</v>
      </c>
      <c r="F223" s="7">
        <v>0.5</v>
      </c>
      <c r="G223" s="7">
        <v>1.25</v>
      </c>
      <c r="H223" s="7">
        <v>30144</v>
      </c>
      <c r="I223" s="7">
        <v>1630</v>
      </c>
      <c r="J223">
        <v>40.890999999999998</v>
      </c>
      <c r="K223" s="7">
        <f t="shared" si="14"/>
        <v>41.521900000000002</v>
      </c>
      <c r="L223">
        <v>5.9089999999999998</v>
      </c>
      <c r="M223" s="7">
        <f t="shared" si="15"/>
        <v>5.815199999999999</v>
      </c>
      <c r="N223" s="7"/>
      <c r="O223" s="7" t="s">
        <v>47</v>
      </c>
      <c r="P223" s="9">
        <v>0.92696759259259265</v>
      </c>
      <c r="Q223" s="7">
        <v>210</v>
      </c>
      <c r="R223" s="7">
        <v>14</v>
      </c>
      <c r="S223" s="7"/>
    </row>
    <row r="224" spans="1:19" x14ac:dyDescent="0.2">
      <c r="A224" s="7">
        <v>73</v>
      </c>
      <c r="B224" s="7">
        <v>25</v>
      </c>
      <c r="C224" s="7" t="s">
        <v>79</v>
      </c>
      <c r="D224" s="7" t="s">
        <v>33</v>
      </c>
      <c r="E224" s="8">
        <v>44908</v>
      </c>
      <c r="F224" s="7">
        <v>0.5</v>
      </c>
      <c r="G224" s="7">
        <v>1.25</v>
      </c>
      <c r="H224" s="7">
        <v>25040</v>
      </c>
      <c r="I224" s="7">
        <v>1768</v>
      </c>
      <c r="J224">
        <v>34.115000000000002</v>
      </c>
      <c r="K224" s="7">
        <f t="shared" si="14"/>
        <v>34.376300000000001</v>
      </c>
      <c r="L224">
        <v>6.3049999999999997</v>
      </c>
      <c r="M224" s="7">
        <f t="shared" si="15"/>
        <v>6.2153999999999989</v>
      </c>
      <c r="N224" s="7"/>
      <c r="O224" s="7" t="s">
        <v>47</v>
      </c>
      <c r="P224" s="9">
        <v>0.93577546296296299</v>
      </c>
      <c r="Q224" s="7">
        <v>210</v>
      </c>
      <c r="R224" s="7">
        <v>14</v>
      </c>
      <c r="S224" s="7"/>
    </row>
    <row r="225" spans="1:19" x14ac:dyDescent="0.2">
      <c r="A225" s="7">
        <v>74</v>
      </c>
      <c r="B225" s="7">
        <v>25</v>
      </c>
      <c r="C225" s="7" t="s">
        <v>79</v>
      </c>
      <c r="D225" s="7" t="s">
        <v>33</v>
      </c>
      <c r="E225" s="8">
        <v>44908</v>
      </c>
      <c r="F225" s="7">
        <v>0.5</v>
      </c>
      <c r="G225" s="7">
        <v>1.25</v>
      </c>
      <c r="H225" s="7">
        <v>25117</v>
      </c>
      <c r="I225" s="7">
        <v>1682</v>
      </c>
      <c r="J225">
        <v>34.216999999999999</v>
      </c>
      <c r="K225" s="7">
        <f t="shared" si="14"/>
        <v>34.484100000000005</v>
      </c>
      <c r="L225">
        <v>6.0590000000000002</v>
      </c>
      <c r="M225" s="7">
        <f t="shared" si="15"/>
        <v>5.9659999999999993</v>
      </c>
      <c r="N225" s="7"/>
      <c r="O225" s="7" t="s">
        <v>47</v>
      </c>
      <c r="P225" s="9">
        <v>0.93931712962962965</v>
      </c>
      <c r="Q225" s="7">
        <v>210</v>
      </c>
      <c r="R225" s="7">
        <v>14</v>
      </c>
      <c r="S225" s="7"/>
    </row>
    <row r="226" spans="1:19" x14ac:dyDescent="0.2">
      <c r="A226" s="7">
        <v>75</v>
      </c>
      <c r="B226" s="7">
        <v>25</v>
      </c>
      <c r="C226" s="7" t="s">
        <v>79</v>
      </c>
      <c r="D226" s="7" t="s">
        <v>33</v>
      </c>
      <c r="E226" s="8">
        <v>44908</v>
      </c>
      <c r="F226" s="7">
        <v>0.5</v>
      </c>
      <c r="G226" s="7">
        <v>1.25</v>
      </c>
      <c r="H226" s="7">
        <v>25226</v>
      </c>
      <c r="I226" s="7">
        <v>1616</v>
      </c>
      <c r="J226">
        <v>34.362000000000002</v>
      </c>
      <c r="K226" s="7">
        <f t="shared" si="14"/>
        <v>34.636700000000005</v>
      </c>
      <c r="L226">
        <v>5.87</v>
      </c>
      <c r="M226" s="7">
        <f t="shared" si="15"/>
        <v>5.7745999999999995</v>
      </c>
      <c r="N226" s="7"/>
      <c r="O226" s="7" t="s">
        <v>47</v>
      </c>
      <c r="P226" s="9">
        <v>0.94317129629629637</v>
      </c>
      <c r="Q226" s="7">
        <v>210</v>
      </c>
      <c r="R226" s="7">
        <v>14</v>
      </c>
      <c r="S226" s="7"/>
    </row>
    <row r="227" spans="1:19" x14ac:dyDescent="0.2">
      <c r="A227" s="7">
        <v>76</v>
      </c>
      <c r="B227" s="7">
        <v>26</v>
      </c>
      <c r="C227" s="7" t="s">
        <v>80</v>
      </c>
      <c r="D227" s="7" t="s">
        <v>33</v>
      </c>
      <c r="E227" s="8">
        <v>44908</v>
      </c>
      <c r="F227" s="7">
        <v>0.5</v>
      </c>
      <c r="G227" s="7">
        <v>1.25</v>
      </c>
      <c r="H227" s="7">
        <v>25382</v>
      </c>
      <c r="I227" s="7">
        <v>1884</v>
      </c>
      <c r="J227">
        <v>34.569000000000003</v>
      </c>
      <c r="K227" s="7">
        <f t="shared" si="14"/>
        <v>34.8551</v>
      </c>
      <c r="L227">
        <v>6.6349999999999998</v>
      </c>
      <c r="M227" s="7">
        <f t="shared" si="15"/>
        <v>6.5518000000000001</v>
      </c>
      <c r="N227" s="7"/>
      <c r="O227" s="7" t="s">
        <v>47</v>
      </c>
      <c r="P227" s="9">
        <v>0.95210648148148147</v>
      </c>
      <c r="Q227" s="7">
        <v>210</v>
      </c>
      <c r="R227" s="7">
        <v>14</v>
      </c>
      <c r="S227" s="7"/>
    </row>
    <row r="228" spans="1:19" x14ac:dyDescent="0.2">
      <c r="A228" s="7">
        <v>77</v>
      </c>
      <c r="B228" s="7">
        <v>26</v>
      </c>
      <c r="C228" s="7" t="s">
        <v>80</v>
      </c>
      <c r="D228" s="7" t="s">
        <v>33</v>
      </c>
      <c r="E228" s="8">
        <v>44908</v>
      </c>
      <c r="F228" s="7">
        <v>0.5</v>
      </c>
      <c r="G228" s="7">
        <v>1.25</v>
      </c>
      <c r="H228" s="7">
        <v>25223</v>
      </c>
      <c r="I228" s="7">
        <v>1762</v>
      </c>
      <c r="J228">
        <v>34.357999999999997</v>
      </c>
      <c r="K228" s="7">
        <f t="shared" si="14"/>
        <v>34.6325</v>
      </c>
      <c r="L228">
        <v>6.2869999999999999</v>
      </c>
      <c r="M228" s="7">
        <f t="shared" si="15"/>
        <v>6.1980000000000004</v>
      </c>
      <c r="N228" s="7"/>
      <c r="O228" s="7" t="s">
        <v>47</v>
      </c>
      <c r="P228" s="9">
        <v>0.95569444444444451</v>
      </c>
      <c r="Q228" s="7">
        <v>210</v>
      </c>
      <c r="R228" s="7">
        <v>14</v>
      </c>
      <c r="S228" s="7"/>
    </row>
    <row r="229" spans="1:19" x14ac:dyDescent="0.2">
      <c r="A229" s="7">
        <v>78</v>
      </c>
      <c r="B229" s="7">
        <v>26</v>
      </c>
      <c r="C229" s="7" t="s">
        <v>80</v>
      </c>
      <c r="D229" s="7" t="s">
        <v>33</v>
      </c>
      <c r="E229" s="8">
        <v>44908</v>
      </c>
      <c r="F229" s="7">
        <v>0.5</v>
      </c>
      <c r="G229" s="7">
        <v>1.25</v>
      </c>
      <c r="H229" s="7">
        <v>25254</v>
      </c>
      <c r="I229" s="7">
        <v>1667</v>
      </c>
      <c r="J229">
        <v>34.399000000000001</v>
      </c>
      <c r="K229" s="7">
        <f t="shared" si="14"/>
        <v>34.675900000000006</v>
      </c>
      <c r="L229">
        <v>6.0149999999999997</v>
      </c>
      <c r="M229" s="7">
        <f t="shared" si="15"/>
        <v>5.9224999999999994</v>
      </c>
      <c r="N229" s="7"/>
      <c r="O229" s="7" t="s">
        <v>47</v>
      </c>
      <c r="P229" s="9">
        <v>0.9595717592592593</v>
      </c>
      <c r="Q229" s="7">
        <v>210</v>
      </c>
      <c r="R229" s="7">
        <v>14</v>
      </c>
      <c r="S229" s="7"/>
    </row>
    <row r="230" spans="1:19" x14ac:dyDescent="0.2">
      <c r="A230" s="7">
        <v>79</v>
      </c>
      <c r="B230" s="7">
        <v>27</v>
      </c>
      <c r="C230" s="7" t="s">
        <v>81</v>
      </c>
      <c r="D230" s="7" t="s">
        <v>33</v>
      </c>
      <c r="E230" s="8">
        <v>44908</v>
      </c>
      <c r="F230" s="7">
        <v>0.5</v>
      </c>
      <c r="G230" s="7">
        <v>1.25</v>
      </c>
      <c r="H230" s="7">
        <v>13736</v>
      </c>
      <c r="I230" s="7">
        <v>1228</v>
      </c>
      <c r="J230">
        <v>19.106999999999999</v>
      </c>
      <c r="K230" s="7">
        <f t="shared" si="14"/>
        <v>18.550699999999999</v>
      </c>
      <c r="L230">
        <v>4.7619999999999996</v>
      </c>
      <c r="M230" s="7">
        <f t="shared" si="15"/>
        <v>4.6494</v>
      </c>
      <c r="N230" s="7"/>
      <c r="O230" s="7" t="s">
        <v>47</v>
      </c>
      <c r="P230" s="9">
        <v>0.96785879629629623</v>
      </c>
      <c r="Q230" s="7">
        <v>210</v>
      </c>
      <c r="R230" s="7">
        <v>14</v>
      </c>
      <c r="S230" s="7"/>
    </row>
    <row r="231" spans="1:19" x14ac:dyDescent="0.2">
      <c r="A231" s="7">
        <v>80</v>
      </c>
      <c r="B231" s="7">
        <v>27</v>
      </c>
      <c r="C231" s="7" t="s">
        <v>81</v>
      </c>
      <c r="D231" s="7" t="s">
        <v>33</v>
      </c>
      <c r="E231" s="8">
        <v>44908</v>
      </c>
      <c r="F231" s="7">
        <v>0.5</v>
      </c>
      <c r="G231" s="7">
        <v>1.25</v>
      </c>
      <c r="H231" s="7">
        <v>13760</v>
      </c>
      <c r="I231" s="7">
        <v>1226</v>
      </c>
      <c r="J231">
        <v>19.138999999999999</v>
      </c>
      <c r="K231" s="7">
        <f t="shared" si="14"/>
        <v>18.584299999999999</v>
      </c>
      <c r="L231">
        <v>4.7569999999999997</v>
      </c>
      <c r="M231" s="7">
        <f t="shared" si="15"/>
        <v>4.6435999999999993</v>
      </c>
      <c r="N231" s="7"/>
      <c r="O231" s="7" t="s">
        <v>47</v>
      </c>
      <c r="P231" s="9">
        <v>0.97103009259259254</v>
      </c>
      <c r="Q231" s="7">
        <v>210</v>
      </c>
      <c r="R231" s="7">
        <v>14</v>
      </c>
      <c r="S231" s="7"/>
    </row>
    <row r="232" spans="1:19" x14ac:dyDescent="0.2">
      <c r="A232" s="7">
        <v>81</v>
      </c>
      <c r="B232" s="7">
        <v>27</v>
      </c>
      <c r="C232" s="7" t="s">
        <v>81</v>
      </c>
      <c r="D232" s="7" t="s">
        <v>33</v>
      </c>
      <c r="E232" s="8">
        <v>44908</v>
      </c>
      <c r="F232" s="7">
        <v>0.5</v>
      </c>
      <c r="G232" s="7">
        <v>1.25</v>
      </c>
      <c r="H232" s="7">
        <v>13741</v>
      </c>
      <c r="I232" s="7">
        <v>1144</v>
      </c>
      <c r="J232">
        <v>19.114000000000001</v>
      </c>
      <c r="K232" s="7">
        <f t="shared" si="14"/>
        <v>18.557700000000001</v>
      </c>
      <c r="L232">
        <v>4.5209999999999999</v>
      </c>
      <c r="M232" s="7">
        <f t="shared" si="15"/>
        <v>4.4057999999999993</v>
      </c>
      <c r="N232" s="7"/>
      <c r="O232" s="7" t="s">
        <v>47</v>
      </c>
      <c r="P232" s="9">
        <v>0.97458333333333336</v>
      </c>
      <c r="Q232" s="7">
        <v>210</v>
      </c>
      <c r="R232" s="7">
        <v>14</v>
      </c>
      <c r="S232" s="7"/>
    </row>
    <row r="233" spans="1:19" x14ac:dyDescent="0.2">
      <c r="A233" s="7">
        <v>82</v>
      </c>
      <c r="B233" s="7">
        <v>28</v>
      </c>
      <c r="C233" s="7" t="s">
        <v>43</v>
      </c>
      <c r="D233" s="7" t="s">
        <v>33</v>
      </c>
      <c r="E233" s="8">
        <v>44908</v>
      </c>
      <c r="F233" s="7">
        <v>0.5</v>
      </c>
      <c r="G233" s="7">
        <v>1.25</v>
      </c>
      <c r="H233" s="7">
        <v>16304</v>
      </c>
      <c r="I233" s="7">
        <v>3327</v>
      </c>
      <c r="J233">
        <v>22.516999999999999</v>
      </c>
      <c r="K233" s="7">
        <f t="shared" si="14"/>
        <v>22.145900000000001</v>
      </c>
      <c r="L233">
        <v>10.76</v>
      </c>
      <c r="M233" s="7">
        <f t="shared" si="15"/>
        <v>10.736499999999999</v>
      </c>
      <c r="N233" s="7"/>
      <c r="O233" s="7" t="s">
        <v>47</v>
      </c>
      <c r="P233" s="9">
        <v>0.98457175925925933</v>
      </c>
      <c r="Q233" s="7">
        <v>210</v>
      </c>
      <c r="R233" s="7">
        <v>14</v>
      </c>
      <c r="S233" s="7"/>
    </row>
    <row r="234" spans="1:19" x14ac:dyDescent="0.2">
      <c r="A234" s="7">
        <v>83</v>
      </c>
      <c r="B234" s="7">
        <v>28</v>
      </c>
      <c r="C234" s="7" t="s">
        <v>43</v>
      </c>
      <c r="D234" s="7" t="s">
        <v>33</v>
      </c>
      <c r="E234" s="8">
        <v>44908</v>
      </c>
      <c r="F234" s="7">
        <v>0.5</v>
      </c>
      <c r="G234" s="7">
        <v>1.25</v>
      </c>
      <c r="H234" s="7">
        <v>16274</v>
      </c>
      <c r="I234" s="7">
        <v>3317</v>
      </c>
      <c r="J234">
        <v>22.477</v>
      </c>
      <c r="K234" s="7">
        <f t="shared" si="14"/>
        <v>22.103899999999999</v>
      </c>
      <c r="L234">
        <v>10.728999999999999</v>
      </c>
      <c r="M234" s="7">
        <f t="shared" si="15"/>
        <v>10.7075</v>
      </c>
      <c r="N234" s="7"/>
      <c r="O234" s="7" t="s">
        <v>47</v>
      </c>
      <c r="P234" s="9">
        <v>0.98871527777777779</v>
      </c>
      <c r="Q234" s="7">
        <v>210</v>
      </c>
      <c r="R234" s="7">
        <v>14</v>
      </c>
      <c r="S234" s="7"/>
    </row>
    <row r="235" spans="1:19" x14ac:dyDescent="0.2">
      <c r="A235" s="7">
        <v>84</v>
      </c>
      <c r="B235" s="7">
        <v>28</v>
      </c>
      <c r="C235" s="7" t="s">
        <v>43</v>
      </c>
      <c r="D235" s="7" t="s">
        <v>33</v>
      </c>
      <c r="E235" s="8">
        <v>44908</v>
      </c>
      <c r="F235" s="7">
        <v>0.5</v>
      </c>
      <c r="G235" s="7">
        <v>1.25</v>
      </c>
      <c r="H235" s="7">
        <v>16182</v>
      </c>
      <c r="I235" s="7">
        <v>3219</v>
      </c>
      <c r="J235">
        <v>22.355</v>
      </c>
      <c r="K235" s="7">
        <f t="shared" si="14"/>
        <v>21.975099999999998</v>
      </c>
      <c r="L235">
        <v>10.451000000000001</v>
      </c>
      <c r="M235" s="7">
        <f t="shared" si="15"/>
        <v>10.423299999999999</v>
      </c>
      <c r="N235" s="7"/>
      <c r="O235" s="7" t="s">
        <v>47</v>
      </c>
      <c r="P235" s="9">
        <v>0.9932523148148148</v>
      </c>
      <c r="Q235" s="7">
        <v>210</v>
      </c>
      <c r="R235" s="7">
        <v>14</v>
      </c>
      <c r="S235" s="7"/>
    </row>
    <row r="236" spans="1:19" x14ac:dyDescent="0.2">
      <c r="A236" s="7">
        <v>85</v>
      </c>
      <c r="B236" s="7">
        <v>29</v>
      </c>
      <c r="C236" s="7" t="s">
        <v>32</v>
      </c>
      <c r="D236" s="7" t="s">
        <v>33</v>
      </c>
      <c r="E236" s="8">
        <v>44908</v>
      </c>
      <c r="F236" s="7">
        <v>0.5</v>
      </c>
      <c r="G236" s="7">
        <v>1.25</v>
      </c>
      <c r="H236" s="7">
        <v>1884</v>
      </c>
      <c r="I236" s="7">
        <v>38</v>
      </c>
      <c r="J236">
        <v>3.3730000000000002</v>
      </c>
      <c r="K236" s="7">
        <f t="shared" si="14"/>
        <v>1.9579</v>
      </c>
      <c r="L236">
        <v>1.3620000000000001</v>
      </c>
      <c r="M236" s="7">
        <f t="shared" si="15"/>
        <v>1.1984000000000001</v>
      </c>
      <c r="N236" s="7" t="s">
        <v>46</v>
      </c>
      <c r="O236" s="7" t="s">
        <v>48</v>
      </c>
      <c r="P236" s="7" t="s">
        <v>49</v>
      </c>
      <c r="Q236" s="9">
        <v>8.9120370370370362E-4</v>
      </c>
      <c r="R236" s="7">
        <v>210</v>
      </c>
      <c r="S236" s="7">
        <v>14</v>
      </c>
    </row>
    <row r="237" spans="1:19" x14ac:dyDescent="0.2">
      <c r="A237" s="7">
        <v>86</v>
      </c>
      <c r="B237" s="7">
        <v>29</v>
      </c>
      <c r="C237" s="7" t="s">
        <v>32</v>
      </c>
      <c r="D237" s="7" t="s">
        <v>33</v>
      </c>
      <c r="E237" s="8">
        <v>44908</v>
      </c>
      <c r="F237" s="7">
        <v>0.5</v>
      </c>
      <c r="G237" s="7">
        <v>1.25</v>
      </c>
      <c r="H237" s="7">
        <v>1840</v>
      </c>
      <c r="I237" s="7">
        <v>77</v>
      </c>
      <c r="J237">
        <v>3.3140000000000001</v>
      </c>
      <c r="K237" s="7">
        <f t="shared" si="14"/>
        <v>1.8963000000000001</v>
      </c>
      <c r="L237">
        <v>1.4730000000000001</v>
      </c>
      <c r="M237" s="7">
        <f t="shared" si="15"/>
        <v>1.3115000000000001</v>
      </c>
      <c r="N237" s="7" t="s">
        <v>46</v>
      </c>
      <c r="O237" s="7" t="s">
        <v>48</v>
      </c>
      <c r="P237" s="7" t="s">
        <v>49</v>
      </c>
      <c r="Q237" s="9">
        <v>3.7615740740740739E-3</v>
      </c>
      <c r="R237" s="7">
        <v>210</v>
      </c>
      <c r="S237" s="7">
        <v>14</v>
      </c>
    </row>
    <row r="238" spans="1:19" x14ac:dyDescent="0.2">
      <c r="A238" s="7">
        <v>87</v>
      </c>
      <c r="B238" s="7">
        <v>29</v>
      </c>
      <c r="C238" s="7" t="s">
        <v>32</v>
      </c>
      <c r="D238" s="7" t="s">
        <v>33</v>
      </c>
      <c r="E238" s="8">
        <v>44908</v>
      </c>
      <c r="F238" s="7">
        <v>0.5</v>
      </c>
      <c r="G238" s="7">
        <v>1.25</v>
      </c>
      <c r="H238" s="7">
        <v>1876</v>
      </c>
      <c r="I238" s="7">
        <v>74</v>
      </c>
      <c r="J238">
        <v>3.3620000000000001</v>
      </c>
      <c r="K238" s="7">
        <f t="shared" si="14"/>
        <v>1.9466999999999999</v>
      </c>
      <c r="L238">
        <v>1.4650000000000001</v>
      </c>
      <c r="M238" s="7">
        <f t="shared" si="15"/>
        <v>1.3028</v>
      </c>
      <c r="N238" s="7" t="s">
        <v>46</v>
      </c>
      <c r="O238" s="7" t="s">
        <v>48</v>
      </c>
      <c r="P238" s="7" t="s">
        <v>49</v>
      </c>
      <c r="Q238" s="9">
        <v>7.0486111111111105E-3</v>
      </c>
      <c r="R238" s="7">
        <v>210</v>
      </c>
      <c r="S238" s="7">
        <v>14</v>
      </c>
    </row>
    <row r="239" spans="1:19" x14ac:dyDescent="0.2">
      <c r="A239" s="7">
        <v>88</v>
      </c>
      <c r="B239" s="7">
        <v>30</v>
      </c>
      <c r="C239" s="7" t="s">
        <v>32</v>
      </c>
      <c r="D239" s="7" t="s">
        <v>33</v>
      </c>
      <c r="E239" s="8">
        <v>44908</v>
      </c>
      <c r="F239" s="7">
        <v>0.5</v>
      </c>
      <c r="G239" s="7">
        <v>1.25</v>
      </c>
      <c r="H239" s="7">
        <v>1664</v>
      </c>
      <c r="I239" s="7">
        <v>55</v>
      </c>
      <c r="J239">
        <v>3.081</v>
      </c>
      <c r="K239" s="7">
        <f t="shared" si="14"/>
        <v>1.6499000000000001</v>
      </c>
      <c r="L239">
        <v>1.409</v>
      </c>
      <c r="M239" s="7">
        <f t="shared" si="15"/>
        <v>1.2477</v>
      </c>
      <c r="N239" s="7" t="s">
        <v>46</v>
      </c>
      <c r="O239" s="7" t="s">
        <v>48</v>
      </c>
      <c r="P239" s="7" t="s">
        <v>49</v>
      </c>
      <c r="Q239" s="9">
        <v>1.4606481481481482E-2</v>
      </c>
      <c r="R239" s="7">
        <v>210</v>
      </c>
      <c r="S239" s="7">
        <v>14</v>
      </c>
    </row>
    <row r="240" spans="1:19" x14ac:dyDescent="0.2">
      <c r="A240" s="7">
        <v>89</v>
      </c>
      <c r="B240" s="7">
        <v>30</v>
      </c>
      <c r="C240" s="7" t="s">
        <v>32</v>
      </c>
      <c r="D240" s="7" t="s">
        <v>33</v>
      </c>
      <c r="E240" s="8">
        <v>44908</v>
      </c>
      <c r="F240" s="7">
        <v>0.5</v>
      </c>
      <c r="G240" s="7">
        <v>1.25</v>
      </c>
      <c r="H240" s="7">
        <v>1610</v>
      </c>
      <c r="I240" s="7">
        <v>75</v>
      </c>
      <c r="J240">
        <v>3.0089999999999999</v>
      </c>
      <c r="K240" s="7">
        <f t="shared" si="14"/>
        <v>1.5743</v>
      </c>
      <c r="L240">
        <v>1.4670000000000001</v>
      </c>
      <c r="M240" s="7">
        <f t="shared" si="15"/>
        <v>1.3057000000000001</v>
      </c>
      <c r="N240" s="7" t="s">
        <v>46</v>
      </c>
      <c r="O240" s="7" t="s">
        <v>48</v>
      </c>
      <c r="P240" s="7" t="s">
        <v>49</v>
      </c>
      <c r="Q240" s="9">
        <v>1.7499999999999998E-2</v>
      </c>
      <c r="R240" s="7">
        <v>210</v>
      </c>
      <c r="S240" s="7">
        <v>14</v>
      </c>
    </row>
    <row r="241" spans="1:19" x14ac:dyDescent="0.2">
      <c r="A241" s="7">
        <v>90</v>
      </c>
      <c r="B241" s="7">
        <v>30</v>
      </c>
      <c r="C241" s="7" t="s">
        <v>32</v>
      </c>
      <c r="D241" s="7" t="s">
        <v>33</v>
      </c>
      <c r="E241" s="8">
        <v>44908</v>
      </c>
      <c r="F241" s="7">
        <v>0.5</v>
      </c>
      <c r="G241" s="7">
        <v>1.25</v>
      </c>
      <c r="H241" s="7">
        <v>1570</v>
      </c>
      <c r="I241" s="7">
        <v>72</v>
      </c>
      <c r="J241">
        <v>2.9569999999999999</v>
      </c>
      <c r="K241" s="7">
        <f t="shared" si="14"/>
        <v>1.5183</v>
      </c>
      <c r="L241">
        <v>1.4590000000000001</v>
      </c>
      <c r="M241" s="7">
        <f t="shared" si="15"/>
        <v>1.2970000000000002</v>
      </c>
      <c r="N241" s="7" t="s">
        <v>46</v>
      </c>
      <c r="O241" s="7" t="s">
        <v>48</v>
      </c>
      <c r="P241" s="7" t="s">
        <v>49</v>
      </c>
      <c r="Q241" s="9">
        <v>2.0775462962962964E-2</v>
      </c>
      <c r="R241" s="7">
        <v>210</v>
      </c>
      <c r="S241" s="7">
        <v>14</v>
      </c>
    </row>
    <row r="242" spans="1:19" x14ac:dyDescent="0.2">
      <c r="A242" s="7">
        <v>91</v>
      </c>
      <c r="B242" s="7">
        <v>31</v>
      </c>
      <c r="C242" s="7" t="s">
        <v>32</v>
      </c>
      <c r="D242" s="7" t="s">
        <v>33</v>
      </c>
      <c r="E242" s="8">
        <v>44908</v>
      </c>
      <c r="F242" s="7">
        <v>0.5</v>
      </c>
      <c r="G242" s="7">
        <v>1.25</v>
      </c>
      <c r="H242" s="7">
        <v>1579</v>
      </c>
      <c r="I242" s="7">
        <v>54</v>
      </c>
      <c r="J242">
        <v>2.9670000000000001</v>
      </c>
      <c r="K242" s="7">
        <f t="shared" si="14"/>
        <v>1.5308999999999999</v>
      </c>
      <c r="L242">
        <v>1.4059999999999999</v>
      </c>
      <c r="M242" s="7">
        <f t="shared" si="15"/>
        <v>1.2448000000000001</v>
      </c>
      <c r="N242" s="7" t="s">
        <v>46</v>
      </c>
      <c r="O242" s="7" t="s">
        <v>48</v>
      </c>
      <c r="P242" s="7" t="s">
        <v>49</v>
      </c>
      <c r="Q242" s="9">
        <v>2.836805555555556E-2</v>
      </c>
      <c r="R242" s="7">
        <v>210</v>
      </c>
      <c r="S242" s="7">
        <v>14</v>
      </c>
    </row>
    <row r="243" spans="1:19" x14ac:dyDescent="0.2">
      <c r="A243" s="7">
        <v>92</v>
      </c>
      <c r="B243" s="7">
        <v>31</v>
      </c>
      <c r="C243" s="7" t="s">
        <v>32</v>
      </c>
      <c r="D243" s="7" t="s">
        <v>33</v>
      </c>
      <c r="E243" s="8">
        <v>44908</v>
      </c>
      <c r="F243" s="7">
        <v>0.5</v>
      </c>
      <c r="G243" s="7">
        <v>1.25</v>
      </c>
      <c r="H243" s="7">
        <v>1595</v>
      </c>
      <c r="I243" s="7">
        <v>65</v>
      </c>
      <c r="J243">
        <v>2.9889999999999999</v>
      </c>
      <c r="K243" s="7">
        <f t="shared" si="14"/>
        <v>1.5533000000000001</v>
      </c>
      <c r="L243">
        <v>1.4370000000000001</v>
      </c>
      <c r="M243" s="7">
        <f t="shared" si="15"/>
        <v>1.2766999999999999</v>
      </c>
      <c r="N243" s="7" t="s">
        <v>46</v>
      </c>
      <c r="O243" s="7" t="s">
        <v>48</v>
      </c>
      <c r="P243" s="7" t="s">
        <v>49</v>
      </c>
      <c r="Q243" s="9">
        <v>3.123842592592593E-2</v>
      </c>
      <c r="R243" s="7">
        <v>210</v>
      </c>
      <c r="S243" s="7">
        <v>14</v>
      </c>
    </row>
    <row r="244" spans="1:19" x14ac:dyDescent="0.2">
      <c r="A244" s="7">
        <v>93</v>
      </c>
      <c r="B244" s="7">
        <v>31</v>
      </c>
      <c r="C244" s="7" t="s">
        <v>32</v>
      </c>
      <c r="D244" s="7" t="s">
        <v>33</v>
      </c>
      <c r="E244" s="8">
        <v>44908</v>
      </c>
      <c r="F244" s="7">
        <v>0.5</v>
      </c>
      <c r="G244" s="7">
        <v>1.25</v>
      </c>
      <c r="H244" s="7">
        <v>1602</v>
      </c>
      <c r="I244" s="7">
        <v>66</v>
      </c>
      <c r="J244">
        <v>2.9990000000000001</v>
      </c>
      <c r="K244" s="7">
        <f t="shared" si="14"/>
        <v>1.5630999999999999</v>
      </c>
      <c r="L244">
        <v>1.44</v>
      </c>
      <c r="M244" s="7">
        <f t="shared" si="15"/>
        <v>1.2796000000000001</v>
      </c>
      <c r="N244" s="7" t="s">
        <v>46</v>
      </c>
      <c r="O244" s="7" t="s">
        <v>48</v>
      </c>
      <c r="P244" s="7" t="s">
        <v>49</v>
      </c>
      <c r="Q244" s="9">
        <v>3.4571759259259253E-2</v>
      </c>
      <c r="R244" s="7">
        <v>210</v>
      </c>
      <c r="S244" s="7">
        <v>14</v>
      </c>
    </row>
    <row r="245" spans="1:19" x14ac:dyDescent="0.2">
      <c r="A245" s="7">
        <v>94</v>
      </c>
      <c r="B245" s="7">
        <v>32</v>
      </c>
      <c r="C245" s="7" t="s">
        <v>82</v>
      </c>
      <c r="D245" s="7" t="s">
        <v>33</v>
      </c>
      <c r="E245" s="8">
        <v>44908</v>
      </c>
      <c r="F245" s="7">
        <v>0.5</v>
      </c>
      <c r="G245" s="7">
        <v>1.25</v>
      </c>
      <c r="H245" s="7">
        <v>34292</v>
      </c>
      <c r="I245" s="7">
        <v>2384</v>
      </c>
      <c r="J245">
        <v>46.396999999999998</v>
      </c>
      <c r="K245" s="7">
        <f t="shared" si="14"/>
        <v>47.329100000000004</v>
      </c>
      <c r="L245">
        <v>8.0640000000000001</v>
      </c>
      <c r="M245" s="7">
        <f t="shared" si="15"/>
        <v>8.0017999999999994</v>
      </c>
      <c r="N245" s="7"/>
      <c r="O245" s="7" t="s">
        <v>49</v>
      </c>
      <c r="P245" s="9">
        <v>4.4085648148148145E-2</v>
      </c>
      <c r="Q245" s="7">
        <v>210</v>
      </c>
      <c r="R245" s="7">
        <v>14</v>
      </c>
      <c r="S245" s="7"/>
    </row>
    <row r="246" spans="1:19" x14ac:dyDescent="0.2">
      <c r="A246" s="7">
        <v>95</v>
      </c>
      <c r="B246" s="7">
        <v>32</v>
      </c>
      <c r="C246" s="7" t="s">
        <v>82</v>
      </c>
      <c r="D246" s="7" t="s">
        <v>33</v>
      </c>
      <c r="E246" s="8">
        <v>44908</v>
      </c>
      <c r="F246" s="7">
        <v>0.5</v>
      </c>
      <c r="G246" s="7">
        <v>1.25</v>
      </c>
      <c r="H246" s="7">
        <v>34099</v>
      </c>
      <c r="I246" s="7">
        <v>2270</v>
      </c>
      <c r="J246">
        <v>46.140999999999998</v>
      </c>
      <c r="K246" s="7">
        <f t="shared" si="14"/>
        <v>47.058900000000001</v>
      </c>
      <c r="L246">
        <v>7.74</v>
      </c>
      <c r="M246" s="7">
        <f t="shared" si="15"/>
        <v>7.6711999999999989</v>
      </c>
      <c r="N246" s="7"/>
      <c r="O246" s="7" t="s">
        <v>49</v>
      </c>
      <c r="P246" s="9">
        <v>4.7893518518518523E-2</v>
      </c>
      <c r="Q246" s="7">
        <v>210</v>
      </c>
      <c r="R246" s="7">
        <v>14</v>
      </c>
      <c r="S246" s="7"/>
    </row>
    <row r="247" spans="1:19" x14ac:dyDescent="0.2">
      <c r="A247" s="7">
        <v>96</v>
      </c>
      <c r="B247" s="7">
        <v>32</v>
      </c>
      <c r="C247" s="7" t="s">
        <v>82</v>
      </c>
      <c r="D247" s="7" t="s">
        <v>33</v>
      </c>
      <c r="E247" s="8">
        <v>44908</v>
      </c>
      <c r="F247" s="7">
        <v>0.5</v>
      </c>
      <c r="G247" s="7">
        <v>1.25</v>
      </c>
      <c r="H247" s="7">
        <v>34576</v>
      </c>
      <c r="I247" s="7">
        <v>2224</v>
      </c>
      <c r="J247">
        <v>46.774999999999999</v>
      </c>
      <c r="K247" s="7">
        <f t="shared" si="14"/>
        <v>47.726700000000001</v>
      </c>
      <c r="L247">
        <v>7.6070000000000002</v>
      </c>
      <c r="M247" s="7">
        <f t="shared" si="15"/>
        <v>7.5377999999999989</v>
      </c>
      <c r="N247" s="7"/>
      <c r="O247" s="7" t="s">
        <v>49</v>
      </c>
      <c r="P247" s="9">
        <v>5.2025462962962961E-2</v>
      </c>
      <c r="Q247" s="7">
        <v>210</v>
      </c>
      <c r="R247" s="7">
        <v>14</v>
      </c>
      <c r="S247" s="7"/>
    </row>
    <row r="248" spans="1:19" x14ac:dyDescent="0.2">
      <c r="A248" s="7">
        <v>97</v>
      </c>
      <c r="B248" s="7">
        <v>33</v>
      </c>
      <c r="C248" s="7" t="s">
        <v>83</v>
      </c>
      <c r="D248" s="7" t="s">
        <v>33</v>
      </c>
      <c r="E248" s="8">
        <v>44908</v>
      </c>
      <c r="F248" s="7">
        <v>0.5</v>
      </c>
      <c r="G248" s="7">
        <v>1.25</v>
      </c>
      <c r="H248" s="7">
        <v>28754</v>
      </c>
      <c r="I248" s="7">
        <v>2182</v>
      </c>
      <c r="J248">
        <v>39.045999999999999</v>
      </c>
      <c r="K248" s="7">
        <f t="shared" si="14"/>
        <v>39.575900000000004</v>
      </c>
      <c r="L248">
        <v>7.4880000000000004</v>
      </c>
      <c r="M248" s="7">
        <f t="shared" si="15"/>
        <v>7.4160000000000004</v>
      </c>
      <c r="N248" s="7"/>
      <c r="O248" s="7" t="s">
        <v>49</v>
      </c>
      <c r="P248" s="9">
        <v>6.1319444444444447E-2</v>
      </c>
      <c r="Q248" s="7">
        <v>210</v>
      </c>
      <c r="R248" s="7">
        <v>14</v>
      </c>
      <c r="S248" s="7"/>
    </row>
    <row r="249" spans="1:19" x14ac:dyDescent="0.2">
      <c r="A249" s="7">
        <v>98</v>
      </c>
      <c r="B249" s="7">
        <v>33</v>
      </c>
      <c r="C249" s="7" t="s">
        <v>83</v>
      </c>
      <c r="D249" s="7" t="s">
        <v>33</v>
      </c>
      <c r="E249" s="8">
        <v>44908</v>
      </c>
      <c r="F249" s="7">
        <v>0.5</v>
      </c>
      <c r="G249" s="7">
        <v>1.25</v>
      </c>
      <c r="H249" s="7">
        <v>28479</v>
      </c>
      <c r="I249" s="7">
        <v>2036</v>
      </c>
      <c r="J249">
        <v>38.68</v>
      </c>
      <c r="K249" s="7">
        <f t="shared" si="14"/>
        <v>39.190899999999999</v>
      </c>
      <c r="L249">
        <v>7.0720000000000001</v>
      </c>
      <c r="M249" s="7">
        <f t="shared" si="15"/>
        <v>6.9925999999999995</v>
      </c>
      <c r="N249" s="7"/>
      <c r="O249" s="7" t="s">
        <v>49</v>
      </c>
      <c r="P249" s="9">
        <v>6.5000000000000002E-2</v>
      </c>
      <c r="Q249" s="7">
        <v>210</v>
      </c>
      <c r="R249" s="7">
        <v>14</v>
      </c>
      <c r="S249" s="7"/>
    </row>
    <row r="250" spans="1:19" x14ac:dyDescent="0.2">
      <c r="A250" s="7">
        <v>99</v>
      </c>
      <c r="B250" s="7">
        <v>33</v>
      </c>
      <c r="C250" s="7" t="s">
        <v>83</v>
      </c>
      <c r="D250" s="7" t="s">
        <v>33</v>
      </c>
      <c r="E250" s="8">
        <v>44908</v>
      </c>
      <c r="F250" s="7">
        <v>0.5</v>
      </c>
      <c r="G250" s="7">
        <v>1.25</v>
      </c>
      <c r="H250" s="7">
        <v>28606</v>
      </c>
      <c r="I250" s="7">
        <v>1996</v>
      </c>
      <c r="J250">
        <v>38.848999999999997</v>
      </c>
      <c r="K250" s="7">
        <f t="shared" si="14"/>
        <v>39.368700000000004</v>
      </c>
      <c r="L250">
        <v>6.9560000000000004</v>
      </c>
      <c r="M250" s="7">
        <f t="shared" si="15"/>
        <v>6.8765999999999998</v>
      </c>
      <c r="N250" s="7"/>
      <c r="O250" s="7" t="s">
        <v>49</v>
      </c>
      <c r="P250" s="9">
        <v>6.9004629629629624E-2</v>
      </c>
      <c r="Q250" s="7">
        <v>210</v>
      </c>
      <c r="R250" s="7">
        <v>14</v>
      </c>
      <c r="S250" s="7"/>
    </row>
    <row r="251" spans="1:19" x14ac:dyDescent="0.2">
      <c r="A251" s="7">
        <v>100</v>
      </c>
      <c r="B251" s="7">
        <v>34</v>
      </c>
      <c r="C251" s="7" t="s">
        <v>84</v>
      </c>
      <c r="D251" s="7" t="s">
        <v>33</v>
      </c>
      <c r="E251" s="8">
        <v>44908</v>
      </c>
      <c r="F251" s="7">
        <v>0.5</v>
      </c>
      <c r="G251" s="7">
        <v>1.25</v>
      </c>
      <c r="H251" s="7">
        <v>36178</v>
      </c>
      <c r="I251" s="7">
        <v>3060</v>
      </c>
      <c r="J251">
        <v>48.901000000000003</v>
      </c>
      <c r="K251" s="7">
        <f t="shared" si="14"/>
        <v>49.969500000000004</v>
      </c>
      <c r="L251">
        <v>9.9949999999999992</v>
      </c>
      <c r="M251" s="7">
        <f t="shared" si="15"/>
        <v>9.9621999999999993</v>
      </c>
      <c r="N251" s="7"/>
      <c r="O251" s="7" t="s">
        <v>49</v>
      </c>
      <c r="P251" s="9">
        <v>7.8761574074074067E-2</v>
      </c>
      <c r="Q251" s="7">
        <v>210</v>
      </c>
      <c r="R251" s="7">
        <v>14</v>
      </c>
      <c r="S251" s="7"/>
    </row>
    <row r="252" spans="1:19" x14ac:dyDescent="0.2">
      <c r="A252" s="7">
        <v>101</v>
      </c>
      <c r="B252" s="7">
        <v>34</v>
      </c>
      <c r="C252" s="7" t="s">
        <v>84</v>
      </c>
      <c r="D252" s="7" t="s">
        <v>33</v>
      </c>
      <c r="E252" s="8">
        <v>44908</v>
      </c>
      <c r="F252" s="7">
        <v>0.5</v>
      </c>
      <c r="G252" s="7">
        <v>1.25</v>
      </c>
      <c r="H252" s="7">
        <v>35935</v>
      </c>
      <c r="I252" s="7">
        <v>2852</v>
      </c>
      <c r="J252">
        <v>48.579000000000001</v>
      </c>
      <c r="K252" s="7">
        <f t="shared" si="14"/>
        <v>49.629300000000001</v>
      </c>
      <c r="L252">
        <v>9.4019999999999992</v>
      </c>
      <c r="M252" s="7">
        <f t="shared" si="15"/>
        <v>9.359</v>
      </c>
      <c r="N252" s="7"/>
      <c r="O252" s="7" t="s">
        <v>49</v>
      </c>
      <c r="P252" s="9">
        <v>8.2743055555555556E-2</v>
      </c>
      <c r="Q252" s="7">
        <v>210</v>
      </c>
      <c r="R252" s="7">
        <v>14</v>
      </c>
      <c r="S252" s="7"/>
    </row>
    <row r="253" spans="1:19" x14ac:dyDescent="0.2">
      <c r="A253" s="7">
        <v>102</v>
      </c>
      <c r="B253" s="7">
        <v>34</v>
      </c>
      <c r="C253" s="7" t="s">
        <v>84</v>
      </c>
      <c r="D253" s="7" t="s">
        <v>33</v>
      </c>
      <c r="E253" s="8">
        <v>44908</v>
      </c>
      <c r="F253" s="7">
        <v>0.5</v>
      </c>
      <c r="G253" s="7">
        <v>1.25</v>
      </c>
      <c r="H253" s="7">
        <v>36164</v>
      </c>
      <c r="I253" s="7">
        <v>2855</v>
      </c>
      <c r="J253">
        <v>48.883000000000003</v>
      </c>
      <c r="K253" s="7">
        <f t="shared" si="14"/>
        <v>49.9499</v>
      </c>
      <c r="L253">
        <v>9.41</v>
      </c>
      <c r="M253" s="7">
        <f t="shared" si="15"/>
        <v>9.3676999999999992</v>
      </c>
      <c r="N253" s="7"/>
      <c r="O253" s="7" t="s">
        <v>49</v>
      </c>
      <c r="P253" s="9">
        <v>8.7071759259259252E-2</v>
      </c>
      <c r="Q253" s="7">
        <v>210</v>
      </c>
      <c r="R253" s="7">
        <v>14</v>
      </c>
      <c r="S253" s="7"/>
    </row>
    <row r="254" spans="1:19" x14ac:dyDescent="0.2">
      <c r="A254" s="7">
        <v>103</v>
      </c>
      <c r="B254" s="7">
        <v>35</v>
      </c>
      <c r="C254" s="7" t="s">
        <v>85</v>
      </c>
      <c r="D254" s="7" t="s">
        <v>33</v>
      </c>
      <c r="E254" s="8">
        <v>44908</v>
      </c>
      <c r="F254" s="7">
        <v>0.5</v>
      </c>
      <c r="G254" s="7">
        <v>1.25</v>
      </c>
      <c r="H254" s="7">
        <v>32350</v>
      </c>
      <c r="I254" s="7">
        <v>2563</v>
      </c>
      <c r="J254">
        <v>43.819000000000003</v>
      </c>
      <c r="K254" s="7">
        <f t="shared" si="14"/>
        <v>44.610300000000002</v>
      </c>
      <c r="L254">
        <v>8.5749999999999993</v>
      </c>
      <c r="M254" s="7">
        <f t="shared" si="15"/>
        <v>8.5208999999999993</v>
      </c>
      <c r="N254" s="7"/>
      <c r="O254" s="7" t="s">
        <v>49</v>
      </c>
      <c r="P254" s="9">
        <v>9.6550925925925915E-2</v>
      </c>
      <c r="Q254" s="7">
        <v>210</v>
      </c>
      <c r="R254" s="7">
        <v>14</v>
      </c>
      <c r="S254" s="7"/>
    </row>
    <row r="255" spans="1:19" x14ac:dyDescent="0.2">
      <c r="A255" s="7">
        <v>104</v>
      </c>
      <c r="B255" s="7">
        <v>35</v>
      </c>
      <c r="C255" s="7" t="s">
        <v>85</v>
      </c>
      <c r="D255" s="7" t="s">
        <v>33</v>
      </c>
      <c r="E255" s="8">
        <v>44908</v>
      </c>
      <c r="F255" s="7">
        <v>0.5</v>
      </c>
      <c r="G255" s="7">
        <v>1.25</v>
      </c>
      <c r="H255" s="7">
        <v>32222</v>
      </c>
      <c r="I255" s="7">
        <v>2396</v>
      </c>
      <c r="J255">
        <v>43.649000000000001</v>
      </c>
      <c r="K255" s="7">
        <f t="shared" si="14"/>
        <v>44.431100000000001</v>
      </c>
      <c r="L255">
        <v>8.0990000000000002</v>
      </c>
      <c r="M255" s="7">
        <f t="shared" si="15"/>
        <v>8.0366</v>
      </c>
      <c r="N255" s="7"/>
      <c r="O255" s="7" t="s">
        <v>49</v>
      </c>
      <c r="P255" s="9">
        <v>0.10038194444444444</v>
      </c>
      <c r="Q255" s="7">
        <v>210</v>
      </c>
      <c r="R255" s="7">
        <v>14</v>
      </c>
      <c r="S255" s="7"/>
    </row>
    <row r="256" spans="1:19" x14ac:dyDescent="0.2">
      <c r="A256" s="7">
        <v>105</v>
      </c>
      <c r="B256" s="7">
        <v>35</v>
      </c>
      <c r="C256" s="7" t="s">
        <v>85</v>
      </c>
      <c r="D256" s="7" t="s">
        <v>33</v>
      </c>
      <c r="E256" s="8">
        <v>44908</v>
      </c>
      <c r="F256" s="7">
        <v>0.5</v>
      </c>
      <c r="G256" s="7">
        <v>1.25</v>
      </c>
      <c r="H256" s="7">
        <v>32423</v>
      </c>
      <c r="I256" s="7">
        <v>2447</v>
      </c>
      <c r="J256">
        <v>43.917000000000002</v>
      </c>
      <c r="K256" s="7">
        <f t="shared" si="14"/>
        <v>44.712500000000006</v>
      </c>
      <c r="L256">
        <v>8.2460000000000004</v>
      </c>
      <c r="M256" s="7">
        <f t="shared" si="15"/>
        <v>8.1844999999999999</v>
      </c>
      <c r="N256" s="7"/>
      <c r="O256" s="7" t="s">
        <v>49</v>
      </c>
      <c r="P256" s="9">
        <v>0.1045949074074074</v>
      </c>
      <c r="Q256" s="7">
        <v>210</v>
      </c>
      <c r="R256" s="7">
        <v>14</v>
      </c>
      <c r="S256" s="7"/>
    </row>
    <row r="257" spans="1:19" x14ac:dyDescent="0.2">
      <c r="A257" s="7">
        <v>106</v>
      </c>
      <c r="B257" s="7">
        <v>36</v>
      </c>
      <c r="C257" s="7" t="s">
        <v>86</v>
      </c>
      <c r="D257" s="7" t="s">
        <v>33</v>
      </c>
      <c r="E257" s="8">
        <v>44908</v>
      </c>
      <c r="F257" s="7">
        <v>0.5</v>
      </c>
      <c r="G257" s="7">
        <v>1.25</v>
      </c>
      <c r="H257" s="7">
        <v>29854</v>
      </c>
      <c r="I257" s="7">
        <v>2108</v>
      </c>
      <c r="J257">
        <v>40.505000000000003</v>
      </c>
      <c r="K257" s="7">
        <f t="shared" si="14"/>
        <v>41.115900000000003</v>
      </c>
      <c r="L257">
        <v>7.2770000000000001</v>
      </c>
      <c r="M257" s="7">
        <f t="shared" si="15"/>
        <v>7.2013999999999996</v>
      </c>
      <c r="N257" s="7"/>
      <c r="O257" s="7" t="s">
        <v>49</v>
      </c>
      <c r="P257" s="9">
        <v>0.11368055555555556</v>
      </c>
      <c r="Q257" s="7">
        <v>210</v>
      </c>
      <c r="R257" s="7">
        <v>14</v>
      </c>
      <c r="S257" s="7"/>
    </row>
    <row r="258" spans="1:19" x14ac:dyDescent="0.2">
      <c r="A258" s="7">
        <v>107</v>
      </c>
      <c r="B258" s="7">
        <v>36</v>
      </c>
      <c r="C258" s="7" t="s">
        <v>86</v>
      </c>
      <c r="D258" s="7" t="s">
        <v>33</v>
      </c>
      <c r="E258" s="8">
        <v>44908</v>
      </c>
      <c r="F258" s="7">
        <v>0.5</v>
      </c>
      <c r="G258" s="7">
        <v>1.25</v>
      </c>
      <c r="H258" s="7">
        <v>29305</v>
      </c>
      <c r="I258" s="7">
        <v>1936</v>
      </c>
      <c r="J258">
        <v>39.776000000000003</v>
      </c>
      <c r="K258" s="7">
        <f t="shared" si="14"/>
        <v>40.347300000000004</v>
      </c>
      <c r="L258">
        <v>6.7839999999999998</v>
      </c>
      <c r="M258" s="7">
        <f t="shared" si="15"/>
        <v>6.7026000000000003</v>
      </c>
      <c r="N258" s="7"/>
      <c r="O258" s="7" t="s">
        <v>49</v>
      </c>
      <c r="P258" s="9">
        <v>0.1173263888888889</v>
      </c>
      <c r="Q258" s="7">
        <v>210</v>
      </c>
      <c r="R258" s="7">
        <v>14</v>
      </c>
      <c r="S258" s="7"/>
    </row>
    <row r="259" spans="1:19" x14ac:dyDescent="0.2">
      <c r="A259" s="7">
        <v>108</v>
      </c>
      <c r="B259" s="7">
        <v>36</v>
      </c>
      <c r="C259" s="7" t="s">
        <v>86</v>
      </c>
      <c r="D259" s="7" t="s">
        <v>33</v>
      </c>
      <c r="E259" s="8">
        <v>44908</v>
      </c>
      <c r="F259" s="7">
        <v>0.5</v>
      </c>
      <c r="G259" s="7">
        <v>1.25</v>
      </c>
      <c r="H259" s="7">
        <v>29600</v>
      </c>
      <c r="I259" s="7">
        <v>1958</v>
      </c>
      <c r="J259">
        <v>40.168999999999997</v>
      </c>
      <c r="K259" s="7">
        <f t="shared" si="14"/>
        <v>40.760300000000001</v>
      </c>
      <c r="L259">
        <v>6.8470000000000004</v>
      </c>
      <c r="M259" s="7">
        <f t="shared" si="15"/>
        <v>6.7663999999999991</v>
      </c>
      <c r="N259" s="7"/>
      <c r="O259" s="7" t="s">
        <v>49</v>
      </c>
      <c r="P259" s="9">
        <v>0.12133101851851852</v>
      </c>
      <c r="Q259" s="7">
        <v>210</v>
      </c>
      <c r="R259" s="7">
        <v>14</v>
      </c>
      <c r="S259" s="7"/>
    </row>
    <row r="260" spans="1:19" x14ac:dyDescent="0.2">
      <c r="A260" s="7">
        <v>109</v>
      </c>
      <c r="B260" s="7">
        <v>37</v>
      </c>
      <c r="C260" s="7" t="s">
        <v>87</v>
      </c>
      <c r="D260" s="7" t="s">
        <v>33</v>
      </c>
      <c r="E260" s="8">
        <v>44908</v>
      </c>
      <c r="F260" s="7">
        <v>0.5</v>
      </c>
      <c r="G260" s="7">
        <v>1.25</v>
      </c>
      <c r="H260" s="7">
        <v>35904</v>
      </c>
      <c r="I260" s="7">
        <v>2439</v>
      </c>
      <c r="J260">
        <v>48.536999999999999</v>
      </c>
      <c r="K260" s="7">
        <f t="shared" si="14"/>
        <v>49.585900000000002</v>
      </c>
      <c r="L260">
        <v>8.2200000000000006</v>
      </c>
      <c r="M260" s="7">
        <f t="shared" si="15"/>
        <v>8.1612999999999989</v>
      </c>
      <c r="N260" s="7"/>
      <c r="O260" s="7" t="s">
        <v>49</v>
      </c>
      <c r="P260" s="9">
        <v>0.13065972222222222</v>
      </c>
      <c r="Q260" s="7">
        <v>210</v>
      </c>
      <c r="R260" s="7">
        <v>14</v>
      </c>
      <c r="S260" s="7"/>
    </row>
    <row r="261" spans="1:19" x14ac:dyDescent="0.2">
      <c r="A261" s="7">
        <v>110</v>
      </c>
      <c r="B261" s="7">
        <v>37</v>
      </c>
      <c r="C261" s="7" t="s">
        <v>87</v>
      </c>
      <c r="D261" s="7" t="s">
        <v>33</v>
      </c>
      <c r="E261" s="8">
        <v>44908</v>
      </c>
      <c r="F261" s="7">
        <v>0.5</v>
      </c>
      <c r="G261" s="7">
        <v>1.25</v>
      </c>
      <c r="H261" s="7">
        <v>35619</v>
      </c>
      <c r="I261" s="7">
        <v>2240</v>
      </c>
      <c r="J261">
        <v>48.16</v>
      </c>
      <c r="K261" s="7">
        <f t="shared" si="14"/>
        <v>49.186900000000001</v>
      </c>
      <c r="L261">
        <v>7.6539999999999999</v>
      </c>
      <c r="M261" s="7">
        <f t="shared" si="15"/>
        <v>7.5841999999999992</v>
      </c>
      <c r="N261" s="7"/>
      <c r="O261" s="7" t="s">
        <v>49</v>
      </c>
      <c r="P261" s="9">
        <v>0.13443287037037036</v>
      </c>
      <c r="Q261" s="7">
        <v>210</v>
      </c>
      <c r="R261" s="7">
        <v>14</v>
      </c>
      <c r="S261" s="7"/>
    </row>
    <row r="262" spans="1:19" x14ac:dyDescent="0.2">
      <c r="A262" s="7">
        <v>111</v>
      </c>
      <c r="B262" s="7">
        <v>37</v>
      </c>
      <c r="C262" s="7" t="s">
        <v>87</v>
      </c>
      <c r="D262" s="7" t="s">
        <v>33</v>
      </c>
      <c r="E262" s="8">
        <v>44908</v>
      </c>
      <c r="F262" s="7">
        <v>0.5</v>
      </c>
      <c r="G262" s="7">
        <v>1.25</v>
      </c>
      <c r="H262" s="7">
        <v>35789</v>
      </c>
      <c r="I262" s="7">
        <v>2257</v>
      </c>
      <c r="J262">
        <v>48.384</v>
      </c>
      <c r="K262" s="7">
        <f t="shared" si="14"/>
        <v>49.424900000000001</v>
      </c>
      <c r="L262">
        <v>7.702</v>
      </c>
      <c r="M262" s="7">
        <f t="shared" si="15"/>
        <v>7.6334999999999997</v>
      </c>
      <c r="N262" s="7"/>
      <c r="O262" s="7" t="s">
        <v>49</v>
      </c>
      <c r="P262" s="9">
        <v>0.13856481481481484</v>
      </c>
      <c r="Q262" s="7">
        <v>210</v>
      </c>
      <c r="R262" s="7">
        <v>14</v>
      </c>
      <c r="S262" s="7"/>
    </row>
    <row r="263" spans="1:19" x14ac:dyDescent="0.2">
      <c r="A263" s="7">
        <v>112</v>
      </c>
      <c r="B263" s="7">
        <v>38</v>
      </c>
      <c r="C263" s="7" t="s">
        <v>32</v>
      </c>
      <c r="D263" s="7" t="s">
        <v>33</v>
      </c>
      <c r="E263" s="8">
        <v>44908</v>
      </c>
      <c r="F263" s="7">
        <v>0.5</v>
      </c>
      <c r="G263" s="7">
        <v>1.25</v>
      </c>
      <c r="H263" s="7">
        <v>1794</v>
      </c>
      <c r="I263" s="7">
        <v>44</v>
      </c>
      <c r="J263">
        <v>3.254</v>
      </c>
      <c r="K263" s="7">
        <f t="shared" si="14"/>
        <v>1.8319000000000001</v>
      </c>
      <c r="L263">
        <v>1.379</v>
      </c>
      <c r="M263" s="7">
        <f t="shared" si="15"/>
        <v>1.2158</v>
      </c>
      <c r="N263" s="7" t="s">
        <v>46</v>
      </c>
      <c r="O263" s="7" t="s">
        <v>48</v>
      </c>
      <c r="P263" s="7" t="s">
        <v>49</v>
      </c>
      <c r="Q263" s="9">
        <v>0.1461226851851852</v>
      </c>
      <c r="R263" s="7">
        <v>210</v>
      </c>
      <c r="S263" s="7">
        <v>14</v>
      </c>
    </row>
    <row r="264" spans="1:19" x14ac:dyDescent="0.2">
      <c r="A264" s="7">
        <v>113</v>
      </c>
      <c r="B264" s="7">
        <v>38</v>
      </c>
      <c r="C264" s="7" t="s">
        <v>32</v>
      </c>
      <c r="D264" s="7" t="s">
        <v>33</v>
      </c>
      <c r="E264" s="8">
        <v>44908</v>
      </c>
      <c r="F264" s="7">
        <v>0.5</v>
      </c>
      <c r="G264" s="7">
        <v>1.25</v>
      </c>
      <c r="H264" s="7">
        <v>1822</v>
      </c>
      <c r="I264" s="7">
        <v>88</v>
      </c>
      <c r="J264">
        <v>3.29</v>
      </c>
      <c r="K264" s="7">
        <f t="shared" si="14"/>
        <v>1.8711000000000002</v>
      </c>
      <c r="L264">
        <v>1.5049999999999999</v>
      </c>
      <c r="M264" s="7">
        <f t="shared" si="15"/>
        <v>1.3433999999999999</v>
      </c>
      <c r="N264" s="7" t="s">
        <v>46</v>
      </c>
      <c r="O264" s="7" t="s">
        <v>48</v>
      </c>
      <c r="P264" s="7" t="s">
        <v>49</v>
      </c>
      <c r="Q264" s="9">
        <v>0.14901620370370369</v>
      </c>
      <c r="R264" s="7">
        <v>210</v>
      </c>
      <c r="S264" s="7">
        <v>14</v>
      </c>
    </row>
    <row r="265" spans="1:19" x14ac:dyDescent="0.2">
      <c r="A265" s="7">
        <v>114</v>
      </c>
      <c r="B265" s="7">
        <v>38</v>
      </c>
      <c r="C265" s="7" t="s">
        <v>32</v>
      </c>
      <c r="D265" s="7" t="s">
        <v>33</v>
      </c>
      <c r="E265" s="8">
        <v>44908</v>
      </c>
      <c r="F265" s="7">
        <v>0.5</v>
      </c>
      <c r="G265" s="7">
        <v>1.25</v>
      </c>
      <c r="H265" s="7">
        <v>1951</v>
      </c>
      <c r="I265" s="7">
        <v>87</v>
      </c>
      <c r="J265">
        <v>3.4620000000000002</v>
      </c>
      <c r="K265" s="7">
        <f t="shared" si="14"/>
        <v>2.0516999999999999</v>
      </c>
      <c r="L265">
        <v>1.502</v>
      </c>
      <c r="M265" s="7">
        <f t="shared" si="15"/>
        <v>1.3405</v>
      </c>
      <c r="N265" s="7" t="s">
        <v>46</v>
      </c>
      <c r="O265" s="7" t="s">
        <v>48</v>
      </c>
      <c r="P265" s="7" t="s">
        <v>49</v>
      </c>
      <c r="Q265" s="9">
        <v>0.15229166666666666</v>
      </c>
      <c r="R265" s="7">
        <v>210</v>
      </c>
      <c r="S265" s="7">
        <v>14</v>
      </c>
    </row>
    <row r="266" spans="1:19" x14ac:dyDescent="0.2">
      <c r="A266" s="7">
        <v>115</v>
      </c>
      <c r="B266" s="7">
        <v>39</v>
      </c>
      <c r="C266" s="7" t="s">
        <v>32</v>
      </c>
      <c r="D266" s="7" t="s">
        <v>33</v>
      </c>
      <c r="E266" s="8">
        <v>44908</v>
      </c>
      <c r="F266" s="7">
        <v>0.5</v>
      </c>
      <c r="G266" s="7">
        <v>1.25</v>
      </c>
      <c r="H266" s="7">
        <v>1459</v>
      </c>
      <c r="I266" s="7">
        <v>16</v>
      </c>
      <c r="J266">
        <v>2.8090000000000002</v>
      </c>
      <c r="K266" s="7">
        <f t="shared" si="14"/>
        <v>1.3629000000000002</v>
      </c>
      <c r="L266">
        <v>1.298</v>
      </c>
      <c r="M266" s="7">
        <f t="shared" si="15"/>
        <v>1.1346000000000001</v>
      </c>
      <c r="N266" s="7" t="s">
        <v>46</v>
      </c>
      <c r="O266" s="7" t="s">
        <v>48</v>
      </c>
      <c r="P266" s="7" t="s">
        <v>49</v>
      </c>
      <c r="Q266" s="9">
        <v>0.15988425925925925</v>
      </c>
      <c r="R266" s="7">
        <v>210</v>
      </c>
      <c r="S266" s="7">
        <v>14</v>
      </c>
    </row>
    <row r="267" spans="1:19" x14ac:dyDescent="0.2">
      <c r="A267" s="7">
        <v>116</v>
      </c>
      <c r="B267" s="7">
        <v>39</v>
      </c>
      <c r="C267" s="7" t="s">
        <v>32</v>
      </c>
      <c r="D267" s="7" t="s">
        <v>33</v>
      </c>
      <c r="E267" s="8">
        <v>44908</v>
      </c>
      <c r="F267" s="7">
        <v>0.5</v>
      </c>
      <c r="G267" s="7">
        <v>1.25</v>
      </c>
      <c r="H267" s="7">
        <v>1479</v>
      </c>
      <c r="I267" s="7">
        <v>75</v>
      </c>
      <c r="J267">
        <v>2.8359999999999999</v>
      </c>
      <c r="K267" s="7">
        <f t="shared" si="14"/>
        <v>1.3908999999999998</v>
      </c>
      <c r="L267">
        <v>1.466</v>
      </c>
      <c r="M267" s="7">
        <f t="shared" si="15"/>
        <v>1.3057000000000001</v>
      </c>
      <c r="N267" s="7" t="s">
        <v>46</v>
      </c>
      <c r="O267" s="7" t="s">
        <v>48</v>
      </c>
      <c r="P267" s="7" t="s">
        <v>49</v>
      </c>
      <c r="Q267" s="9">
        <v>0.16274305555555554</v>
      </c>
      <c r="R267" s="7">
        <v>210</v>
      </c>
      <c r="S267" s="7">
        <v>14</v>
      </c>
    </row>
    <row r="268" spans="1:19" x14ac:dyDescent="0.2">
      <c r="A268" s="7">
        <v>117</v>
      </c>
      <c r="B268" s="7">
        <v>39</v>
      </c>
      <c r="C268" s="7" t="s">
        <v>32</v>
      </c>
      <c r="D268" s="7" t="s">
        <v>33</v>
      </c>
      <c r="E268" s="8">
        <v>44908</v>
      </c>
      <c r="F268" s="7">
        <v>0.5</v>
      </c>
      <c r="G268" s="7">
        <v>1.25</v>
      </c>
      <c r="H268" s="7">
        <v>1522</v>
      </c>
      <c r="I268" s="7">
        <v>74</v>
      </c>
      <c r="J268">
        <v>2.8919999999999999</v>
      </c>
      <c r="K268" s="7">
        <f t="shared" si="14"/>
        <v>1.4510999999999998</v>
      </c>
      <c r="L268">
        <v>1.4630000000000001</v>
      </c>
      <c r="M268" s="7">
        <f t="shared" si="15"/>
        <v>1.3028</v>
      </c>
      <c r="N268" s="7" t="s">
        <v>46</v>
      </c>
      <c r="O268" s="7" t="s">
        <v>48</v>
      </c>
      <c r="P268" s="7" t="s">
        <v>49</v>
      </c>
      <c r="Q268" s="9">
        <v>0.16605324074074074</v>
      </c>
      <c r="R268" s="7">
        <v>210</v>
      </c>
      <c r="S268" s="7">
        <v>14</v>
      </c>
    </row>
    <row r="269" spans="1:19" x14ac:dyDescent="0.2">
      <c r="A269" s="7">
        <v>118</v>
      </c>
      <c r="B269" s="7">
        <v>40</v>
      </c>
      <c r="C269" s="7" t="s">
        <v>32</v>
      </c>
      <c r="D269" s="7" t="s">
        <v>33</v>
      </c>
      <c r="E269" s="8">
        <v>44908</v>
      </c>
      <c r="F269" s="7">
        <v>0.5</v>
      </c>
      <c r="G269" s="7">
        <v>1.25</v>
      </c>
      <c r="H269" s="7">
        <v>1359</v>
      </c>
      <c r="I269" s="7">
        <v>54</v>
      </c>
      <c r="J269">
        <v>2.6760000000000002</v>
      </c>
      <c r="K269" s="7">
        <f t="shared" si="14"/>
        <v>1.2229000000000001</v>
      </c>
      <c r="L269">
        <v>1.4059999999999999</v>
      </c>
      <c r="M269" s="7">
        <f t="shared" si="15"/>
        <v>1.2448000000000001</v>
      </c>
      <c r="N269" s="7" t="s">
        <v>46</v>
      </c>
      <c r="O269" s="7" t="s">
        <v>48</v>
      </c>
      <c r="P269" s="7" t="s">
        <v>49</v>
      </c>
      <c r="Q269" s="9">
        <v>0.17361111111111113</v>
      </c>
      <c r="R269" s="7">
        <v>210</v>
      </c>
      <c r="S269" s="7">
        <v>14</v>
      </c>
    </row>
    <row r="270" spans="1:19" x14ac:dyDescent="0.2">
      <c r="A270" s="7">
        <v>119</v>
      </c>
      <c r="B270" s="7">
        <v>40</v>
      </c>
      <c r="C270" s="7" t="s">
        <v>32</v>
      </c>
      <c r="D270" s="7" t="s">
        <v>33</v>
      </c>
      <c r="E270" s="8">
        <v>44908</v>
      </c>
      <c r="F270" s="7">
        <v>0.5</v>
      </c>
      <c r="G270" s="7">
        <v>1.25</v>
      </c>
      <c r="H270" s="7">
        <v>1320</v>
      </c>
      <c r="I270" s="7">
        <v>65</v>
      </c>
      <c r="J270">
        <v>2.625</v>
      </c>
      <c r="K270" s="7">
        <f t="shared" si="14"/>
        <v>1.1683000000000001</v>
      </c>
      <c r="L270">
        <v>1.4370000000000001</v>
      </c>
      <c r="M270" s="7">
        <f t="shared" si="15"/>
        <v>1.2766999999999999</v>
      </c>
      <c r="N270" s="7" t="s">
        <v>46</v>
      </c>
      <c r="O270" s="7" t="s">
        <v>48</v>
      </c>
      <c r="P270" s="7" t="s">
        <v>49</v>
      </c>
      <c r="Q270" s="9">
        <v>0.17649305555555558</v>
      </c>
      <c r="R270" s="7">
        <v>210</v>
      </c>
      <c r="S270" s="7">
        <v>14</v>
      </c>
    </row>
    <row r="271" spans="1:19" x14ac:dyDescent="0.2">
      <c r="A271" s="7">
        <v>120</v>
      </c>
      <c r="B271" s="7">
        <v>40</v>
      </c>
      <c r="C271" s="7" t="s">
        <v>32</v>
      </c>
      <c r="D271" s="7" t="s">
        <v>33</v>
      </c>
      <c r="E271" s="8">
        <v>44908</v>
      </c>
      <c r="F271" s="7">
        <v>0.5</v>
      </c>
      <c r="G271" s="7">
        <v>1.25</v>
      </c>
      <c r="H271" s="7">
        <v>1281</v>
      </c>
      <c r="I271" s="7">
        <v>20</v>
      </c>
      <c r="J271">
        <v>2.5720000000000001</v>
      </c>
      <c r="K271" s="7">
        <f t="shared" si="14"/>
        <v>1.1136999999999999</v>
      </c>
      <c r="L271">
        <v>1.31</v>
      </c>
      <c r="M271" s="7">
        <f t="shared" si="15"/>
        <v>1.1462000000000001</v>
      </c>
      <c r="N271" s="7" t="s">
        <v>46</v>
      </c>
      <c r="O271" s="7" t="s">
        <v>48</v>
      </c>
      <c r="P271" s="7" t="s">
        <v>49</v>
      </c>
      <c r="Q271" s="9">
        <v>0.17976851851851852</v>
      </c>
      <c r="R271" s="7">
        <v>210</v>
      </c>
      <c r="S271" s="7">
        <v>14</v>
      </c>
    </row>
    <row r="272" spans="1:19" x14ac:dyDescent="0.2">
      <c r="A272" s="7">
        <v>121</v>
      </c>
      <c r="B272" s="7">
        <v>41</v>
      </c>
      <c r="C272" s="7" t="s">
        <v>88</v>
      </c>
      <c r="D272" s="7" t="s">
        <v>33</v>
      </c>
      <c r="E272" s="8">
        <v>44908</v>
      </c>
      <c r="F272" s="7">
        <v>0.5</v>
      </c>
      <c r="G272" s="7">
        <v>1.25</v>
      </c>
      <c r="H272" s="7">
        <v>26951</v>
      </c>
      <c r="I272" s="7">
        <v>1935</v>
      </c>
      <c r="J272">
        <v>36.651000000000003</v>
      </c>
      <c r="K272" s="7">
        <f t="shared" si="14"/>
        <v>37.051700000000004</v>
      </c>
      <c r="L272">
        <v>6.782</v>
      </c>
      <c r="M272" s="7">
        <f t="shared" si="15"/>
        <v>6.6997</v>
      </c>
      <c r="N272" s="7"/>
      <c r="O272" s="7" t="s">
        <v>49</v>
      </c>
      <c r="P272" s="9">
        <v>0.18895833333333334</v>
      </c>
      <c r="Q272" s="7">
        <v>210</v>
      </c>
      <c r="R272" s="7">
        <v>14</v>
      </c>
      <c r="S272" s="7"/>
    </row>
    <row r="273" spans="1:19" x14ac:dyDescent="0.2">
      <c r="A273" s="7">
        <v>122</v>
      </c>
      <c r="B273" s="7">
        <v>41</v>
      </c>
      <c r="C273" s="7" t="s">
        <v>88</v>
      </c>
      <c r="D273" s="7" t="s">
        <v>33</v>
      </c>
      <c r="E273" s="8">
        <v>44908</v>
      </c>
      <c r="F273" s="7">
        <v>0.5</v>
      </c>
      <c r="G273" s="7">
        <v>1.25</v>
      </c>
      <c r="H273" s="7">
        <v>26972</v>
      </c>
      <c r="I273" s="7">
        <v>1893</v>
      </c>
      <c r="J273">
        <v>36.679000000000002</v>
      </c>
      <c r="K273" s="7">
        <f t="shared" si="14"/>
        <v>37.081099999999999</v>
      </c>
      <c r="L273">
        <v>6.6630000000000003</v>
      </c>
      <c r="M273" s="7">
        <f t="shared" si="15"/>
        <v>6.5778999999999996</v>
      </c>
      <c r="N273" s="7"/>
      <c r="O273" s="7" t="s">
        <v>49</v>
      </c>
      <c r="P273" s="9">
        <v>0.19260416666666669</v>
      </c>
      <c r="Q273" s="7">
        <v>210</v>
      </c>
      <c r="R273" s="7">
        <v>14</v>
      </c>
      <c r="S273" s="7"/>
    </row>
    <row r="274" spans="1:19" x14ac:dyDescent="0.2">
      <c r="A274" s="7">
        <v>123</v>
      </c>
      <c r="B274" s="7">
        <v>41</v>
      </c>
      <c r="C274" s="7" t="s">
        <v>88</v>
      </c>
      <c r="D274" s="7" t="s">
        <v>33</v>
      </c>
      <c r="E274" s="8">
        <v>44908</v>
      </c>
      <c r="F274" s="7">
        <v>0.5</v>
      </c>
      <c r="G274" s="7">
        <v>1.25</v>
      </c>
      <c r="H274" s="7">
        <v>26788</v>
      </c>
      <c r="I274" s="7">
        <v>1771</v>
      </c>
      <c r="J274">
        <v>36.435000000000002</v>
      </c>
      <c r="K274" s="7">
        <f t="shared" si="14"/>
        <v>36.823500000000003</v>
      </c>
      <c r="L274">
        <v>6.3140000000000001</v>
      </c>
      <c r="M274" s="7">
        <f t="shared" si="15"/>
        <v>6.2241</v>
      </c>
      <c r="N274" s="7"/>
      <c r="O274" s="7" t="s">
        <v>49</v>
      </c>
      <c r="P274" s="9">
        <v>0.19655092592592593</v>
      </c>
      <c r="Q274" s="7">
        <v>210</v>
      </c>
      <c r="R274" s="7">
        <v>14</v>
      </c>
      <c r="S274" s="7"/>
    </row>
    <row r="275" spans="1:19" x14ac:dyDescent="0.2">
      <c r="A275" s="7">
        <v>124</v>
      </c>
      <c r="B275" s="7">
        <v>42</v>
      </c>
      <c r="C275" s="7" t="s">
        <v>89</v>
      </c>
      <c r="D275" s="7" t="s">
        <v>33</v>
      </c>
      <c r="E275" s="8">
        <v>44908</v>
      </c>
      <c r="F275" s="7">
        <v>0.5</v>
      </c>
      <c r="G275" s="7">
        <v>1.25</v>
      </c>
      <c r="H275" s="7">
        <v>31654</v>
      </c>
      <c r="I275" s="7">
        <v>2294</v>
      </c>
      <c r="J275">
        <v>42.896000000000001</v>
      </c>
      <c r="K275" s="7">
        <f t="shared" si="14"/>
        <v>43.635899999999999</v>
      </c>
      <c r="L275">
        <v>7.8079999999999998</v>
      </c>
      <c r="M275" s="7">
        <f t="shared" si="15"/>
        <v>7.7408000000000001</v>
      </c>
      <c r="N275" s="7"/>
      <c r="O275" s="7" t="s">
        <v>49</v>
      </c>
      <c r="P275" s="9">
        <v>0.20599537037037038</v>
      </c>
      <c r="Q275" s="7">
        <v>210</v>
      </c>
      <c r="R275" s="7">
        <v>14</v>
      </c>
      <c r="S275" s="7"/>
    </row>
    <row r="276" spans="1:19" x14ac:dyDescent="0.2">
      <c r="A276" s="7">
        <v>125</v>
      </c>
      <c r="B276" s="7">
        <v>42</v>
      </c>
      <c r="C276" s="7" t="s">
        <v>89</v>
      </c>
      <c r="D276" s="7" t="s">
        <v>33</v>
      </c>
      <c r="E276" s="8">
        <v>44908</v>
      </c>
      <c r="F276" s="7">
        <v>0.5</v>
      </c>
      <c r="G276" s="7">
        <v>1.25</v>
      </c>
      <c r="H276" s="7">
        <v>31848</v>
      </c>
      <c r="I276" s="7">
        <v>2206</v>
      </c>
      <c r="J276">
        <v>43.152999999999999</v>
      </c>
      <c r="K276" s="7">
        <f t="shared" si="14"/>
        <v>43.907500000000006</v>
      </c>
      <c r="L276">
        <v>7.556</v>
      </c>
      <c r="M276" s="7">
        <f t="shared" si="15"/>
        <v>7.4855999999999998</v>
      </c>
      <c r="N276" s="7"/>
      <c r="O276" s="7" t="s">
        <v>49</v>
      </c>
      <c r="P276" s="9">
        <v>0.20975694444444445</v>
      </c>
      <c r="Q276" s="7">
        <v>210</v>
      </c>
      <c r="R276" s="7">
        <v>14</v>
      </c>
      <c r="S276" s="7"/>
    </row>
    <row r="277" spans="1:19" x14ac:dyDescent="0.2">
      <c r="A277" s="7">
        <v>126</v>
      </c>
      <c r="B277" s="7">
        <v>42</v>
      </c>
      <c r="C277" s="7" t="s">
        <v>89</v>
      </c>
      <c r="D277" s="7" t="s">
        <v>33</v>
      </c>
      <c r="E277" s="8">
        <v>44908</v>
      </c>
      <c r="F277" s="7">
        <v>0.5</v>
      </c>
      <c r="G277" s="7">
        <v>1.25</v>
      </c>
      <c r="H277" s="7">
        <v>31953</v>
      </c>
      <c r="I277" s="7">
        <v>2141</v>
      </c>
      <c r="J277">
        <v>43.292999999999999</v>
      </c>
      <c r="K277" s="7">
        <f t="shared" si="14"/>
        <v>44.054500000000004</v>
      </c>
      <c r="L277">
        <v>7.3710000000000004</v>
      </c>
      <c r="M277" s="7">
        <f t="shared" si="15"/>
        <v>7.2971000000000004</v>
      </c>
      <c r="N277" s="7"/>
      <c r="O277" s="7" t="s">
        <v>49</v>
      </c>
      <c r="P277" s="9">
        <v>0.21385416666666668</v>
      </c>
      <c r="Q277" s="7">
        <v>210</v>
      </c>
      <c r="R277" s="7">
        <v>14</v>
      </c>
      <c r="S277" s="7"/>
    </row>
    <row r="278" spans="1:19" x14ac:dyDescent="0.2">
      <c r="A278" s="7">
        <v>127</v>
      </c>
      <c r="B278" s="7">
        <v>43</v>
      </c>
      <c r="C278" s="7" t="s">
        <v>90</v>
      </c>
      <c r="D278" s="7" t="s">
        <v>33</v>
      </c>
      <c r="E278" s="8">
        <v>44908</v>
      </c>
      <c r="F278" s="7">
        <v>0.5</v>
      </c>
      <c r="G278" s="7">
        <v>1.25</v>
      </c>
      <c r="H278" s="7">
        <v>23133</v>
      </c>
      <c r="I278" s="7">
        <v>1263</v>
      </c>
      <c r="J278">
        <v>31.582999999999998</v>
      </c>
      <c r="K278" s="7">
        <f t="shared" si="14"/>
        <v>31.706500000000002</v>
      </c>
      <c r="L278">
        <v>4.8630000000000004</v>
      </c>
      <c r="M278" s="7">
        <f t="shared" si="15"/>
        <v>4.7508999999999997</v>
      </c>
      <c r="N278" s="7"/>
      <c r="O278" s="7" t="s">
        <v>49</v>
      </c>
      <c r="P278" s="9">
        <v>0.22231481481481483</v>
      </c>
      <c r="Q278" s="7">
        <v>210</v>
      </c>
      <c r="R278" s="7">
        <v>14</v>
      </c>
      <c r="S278" s="7"/>
    </row>
    <row r="279" spans="1:19" x14ac:dyDescent="0.2">
      <c r="A279" s="7">
        <v>128</v>
      </c>
      <c r="B279" s="7">
        <v>43</v>
      </c>
      <c r="C279" s="7" t="s">
        <v>90</v>
      </c>
      <c r="D279" s="7" t="s">
        <v>33</v>
      </c>
      <c r="E279" s="8">
        <v>44908</v>
      </c>
      <c r="F279" s="7">
        <v>0.5</v>
      </c>
      <c r="G279" s="7">
        <v>1.25</v>
      </c>
      <c r="H279" s="7">
        <v>22722</v>
      </c>
      <c r="I279" s="7">
        <v>1183</v>
      </c>
      <c r="J279">
        <v>31.036999999999999</v>
      </c>
      <c r="K279" s="7">
        <f t="shared" si="14"/>
        <v>31.1311</v>
      </c>
      <c r="L279">
        <v>4.6310000000000002</v>
      </c>
      <c r="M279" s="7">
        <f t="shared" si="15"/>
        <v>4.5189000000000004</v>
      </c>
      <c r="N279" s="7"/>
      <c r="O279" s="7" t="s">
        <v>49</v>
      </c>
      <c r="P279" s="9">
        <v>0.22555555555555554</v>
      </c>
      <c r="Q279" s="7">
        <v>210</v>
      </c>
      <c r="R279" s="7">
        <v>14</v>
      </c>
      <c r="S279" s="7"/>
    </row>
    <row r="280" spans="1:19" x14ac:dyDescent="0.2">
      <c r="A280" s="7">
        <v>129</v>
      </c>
      <c r="B280" s="7">
        <v>43</v>
      </c>
      <c r="C280" s="7" t="s">
        <v>90</v>
      </c>
      <c r="D280" s="7" t="s">
        <v>33</v>
      </c>
      <c r="E280" s="8">
        <v>44908</v>
      </c>
      <c r="F280" s="7">
        <v>0.5</v>
      </c>
      <c r="G280" s="7">
        <v>1.25</v>
      </c>
      <c r="H280" s="7">
        <v>23047</v>
      </c>
      <c r="I280" s="7">
        <v>1168</v>
      </c>
      <c r="J280">
        <v>31.469000000000001</v>
      </c>
      <c r="K280" s="7">
        <f t="shared" si="14"/>
        <v>31.586099999999998</v>
      </c>
      <c r="L280">
        <v>4.59</v>
      </c>
      <c r="M280" s="7">
        <f t="shared" si="15"/>
        <v>4.4754000000000005</v>
      </c>
      <c r="N280" s="7"/>
      <c r="O280" s="7" t="s">
        <v>49</v>
      </c>
      <c r="P280" s="9">
        <v>0.22921296296296298</v>
      </c>
      <c r="Q280" s="7">
        <v>210</v>
      </c>
      <c r="R280" s="7">
        <v>14</v>
      </c>
      <c r="S280" s="7"/>
    </row>
    <row r="281" spans="1:19" x14ac:dyDescent="0.2">
      <c r="A281" s="7">
        <v>130</v>
      </c>
      <c r="B281" s="7">
        <v>44</v>
      </c>
      <c r="C281" s="7" t="s">
        <v>91</v>
      </c>
      <c r="D281" s="7" t="s">
        <v>33</v>
      </c>
      <c r="E281" s="8">
        <v>44908</v>
      </c>
      <c r="F281" s="7">
        <v>0.5</v>
      </c>
      <c r="G281" s="7">
        <v>1.25</v>
      </c>
      <c r="H281" s="7">
        <v>19220</v>
      </c>
      <c r="I281" s="7">
        <v>1080</v>
      </c>
      <c r="J281">
        <v>26.387</v>
      </c>
      <c r="K281" s="7">
        <f t="shared" ref="K281:K301" si="16">0.0014*H281-0.6797</f>
        <v>26.228300000000001</v>
      </c>
      <c r="L281">
        <v>4.3369999999999997</v>
      </c>
      <c r="M281" s="7">
        <f t="shared" ref="M281:M301" si="17">0.0029*I281 + 1.0882</f>
        <v>4.2202000000000002</v>
      </c>
      <c r="N281" s="7"/>
      <c r="O281" s="7" t="s">
        <v>49</v>
      </c>
      <c r="P281" s="9">
        <v>0.23741898148148147</v>
      </c>
      <c r="Q281" s="7">
        <v>210</v>
      </c>
      <c r="R281" s="7">
        <v>14</v>
      </c>
      <c r="S281" s="7"/>
    </row>
    <row r="282" spans="1:19" x14ac:dyDescent="0.2">
      <c r="A282" s="7">
        <v>131</v>
      </c>
      <c r="B282" s="7">
        <v>44</v>
      </c>
      <c r="C282" s="7" t="s">
        <v>91</v>
      </c>
      <c r="D282" s="7" t="s">
        <v>33</v>
      </c>
      <c r="E282" s="8">
        <v>44908</v>
      </c>
      <c r="F282" s="7">
        <v>0.5</v>
      </c>
      <c r="G282" s="7">
        <v>1.25</v>
      </c>
      <c r="H282" s="7">
        <v>18867</v>
      </c>
      <c r="I282" s="7">
        <v>930</v>
      </c>
      <c r="J282">
        <v>25.919</v>
      </c>
      <c r="K282" s="7">
        <f t="shared" si="16"/>
        <v>25.734099999999998</v>
      </c>
      <c r="L282">
        <v>3.911</v>
      </c>
      <c r="M282" s="7">
        <f t="shared" si="17"/>
        <v>3.7851999999999997</v>
      </c>
      <c r="N282" s="7"/>
      <c r="O282" s="7" t="s">
        <v>49</v>
      </c>
      <c r="P282" s="9">
        <v>0.24056712962962964</v>
      </c>
      <c r="Q282" s="7">
        <v>210</v>
      </c>
      <c r="R282" s="7">
        <v>14</v>
      </c>
      <c r="S282" s="7"/>
    </row>
    <row r="283" spans="1:19" x14ac:dyDescent="0.2">
      <c r="A283" s="7">
        <v>132</v>
      </c>
      <c r="B283" s="7">
        <v>44</v>
      </c>
      <c r="C283" s="7" t="s">
        <v>91</v>
      </c>
      <c r="D283" s="7" t="s">
        <v>33</v>
      </c>
      <c r="E283" s="8">
        <v>44908</v>
      </c>
      <c r="F283" s="7">
        <v>0.5</v>
      </c>
      <c r="G283" s="7">
        <v>1.25</v>
      </c>
      <c r="H283" s="7">
        <v>19219</v>
      </c>
      <c r="I283" s="7">
        <v>955</v>
      </c>
      <c r="J283">
        <v>26.385999999999999</v>
      </c>
      <c r="K283" s="7">
        <f t="shared" si="16"/>
        <v>26.226900000000001</v>
      </c>
      <c r="L283">
        <v>3.9830000000000001</v>
      </c>
      <c r="M283" s="7">
        <f t="shared" si="17"/>
        <v>3.8576999999999999</v>
      </c>
      <c r="N283" s="7"/>
      <c r="O283" s="7" t="s">
        <v>49</v>
      </c>
      <c r="P283" s="9">
        <v>0.24408564814814815</v>
      </c>
      <c r="Q283" s="7">
        <v>210</v>
      </c>
      <c r="R283" s="7">
        <v>14</v>
      </c>
      <c r="S283" s="7"/>
    </row>
    <row r="284" spans="1:19" x14ac:dyDescent="0.2">
      <c r="A284" s="7">
        <v>133</v>
      </c>
      <c r="B284" s="7">
        <v>45</v>
      </c>
      <c r="C284" s="7" t="s">
        <v>92</v>
      </c>
      <c r="D284" s="7" t="s">
        <v>33</v>
      </c>
      <c r="E284" s="8">
        <v>44908</v>
      </c>
      <c r="F284" s="7">
        <v>0.5</v>
      </c>
      <c r="G284" s="7">
        <v>1.25</v>
      </c>
      <c r="H284" s="7">
        <v>24021</v>
      </c>
      <c r="I284" s="7">
        <v>1848</v>
      </c>
      <c r="J284">
        <v>32.762</v>
      </c>
      <c r="K284" s="7">
        <f t="shared" si="16"/>
        <v>32.9497</v>
      </c>
      <c r="L284">
        <v>6.532</v>
      </c>
      <c r="M284" s="7">
        <f t="shared" si="17"/>
        <v>6.4474</v>
      </c>
      <c r="N284" s="7"/>
      <c r="O284" s="7" t="s">
        <v>49</v>
      </c>
      <c r="P284" s="9">
        <v>0.25305555555555553</v>
      </c>
      <c r="Q284" s="7">
        <v>210</v>
      </c>
      <c r="R284" s="7">
        <v>14</v>
      </c>
      <c r="S284" s="7"/>
    </row>
    <row r="285" spans="1:19" x14ac:dyDescent="0.2">
      <c r="A285" s="7">
        <v>134</v>
      </c>
      <c r="B285" s="7">
        <v>45</v>
      </c>
      <c r="C285" s="7" t="s">
        <v>92</v>
      </c>
      <c r="D285" s="7" t="s">
        <v>33</v>
      </c>
      <c r="E285" s="8">
        <v>44908</v>
      </c>
      <c r="F285" s="7">
        <v>0.5</v>
      </c>
      <c r="G285" s="7">
        <v>1.25</v>
      </c>
      <c r="H285" s="7">
        <v>23536</v>
      </c>
      <c r="I285" s="7">
        <v>1693</v>
      </c>
      <c r="J285">
        <v>32.118000000000002</v>
      </c>
      <c r="K285" s="7">
        <f t="shared" si="16"/>
        <v>32.270700000000005</v>
      </c>
      <c r="L285">
        <v>6.0919999999999996</v>
      </c>
      <c r="M285" s="7">
        <f t="shared" si="17"/>
        <v>5.9978999999999996</v>
      </c>
      <c r="N285" s="7"/>
      <c r="O285" s="7" t="s">
        <v>49</v>
      </c>
      <c r="P285" s="9">
        <v>0.25665509259259262</v>
      </c>
      <c r="Q285" s="7">
        <v>210</v>
      </c>
      <c r="R285" s="7">
        <v>14</v>
      </c>
      <c r="S285" s="7"/>
    </row>
    <row r="286" spans="1:19" x14ac:dyDescent="0.2">
      <c r="A286" s="7">
        <v>135</v>
      </c>
      <c r="B286" s="7">
        <v>45</v>
      </c>
      <c r="C286" s="7" t="s">
        <v>92</v>
      </c>
      <c r="D286" s="7" t="s">
        <v>33</v>
      </c>
      <c r="E286" s="8">
        <v>44908</v>
      </c>
      <c r="F286" s="7">
        <v>0.5</v>
      </c>
      <c r="G286" s="7">
        <v>1.25</v>
      </c>
      <c r="H286" s="7">
        <v>23815</v>
      </c>
      <c r="I286" s="7">
        <v>1641</v>
      </c>
      <c r="J286">
        <v>32.488999999999997</v>
      </c>
      <c r="K286" s="7">
        <f t="shared" si="16"/>
        <v>32.661300000000004</v>
      </c>
      <c r="L286">
        <v>5.9429999999999996</v>
      </c>
      <c r="M286" s="7">
        <f t="shared" si="17"/>
        <v>5.8470999999999993</v>
      </c>
      <c r="N286" s="7"/>
      <c r="O286" s="7" t="s">
        <v>49</v>
      </c>
      <c r="P286" s="9">
        <v>0.26055555555555554</v>
      </c>
      <c r="Q286" s="7">
        <v>210</v>
      </c>
      <c r="R286" s="7">
        <v>14</v>
      </c>
      <c r="S286" s="7"/>
    </row>
    <row r="287" spans="1:19" x14ac:dyDescent="0.2">
      <c r="A287" s="7">
        <v>136</v>
      </c>
      <c r="B287" s="7">
        <v>46</v>
      </c>
      <c r="C287" s="7" t="s">
        <v>93</v>
      </c>
      <c r="D287" s="7" t="s">
        <v>33</v>
      </c>
      <c r="E287" s="8">
        <v>44908</v>
      </c>
      <c r="F287" s="7">
        <v>0.5</v>
      </c>
      <c r="G287" s="7">
        <v>1.25</v>
      </c>
      <c r="H287" s="7">
        <v>30982</v>
      </c>
      <c r="I287" s="7">
        <v>1116</v>
      </c>
      <c r="J287">
        <v>42.003999999999998</v>
      </c>
      <c r="K287" s="7">
        <f t="shared" si="16"/>
        <v>42.695100000000004</v>
      </c>
      <c r="L287">
        <v>4.4420000000000002</v>
      </c>
      <c r="M287" s="7">
        <f t="shared" si="17"/>
        <v>4.3246000000000002</v>
      </c>
      <c r="N287" s="7"/>
      <c r="O287" s="7" t="s">
        <v>49</v>
      </c>
      <c r="P287" s="9">
        <v>0.26879629629629631</v>
      </c>
      <c r="Q287" s="7">
        <v>210</v>
      </c>
      <c r="R287" s="7">
        <v>14</v>
      </c>
      <c r="S287" s="7"/>
    </row>
    <row r="288" spans="1:19" x14ac:dyDescent="0.2">
      <c r="A288" s="7">
        <v>137</v>
      </c>
      <c r="B288" s="7">
        <v>46</v>
      </c>
      <c r="C288" s="7" t="s">
        <v>93</v>
      </c>
      <c r="D288" s="7" t="s">
        <v>33</v>
      </c>
      <c r="E288" s="8">
        <v>44908</v>
      </c>
      <c r="F288" s="7">
        <v>0.5</v>
      </c>
      <c r="G288" s="7">
        <v>1.25</v>
      </c>
      <c r="H288" s="7">
        <v>30566</v>
      </c>
      <c r="I288" s="7">
        <v>1015</v>
      </c>
      <c r="J288">
        <v>41.451000000000001</v>
      </c>
      <c r="K288" s="7">
        <f t="shared" si="16"/>
        <v>42.112700000000004</v>
      </c>
      <c r="L288">
        <v>4.1539999999999999</v>
      </c>
      <c r="M288" s="7">
        <f t="shared" si="17"/>
        <v>4.0316999999999998</v>
      </c>
      <c r="N288" s="7"/>
      <c r="O288" s="7" t="s">
        <v>49</v>
      </c>
      <c r="P288" s="9">
        <v>0.27206018518518521</v>
      </c>
      <c r="Q288" s="7">
        <v>210</v>
      </c>
      <c r="R288" s="7">
        <v>14</v>
      </c>
      <c r="S288" s="7"/>
    </row>
    <row r="289" spans="1:19" x14ac:dyDescent="0.2">
      <c r="A289" s="7">
        <v>138</v>
      </c>
      <c r="B289" s="7">
        <v>46</v>
      </c>
      <c r="C289" s="7" t="s">
        <v>93</v>
      </c>
      <c r="D289" s="7" t="s">
        <v>33</v>
      </c>
      <c r="E289" s="8">
        <v>44908</v>
      </c>
      <c r="F289" s="7">
        <v>0.5</v>
      </c>
      <c r="G289" s="7">
        <v>1.25</v>
      </c>
      <c r="H289" s="7">
        <v>30473</v>
      </c>
      <c r="I289" s="7">
        <v>935</v>
      </c>
      <c r="J289">
        <v>41.326999999999998</v>
      </c>
      <c r="K289" s="7">
        <f t="shared" si="16"/>
        <v>41.982500000000002</v>
      </c>
      <c r="L289">
        <v>3.9249999999999998</v>
      </c>
      <c r="M289" s="7">
        <f t="shared" si="17"/>
        <v>3.7997000000000001</v>
      </c>
      <c r="N289" s="7"/>
      <c r="O289" s="7" t="s">
        <v>49</v>
      </c>
      <c r="P289" s="9">
        <v>0.27565972222222224</v>
      </c>
      <c r="Q289" s="7">
        <v>210</v>
      </c>
      <c r="R289" s="7">
        <v>14</v>
      </c>
      <c r="S289" s="7"/>
    </row>
    <row r="290" spans="1:19" x14ac:dyDescent="0.2">
      <c r="A290" s="7">
        <v>139</v>
      </c>
      <c r="B290" s="7">
        <v>47</v>
      </c>
      <c r="C290" s="7" t="s">
        <v>43</v>
      </c>
      <c r="D290" s="7" t="s">
        <v>33</v>
      </c>
      <c r="E290" s="8">
        <v>44908</v>
      </c>
      <c r="F290" s="7">
        <v>0.5</v>
      </c>
      <c r="G290" s="7">
        <v>1.25</v>
      </c>
      <c r="H290" s="7">
        <v>16412</v>
      </c>
      <c r="I290" s="7">
        <v>3209</v>
      </c>
      <c r="J290">
        <v>22.66</v>
      </c>
      <c r="K290" s="7">
        <f t="shared" si="16"/>
        <v>22.2971</v>
      </c>
      <c r="L290">
        <v>10.422000000000001</v>
      </c>
      <c r="M290" s="7">
        <f t="shared" si="17"/>
        <v>10.394299999999999</v>
      </c>
      <c r="N290" s="7"/>
      <c r="O290" s="7" t="s">
        <v>49</v>
      </c>
      <c r="P290" s="9">
        <v>0.28576388888888887</v>
      </c>
      <c r="Q290" s="7">
        <v>210</v>
      </c>
      <c r="R290" s="7">
        <v>14</v>
      </c>
      <c r="S290" s="7"/>
    </row>
    <row r="291" spans="1:19" x14ac:dyDescent="0.2">
      <c r="A291" s="7">
        <v>140</v>
      </c>
      <c r="B291" s="7">
        <v>47</v>
      </c>
      <c r="C291" s="7" t="s">
        <v>43</v>
      </c>
      <c r="D291" s="7" t="s">
        <v>33</v>
      </c>
      <c r="E291" s="8">
        <v>44908</v>
      </c>
      <c r="F291" s="7">
        <v>0.5</v>
      </c>
      <c r="G291" s="7">
        <v>1.25</v>
      </c>
      <c r="H291" s="7">
        <v>16282</v>
      </c>
      <c r="I291" s="7">
        <v>3172</v>
      </c>
      <c r="J291">
        <v>22.486999999999998</v>
      </c>
      <c r="K291" s="7">
        <f t="shared" si="16"/>
        <v>22.115099999999998</v>
      </c>
      <c r="L291">
        <v>10.316000000000001</v>
      </c>
      <c r="M291" s="7">
        <f t="shared" si="17"/>
        <v>10.286999999999999</v>
      </c>
      <c r="N291" s="7"/>
      <c r="O291" s="7" t="s">
        <v>49</v>
      </c>
      <c r="P291" s="9">
        <v>0.28991898148148149</v>
      </c>
      <c r="Q291" s="7">
        <v>210</v>
      </c>
      <c r="R291" s="7">
        <v>14</v>
      </c>
      <c r="S291" s="7"/>
    </row>
    <row r="292" spans="1:19" x14ac:dyDescent="0.2">
      <c r="A292" s="7">
        <v>141</v>
      </c>
      <c r="B292" s="7">
        <v>47</v>
      </c>
      <c r="C292" s="7" t="s">
        <v>43</v>
      </c>
      <c r="D292" s="7" t="s">
        <v>33</v>
      </c>
      <c r="E292" s="8">
        <v>44908</v>
      </c>
      <c r="F292" s="7">
        <v>0.5</v>
      </c>
      <c r="G292" s="7">
        <v>1.25</v>
      </c>
      <c r="H292" s="7">
        <v>16334</v>
      </c>
      <c r="I292" s="7">
        <v>2990</v>
      </c>
      <c r="J292">
        <v>22.556999999999999</v>
      </c>
      <c r="K292" s="7">
        <f t="shared" si="16"/>
        <v>22.187899999999999</v>
      </c>
      <c r="L292">
        <v>9.7970000000000006</v>
      </c>
      <c r="M292" s="7">
        <f t="shared" si="17"/>
        <v>9.7591999999999999</v>
      </c>
      <c r="N292" s="7"/>
      <c r="O292" s="7" t="s">
        <v>49</v>
      </c>
      <c r="P292" s="9">
        <v>0.29439814814814813</v>
      </c>
      <c r="Q292" s="7">
        <v>210</v>
      </c>
      <c r="R292" s="7">
        <v>14</v>
      </c>
      <c r="S292" s="7"/>
    </row>
    <row r="293" spans="1:19" x14ac:dyDescent="0.2">
      <c r="A293" s="7">
        <v>142</v>
      </c>
      <c r="B293" s="7">
        <v>48</v>
      </c>
      <c r="C293" s="7" t="s">
        <v>32</v>
      </c>
      <c r="D293" s="7" t="s">
        <v>33</v>
      </c>
      <c r="E293" s="8">
        <v>44908</v>
      </c>
      <c r="F293" s="7">
        <v>0.5</v>
      </c>
      <c r="G293" s="7">
        <v>1.25</v>
      </c>
      <c r="H293" s="7">
        <v>1535</v>
      </c>
      <c r="I293" s="7">
        <v>57</v>
      </c>
      <c r="J293">
        <v>2.9089999999999998</v>
      </c>
      <c r="K293" s="7">
        <f t="shared" si="16"/>
        <v>1.4693000000000001</v>
      </c>
      <c r="L293">
        <v>1.4139999999999999</v>
      </c>
      <c r="M293" s="7">
        <f t="shared" si="17"/>
        <v>1.2535000000000001</v>
      </c>
      <c r="N293" s="7" t="s">
        <v>46</v>
      </c>
      <c r="O293" s="7" t="s">
        <v>48</v>
      </c>
      <c r="P293" s="7" t="s">
        <v>49</v>
      </c>
      <c r="Q293" s="9">
        <v>0.30201388888888886</v>
      </c>
      <c r="R293" s="7">
        <v>210</v>
      </c>
      <c r="S293" s="7">
        <v>14</v>
      </c>
    </row>
    <row r="294" spans="1:19" x14ac:dyDescent="0.2">
      <c r="A294" s="7">
        <v>143</v>
      </c>
      <c r="B294" s="7">
        <v>48</v>
      </c>
      <c r="C294" s="7" t="s">
        <v>32</v>
      </c>
      <c r="D294" s="7" t="s">
        <v>33</v>
      </c>
      <c r="E294" s="8">
        <v>44908</v>
      </c>
      <c r="F294" s="7">
        <v>0.5</v>
      </c>
      <c r="G294" s="7">
        <v>1.25</v>
      </c>
      <c r="H294" s="7">
        <v>1598</v>
      </c>
      <c r="I294" s="7">
        <v>86</v>
      </c>
      <c r="J294">
        <v>2.9929999999999999</v>
      </c>
      <c r="K294" s="7">
        <f t="shared" si="16"/>
        <v>1.5575000000000001</v>
      </c>
      <c r="L294">
        <v>1.4990000000000001</v>
      </c>
      <c r="M294" s="7">
        <f t="shared" si="17"/>
        <v>1.3376000000000001</v>
      </c>
      <c r="N294" s="7" t="s">
        <v>46</v>
      </c>
      <c r="O294" s="7" t="s">
        <v>48</v>
      </c>
      <c r="P294" s="7" t="s">
        <v>49</v>
      </c>
      <c r="Q294" s="9">
        <v>0.30487268518518518</v>
      </c>
      <c r="R294" s="7">
        <v>210</v>
      </c>
      <c r="S294" s="7">
        <v>14</v>
      </c>
    </row>
    <row r="295" spans="1:19" x14ac:dyDescent="0.2">
      <c r="A295" s="7">
        <v>144</v>
      </c>
      <c r="B295" s="7">
        <v>48</v>
      </c>
      <c r="C295" s="7" t="s">
        <v>32</v>
      </c>
      <c r="D295" s="7" t="s">
        <v>33</v>
      </c>
      <c r="E295" s="8">
        <v>44908</v>
      </c>
      <c r="F295" s="7">
        <v>0.5</v>
      </c>
      <c r="G295" s="7">
        <v>1.25</v>
      </c>
      <c r="H295" s="7">
        <v>1513</v>
      </c>
      <c r="I295" s="7">
        <v>100</v>
      </c>
      <c r="J295">
        <v>2.88</v>
      </c>
      <c r="K295" s="7">
        <f t="shared" si="16"/>
        <v>1.4384999999999999</v>
      </c>
      <c r="L295">
        <v>1.538</v>
      </c>
      <c r="M295" s="7">
        <f t="shared" si="17"/>
        <v>1.3782000000000001</v>
      </c>
      <c r="N295" s="7" t="s">
        <v>46</v>
      </c>
      <c r="O295" s="7" t="s">
        <v>48</v>
      </c>
      <c r="P295" s="7" t="s">
        <v>49</v>
      </c>
      <c r="Q295" s="9">
        <v>0.30819444444444444</v>
      </c>
      <c r="R295" s="7">
        <v>210</v>
      </c>
      <c r="S295" s="7">
        <v>14</v>
      </c>
    </row>
    <row r="296" spans="1:19" x14ac:dyDescent="0.2">
      <c r="A296" s="7">
        <v>145</v>
      </c>
      <c r="B296" s="7">
        <v>49</v>
      </c>
      <c r="C296" s="7" t="s">
        <v>32</v>
      </c>
      <c r="D296" s="7" t="s">
        <v>33</v>
      </c>
      <c r="E296" s="8">
        <v>44908</v>
      </c>
      <c r="F296" s="7">
        <v>0.5</v>
      </c>
      <c r="G296" s="7">
        <v>1.25</v>
      </c>
      <c r="H296" s="7">
        <v>1271</v>
      </c>
      <c r="I296" s="7">
        <v>98</v>
      </c>
      <c r="J296">
        <v>2.5590000000000002</v>
      </c>
      <c r="K296" s="7">
        <f t="shared" si="16"/>
        <v>1.0997000000000001</v>
      </c>
      <c r="L296">
        <v>1.532</v>
      </c>
      <c r="M296" s="7">
        <f t="shared" si="17"/>
        <v>1.3724000000000001</v>
      </c>
      <c r="N296" s="7" t="s">
        <v>46</v>
      </c>
      <c r="O296" s="7" t="s">
        <v>48</v>
      </c>
      <c r="P296" s="7" t="s">
        <v>49</v>
      </c>
      <c r="Q296" s="9">
        <v>0.31581018518518517</v>
      </c>
      <c r="R296" s="7">
        <v>210</v>
      </c>
      <c r="S296" s="7">
        <v>14</v>
      </c>
    </row>
    <row r="297" spans="1:19" x14ac:dyDescent="0.2">
      <c r="A297" s="7">
        <v>146</v>
      </c>
      <c r="B297" s="7">
        <v>49</v>
      </c>
      <c r="C297" s="7" t="s">
        <v>32</v>
      </c>
      <c r="D297" s="7" t="s">
        <v>33</v>
      </c>
      <c r="E297" s="8">
        <v>44908</v>
      </c>
      <c r="F297" s="7">
        <v>0.5</v>
      </c>
      <c r="G297" s="7">
        <v>1.25</v>
      </c>
      <c r="H297" s="7">
        <v>1296</v>
      </c>
      <c r="I297" s="7">
        <v>74</v>
      </c>
      <c r="J297">
        <v>2.5920000000000001</v>
      </c>
      <c r="K297" s="7">
        <f t="shared" si="16"/>
        <v>1.1347</v>
      </c>
      <c r="L297">
        <v>1.4630000000000001</v>
      </c>
      <c r="M297" s="7">
        <f t="shared" si="17"/>
        <v>1.3028</v>
      </c>
      <c r="N297" s="7" t="s">
        <v>46</v>
      </c>
      <c r="O297" s="7" t="s">
        <v>48</v>
      </c>
      <c r="P297" s="7" t="s">
        <v>49</v>
      </c>
      <c r="Q297" s="9">
        <v>0.31868055555555558</v>
      </c>
      <c r="R297" s="7">
        <v>210</v>
      </c>
      <c r="S297" s="7">
        <v>14</v>
      </c>
    </row>
    <row r="298" spans="1:19" x14ac:dyDescent="0.2">
      <c r="A298" s="7">
        <v>147</v>
      </c>
      <c r="B298" s="7">
        <v>49</v>
      </c>
      <c r="C298" s="7" t="s">
        <v>32</v>
      </c>
      <c r="D298" s="7" t="s">
        <v>33</v>
      </c>
      <c r="E298" s="8">
        <v>44908</v>
      </c>
      <c r="F298" s="7">
        <v>0.5</v>
      </c>
      <c r="G298" s="7">
        <v>1.25</v>
      </c>
      <c r="H298" s="7">
        <v>1316</v>
      </c>
      <c r="I298" s="7">
        <v>72</v>
      </c>
      <c r="J298">
        <v>2.6190000000000002</v>
      </c>
      <c r="K298" s="7">
        <f t="shared" si="16"/>
        <v>1.1627000000000001</v>
      </c>
      <c r="L298">
        <v>1.458</v>
      </c>
      <c r="M298" s="7">
        <f t="shared" si="17"/>
        <v>1.2970000000000002</v>
      </c>
      <c r="N298" s="7" t="s">
        <v>46</v>
      </c>
      <c r="O298" s="7" t="s">
        <v>48</v>
      </c>
      <c r="P298" s="7" t="s">
        <v>49</v>
      </c>
      <c r="Q298" s="9">
        <v>0.32194444444444442</v>
      </c>
      <c r="R298" s="7">
        <v>210</v>
      </c>
      <c r="S298" s="7">
        <v>14</v>
      </c>
    </row>
    <row r="299" spans="1:19" x14ac:dyDescent="0.2">
      <c r="A299" s="7">
        <v>148</v>
      </c>
      <c r="B299" s="7">
        <v>50</v>
      </c>
      <c r="C299" s="7" t="s">
        <v>32</v>
      </c>
      <c r="D299" s="7" t="s">
        <v>33</v>
      </c>
      <c r="E299" s="8">
        <v>44908</v>
      </c>
      <c r="F299" s="7">
        <v>0.5</v>
      </c>
      <c r="G299" s="7">
        <v>1.25</v>
      </c>
      <c r="H299" s="7">
        <v>1213</v>
      </c>
      <c r="I299" s="7">
        <v>61</v>
      </c>
      <c r="J299">
        <v>2.4820000000000002</v>
      </c>
      <c r="K299" s="7">
        <f t="shared" si="16"/>
        <v>1.0185</v>
      </c>
      <c r="L299">
        <v>1.4259999999999999</v>
      </c>
      <c r="M299" s="7">
        <f t="shared" si="17"/>
        <v>1.2651000000000001</v>
      </c>
      <c r="N299" s="7" t="s">
        <v>46</v>
      </c>
      <c r="O299" s="7" t="s">
        <v>48</v>
      </c>
      <c r="P299" s="7" t="s">
        <v>49</v>
      </c>
      <c r="Q299" s="9">
        <v>0.32943287037037039</v>
      </c>
      <c r="R299" s="7">
        <v>210</v>
      </c>
      <c r="S299" s="7">
        <v>14</v>
      </c>
    </row>
    <row r="300" spans="1:19" x14ac:dyDescent="0.2">
      <c r="A300" s="7">
        <v>149</v>
      </c>
      <c r="B300" s="7">
        <v>50</v>
      </c>
      <c r="C300" s="7" t="s">
        <v>32</v>
      </c>
      <c r="D300" s="7" t="s">
        <v>33</v>
      </c>
      <c r="E300" s="8">
        <v>44908</v>
      </c>
      <c r="F300" s="7">
        <v>0.5</v>
      </c>
      <c r="G300" s="7">
        <v>1.25</v>
      </c>
      <c r="H300" s="7">
        <v>1237</v>
      </c>
      <c r="I300" s="7">
        <v>64</v>
      </c>
      <c r="J300">
        <v>2.5139999999999998</v>
      </c>
      <c r="K300" s="7">
        <f t="shared" si="16"/>
        <v>1.0521</v>
      </c>
      <c r="L300">
        <v>1.4359999999999999</v>
      </c>
      <c r="M300" s="7">
        <f t="shared" si="17"/>
        <v>1.2738</v>
      </c>
      <c r="N300" s="7" t="s">
        <v>46</v>
      </c>
      <c r="O300" s="7" t="s">
        <v>48</v>
      </c>
      <c r="P300" s="7" t="s">
        <v>49</v>
      </c>
      <c r="Q300" s="9">
        <v>0.33231481481481479</v>
      </c>
      <c r="R300" s="7">
        <v>210</v>
      </c>
      <c r="S300" s="7">
        <v>14</v>
      </c>
    </row>
    <row r="301" spans="1:19" x14ac:dyDescent="0.2">
      <c r="A301" s="7">
        <v>150</v>
      </c>
      <c r="B301" s="7">
        <v>50</v>
      </c>
      <c r="C301" s="7" t="s">
        <v>32</v>
      </c>
      <c r="D301" s="7" t="s">
        <v>33</v>
      </c>
      <c r="E301" s="8">
        <v>44908</v>
      </c>
      <c r="F301" s="7">
        <v>0.5</v>
      </c>
      <c r="G301" s="7">
        <v>1.25</v>
      </c>
      <c r="H301" s="7">
        <v>1208</v>
      </c>
      <c r="I301" s="7">
        <v>79</v>
      </c>
      <c r="J301">
        <v>2.476</v>
      </c>
      <c r="K301" s="7">
        <f t="shared" si="16"/>
        <v>1.0115000000000001</v>
      </c>
      <c r="L301">
        <v>1.4790000000000001</v>
      </c>
      <c r="M301" s="7">
        <f t="shared" si="17"/>
        <v>1.3172999999999999</v>
      </c>
      <c r="N301" s="7" t="s">
        <v>46</v>
      </c>
      <c r="O301" s="7" t="s">
        <v>48</v>
      </c>
      <c r="P301" s="7" t="s">
        <v>49</v>
      </c>
      <c r="Q301" s="9">
        <v>0.3356365740740741</v>
      </c>
      <c r="R301" s="7">
        <v>210</v>
      </c>
      <c r="S301" s="7">
        <v>14</v>
      </c>
    </row>
    <row r="302" spans="1:19" x14ac:dyDescent="0.2">
      <c r="A302" s="10">
        <v>1</v>
      </c>
      <c r="B302" s="10">
        <v>1</v>
      </c>
      <c r="C302" s="10" t="s">
        <v>32</v>
      </c>
      <c r="D302" s="10" t="s">
        <v>33</v>
      </c>
      <c r="E302" s="11">
        <v>44914</v>
      </c>
      <c r="F302" s="10">
        <v>0.5</v>
      </c>
      <c r="G302" s="10">
        <v>1.25</v>
      </c>
      <c r="H302" s="10">
        <v>957</v>
      </c>
      <c r="I302" s="10">
        <v>64</v>
      </c>
      <c r="J302">
        <f>0.0011*H302+0.1911</f>
        <v>1.2438</v>
      </c>
      <c r="K302" s="10">
        <f>0.0011*H302 - 0.2032</f>
        <v>0.84949999999999992</v>
      </c>
      <c r="L302">
        <f>0.0029*J302-0.8801</f>
        <v>-0.87649297999999998</v>
      </c>
      <c r="M302" s="10">
        <f>0.0024*I302 + 0.8698</f>
        <v>1.0234000000000001</v>
      </c>
      <c r="N302" s="10" t="s">
        <v>34</v>
      </c>
      <c r="O302" s="10" t="s">
        <v>35</v>
      </c>
      <c r="P302" s="10" t="s">
        <v>50</v>
      </c>
      <c r="Q302" s="12">
        <v>0.58468750000000003</v>
      </c>
      <c r="R302" s="10">
        <v>164</v>
      </c>
      <c r="S302" s="10">
        <v>12</v>
      </c>
    </row>
    <row r="303" spans="1:19" x14ac:dyDescent="0.2">
      <c r="A303" s="10">
        <v>2</v>
      </c>
      <c r="B303" s="10">
        <v>1</v>
      </c>
      <c r="C303" s="10" t="s">
        <v>32</v>
      </c>
      <c r="D303" s="10" t="s">
        <v>33</v>
      </c>
      <c r="E303" s="11">
        <v>44914</v>
      </c>
      <c r="F303" s="10">
        <v>0.5</v>
      </c>
      <c r="G303" s="10">
        <v>1.25</v>
      </c>
      <c r="H303" s="10">
        <v>653</v>
      </c>
      <c r="I303" s="10">
        <v>45</v>
      </c>
      <c r="J303">
        <f t="shared" ref="J303:J358" si="18">0.0011*H303+0.1911</f>
        <v>0.90939999999999999</v>
      </c>
      <c r="K303" s="10">
        <f t="shared" ref="K303:K358" si="19">0.0011*H303 - 0.2032</f>
        <v>0.51510000000000011</v>
      </c>
      <c r="L303">
        <f t="shared" ref="L303:L358" si="20">0.0029*J303-0.8801</f>
        <v>-0.87746274000000002</v>
      </c>
      <c r="M303" s="10">
        <f t="shared" ref="M303:M358" si="21">0.0024*I303 + 0.8698</f>
        <v>0.9778</v>
      </c>
      <c r="N303" s="10" t="s">
        <v>34</v>
      </c>
      <c r="O303" s="10" t="s">
        <v>35</v>
      </c>
      <c r="P303" s="10" t="s">
        <v>50</v>
      </c>
      <c r="Q303" s="12">
        <v>0.58760416666666659</v>
      </c>
      <c r="R303" s="10">
        <v>164</v>
      </c>
      <c r="S303" s="10">
        <v>12</v>
      </c>
    </row>
    <row r="304" spans="1:19" x14ac:dyDescent="0.2">
      <c r="A304" s="10">
        <v>3</v>
      </c>
      <c r="B304" s="10">
        <v>1</v>
      </c>
      <c r="C304" s="10" t="s">
        <v>32</v>
      </c>
      <c r="D304" s="10" t="s">
        <v>33</v>
      </c>
      <c r="E304" s="11">
        <v>44914</v>
      </c>
      <c r="F304" s="10">
        <v>0.5</v>
      </c>
      <c r="G304" s="10">
        <v>1.25</v>
      </c>
      <c r="H304" s="10">
        <v>658</v>
      </c>
      <c r="I304" s="10">
        <v>50</v>
      </c>
      <c r="J304">
        <f t="shared" si="18"/>
        <v>0.91490000000000005</v>
      </c>
      <c r="K304" s="10">
        <f t="shared" si="19"/>
        <v>0.52059999999999995</v>
      </c>
      <c r="L304">
        <f t="shared" si="20"/>
        <v>-0.87744679000000003</v>
      </c>
      <c r="M304" s="10">
        <f t="shared" si="21"/>
        <v>0.98980000000000001</v>
      </c>
      <c r="N304" s="10" t="s">
        <v>34</v>
      </c>
      <c r="O304" s="10" t="s">
        <v>35</v>
      </c>
      <c r="P304" s="10" t="s">
        <v>50</v>
      </c>
      <c r="Q304" s="12">
        <v>0.59087962962962959</v>
      </c>
      <c r="R304" s="10">
        <v>164</v>
      </c>
      <c r="S304" s="10">
        <v>12</v>
      </c>
    </row>
    <row r="305" spans="1:19" x14ac:dyDescent="0.2">
      <c r="A305" s="10">
        <v>4</v>
      </c>
      <c r="B305" s="10">
        <v>2</v>
      </c>
      <c r="C305" s="10" t="s">
        <v>32</v>
      </c>
      <c r="D305" s="10" t="s">
        <v>33</v>
      </c>
      <c r="E305" s="11">
        <v>44914</v>
      </c>
      <c r="F305" s="10">
        <v>0.5</v>
      </c>
      <c r="G305" s="10">
        <v>1.25</v>
      </c>
      <c r="H305" s="10">
        <v>436</v>
      </c>
      <c r="I305" s="10">
        <v>26</v>
      </c>
      <c r="J305">
        <f t="shared" si="18"/>
        <v>0.67070000000000007</v>
      </c>
      <c r="K305" s="10">
        <f t="shared" si="19"/>
        <v>0.27640000000000003</v>
      </c>
      <c r="L305">
        <f t="shared" si="20"/>
        <v>-0.87815496999999998</v>
      </c>
      <c r="M305" s="10">
        <f t="shared" si="21"/>
        <v>0.93220000000000003</v>
      </c>
      <c r="N305" s="10" t="s">
        <v>34</v>
      </c>
      <c r="O305" s="10" t="s">
        <v>35</v>
      </c>
      <c r="P305" s="10" t="s">
        <v>50</v>
      </c>
      <c r="Q305" s="12">
        <v>0.59849537037037037</v>
      </c>
      <c r="R305" s="10">
        <v>164</v>
      </c>
      <c r="S305" s="10">
        <v>12</v>
      </c>
    </row>
    <row r="306" spans="1:19" x14ac:dyDescent="0.2">
      <c r="A306" s="10">
        <v>5</v>
      </c>
      <c r="B306" s="10">
        <v>2</v>
      </c>
      <c r="C306" s="10" t="s">
        <v>32</v>
      </c>
      <c r="D306" s="10" t="s">
        <v>33</v>
      </c>
      <c r="E306" s="11">
        <v>44914</v>
      </c>
      <c r="F306" s="10">
        <v>0.5</v>
      </c>
      <c r="G306" s="10">
        <v>1.25</v>
      </c>
      <c r="H306" s="10">
        <v>447</v>
      </c>
      <c r="I306" s="10">
        <v>33</v>
      </c>
      <c r="J306">
        <f t="shared" si="18"/>
        <v>0.68280000000000007</v>
      </c>
      <c r="K306" s="10">
        <f t="shared" si="19"/>
        <v>0.28850000000000003</v>
      </c>
      <c r="L306">
        <f t="shared" si="20"/>
        <v>-0.87811987999999996</v>
      </c>
      <c r="M306" s="10">
        <f t="shared" si="21"/>
        <v>0.94900000000000007</v>
      </c>
      <c r="N306" s="10" t="s">
        <v>34</v>
      </c>
      <c r="O306" s="10" t="s">
        <v>35</v>
      </c>
      <c r="P306" s="10" t="s">
        <v>50</v>
      </c>
      <c r="Q306" s="12">
        <v>0.60136574074074078</v>
      </c>
      <c r="R306" s="10">
        <v>164</v>
      </c>
      <c r="S306" s="10">
        <v>12</v>
      </c>
    </row>
    <row r="307" spans="1:19" x14ac:dyDescent="0.2">
      <c r="A307" s="10">
        <v>6</v>
      </c>
      <c r="B307" s="10">
        <v>2</v>
      </c>
      <c r="C307" s="10" t="s">
        <v>32</v>
      </c>
      <c r="D307" s="10" t="s">
        <v>33</v>
      </c>
      <c r="E307" s="11">
        <v>44914</v>
      </c>
      <c r="F307" s="10">
        <v>0.5</v>
      </c>
      <c r="G307" s="10">
        <v>1.25</v>
      </c>
      <c r="H307" s="10">
        <v>489</v>
      </c>
      <c r="I307" s="10">
        <v>56</v>
      </c>
      <c r="J307">
        <f t="shared" si="18"/>
        <v>0.72900000000000009</v>
      </c>
      <c r="K307" s="10">
        <f t="shared" si="19"/>
        <v>0.33470000000000005</v>
      </c>
      <c r="L307">
        <f t="shared" si="20"/>
        <v>-0.87798589999999999</v>
      </c>
      <c r="M307" s="10">
        <f t="shared" si="21"/>
        <v>1.0042</v>
      </c>
      <c r="N307" s="10" t="s">
        <v>34</v>
      </c>
      <c r="O307" s="10" t="s">
        <v>35</v>
      </c>
      <c r="P307" s="10" t="s">
        <v>50</v>
      </c>
      <c r="Q307" s="12">
        <v>0.60469907407407408</v>
      </c>
      <c r="R307" s="10">
        <v>164</v>
      </c>
      <c r="S307" s="10">
        <v>12</v>
      </c>
    </row>
    <row r="308" spans="1:19" x14ac:dyDescent="0.2">
      <c r="A308" s="10">
        <v>7</v>
      </c>
      <c r="B308" s="10">
        <v>3</v>
      </c>
      <c r="C308" s="10" t="s">
        <v>32</v>
      </c>
      <c r="D308" s="10" t="s">
        <v>33</v>
      </c>
      <c r="E308" s="11">
        <v>44914</v>
      </c>
      <c r="F308" s="10">
        <v>0.5</v>
      </c>
      <c r="G308" s="10">
        <v>1.25</v>
      </c>
      <c r="H308" s="10">
        <v>503</v>
      </c>
      <c r="I308" s="10">
        <v>31</v>
      </c>
      <c r="J308">
        <f t="shared" si="18"/>
        <v>0.74439999999999995</v>
      </c>
      <c r="K308" s="10">
        <f t="shared" si="19"/>
        <v>0.35010000000000002</v>
      </c>
      <c r="L308">
        <f t="shared" si="20"/>
        <v>-0.87794123999999996</v>
      </c>
      <c r="M308" s="10">
        <f t="shared" si="21"/>
        <v>0.94420000000000004</v>
      </c>
      <c r="N308" s="10" t="s">
        <v>34</v>
      </c>
      <c r="O308" s="10" t="s">
        <v>35</v>
      </c>
      <c r="P308" s="10" t="s">
        <v>50</v>
      </c>
      <c r="Q308" s="12">
        <v>0.61224537037037041</v>
      </c>
      <c r="R308" s="10">
        <v>164</v>
      </c>
      <c r="S308" s="10">
        <v>12</v>
      </c>
    </row>
    <row r="309" spans="1:19" x14ac:dyDescent="0.2">
      <c r="A309" s="10">
        <v>8</v>
      </c>
      <c r="B309" s="10">
        <v>3</v>
      </c>
      <c r="C309" s="10" t="s">
        <v>32</v>
      </c>
      <c r="D309" s="10" t="s">
        <v>33</v>
      </c>
      <c r="E309" s="11">
        <v>44914</v>
      </c>
      <c r="F309" s="10">
        <v>0.5</v>
      </c>
      <c r="G309" s="10">
        <v>1.25</v>
      </c>
      <c r="H309" s="10">
        <v>394</v>
      </c>
      <c r="I309" s="10">
        <v>39</v>
      </c>
      <c r="J309">
        <f t="shared" si="18"/>
        <v>0.62450000000000006</v>
      </c>
      <c r="K309" s="10">
        <f t="shared" si="19"/>
        <v>0.23020000000000002</v>
      </c>
      <c r="L309">
        <f t="shared" si="20"/>
        <v>-0.87828894999999996</v>
      </c>
      <c r="M309" s="10">
        <f t="shared" si="21"/>
        <v>0.96340000000000003</v>
      </c>
      <c r="N309" s="10" t="s">
        <v>34</v>
      </c>
      <c r="O309" s="10" t="s">
        <v>35</v>
      </c>
      <c r="P309" s="10" t="s">
        <v>50</v>
      </c>
      <c r="Q309" s="12">
        <v>0.6151388888888889</v>
      </c>
      <c r="R309" s="10">
        <v>164</v>
      </c>
      <c r="S309" s="10">
        <v>12</v>
      </c>
    </row>
    <row r="310" spans="1:19" x14ac:dyDescent="0.2">
      <c r="A310" s="10">
        <v>9</v>
      </c>
      <c r="B310" s="10">
        <v>3</v>
      </c>
      <c r="C310" s="10" t="s">
        <v>32</v>
      </c>
      <c r="D310" s="10" t="s">
        <v>33</v>
      </c>
      <c r="E310" s="11">
        <v>44914</v>
      </c>
      <c r="F310" s="10">
        <v>0.5</v>
      </c>
      <c r="G310" s="10">
        <v>1.25</v>
      </c>
      <c r="H310" s="10">
        <v>412</v>
      </c>
      <c r="I310" s="10">
        <v>73</v>
      </c>
      <c r="J310">
        <f t="shared" si="18"/>
        <v>0.64430000000000009</v>
      </c>
      <c r="K310" s="10">
        <f t="shared" si="19"/>
        <v>0.25000000000000006</v>
      </c>
      <c r="L310">
        <f t="shared" si="20"/>
        <v>-0.87823152999999998</v>
      </c>
      <c r="M310" s="10">
        <f t="shared" si="21"/>
        <v>1.0449999999999999</v>
      </c>
      <c r="N310" s="10" t="s">
        <v>34</v>
      </c>
      <c r="O310" s="10" t="s">
        <v>35</v>
      </c>
      <c r="P310" s="10" t="s">
        <v>50</v>
      </c>
      <c r="Q310" s="12">
        <v>0.61841435185185178</v>
      </c>
      <c r="R310" s="10">
        <v>164</v>
      </c>
      <c r="S310" s="10">
        <v>12</v>
      </c>
    </row>
    <row r="311" spans="1:19" x14ac:dyDescent="0.2">
      <c r="A311" s="10">
        <v>10</v>
      </c>
      <c r="B311" s="10">
        <v>4</v>
      </c>
      <c r="C311" s="10" t="s">
        <v>51</v>
      </c>
      <c r="D311" s="10" t="s">
        <v>33</v>
      </c>
      <c r="E311" s="11">
        <v>44914</v>
      </c>
      <c r="F311" s="10">
        <v>0.5</v>
      </c>
      <c r="G311" s="10">
        <v>1.25</v>
      </c>
      <c r="H311" s="10">
        <v>2906</v>
      </c>
      <c r="I311" s="10">
        <v>146</v>
      </c>
      <c r="J311">
        <f t="shared" si="18"/>
        <v>3.3877000000000002</v>
      </c>
      <c r="K311" s="10">
        <f t="shared" si="19"/>
        <v>2.9934000000000003</v>
      </c>
      <c r="L311">
        <f t="shared" si="20"/>
        <v>-0.87027566999999995</v>
      </c>
      <c r="M311" s="10">
        <f t="shared" si="21"/>
        <v>1.2202</v>
      </c>
      <c r="N311" s="10" t="s">
        <v>34</v>
      </c>
      <c r="O311" s="10" t="s">
        <v>35</v>
      </c>
      <c r="P311" s="10" t="s">
        <v>50</v>
      </c>
      <c r="Q311" s="12">
        <v>0.62603009259259257</v>
      </c>
      <c r="R311" s="10">
        <v>164</v>
      </c>
      <c r="S311" s="10">
        <v>12</v>
      </c>
    </row>
    <row r="312" spans="1:19" x14ac:dyDescent="0.2">
      <c r="A312" s="10">
        <v>11</v>
      </c>
      <c r="B312" s="10">
        <v>4</v>
      </c>
      <c r="C312" s="10" t="s">
        <v>51</v>
      </c>
      <c r="D312" s="10" t="s">
        <v>33</v>
      </c>
      <c r="E312" s="11">
        <v>44914</v>
      </c>
      <c r="F312" s="10">
        <v>0.5</v>
      </c>
      <c r="G312" s="10">
        <v>1.25</v>
      </c>
      <c r="H312" s="10">
        <v>2428</v>
      </c>
      <c r="I312" s="10">
        <v>105</v>
      </c>
      <c r="J312">
        <f t="shared" si="18"/>
        <v>2.8619000000000003</v>
      </c>
      <c r="K312" s="10">
        <f t="shared" si="19"/>
        <v>2.4676000000000005</v>
      </c>
      <c r="L312">
        <f t="shared" si="20"/>
        <v>-0.87180049000000004</v>
      </c>
      <c r="M312" s="10">
        <f t="shared" si="21"/>
        <v>1.1217999999999999</v>
      </c>
      <c r="N312" s="10" t="s">
        <v>34</v>
      </c>
      <c r="O312" s="10" t="s">
        <v>35</v>
      </c>
      <c r="P312" s="10" t="s">
        <v>50</v>
      </c>
      <c r="Q312" s="12">
        <v>0.62891203703703702</v>
      </c>
      <c r="R312" s="10">
        <v>164</v>
      </c>
      <c r="S312" s="10">
        <v>12</v>
      </c>
    </row>
    <row r="313" spans="1:19" x14ac:dyDescent="0.2">
      <c r="A313" s="10">
        <v>12</v>
      </c>
      <c r="B313" s="10">
        <v>4</v>
      </c>
      <c r="C313" s="10" t="s">
        <v>51</v>
      </c>
      <c r="D313" s="10" t="s">
        <v>33</v>
      </c>
      <c r="E313" s="11">
        <v>44914</v>
      </c>
      <c r="F313" s="10">
        <v>0.5</v>
      </c>
      <c r="G313" s="10">
        <v>1.25</v>
      </c>
      <c r="H313" s="10">
        <v>2421</v>
      </c>
      <c r="I313" s="10">
        <v>134</v>
      </c>
      <c r="J313">
        <f t="shared" si="18"/>
        <v>2.8542000000000001</v>
      </c>
      <c r="K313" s="10">
        <f t="shared" si="19"/>
        <v>2.4599000000000002</v>
      </c>
      <c r="L313">
        <f t="shared" si="20"/>
        <v>-0.87182282</v>
      </c>
      <c r="M313" s="10">
        <f t="shared" si="21"/>
        <v>1.1914</v>
      </c>
      <c r="N313" s="10" t="s">
        <v>34</v>
      </c>
      <c r="O313" s="10" t="s">
        <v>35</v>
      </c>
      <c r="P313" s="10" t="s">
        <v>50</v>
      </c>
      <c r="Q313" s="12">
        <v>0.63221064814814809</v>
      </c>
      <c r="R313" s="10">
        <v>164</v>
      </c>
      <c r="S313" s="10">
        <v>12</v>
      </c>
    </row>
    <row r="314" spans="1:19" x14ac:dyDescent="0.2">
      <c r="A314" s="10">
        <v>13</v>
      </c>
      <c r="B314" s="10">
        <v>5</v>
      </c>
      <c r="C314" s="10" t="s">
        <v>52</v>
      </c>
      <c r="D314" s="10" t="s">
        <v>33</v>
      </c>
      <c r="E314" s="11">
        <v>44914</v>
      </c>
      <c r="F314" s="10">
        <v>0.5</v>
      </c>
      <c r="G314" s="10">
        <v>1.25</v>
      </c>
      <c r="H314" s="10">
        <v>4073</v>
      </c>
      <c r="I314" s="10">
        <v>248</v>
      </c>
      <c r="J314">
        <f t="shared" si="18"/>
        <v>4.6714000000000002</v>
      </c>
      <c r="K314" s="10">
        <f t="shared" si="19"/>
        <v>4.2771000000000008</v>
      </c>
      <c r="L314">
        <f t="shared" si="20"/>
        <v>-0.86655294000000005</v>
      </c>
      <c r="M314" s="10">
        <f t="shared" si="21"/>
        <v>1.4649999999999999</v>
      </c>
      <c r="N314" s="10" t="s">
        <v>34</v>
      </c>
      <c r="O314" s="10" t="s">
        <v>35</v>
      </c>
      <c r="P314" s="10" t="s">
        <v>50</v>
      </c>
      <c r="Q314" s="12">
        <v>0.63981481481481484</v>
      </c>
      <c r="R314" s="10">
        <v>164</v>
      </c>
      <c r="S314" s="10">
        <v>12</v>
      </c>
    </row>
    <row r="315" spans="1:19" x14ac:dyDescent="0.2">
      <c r="A315" s="10">
        <v>14</v>
      </c>
      <c r="B315" s="10">
        <v>5</v>
      </c>
      <c r="C315" s="10" t="s">
        <v>52</v>
      </c>
      <c r="D315" s="10" t="s">
        <v>33</v>
      </c>
      <c r="E315" s="11">
        <v>44914</v>
      </c>
      <c r="F315" s="10">
        <v>0.5</v>
      </c>
      <c r="G315" s="10">
        <v>1.25</v>
      </c>
      <c r="H315" s="10">
        <v>3002</v>
      </c>
      <c r="I315" s="10">
        <v>176</v>
      </c>
      <c r="J315">
        <f t="shared" si="18"/>
        <v>3.4933000000000001</v>
      </c>
      <c r="K315" s="10">
        <f t="shared" si="19"/>
        <v>3.0990000000000002</v>
      </c>
      <c r="L315">
        <f t="shared" si="20"/>
        <v>-0.86996943000000004</v>
      </c>
      <c r="M315" s="10">
        <f t="shared" si="21"/>
        <v>1.2922</v>
      </c>
      <c r="N315" s="10" t="s">
        <v>34</v>
      </c>
      <c r="O315" s="10" t="s">
        <v>35</v>
      </c>
      <c r="P315" s="10" t="s">
        <v>50</v>
      </c>
      <c r="Q315" s="12">
        <v>0.64268518518518525</v>
      </c>
      <c r="R315" s="10">
        <v>164</v>
      </c>
      <c r="S315" s="10">
        <v>12</v>
      </c>
    </row>
    <row r="316" spans="1:19" x14ac:dyDescent="0.2">
      <c r="A316" s="10">
        <v>15</v>
      </c>
      <c r="B316" s="10">
        <v>5</v>
      </c>
      <c r="C316" s="10" t="s">
        <v>52</v>
      </c>
      <c r="D316" s="10" t="s">
        <v>33</v>
      </c>
      <c r="E316" s="11">
        <v>44914</v>
      </c>
      <c r="F316" s="10">
        <v>0.5</v>
      </c>
      <c r="G316" s="10">
        <v>1.25</v>
      </c>
      <c r="H316" s="10">
        <v>2994</v>
      </c>
      <c r="I316" s="10">
        <v>191</v>
      </c>
      <c r="J316">
        <f t="shared" si="18"/>
        <v>3.4845000000000002</v>
      </c>
      <c r="K316" s="10">
        <f t="shared" si="19"/>
        <v>3.0902000000000003</v>
      </c>
      <c r="L316">
        <f t="shared" si="20"/>
        <v>-0.86999495000000004</v>
      </c>
      <c r="M316" s="10">
        <f t="shared" si="21"/>
        <v>1.3282</v>
      </c>
      <c r="N316" s="10" t="s">
        <v>34</v>
      </c>
      <c r="O316" s="10" t="s">
        <v>35</v>
      </c>
      <c r="P316" s="10" t="s">
        <v>50</v>
      </c>
      <c r="Q316" s="12">
        <v>0.64594907407407409</v>
      </c>
      <c r="R316" s="10">
        <v>164</v>
      </c>
      <c r="S316" s="10">
        <v>12</v>
      </c>
    </row>
    <row r="317" spans="1:19" x14ac:dyDescent="0.2">
      <c r="A317" s="10">
        <v>16</v>
      </c>
      <c r="B317" s="10">
        <v>6</v>
      </c>
      <c r="C317" s="10" t="s">
        <v>53</v>
      </c>
      <c r="D317" s="10" t="s">
        <v>33</v>
      </c>
      <c r="E317" s="11">
        <v>44914</v>
      </c>
      <c r="F317" s="10">
        <v>0.5</v>
      </c>
      <c r="G317" s="10">
        <v>1.25</v>
      </c>
      <c r="H317" s="10">
        <v>4122</v>
      </c>
      <c r="I317" s="10">
        <v>212</v>
      </c>
      <c r="J317">
        <f t="shared" si="18"/>
        <v>4.7252999999999998</v>
      </c>
      <c r="K317" s="10">
        <f t="shared" si="19"/>
        <v>4.3310000000000004</v>
      </c>
      <c r="L317">
        <f t="shared" si="20"/>
        <v>-0.86639663</v>
      </c>
      <c r="M317" s="10">
        <f t="shared" si="21"/>
        <v>1.3786</v>
      </c>
      <c r="N317" s="10" t="s">
        <v>34</v>
      </c>
      <c r="O317" s="10" t="s">
        <v>35</v>
      </c>
      <c r="P317" s="10" t="s">
        <v>50</v>
      </c>
      <c r="Q317" s="12">
        <v>0.65349537037037042</v>
      </c>
      <c r="R317" s="10">
        <v>164</v>
      </c>
      <c r="S317" s="10">
        <v>12</v>
      </c>
    </row>
    <row r="318" spans="1:19" x14ac:dyDescent="0.2">
      <c r="A318" s="10">
        <v>17</v>
      </c>
      <c r="B318" s="10">
        <v>6</v>
      </c>
      <c r="C318" s="10" t="s">
        <v>53</v>
      </c>
      <c r="D318" s="10" t="s">
        <v>33</v>
      </c>
      <c r="E318" s="11">
        <v>44914</v>
      </c>
      <c r="F318" s="10">
        <v>0.5</v>
      </c>
      <c r="G318" s="10">
        <v>1.25</v>
      </c>
      <c r="H318" s="10">
        <v>3558</v>
      </c>
      <c r="I318" s="10">
        <v>180</v>
      </c>
      <c r="J318">
        <f t="shared" si="18"/>
        <v>4.1048999999999998</v>
      </c>
      <c r="K318" s="10">
        <f t="shared" si="19"/>
        <v>3.7106000000000003</v>
      </c>
      <c r="L318">
        <f t="shared" si="20"/>
        <v>-0.86819579000000002</v>
      </c>
      <c r="M318" s="10">
        <f t="shared" si="21"/>
        <v>1.3018000000000001</v>
      </c>
      <c r="N318" s="10" t="s">
        <v>34</v>
      </c>
      <c r="O318" s="10" t="s">
        <v>35</v>
      </c>
      <c r="P318" s="10" t="s">
        <v>50</v>
      </c>
      <c r="Q318" s="12">
        <v>0.65637731481481476</v>
      </c>
      <c r="R318" s="10">
        <v>164</v>
      </c>
      <c r="S318" s="10">
        <v>12</v>
      </c>
    </row>
    <row r="319" spans="1:19" x14ac:dyDescent="0.2">
      <c r="A319" s="10">
        <v>18</v>
      </c>
      <c r="B319" s="10">
        <v>6</v>
      </c>
      <c r="C319" s="10" t="s">
        <v>53</v>
      </c>
      <c r="D319" s="10" t="s">
        <v>33</v>
      </c>
      <c r="E319" s="11">
        <v>44914</v>
      </c>
      <c r="F319" s="10">
        <v>0.5</v>
      </c>
      <c r="G319" s="10">
        <v>1.25</v>
      </c>
      <c r="H319" s="10">
        <v>3474</v>
      </c>
      <c r="I319" s="10">
        <v>209</v>
      </c>
      <c r="J319">
        <f t="shared" si="18"/>
        <v>4.0125000000000002</v>
      </c>
      <c r="K319" s="10">
        <f t="shared" si="19"/>
        <v>3.6182000000000003</v>
      </c>
      <c r="L319">
        <f t="shared" si="20"/>
        <v>-0.86846374999999998</v>
      </c>
      <c r="M319" s="10">
        <f t="shared" si="21"/>
        <v>1.3714</v>
      </c>
      <c r="N319" s="10" t="s">
        <v>34</v>
      </c>
      <c r="O319" s="10" t="s">
        <v>35</v>
      </c>
      <c r="P319" s="10" t="s">
        <v>50</v>
      </c>
      <c r="Q319" s="12">
        <v>0.65967592592592594</v>
      </c>
      <c r="R319" s="10">
        <v>164</v>
      </c>
      <c r="S319" s="10">
        <v>12</v>
      </c>
    </row>
    <row r="320" spans="1:19" x14ac:dyDescent="0.2">
      <c r="A320" s="10">
        <v>19</v>
      </c>
      <c r="B320" s="10">
        <v>7</v>
      </c>
      <c r="C320" s="10" t="s">
        <v>54</v>
      </c>
      <c r="D320" s="10" t="s">
        <v>33</v>
      </c>
      <c r="E320" s="11">
        <v>44914</v>
      </c>
      <c r="F320" s="10">
        <v>0.5</v>
      </c>
      <c r="G320" s="10">
        <v>1.25</v>
      </c>
      <c r="H320" s="10">
        <v>3572</v>
      </c>
      <c r="I320" s="10">
        <v>355</v>
      </c>
      <c r="J320">
        <f t="shared" si="18"/>
        <v>4.1203000000000003</v>
      </c>
      <c r="K320" s="10">
        <f t="shared" si="19"/>
        <v>3.7260000000000004</v>
      </c>
      <c r="L320">
        <f t="shared" si="20"/>
        <v>-0.86815112999999999</v>
      </c>
      <c r="M320" s="10">
        <f t="shared" si="21"/>
        <v>1.7218</v>
      </c>
      <c r="N320" s="10" t="s">
        <v>34</v>
      </c>
      <c r="O320" s="10" t="s">
        <v>35</v>
      </c>
      <c r="P320" s="10" t="s">
        <v>50</v>
      </c>
      <c r="Q320" s="12">
        <v>0.6672569444444445</v>
      </c>
      <c r="R320" s="10">
        <v>164</v>
      </c>
      <c r="S320" s="10">
        <v>12</v>
      </c>
    </row>
    <row r="321" spans="1:19" x14ac:dyDescent="0.2">
      <c r="A321" s="10">
        <v>20</v>
      </c>
      <c r="B321" s="10">
        <v>7</v>
      </c>
      <c r="C321" s="10" t="s">
        <v>54</v>
      </c>
      <c r="D321" s="10" t="s">
        <v>33</v>
      </c>
      <c r="E321" s="11">
        <v>44914</v>
      </c>
      <c r="F321" s="10">
        <v>0.5</v>
      </c>
      <c r="G321" s="10">
        <v>1.25</v>
      </c>
      <c r="H321" s="10">
        <v>3004</v>
      </c>
      <c r="I321" s="10">
        <v>260</v>
      </c>
      <c r="J321">
        <f t="shared" si="18"/>
        <v>3.4955000000000003</v>
      </c>
      <c r="K321" s="10">
        <f t="shared" si="19"/>
        <v>3.1012000000000004</v>
      </c>
      <c r="L321">
        <f t="shared" si="20"/>
        <v>-0.86996304999999996</v>
      </c>
      <c r="M321" s="10">
        <f t="shared" si="21"/>
        <v>1.4938</v>
      </c>
      <c r="N321" s="10" t="s">
        <v>34</v>
      </c>
      <c r="O321" s="10" t="s">
        <v>35</v>
      </c>
      <c r="P321" s="10" t="s">
        <v>50</v>
      </c>
      <c r="Q321" s="12">
        <v>0.67011574074074076</v>
      </c>
      <c r="R321" s="10">
        <v>164</v>
      </c>
      <c r="S321" s="10">
        <v>12</v>
      </c>
    </row>
    <row r="322" spans="1:19" x14ac:dyDescent="0.2">
      <c r="A322" s="10">
        <v>21</v>
      </c>
      <c r="B322" s="10">
        <v>7</v>
      </c>
      <c r="C322" s="10" t="s">
        <v>54</v>
      </c>
      <c r="D322" s="10" t="s">
        <v>33</v>
      </c>
      <c r="E322" s="11">
        <v>44914</v>
      </c>
      <c r="F322" s="10">
        <v>0.5</v>
      </c>
      <c r="G322" s="10">
        <v>1.25</v>
      </c>
      <c r="H322" s="10">
        <v>3071</v>
      </c>
      <c r="I322" s="10">
        <v>274</v>
      </c>
      <c r="J322">
        <f t="shared" si="18"/>
        <v>3.5692000000000004</v>
      </c>
      <c r="K322" s="10">
        <f t="shared" si="19"/>
        <v>3.1749000000000005</v>
      </c>
      <c r="L322">
        <f t="shared" si="20"/>
        <v>-0.86974931999999994</v>
      </c>
      <c r="M322" s="10">
        <f t="shared" si="21"/>
        <v>1.5274000000000001</v>
      </c>
      <c r="N322" s="10" t="s">
        <v>34</v>
      </c>
      <c r="O322" s="10" t="s">
        <v>35</v>
      </c>
      <c r="P322" s="10" t="s">
        <v>50</v>
      </c>
      <c r="Q322" s="12">
        <v>0.67341435185185183</v>
      </c>
      <c r="R322" s="10">
        <v>164</v>
      </c>
      <c r="S322" s="10">
        <v>12</v>
      </c>
    </row>
    <row r="323" spans="1:19" x14ac:dyDescent="0.2">
      <c r="A323" s="10">
        <v>22</v>
      </c>
      <c r="B323" s="10">
        <v>8</v>
      </c>
      <c r="C323" s="10" t="s">
        <v>55</v>
      </c>
      <c r="D323" s="10" t="s">
        <v>33</v>
      </c>
      <c r="E323" s="11">
        <v>44914</v>
      </c>
      <c r="F323" s="10">
        <v>0.5</v>
      </c>
      <c r="G323" s="10">
        <v>1.25</v>
      </c>
      <c r="H323" s="10">
        <v>7213</v>
      </c>
      <c r="I323" s="10">
        <v>189</v>
      </c>
      <c r="J323">
        <f t="shared" si="18"/>
        <v>8.1254000000000008</v>
      </c>
      <c r="K323" s="10">
        <f t="shared" si="19"/>
        <v>7.7311000000000005</v>
      </c>
      <c r="L323">
        <f t="shared" si="20"/>
        <v>-0.85653634000000001</v>
      </c>
      <c r="M323" s="10">
        <f t="shared" si="21"/>
        <v>1.3233999999999999</v>
      </c>
      <c r="N323" s="10" t="s">
        <v>34</v>
      </c>
      <c r="O323" s="10" t="s">
        <v>35</v>
      </c>
      <c r="P323" s="10" t="s">
        <v>50</v>
      </c>
      <c r="Q323" s="12">
        <v>0.68098379629629635</v>
      </c>
      <c r="R323" s="10">
        <v>164</v>
      </c>
      <c r="S323" s="10">
        <v>12</v>
      </c>
    </row>
    <row r="324" spans="1:19" x14ac:dyDescent="0.2">
      <c r="A324" s="10">
        <v>23</v>
      </c>
      <c r="B324" s="10">
        <v>8</v>
      </c>
      <c r="C324" s="10" t="s">
        <v>55</v>
      </c>
      <c r="D324" s="10" t="s">
        <v>33</v>
      </c>
      <c r="E324" s="11">
        <v>44914</v>
      </c>
      <c r="F324" s="10">
        <v>0.5</v>
      </c>
      <c r="G324" s="10">
        <v>1.25</v>
      </c>
      <c r="H324" s="10">
        <v>6059</v>
      </c>
      <c r="I324" s="10">
        <v>151</v>
      </c>
      <c r="J324">
        <f t="shared" si="18"/>
        <v>6.8559999999999999</v>
      </c>
      <c r="K324" s="10">
        <f t="shared" si="19"/>
        <v>6.4617000000000004</v>
      </c>
      <c r="L324">
        <f t="shared" si="20"/>
        <v>-0.86021760000000003</v>
      </c>
      <c r="M324" s="10">
        <f t="shared" si="21"/>
        <v>1.2322</v>
      </c>
      <c r="N324" s="10" t="s">
        <v>34</v>
      </c>
      <c r="O324" s="10" t="s">
        <v>35</v>
      </c>
      <c r="P324" s="10" t="s">
        <v>50</v>
      </c>
      <c r="Q324" s="12">
        <v>0.68392361111111111</v>
      </c>
      <c r="R324" s="10">
        <v>164</v>
      </c>
      <c r="S324" s="10">
        <v>12</v>
      </c>
    </row>
    <row r="325" spans="1:19" x14ac:dyDescent="0.2">
      <c r="A325" s="10">
        <v>24</v>
      </c>
      <c r="B325" s="10">
        <v>8</v>
      </c>
      <c r="C325" s="10" t="s">
        <v>55</v>
      </c>
      <c r="D325" s="10" t="s">
        <v>33</v>
      </c>
      <c r="E325" s="11">
        <v>44914</v>
      </c>
      <c r="F325" s="10">
        <v>0.5</v>
      </c>
      <c r="G325" s="10">
        <v>1.25</v>
      </c>
      <c r="H325" s="10">
        <v>5947</v>
      </c>
      <c r="I325" s="10">
        <v>157</v>
      </c>
      <c r="J325">
        <f t="shared" si="18"/>
        <v>6.7328000000000001</v>
      </c>
      <c r="K325" s="10">
        <f t="shared" si="19"/>
        <v>6.3385000000000007</v>
      </c>
      <c r="L325">
        <f t="shared" si="20"/>
        <v>-0.86057488000000004</v>
      </c>
      <c r="M325" s="10">
        <f t="shared" si="21"/>
        <v>1.2465999999999999</v>
      </c>
      <c r="N325" s="10" t="s">
        <v>34</v>
      </c>
      <c r="O325" s="10" t="s">
        <v>35</v>
      </c>
      <c r="P325" s="10" t="s">
        <v>50</v>
      </c>
      <c r="Q325" s="12">
        <v>0.6871990740740741</v>
      </c>
      <c r="R325" s="10">
        <v>164</v>
      </c>
      <c r="S325" s="10">
        <v>12</v>
      </c>
    </row>
    <row r="326" spans="1:19" x14ac:dyDescent="0.2">
      <c r="A326" s="10">
        <v>25</v>
      </c>
      <c r="B326" s="10">
        <v>9</v>
      </c>
      <c r="C326" s="10" t="s">
        <v>56</v>
      </c>
      <c r="D326" s="10" t="s">
        <v>33</v>
      </c>
      <c r="E326" s="11">
        <v>44914</v>
      </c>
      <c r="F326" s="10">
        <v>0.5</v>
      </c>
      <c r="G326" s="10">
        <v>1.25</v>
      </c>
      <c r="H326" s="10">
        <v>5392</v>
      </c>
      <c r="I326" s="10">
        <v>301</v>
      </c>
      <c r="J326">
        <f t="shared" si="18"/>
        <v>6.1223000000000001</v>
      </c>
      <c r="K326" s="10">
        <f t="shared" si="19"/>
        <v>5.7280000000000006</v>
      </c>
      <c r="L326">
        <f t="shared" si="20"/>
        <v>-0.86234533000000002</v>
      </c>
      <c r="M326" s="10">
        <f t="shared" si="21"/>
        <v>1.5922000000000001</v>
      </c>
      <c r="N326" s="10" t="s">
        <v>34</v>
      </c>
      <c r="O326" s="10" t="s">
        <v>35</v>
      </c>
      <c r="P326" s="10" t="s">
        <v>50</v>
      </c>
      <c r="Q326" s="12">
        <v>0.69481481481481477</v>
      </c>
      <c r="R326" s="10">
        <v>164</v>
      </c>
      <c r="S326" s="10">
        <v>12</v>
      </c>
    </row>
    <row r="327" spans="1:19" x14ac:dyDescent="0.2">
      <c r="A327" s="10">
        <v>26</v>
      </c>
      <c r="B327" s="10">
        <v>9</v>
      </c>
      <c r="C327" s="10" t="s">
        <v>56</v>
      </c>
      <c r="D327" s="10" t="s">
        <v>33</v>
      </c>
      <c r="E327" s="11">
        <v>44914</v>
      </c>
      <c r="F327" s="10">
        <v>0.5</v>
      </c>
      <c r="G327" s="10">
        <v>1.25</v>
      </c>
      <c r="H327" s="10">
        <v>4522</v>
      </c>
      <c r="I327" s="10">
        <v>263</v>
      </c>
      <c r="J327">
        <f t="shared" si="18"/>
        <v>5.1653000000000002</v>
      </c>
      <c r="K327" s="10">
        <f t="shared" si="19"/>
        <v>4.7710000000000008</v>
      </c>
      <c r="L327">
        <f t="shared" si="20"/>
        <v>-0.86512062999999995</v>
      </c>
      <c r="M327" s="10">
        <f t="shared" si="21"/>
        <v>1.5009999999999999</v>
      </c>
      <c r="N327" s="10" t="s">
        <v>34</v>
      </c>
      <c r="O327" s="10" t="s">
        <v>35</v>
      </c>
      <c r="P327" s="10" t="s">
        <v>50</v>
      </c>
      <c r="Q327" s="12">
        <v>0.69767361111111104</v>
      </c>
      <c r="R327" s="10">
        <v>164</v>
      </c>
      <c r="S327" s="10">
        <v>12</v>
      </c>
    </row>
    <row r="328" spans="1:19" x14ac:dyDescent="0.2">
      <c r="A328" s="10">
        <v>27</v>
      </c>
      <c r="B328" s="10">
        <v>9</v>
      </c>
      <c r="C328" s="10" t="s">
        <v>56</v>
      </c>
      <c r="D328" s="10" t="s">
        <v>33</v>
      </c>
      <c r="E328" s="11">
        <v>44914</v>
      </c>
      <c r="F328" s="10">
        <v>0.5</v>
      </c>
      <c r="G328" s="10">
        <v>1.25</v>
      </c>
      <c r="H328" s="10">
        <v>4586</v>
      </c>
      <c r="I328" s="10">
        <v>236</v>
      </c>
      <c r="J328">
        <f t="shared" si="18"/>
        <v>5.2356999999999996</v>
      </c>
      <c r="K328" s="10">
        <f t="shared" si="19"/>
        <v>4.8414000000000001</v>
      </c>
      <c r="L328">
        <f>0.0029*J328-0.8801</f>
        <v>-0.86491647000000005</v>
      </c>
      <c r="M328" s="10">
        <f t="shared" si="21"/>
        <v>1.4361999999999999</v>
      </c>
      <c r="N328" s="10" t="s">
        <v>34</v>
      </c>
      <c r="O328" s="10" t="s">
        <v>35</v>
      </c>
      <c r="P328" s="10" t="s">
        <v>50</v>
      </c>
      <c r="Q328" s="12">
        <v>0.70098379629629637</v>
      </c>
      <c r="R328" s="10">
        <v>164</v>
      </c>
      <c r="S328" s="10">
        <v>12</v>
      </c>
    </row>
    <row r="329" spans="1:19" x14ac:dyDescent="0.2">
      <c r="A329" s="10">
        <v>28</v>
      </c>
      <c r="B329" s="10">
        <v>10</v>
      </c>
      <c r="C329" s="10" t="s">
        <v>32</v>
      </c>
      <c r="D329" s="10" t="s">
        <v>33</v>
      </c>
      <c r="E329" s="11">
        <v>44914</v>
      </c>
      <c r="F329" s="10">
        <v>0.5</v>
      </c>
      <c r="G329" s="10">
        <v>1.25</v>
      </c>
      <c r="H329" s="10">
        <v>734</v>
      </c>
      <c r="I329" s="10">
        <v>28</v>
      </c>
      <c r="J329">
        <f t="shared" si="18"/>
        <v>0.99849999999999994</v>
      </c>
      <c r="K329" s="10">
        <f t="shared" si="19"/>
        <v>0.60420000000000007</v>
      </c>
      <c r="L329">
        <f t="shared" si="20"/>
        <v>-0.87720434999999997</v>
      </c>
      <c r="M329" s="10">
        <f t="shared" si="21"/>
        <v>0.93700000000000006</v>
      </c>
      <c r="N329" s="10" t="s">
        <v>34</v>
      </c>
      <c r="O329" s="10" t="s">
        <v>35</v>
      </c>
      <c r="P329" s="10" t="s">
        <v>50</v>
      </c>
      <c r="Q329" s="12">
        <v>0.70854166666666663</v>
      </c>
      <c r="R329" s="10">
        <v>164</v>
      </c>
      <c r="S329" s="10">
        <v>12</v>
      </c>
    </row>
    <row r="330" spans="1:19" x14ac:dyDescent="0.2">
      <c r="A330" s="10">
        <v>29</v>
      </c>
      <c r="B330" s="10">
        <v>10</v>
      </c>
      <c r="C330" s="10" t="s">
        <v>32</v>
      </c>
      <c r="D330" s="10" t="s">
        <v>33</v>
      </c>
      <c r="E330" s="11">
        <v>44914</v>
      </c>
      <c r="F330" s="10">
        <v>0.5</v>
      </c>
      <c r="G330" s="10">
        <v>1.25</v>
      </c>
      <c r="H330" s="10">
        <v>580</v>
      </c>
      <c r="I330" s="10">
        <v>36</v>
      </c>
      <c r="J330">
        <f t="shared" si="18"/>
        <v>0.82909999999999995</v>
      </c>
      <c r="K330" s="10">
        <f t="shared" si="19"/>
        <v>0.43480000000000002</v>
      </c>
      <c r="L330">
        <f t="shared" si="20"/>
        <v>-0.87769560999999996</v>
      </c>
      <c r="M330" s="10">
        <f t="shared" si="21"/>
        <v>0.95620000000000005</v>
      </c>
      <c r="N330" s="10" t="s">
        <v>34</v>
      </c>
      <c r="O330" s="10" t="s">
        <v>35</v>
      </c>
      <c r="P330" s="10" t="s">
        <v>50</v>
      </c>
      <c r="Q330" s="12">
        <v>0.71143518518518523</v>
      </c>
      <c r="R330" s="10">
        <v>164</v>
      </c>
      <c r="S330" s="10">
        <v>12</v>
      </c>
    </row>
    <row r="331" spans="1:19" x14ac:dyDescent="0.2">
      <c r="A331" s="10">
        <v>30</v>
      </c>
      <c r="B331" s="10">
        <v>10</v>
      </c>
      <c r="C331" s="10" t="s">
        <v>32</v>
      </c>
      <c r="D331" s="10" t="s">
        <v>33</v>
      </c>
      <c r="E331" s="11">
        <v>44914</v>
      </c>
      <c r="F331" s="10">
        <v>0.5</v>
      </c>
      <c r="G331" s="10">
        <v>1.25</v>
      </c>
      <c r="H331" s="10">
        <v>572</v>
      </c>
      <c r="I331" s="10">
        <v>35</v>
      </c>
      <c r="J331">
        <f t="shared" si="18"/>
        <v>0.82030000000000003</v>
      </c>
      <c r="K331" s="10">
        <f t="shared" si="19"/>
        <v>0.4260000000000001</v>
      </c>
      <c r="L331">
        <f t="shared" si="20"/>
        <v>-0.87772112999999996</v>
      </c>
      <c r="M331" s="10">
        <f t="shared" si="21"/>
        <v>0.95379999999999998</v>
      </c>
      <c r="N331" s="10" t="s">
        <v>34</v>
      </c>
      <c r="O331" s="10" t="s">
        <v>35</v>
      </c>
      <c r="P331" s="10" t="s">
        <v>50</v>
      </c>
      <c r="Q331" s="12">
        <v>0.71471064814814822</v>
      </c>
      <c r="R331" s="10">
        <v>164</v>
      </c>
      <c r="S331" s="10">
        <v>12</v>
      </c>
    </row>
    <row r="332" spans="1:19" x14ac:dyDescent="0.2">
      <c r="A332" s="10">
        <v>31</v>
      </c>
      <c r="B332" s="10">
        <v>11</v>
      </c>
      <c r="C332" s="10" t="s">
        <v>32</v>
      </c>
      <c r="D332" s="10" t="s">
        <v>33</v>
      </c>
      <c r="E332" s="11">
        <v>44914</v>
      </c>
      <c r="F332" s="10">
        <v>0.5</v>
      </c>
      <c r="G332" s="10">
        <v>1.25</v>
      </c>
      <c r="H332" s="10">
        <v>670</v>
      </c>
      <c r="I332" s="10">
        <v>22</v>
      </c>
      <c r="J332">
        <f t="shared" si="18"/>
        <v>0.92810000000000015</v>
      </c>
      <c r="K332" s="10">
        <f t="shared" si="19"/>
        <v>0.53380000000000005</v>
      </c>
      <c r="L332">
        <f t="shared" si="20"/>
        <v>-0.87740850999999997</v>
      </c>
      <c r="M332" s="10">
        <f t="shared" si="21"/>
        <v>0.92259999999999998</v>
      </c>
      <c r="N332" s="10" t="s">
        <v>34</v>
      </c>
      <c r="O332" s="10" t="s">
        <v>35</v>
      </c>
      <c r="P332" s="10" t="s">
        <v>50</v>
      </c>
      <c r="Q332" s="12">
        <v>0.72232638888888889</v>
      </c>
      <c r="R332" s="10">
        <v>164</v>
      </c>
      <c r="S332" s="10">
        <v>12</v>
      </c>
    </row>
    <row r="333" spans="1:19" x14ac:dyDescent="0.2">
      <c r="A333" s="10">
        <v>32</v>
      </c>
      <c r="B333" s="10">
        <v>11</v>
      </c>
      <c r="C333" s="10" t="s">
        <v>32</v>
      </c>
      <c r="D333" s="10" t="s">
        <v>33</v>
      </c>
      <c r="E333" s="11">
        <v>44914</v>
      </c>
      <c r="F333" s="10">
        <v>0.5</v>
      </c>
      <c r="G333" s="10">
        <v>1.25</v>
      </c>
      <c r="H333" s="10">
        <v>614</v>
      </c>
      <c r="I333" s="10">
        <v>25</v>
      </c>
      <c r="J333">
        <f t="shared" si="18"/>
        <v>0.86650000000000005</v>
      </c>
      <c r="K333" s="10">
        <f t="shared" si="19"/>
        <v>0.47220000000000001</v>
      </c>
      <c r="L333">
        <f t="shared" si="20"/>
        <v>-0.87758714999999998</v>
      </c>
      <c r="M333" s="10">
        <f t="shared" si="21"/>
        <v>0.92979999999999996</v>
      </c>
      <c r="N333" s="10" t="s">
        <v>34</v>
      </c>
      <c r="O333" s="10" t="s">
        <v>35</v>
      </c>
      <c r="P333" s="10" t="s">
        <v>50</v>
      </c>
      <c r="Q333" s="12">
        <v>0.7251967592592593</v>
      </c>
      <c r="R333" s="10">
        <v>164</v>
      </c>
      <c r="S333" s="10">
        <v>12</v>
      </c>
    </row>
    <row r="334" spans="1:19" x14ac:dyDescent="0.2">
      <c r="A334" s="10">
        <v>33</v>
      </c>
      <c r="B334" s="10">
        <v>11</v>
      </c>
      <c r="C334" s="10" t="s">
        <v>32</v>
      </c>
      <c r="D334" s="10" t="s">
        <v>33</v>
      </c>
      <c r="E334" s="11">
        <v>44914</v>
      </c>
      <c r="F334" s="10">
        <v>0.5</v>
      </c>
      <c r="G334" s="10">
        <v>1.25</v>
      </c>
      <c r="H334" s="10">
        <v>621</v>
      </c>
      <c r="I334" s="10">
        <v>30</v>
      </c>
      <c r="J334">
        <f t="shared" si="18"/>
        <v>0.87420000000000009</v>
      </c>
      <c r="K334" s="10">
        <f t="shared" si="19"/>
        <v>0.47990000000000005</v>
      </c>
      <c r="L334">
        <f t="shared" si="20"/>
        <v>-0.87756482000000002</v>
      </c>
      <c r="M334" s="10">
        <f t="shared" si="21"/>
        <v>0.94179999999999997</v>
      </c>
      <c r="N334" s="10" t="s">
        <v>34</v>
      </c>
      <c r="O334" s="10" t="s">
        <v>35</v>
      </c>
      <c r="P334" s="10" t="s">
        <v>50</v>
      </c>
      <c r="Q334" s="12">
        <v>0.72851851851851857</v>
      </c>
      <c r="R334" s="10">
        <v>164</v>
      </c>
      <c r="S334" s="10">
        <v>12</v>
      </c>
    </row>
    <row r="335" spans="1:19" x14ac:dyDescent="0.2">
      <c r="A335" s="10">
        <v>34</v>
      </c>
      <c r="B335" s="10">
        <v>12</v>
      </c>
      <c r="C335" s="10" t="s">
        <v>32</v>
      </c>
      <c r="D335" s="10" t="s">
        <v>33</v>
      </c>
      <c r="E335" s="11">
        <v>44914</v>
      </c>
      <c r="F335" s="10">
        <v>0.5</v>
      </c>
      <c r="G335" s="10">
        <v>1.25</v>
      </c>
      <c r="H335" s="10">
        <v>610</v>
      </c>
      <c r="I335" s="10">
        <v>25</v>
      </c>
      <c r="J335">
        <f t="shared" si="18"/>
        <v>0.86210000000000009</v>
      </c>
      <c r="K335" s="10">
        <f t="shared" si="19"/>
        <v>0.46780000000000005</v>
      </c>
      <c r="L335">
        <f t="shared" si="20"/>
        <v>-0.87759991000000004</v>
      </c>
      <c r="M335" s="10">
        <f t="shared" si="21"/>
        <v>0.92979999999999996</v>
      </c>
      <c r="N335" s="10" t="s">
        <v>34</v>
      </c>
      <c r="O335" s="10" t="s">
        <v>35</v>
      </c>
      <c r="P335" s="10" t="s">
        <v>50</v>
      </c>
      <c r="Q335" s="12">
        <v>0.73611111111111116</v>
      </c>
      <c r="R335" s="10">
        <v>164</v>
      </c>
      <c r="S335" s="10">
        <v>12</v>
      </c>
    </row>
    <row r="336" spans="1:19" x14ac:dyDescent="0.2">
      <c r="A336" s="10">
        <v>35</v>
      </c>
      <c r="B336" s="10">
        <v>12</v>
      </c>
      <c r="C336" s="10" t="s">
        <v>32</v>
      </c>
      <c r="D336" s="10" t="s">
        <v>33</v>
      </c>
      <c r="E336" s="11">
        <v>44914</v>
      </c>
      <c r="F336" s="10">
        <v>0.5</v>
      </c>
      <c r="G336" s="10">
        <v>1.25</v>
      </c>
      <c r="H336" s="10">
        <v>503</v>
      </c>
      <c r="I336" s="10">
        <v>28</v>
      </c>
      <c r="J336">
        <f t="shared" si="18"/>
        <v>0.74439999999999995</v>
      </c>
      <c r="K336" s="10">
        <f t="shared" si="19"/>
        <v>0.35010000000000002</v>
      </c>
      <c r="L336">
        <f t="shared" si="20"/>
        <v>-0.87794123999999996</v>
      </c>
      <c r="M336" s="10">
        <f t="shared" si="21"/>
        <v>0.93700000000000006</v>
      </c>
      <c r="N336" s="10" t="s">
        <v>34</v>
      </c>
      <c r="O336" s="10" t="s">
        <v>35</v>
      </c>
      <c r="P336" s="10" t="s">
        <v>50</v>
      </c>
      <c r="Q336" s="12">
        <v>0.73898148148148157</v>
      </c>
      <c r="R336" s="10">
        <v>164</v>
      </c>
      <c r="S336" s="10">
        <v>12</v>
      </c>
    </row>
    <row r="337" spans="1:19" x14ac:dyDescent="0.2">
      <c r="A337" s="10">
        <v>36</v>
      </c>
      <c r="B337" s="10">
        <v>12</v>
      </c>
      <c r="C337" s="10" t="s">
        <v>32</v>
      </c>
      <c r="D337" s="10" t="s">
        <v>33</v>
      </c>
      <c r="E337" s="11">
        <v>44914</v>
      </c>
      <c r="F337" s="10">
        <v>0.5</v>
      </c>
      <c r="G337" s="10">
        <v>1.25</v>
      </c>
      <c r="H337" s="10">
        <v>605</v>
      </c>
      <c r="I337" s="10">
        <v>23</v>
      </c>
      <c r="J337">
        <f t="shared" si="18"/>
        <v>0.85660000000000003</v>
      </c>
      <c r="K337" s="10">
        <f t="shared" si="19"/>
        <v>0.4623000000000001</v>
      </c>
      <c r="L337">
        <f t="shared" si="20"/>
        <v>-0.87761586000000003</v>
      </c>
      <c r="M337" s="10">
        <f t="shared" si="21"/>
        <v>0.92500000000000004</v>
      </c>
      <c r="N337" s="10" t="s">
        <v>34</v>
      </c>
      <c r="O337" s="10" t="s">
        <v>35</v>
      </c>
      <c r="P337" s="10" t="s">
        <v>50</v>
      </c>
      <c r="Q337" s="12">
        <v>0.74228009259259264</v>
      </c>
      <c r="R337" s="10">
        <v>164</v>
      </c>
      <c r="S337" s="10">
        <v>12</v>
      </c>
    </row>
    <row r="338" spans="1:19" x14ac:dyDescent="0.2">
      <c r="A338" s="10">
        <v>37</v>
      </c>
      <c r="B338" s="10">
        <v>13</v>
      </c>
      <c r="C338" s="10" t="s">
        <v>57</v>
      </c>
      <c r="D338" s="10" t="s">
        <v>33</v>
      </c>
      <c r="E338" s="11">
        <v>44914</v>
      </c>
      <c r="F338" s="10">
        <v>0.5</v>
      </c>
      <c r="G338" s="10">
        <v>1.25</v>
      </c>
      <c r="H338" s="10">
        <v>5165</v>
      </c>
      <c r="I338" s="10">
        <v>256</v>
      </c>
      <c r="J338">
        <f t="shared" si="18"/>
        <v>5.8726000000000003</v>
      </c>
      <c r="K338" s="10">
        <f t="shared" si="19"/>
        <v>5.4783000000000008</v>
      </c>
      <c r="L338">
        <f>0.0029*J338-0.8801</f>
        <v>-0.86306945999999996</v>
      </c>
      <c r="M338" s="10">
        <f t="shared" si="21"/>
        <v>1.4842</v>
      </c>
      <c r="N338" s="10" t="s">
        <v>34</v>
      </c>
      <c r="O338" s="10" t="s">
        <v>35</v>
      </c>
      <c r="P338" s="10" t="s">
        <v>50</v>
      </c>
      <c r="Q338" s="12">
        <v>0.74983796296296301</v>
      </c>
      <c r="R338" s="10">
        <v>164</v>
      </c>
      <c r="S338" s="10">
        <v>12</v>
      </c>
    </row>
    <row r="339" spans="1:19" x14ac:dyDescent="0.2">
      <c r="A339" s="10">
        <v>38</v>
      </c>
      <c r="B339" s="10">
        <v>13</v>
      </c>
      <c r="C339" s="10" t="s">
        <v>57</v>
      </c>
      <c r="D339" s="10" t="s">
        <v>33</v>
      </c>
      <c r="E339" s="11">
        <v>44914</v>
      </c>
      <c r="F339" s="10">
        <v>0.5</v>
      </c>
      <c r="G339" s="10">
        <v>1.25</v>
      </c>
      <c r="H339" s="10">
        <v>4410</v>
      </c>
      <c r="I339" s="10">
        <v>199</v>
      </c>
      <c r="J339">
        <f t="shared" si="18"/>
        <v>5.0420999999999996</v>
      </c>
      <c r="K339" s="10">
        <f t="shared" si="19"/>
        <v>4.6478000000000002</v>
      </c>
      <c r="L339">
        <f t="shared" si="20"/>
        <v>-0.86547790999999996</v>
      </c>
      <c r="M339" s="10">
        <f t="shared" si="21"/>
        <v>1.3473999999999999</v>
      </c>
      <c r="N339" s="10" t="s">
        <v>34</v>
      </c>
      <c r="O339" s="10" t="s">
        <v>35</v>
      </c>
      <c r="P339" s="10" t="s">
        <v>50</v>
      </c>
      <c r="Q339" s="12">
        <v>0.75271990740740735</v>
      </c>
      <c r="R339" s="10">
        <v>164</v>
      </c>
      <c r="S339" s="10">
        <v>12</v>
      </c>
    </row>
    <row r="340" spans="1:19" x14ac:dyDescent="0.2">
      <c r="A340" s="10">
        <v>39</v>
      </c>
      <c r="B340" s="10">
        <v>13</v>
      </c>
      <c r="C340" s="10" t="s">
        <v>57</v>
      </c>
      <c r="D340" s="10" t="s">
        <v>33</v>
      </c>
      <c r="E340" s="11">
        <v>44914</v>
      </c>
      <c r="F340" s="10">
        <v>0.5</v>
      </c>
      <c r="G340" s="10">
        <v>1.25</v>
      </c>
      <c r="H340" s="10">
        <v>4382</v>
      </c>
      <c r="I340" s="10">
        <v>209</v>
      </c>
      <c r="J340">
        <f t="shared" si="18"/>
        <v>5.0113000000000003</v>
      </c>
      <c r="K340" s="10">
        <f t="shared" si="19"/>
        <v>4.6170000000000009</v>
      </c>
      <c r="L340">
        <f t="shared" si="20"/>
        <v>-0.86556723000000002</v>
      </c>
      <c r="M340" s="10">
        <f t="shared" si="21"/>
        <v>1.3714</v>
      </c>
      <c r="N340" s="10" t="s">
        <v>34</v>
      </c>
      <c r="O340" s="10" t="s">
        <v>35</v>
      </c>
      <c r="P340" s="10" t="s">
        <v>50</v>
      </c>
      <c r="Q340" s="12">
        <v>0.7560069444444445</v>
      </c>
      <c r="R340" s="10">
        <v>164</v>
      </c>
      <c r="S340" s="10">
        <v>12</v>
      </c>
    </row>
    <row r="341" spans="1:19" x14ac:dyDescent="0.2">
      <c r="A341" s="10">
        <v>40</v>
      </c>
      <c r="B341" s="10">
        <v>14</v>
      </c>
      <c r="C341" s="10" t="s">
        <v>58</v>
      </c>
      <c r="D341" s="10" t="s">
        <v>33</v>
      </c>
      <c r="E341" s="11">
        <v>44914</v>
      </c>
      <c r="F341" s="10">
        <v>0.5</v>
      </c>
      <c r="G341" s="10">
        <v>1.25</v>
      </c>
      <c r="H341" s="10">
        <v>3921</v>
      </c>
      <c r="I341" s="10">
        <v>112</v>
      </c>
      <c r="J341">
        <f t="shared" si="18"/>
        <v>4.5042</v>
      </c>
      <c r="K341" s="10">
        <f t="shared" si="19"/>
        <v>4.1099000000000006</v>
      </c>
      <c r="L341">
        <f t="shared" si="20"/>
        <v>-0.86703781999999996</v>
      </c>
      <c r="M341" s="10">
        <f t="shared" si="21"/>
        <v>1.1386000000000001</v>
      </c>
      <c r="N341" s="10" t="s">
        <v>34</v>
      </c>
      <c r="O341" s="10" t="s">
        <v>35</v>
      </c>
      <c r="P341" s="10" t="s">
        <v>50</v>
      </c>
      <c r="Q341" s="12">
        <v>0.76359953703703709</v>
      </c>
      <c r="R341" s="10">
        <v>164</v>
      </c>
      <c r="S341" s="10">
        <v>12</v>
      </c>
    </row>
    <row r="342" spans="1:19" x14ac:dyDescent="0.2">
      <c r="A342" s="10">
        <v>41</v>
      </c>
      <c r="B342" s="10">
        <v>14</v>
      </c>
      <c r="C342" s="10" t="s">
        <v>58</v>
      </c>
      <c r="D342" s="10" t="s">
        <v>33</v>
      </c>
      <c r="E342" s="11">
        <v>44914</v>
      </c>
      <c r="F342" s="10">
        <v>0.5</v>
      </c>
      <c r="G342" s="10">
        <v>1.25</v>
      </c>
      <c r="H342" s="10">
        <v>3269</v>
      </c>
      <c r="I342" s="10">
        <v>95</v>
      </c>
      <c r="J342">
        <f t="shared" si="18"/>
        <v>3.7870000000000004</v>
      </c>
      <c r="K342" s="10">
        <f t="shared" si="19"/>
        <v>3.3927000000000005</v>
      </c>
      <c r="L342">
        <f t="shared" si="20"/>
        <v>-0.86911769999999999</v>
      </c>
      <c r="M342" s="10">
        <f t="shared" si="21"/>
        <v>1.0977999999999999</v>
      </c>
      <c r="N342" s="10" t="s">
        <v>34</v>
      </c>
      <c r="O342" s="10" t="s">
        <v>35</v>
      </c>
      <c r="P342" s="10" t="s">
        <v>50</v>
      </c>
      <c r="Q342" s="12">
        <v>0.76646990740740739</v>
      </c>
      <c r="R342" s="10">
        <v>164</v>
      </c>
      <c r="S342" s="10">
        <v>12</v>
      </c>
    </row>
    <row r="343" spans="1:19" x14ac:dyDescent="0.2">
      <c r="A343" s="10">
        <v>42</v>
      </c>
      <c r="B343" s="10">
        <v>14</v>
      </c>
      <c r="C343" s="10" t="s">
        <v>58</v>
      </c>
      <c r="D343" s="10" t="s">
        <v>33</v>
      </c>
      <c r="E343" s="11">
        <v>44914</v>
      </c>
      <c r="F343" s="10">
        <v>0.5</v>
      </c>
      <c r="G343" s="10">
        <v>1.25</v>
      </c>
      <c r="H343" s="10">
        <v>3404</v>
      </c>
      <c r="I343" s="10">
        <v>104</v>
      </c>
      <c r="J343">
        <f t="shared" si="18"/>
        <v>3.9355000000000002</v>
      </c>
      <c r="K343" s="10">
        <f t="shared" si="19"/>
        <v>3.5412000000000003</v>
      </c>
      <c r="L343">
        <f t="shared" si="20"/>
        <v>-0.86868705000000002</v>
      </c>
      <c r="M343" s="10">
        <f t="shared" si="21"/>
        <v>1.1194</v>
      </c>
      <c r="N343" s="10" t="s">
        <v>34</v>
      </c>
      <c r="O343" s="10" t="s">
        <v>35</v>
      </c>
      <c r="P343" s="10" t="s">
        <v>50</v>
      </c>
      <c r="Q343" s="12">
        <v>0.76978009259259261</v>
      </c>
      <c r="R343" s="10">
        <v>164</v>
      </c>
      <c r="S343" s="10">
        <v>12</v>
      </c>
    </row>
    <row r="344" spans="1:19" x14ac:dyDescent="0.2">
      <c r="A344" s="10">
        <v>43</v>
      </c>
      <c r="B344" s="10">
        <v>15</v>
      </c>
      <c r="C344" s="10" t="s">
        <v>59</v>
      </c>
      <c r="D344" s="10" t="s">
        <v>33</v>
      </c>
      <c r="E344" s="11">
        <v>44914</v>
      </c>
      <c r="F344" s="10">
        <v>0.5</v>
      </c>
      <c r="G344" s="10">
        <v>1.25</v>
      </c>
      <c r="H344" s="10">
        <v>3720</v>
      </c>
      <c r="I344" s="10">
        <v>221</v>
      </c>
      <c r="J344">
        <f t="shared" si="18"/>
        <v>4.2831000000000001</v>
      </c>
      <c r="K344" s="10">
        <f t="shared" si="19"/>
        <v>3.8888000000000007</v>
      </c>
      <c r="L344">
        <f t="shared" si="20"/>
        <v>-0.86767901000000003</v>
      </c>
      <c r="M344" s="10">
        <f t="shared" si="21"/>
        <v>1.4001999999999999</v>
      </c>
      <c r="N344" s="10" t="s">
        <v>34</v>
      </c>
      <c r="O344" s="10" t="s">
        <v>35</v>
      </c>
      <c r="P344" s="10" t="s">
        <v>50</v>
      </c>
      <c r="Q344" s="12">
        <v>0.77734953703703702</v>
      </c>
      <c r="R344" s="10">
        <v>164</v>
      </c>
      <c r="S344" s="10">
        <v>12</v>
      </c>
    </row>
    <row r="345" spans="1:19" x14ac:dyDescent="0.2">
      <c r="A345" s="10">
        <v>44</v>
      </c>
      <c r="B345" s="10">
        <v>15</v>
      </c>
      <c r="C345" s="10" t="s">
        <v>59</v>
      </c>
      <c r="D345" s="10" t="s">
        <v>33</v>
      </c>
      <c r="E345" s="11">
        <v>44914</v>
      </c>
      <c r="F345" s="10">
        <v>0.5</v>
      </c>
      <c r="G345" s="10">
        <v>1.25</v>
      </c>
      <c r="H345" s="10">
        <v>3226</v>
      </c>
      <c r="I345" s="10">
        <v>188</v>
      </c>
      <c r="J345">
        <f t="shared" si="18"/>
        <v>3.7397000000000005</v>
      </c>
      <c r="K345" s="10">
        <f t="shared" si="19"/>
        <v>3.3454000000000006</v>
      </c>
      <c r="L345">
        <f t="shared" si="20"/>
        <v>-0.86925487000000001</v>
      </c>
      <c r="M345" s="10">
        <f t="shared" si="21"/>
        <v>1.321</v>
      </c>
      <c r="N345" s="10" t="s">
        <v>34</v>
      </c>
      <c r="O345" s="10" t="s">
        <v>35</v>
      </c>
      <c r="P345" s="10" t="s">
        <v>50</v>
      </c>
      <c r="Q345" s="12">
        <v>0.78025462962962966</v>
      </c>
      <c r="R345" s="10">
        <v>164</v>
      </c>
      <c r="S345" s="10">
        <v>12</v>
      </c>
    </row>
    <row r="346" spans="1:19" x14ac:dyDescent="0.2">
      <c r="A346" s="10">
        <v>45</v>
      </c>
      <c r="B346" s="10">
        <v>15</v>
      </c>
      <c r="C346" s="10" t="s">
        <v>59</v>
      </c>
      <c r="D346" s="10" t="s">
        <v>33</v>
      </c>
      <c r="E346" s="11">
        <v>44914</v>
      </c>
      <c r="F346" s="10">
        <v>0.5</v>
      </c>
      <c r="G346" s="10">
        <v>1.25</v>
      </c>
      <c r="H346" s="10">
        <v>3129</v>
      </c>
      <c r="I346" s="10">
        <v>185</v>
      </c>
      <c r="J346">
        <f t="shared" si="18"/>
        <v>3.6330000000000005</v>
      </c>
      <c r="K346" s="10">
        <f t="shared" si="19"/>
        <v>3.2387000000000006</v>
      </c>
      <c r="L346">
        <f t="shared" si="20"/>
        <v>-0.86956429999999996</v>
      </c>
      <c r="M346" s="10">
        <f t="shared" si="21"/>
        <v>1.3138000000000001</v>
      </c>
      <c r="N346" s="10" t="s">
        <v>34</v>
      </c>
      <c r="O346" s="10" t="s">
        <v>35</v>
      </c>
      <c r="P346" s="10" t="s">
        <v>50</v>
      </c>
      <c r="Q346" s="12">
        <v>0.78351851851851861</v>
      </c>
      <c r="R346" s="10">
        <v>164</v>
      </c>
      <c r="S346" s="10">
        <v>12</v>
      </c>
    </row>
    <row r="347" spans="1:19" x14ac:dyDescent="0.2">
      <c r="A347" s="10">
        <v>46</v>
      </c>
      <c r="B347" s="10">
        <v>16</v>
      </c>
      <c r="C347" s="10" t="s">
        <v>60</v>
      </c>
      <c r="D347" s="10" t="s">
        <v>33</v>
      </c>
      <c r="E347" s="11">
        <v>44914</v>
      </c>
      <c r="F347" s="10">
        <v>0.5</v>
      </c>
      <c r="G347" s="10">
        <v>1.25</v>
      </c>
      <c r="H347" s="10">
        <v>3787</v>
      </c>
      <c r="I347" s="10">
        <v>248</v>
      </c>
      <c r="J347">
        <f t="shared" si="18"/>
        <v>4.3567999999999998</v>
      </c>
      <c r="K347" s="10">
        <f t="shared" si="19"/>
        <v>3.9625000000000004</v>
      </c>
      <c r="L347">
        <f t="shared" si="20"/>
        <v>-0.86746528000000001</v>
      </c>
      <c r="M347" s="10">
        <f t="shared" si="21"/>
        <v>1.4649999999999999</v>
      </c>
      <c r="N347" s="10" t="s">
        <v>34</v>
      </c>
      <c r="O347" s="10" t="s">
        <v>35</v>
      </c>
      <c r="P347" s="10" t="s">
        <v>50</v>
      </c>
      <c r="Q347" s="12">
        <v>0.79113425925925929</v>
      </c>
      <c r="R347" s="10">
        <v>164</v>
      </c>
      <c r="S347" s="10">
        <v>12</v>
      </c>
    </row>
    <row r="348" spans="1:19" x14ac:dyDescent="0.2">
      <c r="A348" s="10">
        <v>47</v>
      </c>
      <c r="B348" s="10">
        <v>16</v>
      </c>
      <c r="C348" s="10" t="s">
        <v>60</v>
      </c>
      <c r="D348" s="10" t="s">
        <v>33</v>
      </c>
      <c r="E348" s="11">
        <v>44914</v>
      </c>
      <c r="F348" s="10">
        <v>0.5</v>
      </c>
      <c r="G348" s="10">
        <v>1.25</v>
      </c>
      <c r="H348" s="10">
        <v>3170</v>
      </c>
      <c r="I348" s="10">
        <v>225</v>
      </c>
      <c r="J348">
        <f t="shared" si="18"/>
        <v>3.6781000000000001</v>
      </c>
      <c r="K348" s="10">
        <f t="shared" si="19"/>
        <v>3.2838000000000003</v>
      </c>
      <c r="L348">
        <f t="shared" si="20"/>
        <v>-0.86943351000000002</v>
      </c>
      <c r="M348" s="10">
        <f t="shared" si="21"/>
        <v>1.4097999999999999</v>
      </c>
      <c r="N348" s="10" t="s">
        <v>34</v>
      </c>
      <c r="O348" s="10" t="s">
        <v>35</v>
      </c>
      <c r="P348" s="10" t="s">
        <v>50</v>
      </c>
      <c r="Q348" s="12">
        <v>0.79399305555555555</v>
      </c>
      <c r="R348" s="10">
        <v>164</v>
      </c>
      <c r="S348" s="10">
        <v>12</v>
      </c>
    </row>
    <row r="349" spans="1:19" x14ac:dyDescent="0.2">
      <c r="A349" s="10">
        <v>48</v>
      </c>
      <c r="B349" s="10">
        <v>16</v>
      </c>
      <c r="C349" s="10" t="s">
        <v>60</v>
      </c>
      <c r="D349" s="10" t="s">
        <v>33</v>
      </c>
      <c r="E349" s="11">
        <v>44914</v>
      </c>
      <c r="F349" s="10">
        <v>0.5</v>
      </c>
      <c r="G349" s="10">
        <v>1.25</v>
      </c>
      <c r="H349" s="10">
        <v>3218</v>
      </c>
      <c r="I349" s="10">
        <v>206</v>
      </c>
      <c r="J349">
        <f t="shared" si="18"/>
        <v>3.7309000000000001</v>
      </c>
      <c r="K349" s="10">
        <f t="shared" si="19"/>
        <v>3.3366000000000002</v>
      </c>
      <c r="L349">
        <f t="shared" si="20"/>
        <v>-0.86928039000000001</v>
      </c>
      <c r="M349" s="10">
        <f t="shared" si="21"/>
        <v>1.3641999999999999</v>
      </c>
      <c r="N349" s="10" t="s">
        <v>34</v>
      </c>
      <c r="O349" s="10" t="s">
        <v>35</v>
      </c>
      <c r="P349" s="10" t="s">
        <v>50</v>
      </c>
      <c r="Q349" s="12">
        <v>0.79736111111111108</v>
      </c>
      <c r="R349" s="10">
        <v>164</v>
      </c>
      <c r="S349" s="10">
        <v>12</v>
      </c>
    </row>
    <row r="350" spans="1:19" x14ac:dyDescent="0.2">
      <c r="A350" s="10">
        <v>49</v>
      </c>
      <c r="B350" s="10">
        <v>17</v>
      </c>
      <c r="C350" s="10" t="s">
        <v>32</v>
      </c>
      <c r="D350" s="10" t="s">
        <v>33</v>
      </c>
      <c r="E350" s="11">
        <v>44914</v>
      </c>
      <c r="F350" s="10">
        <v>0.5</v>
      </c>
      <c r="G350" s="10">
        <v>1.25</v>
      </c>
      <c r="H350" s="10">
        <v>827</v>
      </c>
      <c r="I350" s="10">
        <v>63</v>
      </c>
      <c r="J350">
        <f t="shared" si="18"/>
        <v>1.1008</v>
      </c>
      <c r="K350" s="10">
        <f t="shared" si="19"/>
        <v>0.70650000000000013</v>
      </c>
      <c r="L350">
        <f t="shared" si="20"/>
        <v>-0.87690767999999997</v>
      </c>
      <c r="M350" s="10">
        <f t="shared" si="21"/>
        <v>1.0209999999999999</v>
      </c>
      <c r="N350" s="10" t="s">
        <v>34</v>
      </c>
      <c r="O350" s="10" t="s">
        <v>35</v>
      </c>
      <c r="P350" s="10" t="s">
        <v>50</v>
      </c>
      <c r="Q350" s="12">
        <v>0.80493055555555559</v>
      </c>
      <c r="R350" s="10">
        <v>164</v>
      </c>
      <c r="S350" s="10">
        <v>12</v>
      </c>
    </row>
    <row r="351" spans="1:19" x14ac:dyDescent="0.2">
      <c r="A351" s="10">
        <v>50</v>
      </c>
      <c r="B351" s="10">
        <v>17</v>
      </c>
      <c r="C351" s="10" t="s">
        <v>32</v>
      </c>
      <c r="D351" s="10" t="s">
        <v>33</v>
      </c>
      <c r="E351" s="11">
        <v>44914</v>
      </c>
      <c r="F351" s="10">
        <v>0.5</v>
      </c>
      <c r="G351" s="10">
        <v>1.25</v>
      </c>
      <c r="H351" s="10">
        <v>569</v>
      </c>
      <c r="I351" s="10">
        <v>42</v>
      </c>
      <c r="J351">
        <f t="shared" si="18"/>
        <v>0.81699999999999995</v>
      </c>
      <c r="K351" s="10">
        <f t="shared" si="19"/>
        <v>0.42270000000000002</v>
      </c>
      <c r="L351">
        <f t="shared" si="20"/>
        <v>-0.87773069999999997</v>
      </c>
      <c r="M351" s="10">
        <f t="shared" si="21"/>
        <v>0.97060000000000002</v>
      </c>
      <c r="N351" s="10" t="s">
        <v>34</v>
      </c>
      <c r="O351" s="10" t="s">
        <v>35</v>
      </c>
      <c r="P351" s="10" t="s">
        <v>50</v>
      </c>
      <c r="Q351" s="12">
        <v>0.80780092592592589</v>
      </c>
      <c r="R351" s="10">
        <v>164</v>
      </c>
      <c r="S351" s="10">
        <v>12</v>
      </c>
    </row>
    <row r="352" spans="1:19" x14ac:dyDescent="0.2">
      <c r="A352" s="10">
        <v>51</v>
      </c>
      <c r="B352" s="10">
        <v>17</v>
      </c>
      <c r="C352" s="10" t="s">
        <v>32</v>
      </c>
      <c r="D352" s="10" t="s">
        <v>33</v>
      </c>
      <c r="E352" s="11">
        <v>44914</v>
      </c>
      <c r="F352" s="10">
        <v>0.5</v>
      </c>
      <c r="G352" s="10">
        <v>1.25</v>
      </c>
      <c r="H352" s="10">
        <v>609</v>
      </c>
      <c r="I352" s="10">
        <v>72</v>
      </c>
      <c r="J352">
        <f t="shared" si="18"/>
        <v>0.86099999999999999</v>
      </c>
      <c r="K352" s="10">
        <f t="shared" si="19"/>
        <v>0.46670000000000006</v>
      </c>
      <c r="L352">
        <f t="shared" si="20"/>
        <v>-0.87760309999999997</v>
      </c>
      <c r="M352" s="10">
        <f t="shared" si="21"/>
        <v>1.0426</v>
      </c>
      <c r="N352" s="10" t="s">
        <v>34</v>
      </c>
      <c r="O352" s="10" t="s">
        <v>35</v>
      </c>
      <c r="P352" s="10" t="s">
        <v>50</v>
      </c>
      <c r="Q352" s="12">
        <v>0.81107638888888889</v>
      </c>
      <c r="R352" s="10">
        <v>164</v>
      </c>
      <c r="S352" s="10">
        <v>12</v>
      </c>
    </row>
    <row r="353" spans="1:19" x14ac:dyDescent="0.2">
      <c r="A353" s="10">
        <v>52</v>
      </c>
      <c r="B353" s="10">
        <v>18</v>
      </c>
      <c r="C353" s="10" t="s">
        <v>32</v>
      </c>
      <c r="D353" s="10" t="s">
        <v>33</v>
      </c>
      <c r="E353" s="11">
        <v>44914</v>
      </c>
      <c r="F353" s="10">
        <v>0.5</v>
      </c>
      <c r="G353" s="10">
        <v>1.25</v>
      </c>
      <c r="H353" s="10">
        <v>663</v>
      </c>
      <c r="I353" s="10">
        <v>60</v>
      </c>
      <c r="J353">
        <f t="shared" si="18"/>
        <v>0.92040000000000011</v>
      </c>
      <c r="K353" s="10">
        <f t="shared" si="19"/>
        <v>0.52610000000000001</v>
      </c>
      <c r="L353">
        <f t="shared" si="20"/>
        <v>-0.87743084000000005</v>
      </c>
      <c r="M353" s="10">
        <f t="shared" si="21"/>
        <v>1.0138</v>
      </c>
      <c r="N353" s="10" t="s">
        <v>34</v>
      </c>
      <c r="O353" s="10" t="s">
        <v>35</v>
      </c>
      <c r="P353" s="10" t="s">
        <v>50</v>
      </c>
      <c r="Q353" s="12">
        <v>0.81863425925925926</v>
      </c>
      <c r="R353" s="10">
        <v>164</v>
      </c>
      <c r="S353" s="10">
        <v>12</v>
      </c>
    </row>
    <row r="354" spans="1:19" x14ac:dyDescent="0.2">
      <c r="A354" s="10">
        <v>53</v>
      </c>
      <c r="B354" s="10">
        <v>18</v>
      </c>
      <c r="C354" s="10" t="s">
        <v>32</v>
      </c>
      <c r="D354" s="10" t="s">
        <v>33</v>
      </c>
      <c r="E354" s="11">
        <v>44914</v>
      </c>
      <c r="F354" s="10">
        <v>0.5</v>
      </c>
      <c r="G354" s="10">
        <v>1.25</v>
      </c>
      <c r="H354" s="10">
        <v>656</v>
      </c>
      <c r="I354" s="10">
        <v>26</v>
      </c>
      <c r="J354">
        <f t="shared" si="18"/>
        <v>0.91270000000000007</v>
      </c>
      <c r="K354" s="10">
        <f t="shared" si="19"/>
        <v>0.51839999999999997</v>
      </c>
      <c r="L354">
        <f t="shared" si="20"/>
        <v>-0.87745317</v>
      </c>
      <c r="M354" s="10">
        <f t="shared" si="21"/>
        <v>0.93220000000000003</v>
      </c>
      <c r="N354" s="10" t="s">
        <v>34</v>
      </c>
      <c r="O354" s="10" t="s">
        <v>35</v>
      </c>
      <c r="P354" s="10" t="s">
        <v>50</v>
      </c>
      <c r="Q354" s="12">
        <v>0.82151620370370371</v>
      </c>
      <c r="R354" s="10">
        <v>164</v>
      </c>
      <c r="S354" s="10">
        <v>12</v>
      </c>
    </row>
    <row r="355" spans="1:19" x14ac:dyDescent="0.2">
      <c r="A355" s="10">
        <v>54</v>
      </c>
      <c r="B355" s="10">
        <v>18</v>
      </c>
      <c r="C355" s="10" t="s">
        <v>32</v>
      </c>
      <c r="D355" s="10" t="s">
        <v>33</v>
      </c>
      <c r="E355" s="11">
        <v>44914</v>
      </c>
      <c r="F355" s="10">
        <v>0.5</v>
      </c>
      <c r="G355" s="10">
        <v>1.25</v>
      </c>
      <c r="H355" s="10">
        <v>590</v>
      </c>
      <c r="I355" s="10">
        <v>28</v>
      </c>
      <c r="J355">
        <f t="shared" si="18"/>
        <v>0.84010000000000007</v>
      </c>
      <c r="K355" s="10">
        <f t="shared" si="19"/>
        <v>0.44580000000000003</v>
      </c>
      <c r="L355">
        <f t="shared" si="20"/>
        <v>-0.87766370999999999</v>
      </c>
      <c r="M355" s="10">
        <f t="shared" si="21"/>
        <v>0.93700000000000006</v>
      </c>
      <c r="N355" s="10" t="s">
        <v>34</v>
      </c>
      <c r="O355" s="10" t="s">
        <v>35</v>
      </c>
      <c r="P355" s="10" t="s">
        <v>50</v>
      </c>
      <c r="Q355" s="12">
        <v>0.82481481481481478</v>
      </c>
      <c r="R355" s="10">
        <v>164</v>
      </c>
      <c r="S355" s="10">
        <v>12</v>
      </c>
    </row>
    <row r="356" spans="1:19" x14ac:dyDescent="0.2">
      <c r="A356" s="10">
        <v>55</v>
      </c>
      <c r="B356" s="10">
        <v>19</v>
      </c>
      <c r="C356" s="10" t="s">
        <v>32</v>
      </c>
      <c r="D356" s="10" t="s">
        <v>33</v>
      </c>
      <c r="E356" s="11">
        <v>44914</v>
      </c>
      <c r="F356" s="10">
        <v>0.5</v>
      </c>
      <c r="G356" s="10">
        <v>1.25</v>
      </c>
      <c r="H356" s="10">
        <v>625</v>
      </c>
      <c r="I356" s="10">
        <v>26</v>
      </c>
      <c r="J356">
        <f t="shared" si="18"/>
        <v>0.87860000000000005</v>
      </c>
      <c r="K356" s="10">
        <f t="shared" si="19"/>
        <v>0.48430000000000001</v>
      </c>
      <c r="L356">
        <f t="shared" si="20"/>
        <v>-0.87755205999999997</v>
      </c>
      <c r="M356" s="10">
        <f t="shared" si="21"/>
        <v>0.93220000000000003</v>
      </c>
      <c r="N356" s="10" t="s">
        <v>34</v>
      </c>
      <c r="O356" s="10" t="s">
        <v>35</v>
      </c>
      <c r="P356" s="10" t="s">
        <v>50</v>
      </c>
      <c r="Q356" s="12">
        <v>0.83234953703703696</v>
      </c>
      <c r="R356" s="10">
        <v>164</v>
      </c>
      <c r="S356" s="10">
        <v>12</v>
      </c>
    </row>
    <row r="357" spans="1:19" x14ac:dyDescent="0.2">
      <c r="A357" s="10">
        <v>56</v>
      </c>
      <c r="B357" s="10">
        <v>19</v>
      </c>
      <c r="C357" s="10" t="s">
        <v>32</v>
      </c>
      <c r="D357" s="10" t="s">
        <v>33</v>
      </c>
      <c r="E357" s="11">
        <v>44914</v>
      </c>
      <c r="F357" s="10">
        <v>0.5</v>
      </c>
      <c r="G357" s="10">
        <v>1.25</v>
      </c>
      <c r="H357" s="10">
        <v>561</v>
      </c>
      <c r="I357" s="10">
        <v>29</v>
      </c>
      <c r="J357">
        <f t="shared" si="18"/>
        <v>0.80820000000000003</v>
      </c>
      <c r="K357" s="10">
        <f t="shared" si="19"/>
        <v>0.41389999999999999</v>
      </c>
      <c r="L357">
        <f t="shared" si="20"/>
        <v>-0.87775621999999998</v>
      </c>
      <c r="M357" s="10">
        <f t="shared" si="21"/>
        <v>0.93940000000000001</v>
      </c>
      <c r="N357" s="10" t="s">
        <v>34</v>
      </c>
      <c r="O357" s="10" t="s">
        <v>35</v>
      </c>
      <c r="P357" s="10" t="s">
        <v>50</v>
      </c>
      <c r="Q357" s="12">
        <v>0.83521990740740737</v>
      </c>
      <c r="R357" s="10">
        <v>164</v>
      </c>
      <c r="S357" s="10">
        <v>12</v>
      </c>
    </row>
    <row r="358" spans="1:19" x14ac:dyDescent="0.2">
      <c r="A358" s="10">
        <v>57</v>
      </c>
      <c r="B358" s="10">
        <v>19</v>
      </c>
      <c r="C358" s="10" t="s">
        <v>32</v>
      </c>
      <c r="D358" s="10" t="s">
        <v>33</v>
      </c>
      <c r="E358" s="11">
        <v>44914</v>
      </c>
      <c r="F358" s="10">
        <v>0.5</v>
      </c>
      <c r="G358" s="10">
        <v>1.25</v>
      </c>
      <c r="H358" s="10">
        <v>556</v>
      </c>
      <c r="I358" s="10">
        <v>26</v>
      </c>
      <c r="J358">
        <f t="shared" si="18"/>
        <v>0.80269999999999997</v>
      </c>
      <c r="K358" s="10">
        <f t="shared" si="19"/>
        <v>0.40840000000000004</v>
      </c>
      <c r="L358">
        <f t="shared" si="20"/>
        <v>-0.87777216999999996</v>
      </c>
      <c r="M358" s="10">
        <f t="shared" si="21"/>
        <v>0.93220000000000003</v>
      </c>
      <c r="N358" s="10" t="s">
        <v>34</v>
      </c>
      <c r="O358" s="10" t="s">
        <v>35</v>
      </c>
      <c r="P358" s="10" t="s">
        <v>50</v>
      </c>
      <c r="Q358" s="12">
        <v>0.83856481481481471</v>
      </c>
      <c r="R358" s="10">
        <v>164</v>
      </c>
      <c r="S358" s="10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8B9-CD1F-F64C-AECE-706232A2D9DD}">
  <dimension ref="A1:D349"/>
  <sheetViews>
    <sheetView workbookViewId="0">
      <selection activeCell="A2" sqref="A2:A349"/>
    </sheetView>
  </sheetViews>
  <sheetFormatPr baseColWidth="10" defaultRowHeight="16" x14ac:dyDescent="0.2"/>
  <cols>
    <col min="1" max="1" width="42.33203125" customWidth="1"/>
  </cols>
  <sheetData>
    <row r="1" spans="1:4" x14ac:dyDescent="0.2">
      <c r="A1" s="4" t="s">
        <v>309</v>
      </c>
      <c r="B1" t="s">
        <v>119</v>
      </c>
      <c r="C1" t="s">
        <v>24</v>
      </c>
      <c r="D1" t="s">
        <v>25</v>
      </c>
    </row>
    <row r="2" spans="1:4" x14ac:dyDescent="0.2">
      <c r="A2" s="29" t="s">
        <v>386</v>
      </c>
      <c r="B2" t="s">
        <v>120</v>
      </c>
      <c r="C2">
        <v>10.2225</v>
      </c>
      <c r="D2">
        <v>1.4862</v>
      </c>
    </row>
    <row r="3" spans="1:4" x14ac:dyDescent="0.2">
      <c r="A3" s="29" t="s">
        <v>386</v>
      </c>
      <c r="B3" t="s">
        <v>120</v>
      </c>
      <c r="C3">
        <v>10.3314</v>
      </c>
      <c r="D3">
        <v>1.4126999999999998</v>
      </c>
    </row>
    <row r="4" spans="1:4" x14ac:dyDescent="0.2">
      <c r="A4" s="29" t="s">
        <v>386</v>
      </c>
      <c r="B4" t="s">
        <v>120</v>
      </c>
      <c r="C4">
        <v>10.4079</v>
      </c>
      <c r="D4">
        <v>1.5155999999999998</v>
      </c>
    </row>
    <row r="5" spans="1:4" x14ac:dyDescent="0.2">
      <c r="A5" s="21" t="s">
        <v>382</v>
      </c>
      <c r="B5" t="s">
        <v>120</v>
      </c>
      <c r="C5">
        <v>15.2301</v>
      </c>
      <c r="D5">
        <v>4.1532</v>
      </c>
    </row>
    <row r="6" spans="1:4" x14ac:dyDescent="0.2">
      <c r="A6" s="21" t="s">
        <v>382</v>
      </c>
      <c r="B6" t="s">
        <v>120</v>
      </c>
      <c r="C6">
        <v>15.0501</v>
      </c>
      <c r="D6">
        <v>4.3547999999999991</v>
      </c>
    </row>
    <row r="7" spans="1:4" x14ac:dyDescent="0.2">
      <c r="A7" s="21" t="s">
        <v>382</v>
      </c>
      <c r="B7" t="s">
        <v>120</v>
      </c>
      <c r="C7">
        <v>21.695699999999999</v>
      </c>
      <c r="D7">
        <v>4.877699999999999</v>
      </c>
    </row>
    <row r="8" spans="1:4" x14ac:dyDescent="0.2">
      <c r="A8" s="16" t="s">
        <v>402</v>
      </c>
      <c r="B8" t="s">
        <v>120</v>
      </c>
      <c r="C8">
        <v>10.174800000000001</v>
      </c>
      <c r="D8">
        <v>2.7923999999999998</v>
      </c>
    </row>
    <row r="9" spans="1:4" x14ac:dyDescent="0.2">
      <c r="A9" s="16" t="s">
        <v>402</v>
      </c>
      <c r="B9" t="s">
        <v>120</v>
      </c>
      <c r="C9">
        <v>15.5181</v>
      </c>
      <c r="D9">
        <v>4.2141000000000002</v>
      </c>
    </row>
    <row r="10" spans="1:4" x14ac:dyDescent="0.2">
      <c r="A10" s="16" t="s">
        <v>402</v>
      </c>
      <c r="B10" t="s">
        <v>120</v>
      </c>
      <c r="C10">
        <v>15.3561</v>
      </c>
      <c r="D10">
        <v>4.0692000000000004</v>
      </c>
    </row>
    <row r="11" spans="1:4" x14ac:dyDescent="0.2">
      <c r="A11" s="10" t="s">
        <v>536</v>
      </c>
      <c r="B11" t="s">
        <v>120</v>
      </c>
      <c r="C11">
        <v>7.7311000000000005</v>
      </c>
      <c r="D11">
        <v>1.3233999999999999</v>
      </c>
    </row>
    <row r="12" spans="1:4" x14ac:dyDescent="0.2">
      <c r="A12" s="10" t="s">
        <v>536</v>
      </c>
      <c r="B12" t="s">
        <v>120</v>
      </c>
      <c r="C12">
        <v>6.4617000000000004</v>
      </c>
      <c r="D12">
        <v>1.2322</v>
      </c>
    </row>
    <row r="13" spans="1:4" x14ac:dyDescent="0.2">
      <c r="A13" s="10" t="s">
        <v>536</v>
      </c>
      <c r="B13" t="s">
        <v>120</v>
      </c>
      <c r="C13">
        <v>6.3385000000000007</v>
      </c>
      <c r="D13">
        <v>1.2465999999999999</v>
      </c>
    </row>
    <row r="14" spans="1:4" x14ac:dyDescent="0.2">
      <c r="A14" s="21" t="s">
        <v>387</v>
      </c>
      <c r="B14" t="s">
        <v>120</v>
      </c>
      <c r="C14">
        <v>10.7796</v>
      </c>
      <c r="D14">
        <v>1.65</v>
      </c>
    </row>
    <row r="15" spans="1:4" x14ac:dyDescent="0.2">
      <c r="A15" s="21" t="s">
        <v>387</v>
      </c>
      <c r="B15" t="s">
        <v>120</v>
      </c>
      <c r="C15">
        <v>10.803000000000001</v>
      </c>
      <c r="D15">
        <v>1.6773</v>
      </c>
    </row>
    <row r="16" spans="1:4" x14ac:dyDescent="0.2">
      <c r="A16" s="21" t="s">
        <v>387</v>
      </c>
      <c r="B16" t="s">
        <v>120</v>
      </c>
      <c r="C16">
        <v>10.8498</v>
      </c>
      <c r="D16">
        <v>1.6583999999999999</v>
      </c>
    </row>
    <row r="17" spans="1:4" x14ac:dyDescent="0.2">
      <c r="A17" s="29" t="s">
        <v>383</v>
      </c>
      <c r="B17" t="s">
        <v>120</v>
      </c>
      <c r="C17">
        <v>14.0646</v>
      </c>
      <c r="D17">
        <v>2.9204999999999997</v>
      </c>
    </row>
    <row r="18" spans="1:4" x14ac:dyDescent="0.2">
      <c r="A18" s="29" t="s">
        <v>383</v>
      </c>
      <c r="B18" t="s">
        <v>120</v>
      </c>
      <c r="C18">
        <v>14.197800000000001</v>
      </c>
      <c r="D18">
        <v>2.8847999999999998</v>
      </c>
    </row>
    <row r="19" spans="1:4" x14ac:dyDescent="0.2">
      <c r="A19" s="29" t="s">
        <v>383</v>
      </c>
      <c r="B19" t="s">
        <v>120</v>
      </c>
      <c r="C19">
        <v>14.173500000000001</v>
      </c>
      <c r="D19">
        <v>2.8994999999999997</v>
      </c>
    </row>
    <row r="20" spans="1:4" x14ac:dyDescent="0.2">
      <c r="A20" s="16" t="s">
        <v>403</v>
      </c>
      <c r="B20" t="s">
        <v>120</v>
      </c>
      <c r="C20">
        <v>13.500300000000001</v>
      </c>
      <c r="D20">
        <v>2.7692999999999999</v>
      </c>
    </row>
    <row r="21" spans="1:4" x14ac:dyDescent="0.2">
      <c r="A21" s="16" t="s">
        <v>403</v>
      </c>
      <c r="B21" t="s">
        <v>120</v>
      </c>
      <c r="C21">
        <v>17.654700000000002</v>
      </c>
      <c r="D21">
        <v>3.6071999999999997</v>
      </c>
    </row>
    <row r="22" spans="1:4" x14ac:dyDescent="0.2">
      <c r="A22" s="16" t="s">
        <v>403</v>
      </c>
      <c r="B22" t="s">
        <v>120</v>
      </c>
      <c r="C22">
        <v>18.414300000000001</v>
      </c>
      <c r="D22">
        <v>3.8444999999999996</v>
      </c>
    </row>
    <row r="23" spans="1:4" x14ac:dyDescent="0.2">
      <c r="A23" s="10" t="s">
        <v>537</v>
      </c>
      <c r="B23" t="s">
        <v>120</v>
      </c>
      <c r="C23">
        <v>5.7280000000000006</v>
      </c>
      <c r="D23">
        <v>1.5922000000000001</v>
      </c>
    </row>
    <row r="24" spans="1:4" x14ac:dyDescent="0.2">
      <c r="A24" s="10" t="s">
        <v>537</v>
      </c>
      <c r="B24" t="s">
        <v>120</v>
      </c>
      <c r="C24">
        <v>4.7710000000000008</v>
      </c>
      <c r="D24">
        <v>1.5009999999999999</v>
      </c>
    </row>
    <row r="25" spans="1:4" x14ac:dyDescent="0.2">
      <c r="A25" s="10" t="s">
        <v>537</v>
      </c>
      <c r="B25" t="s">
        <v>120</v>
      </c>
      <c r="C25">
        <v>4.8414000000000001</v>
      </c>
      <c r="D25">
        <v>1.4361999999999999</v>
      </c>
    </row>
    <row r="26" spans="1:4" x14ac:dyDescent="0.2">
      <c r="A26" s="21" t="s">
        <v>388</v>
      </c>
      <c r="B26" t="s">
        <v>120</v>
      </c>
      <c r="C26">
        <v>9.2559000000000005</v>
      </c>
      <c r="D26">
        <v>1.4295</v>
      </c>
    </row>
    <row r="27" spans="1:4" x14ac:dyDescent="0.2">
      <c r="A27" s="21" t="s">
        <v>388</v>
      </c>
      <c r="B27" t="s">
        <v>120</v>
      </c>
      <c r="C27">
        <v>9.6699000000000002</v>
      </c>
      <c r="D27">
        <v>1.5345</v>
      </c>
    </row>
    <row r="28" spans="1:4" x14ac:dyDescent="0.2">
      <c r="A28" s="21" t="s">
        <v>388</v>
      </c>
      <c r="B28" t="s">
        <v>120</v>
      </c>
      <c r="C28">
        <v>9.4421999999999997</v>
      </c>
      <c r="D28">
        <v>1.5765</v>
      </c>
    </row>
    <row r="29" spans="1:4" x14ac:dyDescent="0.2">
      <c r="A29" s="21" t="s">
        <v>384</v>
      </c>
      <c r="B29" t="s">
        <v>120</v>
      </c>
      <c r="C29">
        <v>16.241700000000002</v>
      </c>
      <c r="D29">
        <v>3.9558</v>
      </c>
    </row>
    <row r="30" spans="1:4" x14ac:dyDescent="0.2">
      <c r="A30" s="21" t="s">
        <v>384</v>
      </c>
      <c r="B30" t="s">
        <v>120</v>
      </c>
      <c r="C30">
        <v>17.5458</v>
      </c>
      <c r="D30">
        <v>3.9746999999999999</v>
      </c>
    </row>
    <row r="31" spans="1:4" x14ac:dyDescent="0.2">
      <c r="A31" s="21" t="s">
        <v>384</v>
      </c>
      <c r="B31" t="s">
        <v>120</v>
      </c>
      <c r="C31">
        <v>15.9177</v>
      </c>
      <c r="D31">
        <v>3.6365999999999996</v>
      </c>
    </row>
    <row r="32" spans="1:4" x14ac:dyDescent="0.2">
      <c r="A32" s="16" t="s">
        <v>404</v>
      </c>
      <c r="B32" t="s">
        <v>120</v>
      </c>
      <c r="C32">
        <v>7.1193</v>
      </c>
      <c r="D32">
        <v>2.5130999999999997</v>
      </c>
    </row>
    <row r="33" spans="1:4" x14ac:dyDescent="0.2">
      <c r="A33" s="16" t="s">
        <v>404</v>
      </c>
      <c r="B33" t="s">
        <v>120</v>
      </c>
      <c r="C33">
        <v>14.214</v>
      </c>
      <c r="D33">
        <v>5.01</v>
      </c>
    </row>
    <row r="34" spans="1:4" x14ac:dyDescent="0.2">
      <c r="A34" s="16" t="s">
        <v>404</v>
      </c>
      <c r="B34" t="s">
        <v>120</v>
      </c>
      <c r="C34">
        <v>14.097000000000001</v>
      </c>
      <c r="D34">
        <v>4.7643000000000004</v>
      </c>
    </row>
    <row r="35" spans="1:4" x14ac:dyDescent="0.2">
      <c r="A35" s="10" t="s">
        <v>538</v>
      </c>
      <c r="B35" t="s">
        <v>120</v>
      </c>
      <c r="C35">
        <v>5.4783000000000008</v>
      </c>
      <c r="D35">
        <v>1.4842</v>
      </c>
    </row>
    <row r="36" spans="1:4" x14ac:dyDescent="0.2">
      <c r="A36" s="10" t="s">
        <v>538</v>
      </c>
      <c r="B36" t="s">
        <v>120</v>
      </c>
      <c r="C36">
        <v>4.6478000000000002</v>
      </c>
      <c r="D36">
        <v>1.3473999999999999</v>
      </c>
    </row>
    <row r="37" spans="1:4" x14ac:dyDescent="0.2">
      <c r="A37" s="10" t="s">
        <v>538</v>
      </c>
      <c r="B37" t="s">
        <v>120</v>
      </c>
      <c r="C37">
        <v>4.6170000000000009</v>
      </c>
      <c r="D37">
        <v>1.3714</v>
      </c>
    </row>
    <row r="38" spans="1:4" x14ac:dyDescent="0.2">
      <c r="A38" s="4" t="s">
        <v>330</v>
      </c>
      <c r="B38" t="s">
        <v>120</v>
      </c>
      <c r="C38">
        <v>6.6731999999999996</v>
      </c>
      <c r="D38">
        <v>0.72000000000000008</v>
      </c>
    </row>
    <row r="39" spans="1:4" x14ac:dyDescent="0.2">
      <c r="A39" s="4" t="s">
        <v>330</v>
      </c>
      <c r="B39" t="s">
        <v>120</v>
      </c>
      <c r="C39">
        <v>6.5368000000000013</v>
      </c>
      <c r="D39">
        <v>0.69300000000000017</v>
      </c>
    </row>
    <row r="40" spans="1:4" x14ac:dyDescent="0.2">
      <c r="A40" s="4" t="s">
        <v>330</v>
      </c>
      <c r="B40" t="s">
        <v>120</v>
      </c>
      <c r="C40">
        <v>7.0658999999999992</v>
      </c>
      <c r="D40">
        <v>0.70650000000000002</v>
      </c>
    </row>
    <row r="41" spans="1:4" x14ac:dyDescent="0.2">
      <c r="A41" s="10" t="s">
        <v>355</v>
      </c>
      <c r="B41" t="s">
        <v>120</v>
      </c>
      <c r="C41">
        <v>15.261799999999999</v>
      </c>
      <c r="D41">
        <v>4.7176999999999998</v>
      </c>
    </row>
    <row r="42" spans="1:4" x14ac:dyDescent="0.2">
      <c r="A42" s="10" t="s">
        <v>355</v>
      </c>
      <c r="B42" t="s">
        <v>120</v>
      </c>
      <c r="C42">
        <v>16.2058</v>
      </c>
      <c r="D42">
        <v>5.4726999999999997</v>
      </c>
    </row>
    <row r="43" spans="1:4" x14ac:dyDescent="0.2">
      <c r="A43" s="10" t="s">
        <v>355</v>
      </c>
      <c r="B43" t="s">
        <v>120</v>
      </c>
      <c r="C43">
        <v>16.2468</v>
      </c>
      <c r="D43">
        <v>5.3127000000000004</v>
      </c>
    </row>
    <row r="44" spans="1:4" x14ac:dyDescent="0.2">
      <c r="A44" s="18" t="s">
        <v>380</v>
      </c>
      <c r="B44" t="s">
        <v>120</v>
      </c>
      <c r="C44">
        <v>14.6586</v>
      </c>
      <c r="D44">
        <v>3.8599000000000006</v>
      </c>
    </row>
    <row r="45" spans="1:4" x14ac:dyDescent="0.2">
      <c r="A45" s="18" t="s">
        <v>380</v>
      </c>
      <c r="B45" t="s">
        <v>120</v>
      </c>
      <c r="C45">
        <v>15.278599999999999</v>
      </c>
      <c r="D45">
        <v>4.0975000000000001</v>
      </c>
    </row>
    <row r="46" spans="1:4" x14ac:dyDescent="0.2">
      <c r="A46" s="18" t="s">
        <v>380</v>
      </c>
      <c r="B46" t="s">
        <v>120</v>
      </c>
      <c r="C46">
        <v>15.469600000000002</v>
      </c>
      <c r="D46">
        <v>3.9523000000000001</v>
      </c>
    </row>
    <row r="47" spans="1:4" x14ac:dyDescent="0.2">
      <c r="A47" s="10" t="s">
        <v>539</v>
      </c>
      <c r="B47" t="s">
        <v>120</v>
      </c>
      <c r="C47">
        <v>4.1099000000000006</v>
      </c>
      <c r="D47">
        <v>1.1386000000000001</v>
      </c>
    </row>
    <row r="48" spans="1:4" x14ac:dyDescent="0.2">
      <c r="A48" s="10" t="s">
        <v>539</v>
      </c>
      <c r="B48" t="s">
        <v>120</v>
      </c>
      <c r="C48">
        <v>3.3927000000000005</v>
      </c>
      <c r="D48">
        <v>1.0977999999999999</v>
      </c>
    </row>
    <row r="49" spans="1:4" x14ac:dyDescent="0.2">
      <c r="A49" s="10" t="s">
        <v>539</v>
      </c>
      <c r="B49" t="s">
        <v>120</v>
      </c>
      <c r="C49">
        <v>3.5412000000000003</v>
      </c>
      <c r="D49">
        <v>1.1194</v>
      </c>
    </row>
    <row r="50" spans="1:4" x14ac:dyDescent="0.2">
      <c r="A50" s="4" t="s">
        <v>331</v>
      </c>
      <c r="B50" t="s">
        <v>120</v>
      </c>
      <c r="C50">
        <v>6.8041</v>
      </c>
      <c r="D50">
        <v>0.63360000000000005</v>
      </c>
    </row>
    <row r="51" spans="1:4" x14ac:dyDescent="0.2">
      <c r="A51" s="4" t="s">
        <v>331</v>
      </c>
      <c r="B51" t="s">
        <v>120</v>
      </c>
      <c r="C51">
        <v>6.6050000000000004</v>
      </c>
      <c r="D51">
        <v>0.53910000000000002</v>
      </c>
    </row>
    <row r="52" spans="1:4" x14ac:dyDescent="0.2">
      <c r="A52" s="4" t="s">
        <v>331</v>
      </c>
      <c r="B52" t="s">
        <v>120</v>
      </c>
      <c r="C52">
        <v>6.6951999999999998</v>
      </c>
      <c r="D52">
        <v>0.49320000000000019</v>
      </c>
    </row>
    <row r="53" spans="1:4" x14ac:dyDescent="0.2">
      <c r="A53" s="10" t="s">
        <v>356</v>
      </c>
      <c r="B53" t="s">
        <v>120</v>
      </c>
      <c r="C53">
        <v>16.944799999999997</v>
      </c>
      <c r="D53">
        <v>5.7001999999999997</v>
      </c>
    </row>
    <row r="54" spans="1:4" x14ac:dyDescent="0.2">
      <c r="A54" s="10" t="s">
        <v>356</v>
      </c>
      <c r="B54" t="s">
        <v>120</v>
      </c>
      <c r="C54">
        <v>17.869799999999998</v>
      </c>
      <c r="D54">
        <v>6.2902000000000005</v>
      </c>
    </row>
    <row r="55" spans="1:4" x14ac:dyDescent="0.2">
      <c r="A55" s="10" t="s">
        <v>356</v>
      </c>
      <c r="B55" t="s">
        <v>120</v>
      </c>
      <c r="C55">
        <v>17.994799999999998</v>
      </c>
      <c r="D55">
        <v>6.1601999999999997</v>
      </c>
    </row>
    <row r="56" spans="1:4" x14ac:dyDescent="0.2">
      <c r="A56" s="18" t="s">
        <v>381</v>
      </c>
      <c r="B56" t="s">
        <v>120</v>
      </c>
      <c r="C56">
        <v>14.176600000000001</v>
      </c>
      <c r="D56">
        <v>3.5101000000000004</v>
      </c>
    </row>
    <row r="57" spans="1:4" x14ac:dyDescent="0.2">
      <c r="A57" s="18" t="s">
        <v>381</v>
      </c>
      <c r="B57" t="s">
        <v>120</v>
      </c>
      <c r="C57">
        <v>14.932600000000001</v>
      </c>
      <c r="D57">
        <v>3.5673000000000004</v>
      </c>
    </row>
    <row r="58" spans="1:4" x14ac:dyDescent="0.2">
      <c r="A58" s="18" t="s">
        <v>381</v>
      </c>
      <c r="B58" t="s">
        <v>120</v>
      </c>
      <c r="C58">
        <v>17.505599999999998</v>
      </c>
      <c r="D58">
        <v>3.6905000000000006</v>
      </c>
    </row>
    <row r="59" spans="1:4" x14ac:dyDescent="0.2">
      <c r="A59" s="10" t="s">
        <v>540</v>
      </c>
      <c r="B59" t="s">
        <v>120</v>
      </c>
      <c r="C59">
        <v>3.8888000000000007</v>
      </c>
      <c r="D59">
        <v>1.4001999999999999</v>
      </c>
    </row>
    <row r="60" spans="1:4" x14ac:dyDescent="0.2">
      <c r="A60" s="10" t="s">
        <v>540</v>
      </c>
      <c r="B60" t="s">
        <v>120</v>
      </c>
      <c r="C60">
        <v>3.3454000000000006</v>
      </c>
      <c r="D60">
        <v>1.321</v>
      </c>
    </row>
    <row r="61" spans="1:4" x14ac:dyDescent="0.2">
      <c r="A61" s="10" t="s">
        <v>540</v>
      </c>
      <c r="B61" t="s">
        <v>120</v>
      </c>
      <c r="C61">
        <v>3.2387000000000006</v>
      </c>
      <c r="D61">
        <v>1.3138000000000001</v>
      </c>
    </row>
    <row r="62" spans="1:4" x14ac:dyDescent="0.2">
      <c r="A62" s="4" t="s">
        <v>332</v>
      </c>
      <c r="B62" t="s">
        <v>120</v>
      </c>
      <c r="C62">
        <v>5.206900000000001</v>
      </c>
      <c r="D62">
        <v>0.1503000000000001</v>
      </c>
    </row>
    <row r="63" spans="1:4" x14ac:dyDescent="0.2">
      <c r="A63" s="4" t="s">
        <v>332</v>
      </c>
      <c r="B63" t="s">
        <v>120</v>
      </c>
      <c r="C63">
        <v>5.3751999999999995</v>
      </c>
      <c r="D63">
        <v>0.21510000000000007</v>
      </c>
    </row>
    <row r="64" spans="1:4" x14ac:dyDescent="0.2">
      <c r="A64" s="4" t="s">
        <v>332</v>
      </c>
      <c r="B64" t="s">
        <v>120</v>
      </c>
      <c r="C64">
        <v>5.3829000000000011</v>
      </c>
      <c r="D64">
        <v>7.7400000000000135E-2</v>
      </c>
    </row>
    <row r="65" spans="1:4" x14ac:dyDescent="0.2">
      <c r="A65" s="10" t="s">
        <v>357</v>
      </c>
      <c r="B65" t="s">
        <v>120</v>
      </c>
      <c r="C65">
        <v>18.602799999999998</v>
      </c>
      <c r="D65">
        <v>5.3876999999999997</v>
      </c>
    </row>
    <row r="66" spans="1:4" x14ac:dyDescent="0.2">
      <c r="A66" s="10" t="s">
        <v>357</v>
      </c>
      <c r="B66" t="s">
        <v>120</v>
      </c>
      <c r="C66">
        <v>20.439799999999998</v>
      </c>
      <c r="D66">
        <v>6.2302</v>
      </c>
    </row>
    <row r="67" spans="1:4" x14ac:dyDescent="0.2">
      <c r="A67" s="10" t="s">
        <v>357</v>
      </c>
      <c r="B67" t="s">
        <v>120</v>
      </c>
      <c r="C67">
        <v>20.259799999999998</v>
      </c>
      <c r="D67">
        <v>6.2801999999999998</v>
      </c>
    </row>
    <row r="68" spans="1:4" x14ac:dyDescent="0.2">
      <c r="A68" s="16" t="s">
        <v>398</v>
      </c>
      <c r="B68" t="s">
        <v>120</v>
      </c>
      <c r="C68">
        <v>13.451700000000001</v>
      </c>
      <c r="D68">
        <v>4.1069999999999993</v>
      </c>
    </row>
    <row r="69" spans="1:4" x14ac:dyDescent="0.2">
      <c r="A69" s="16" t="s">
        <v>398</v>
      </c>
      <c r="B69" t="s">
        <v>120</v>
      </c>
      <c r="C69">
        <v>17.351400000000002</v>
      </c>
      <c r="D69">
        <v>5.5832999999999995</v>
      </c>
    </row>
    <row r="70" spans="1:4" x14ac:dyDescent="0.2">
      <c r="A70" s="16" t="s">
        <v>398</v>
      </c>
      <c r="B70" t="s">
        <v>120</v>
      </c>
      <c r="C70">
        <v>17.346900000000002</v>
      </c>
      <c r="D70">
        <v>5.3544</v>
      </c>
    </row>
    <row r="71" spans="1:4" x14ac:dyDescent="0.2">
      <c r="A71" s="10" t="s">
        <v>541</v>
      </c>
      <c r="B71" t="s">
        <v>120</v>
      </c>
      <c r="C71">
        <v>3.9625000000000004</v>
      </c>
      <c r="D71">
        <v>1.4649999999999999</v>
      </c>
    </row>
    <row r="72" spans="1:4" x14ac:dyDescent="0.2">
      <c r="A72" s="10" t="s">
        <v>541</v>
      </c>
      <c r="B72" t="s">
        <v>120</v>
      </c>
      <c r="C72">
        <v>3.2838000000000003</v>
      </c>
      <c r="D72">
        <v>1.4097999999999999</v>
      </c>
    </row>
    <row r="73" spans="1:4" x14ac:dyDescent="0.2">
      <c r="A73" s="10" t="s">
        <v>541</v>
      </c>
      <c r="B73" t="s">
        <v>120</v>
      </c>
      <c r="C73">
        <v>3.3366000000000002</v>
      </c>
      <c r="D73">
        <v>1.3641999999999999</v>
      </c>
    </row>
    <row r="74" spans="1:4" x14ac:dyDescent="0.2">
      <c r="A74" s="4" t="s">
        <v>333</v>
      </c>
      <c r="B74" t="s">
        <v>120</v>
      </c>
      <c r="C74">
        <v>10.4275</v>
      </c>
      <c r="D74">
        <v>0.92520000000000013</v>
      </c>
    </row>
    <row r="75" spans="1:4" x14ac:dyDescent="0.2">
      <c r="A75" s="4" t="s">
        <v>333</v>
      </c>
      <c r="B75" t="s">
        <v>120</v>
      </c>
      <c r="C75">
        <v>11.742000000000001</v>
      </c>
      <c r="D75">
        <v>1.0952999999999999</v>
      </c>
    </row>
    <row r="76" spans="1:4" x14ac:dyDescent="0.2">
      <c r="A76" s="4" t="s">
        <v>333</v>
      </c>
      <c r="B76" t="s">
        <v>120</v>
      </c>
      <c r="C76">
        <v>10.766300000000001</v>
      </c>
      <c r="D76">
        <v>0.85770000000000002</v>
      </c>
    </row>
    <row r="77" spans="1:4" x14ac:dyDescent="0.2">
      <c r="A77" s="18" t="s">
        <v>358</v>
      </c>
      <c r="B77" t="s">
        <v>120</v>
      </c>
      <c r="C77">
        <v>15.1806</v>
      </c>
      <c r="D77">
        <v>2.4145000000000003</v>
      </c>
    </row>
    <row r="78" spans="1:4" x14ac:dyDescent="0.2">
      <c r="A78" s="18" t="s">
        <v>358</v>
      </c>
      <c r="B78" t="s">
        <v>120</v>
      </c>
      <c r="C78">
        <v>15.5176</v>
      </c>
      <c r="D78">
        <v>2.4915000000000003</v>
      </c>
    </row>
    <row r="79" spans="1:4" x14ac:dyDescent="0.2">
      <c r="A79" s="18" t="s">
        <v>358</v>
      </c>
      <c r="B79" t="s">
        <v>120</v>
      </c>
      <c r="C79">
        <v>15.614600000000001</v>
      </c>
      <c r="D79">
        <v>2.4453000000000005</v>
      </c>
    </row>
    <row r="80" spans="1:4" x14ac:dyDescent="0.2">
      <c r="A80" s="16" t="s">
        <v>399</v>
      </c>
      <c r="B80" t="s">
        <v>120</v>
      </c>
      <c r="C80">
        <v>21.163800000000002</v>
      </c>
      <c r="D80">
        <v>3.8297999999999996</v>
      </c>
    </row>
    <row r="81" spans="1:4" x14ac:dyDescent="0.2">
      <c r="A81" s="16" t="s">
        <v>399</v>
      </c>
      <c r="B81" t="s">
        <v>120</v>
      </c>
      <c r="C81">
        <v>34.224600000000002</v>
      </c>
      <c r="D81">
        <v>6.2217000000000002</v>
      </c>
    </row>
    <row r="82" spans="1:4" x14ac:dyDescent="0.2">
      <c r="A82" s="16" t="s">
        <v>399</v>
      </c>
      <c r="B82" t="s">
        <v>120</v>
      </c>
      <c r="C82">
        <v>25.764600000000002</v>
      </c>
      <c r="D82">
        <v>4.594199999999999</v>
      </c>
    </row>
    <row r="83" spans="1:4" x14ac:dyDescent="0.2">
      <c r="A83" s="10" t="s">
        <v>533</v>
      </c>
      <c r="B83" t="s">
        <v>120</v>
      </c>
      <c r="C83">
        <v>4.2771000000000008</v>
      </c>
      <c r="D83">
        <v>1.4649999999999999</v>
      </c>
    </row>
    <row r="84" spans="1:4" x14ac:dyDescent="0.2">
      <c r="A84" s="10" t="s">
        <v>533</v>
      </c>
      <c r="B84" t="s">
        <v>120</v>
      </c>
      <c r="C84">
        <v>3.0990000000000002</v>
      </c>
      <c r="D84">
        <v>1.2922</v>
      </c>
    </row>
    <row r="85" spans="1:4" x14ac:dyDescent="0.2">
      <c r="A85" s="10" t="s">
        <v>533</v>
      </c>
      <c r="B85" t="s">
        <v>120</v>
      </c>
      <c r="C85">
        <v>3.0902000000000003</v>
      </c>
      <c r="D85">
        <v>1.3282</v>
      </c>
    </row>
    <row r="86" spans="1:4" x14ac:dyDescent="0.2">
      <c r="A86" s="10" t="s">
        <v>334</v>
      </c>
      <c r="B86" t="s">
        <v>120</v>
      </c>
      <c r="C86">
        <v>7.9858000000000011</v>
      </c>
      <c r="D86">
        <v>1.3176999999999999</v>
      </c>
    </row>
    <row r="87" spans="1:4" x14ac:dyDescent="0.2">
      <c r="A87" s="10" t="s">
        <v>334</v>
      </c>
      <c r="B87" t="s">
        <v>120</v>
      </c>
      <c r="C87">
        <v>7.934800000000001</v>
      </c>
      <c r="D87">
        <v>1.2651999999999999</v>
      </c>
    </row>
    <row r="88" spans="1:4" x14ac:dyDescent="0.2">
      <c r="A88" s="10" t="s">
        <v>334</v>
      </c>
      <c r="B88" t="s">
        <v>120</v>
      </c>
      <c r="C88">
        <v>7.9568000000000012</v>
      </c>
      <c r="D88">
        <v>1.3102</v>
      </c>
    </row>
    <row r="89" spans="1:4" x14ac:dyDescent="0.2">
      <c r="A89" s="18" t="s">
        <v>359</v>
      </c>
      <c r="B89" t="s">
        <v>120</v>
      </c>
      <c r="C89">
        <v>17.781599999999997</v>
      </c>
      <c r="D89">
        <v>3.0657000000000005</v>
      </c>
    </row>
    <row r="90" spans="1:4" x14ac:dyDescent="0.2">
      <c r="A90" s="18" t="s">
        <v>359</v>
      </c>
      <c r="B90" t="s">
        <v>120</v>
      </c>
      <c r="C90">
        <v>18.204599999999999</v>
      </c>
      <c r="D90">
        <v>3.1867000000000005</v>
      </c>
    </row>
    <row r="91" spans="1:4" x14ac:dyDescent="0.2">
      <c r="A91" s="18" t="s">
        <v>359</v>
      </c>
      <c r="B91" t="s">
        <v>120</v>
      </c>
      <c r="C91">
        <v>18.165599999999998</v>
      </c>
      <c r="D91">
        <v>3.0503000000000005</v>
      </c>
    </row>
    <row r="92" spans="1:4" x14ac:dyDescent="0.2">
      <c r="A92" s="16" t="s">
        <v>400</v>
      </c>
      <c r="B92" t="s">
        <v>120</v>
      </c>
      <c r="C92">
        <v>12.3789</v>
      </c>
      <c r="D92">
        <v>2.742</v>
      </c>
    </row>
    <row r="93" spans="1:4" x14ac:dyDescent="0.2">
      <c r="A93" s="16" t="s">
        <v>400</v>
      </c>
      <c r="B93" t="s">
        <v>120</v>
      </c>
      <c r="C93">
        <v>24.073499999999999</v>
      </c>
      <c r="D93">
        <v>5.3501999999999992</v>
      </c>
    </row>
    <row r="94" spans="1:4" x14ac:dyDescent="0.2">
      <c r="A94" s="16" t="s">
        <v>400</v>
      </c>
      <c r="B94" t="s">
        <v>120</v>
      </c>
      <c r="C94">
        <v>18.354900000000001</v>
      </c>
      <c r="D94">
        <v>4.0061999999999998</v>
      </c>
    </row>
    <row r="95" spans="1:4" x14ac:dyDescent="0.2">
      <c r="A95" s="10" t="s">
        <v>534</v>
      </c>
      <c r="B95" t="s">
        <v>120</v>
      </c>
      <c r="C95">
        <v>4.3310000000000004</v>
      </c>
      <c r="D95">
        <v>1.3786</v>
      </c>
    </row>
    <row r="96" spans="1:4" x14ac:dyDescent="0.2">
      <c r="A96" s="10" t="s">
        <v>534</v>
      </c>
      <c r="B96" t="s">
        <v>120</v>
      </c>
      <c r="C96">
        <v>3.7106000000000003</v>
      </c>
      <c r="D96">
        <v>1.3018000000000001</v>
      </c>
    </row>
    <row r="97" spans="1:4" x14ac:dyDescent="0.2">
      <c r="A97" s="10" t="s">
        <v>534</v>
      </c>
      <c r="B97" t="s">
        <v>120</v>
      </c>
      <c r="C97">
        <v>3.6182000000000003</v>
      </c>
      <c r="D97">
        <v>1.3714</v>
      </c>
    </row>
    <row r="98" spans="1:4" x14ac:dyDescent="0.2">
      <c r="A98" s="21" t="s">
        <v>385</v>
      </c>
      <c r="B98" t="s">
        <v>120</v>
      </c>
      <c r="C98">
        <v>6.7646999999999995</v>
      </c>
      <c r="D98">
        <v>1.5470999999999999</v>
      </c>
    </row>
    <row r="99" spans="1:4" x14ac:dyDescent="0.2">
      <c r="A99" s="21" t="s">
        <v>385</v>
      </c>
      <c r="B99" t="s">
        <v>120</v>
      </c>
      <c r="C99">
        <v>6.8438999999999997</v>
      </c>
      <c r="D99">
        <v>1.5282</v>
      </c>
    </row>
    <row r="100" spans="1:4" x14ac:dyDescent="0.2">
      <c r="A100" s="21" t="s">
        <v>385</v>
      </c>
      <c r="B100" t="s">
        <v>120</v>
      </c>
      <c r="C100">
        <v>6.8079000000000001</v>
      </c>
      <c r="D100">
        <v>1.5282</v>
      </c>
    </row>
    <row r="101" spans="1:4" x14ac:dyDescent="0.2">
      <c r="A101" s="16" t="s">
        <v>405</v>
      </c>
      <c r="B101" t="s">
        <v>120</v>
      </c>
      <c r="C101">
        <v>58.0107</v>
      </c>
      <c r="D101">
        <v>6.4673999999999996</v>
      </c>
    </row>
    <row r="102" spans="1:4" x14ac:dyDescent="0.2">
      <c r="A102" s="16" t="s">
        <v>405</v>
      </c>
      <c r="B102" t="s">
        <v>120</v>
      </c>
      <c r="C102">
        <v>36.053399999999996</v>
      </c>
      <c r="D102">
        <v>4.8818999999999999</v>
      </c>
    </row>
    <row r="103" spans="1:4" x14ac:dyDescent="0.2">
      <c r="A103" s="16" t="s">
        <v>405</v>
      </c>
      <c r="B103" t="s">
        <v>120</v>
      </c>
      <c r="C103">
        <v>36.169499999999999</v>
      </c>
      <c r="D103">
        <v>4.9826999999999995</v>
      </c>
    </row>
    <row r="104" spans="1:4" x14ac:dyDescent="0.2">
      <c r="A104" s="16" t="s">
        <v>401</v>
      </c>
      <c r="B104" t="s">
        <v>120</v>
      </c>
      <c r="C104">
        <v>8.1227999999999998</v>
      </c>
      <c r="D104">
        <v>1.8704999999999998</v>
      </c>
    </row>
    <row r="105" spans="1:4" x14ac:dyDescent="0.2">
      <c r="A105" s="16" t="s">
        <v>401</v>
      </c>
      <c r="B105" t="s">
        <v>120</v>
      </c>
      <c r="C105">
        <v>12.2286</v>
      </c>
      <c r="D105">
        <v>2.8952999999999998</v>
      </c>
    </row>
    <row r="106" spans="1:4" x14ac:dyDescent="0.2">
      <c r="A106" s="16" t="s">
        <v>401</v>
      </c>
      <c r="B106" t="s">
        <v>120</v>
      </c>
      <c r="C106">
        <v>12.1242</v>
      </c>
      <c r="D106">
        <v>2.8154999999999997</v>
      </c>
    </row>
    <row r="107" spans="1:4" x14ac:dyDescent="0.2">
      <c r="A107" s="10" t="s">
        <v>535</v>
      </c>
      <c r="B107" t="s">
        <v>120</v>
      </c>
      <c r="C107">
        <v>3.7260000000000004</v>
      </c>
      <c r="D107">
        <v>1.7218</v>
      </c>
    </row>
    <row r="108" spans="1:4" x14ac:dyDescent="0.2">
      <c r="A108" s="10" t="s">
        <v>535</v>
      </c>
      <c r="B108" t="s">
        <v>120</v>
      </c>
      <c r="C108">
        <v>3.1012000000000004</v>
      </c>
      <c r="D108">
        <v>1.4938</v>
      </c>
    </row>
    <row r="109" spans="1:4" x14ac:dyDescent="0.2">
      <c r="A109" s="10" t="s">
        <v>535</v>
      </c>
      <c r="B109" t="s">
        <v>120</v>
      </c>
      <c r="C109">
        <v>3.1749000000000005</v>
      </c>
      <c r="D109">
        <v>1.5274000000000001</v>
      </c>
    </row>
    <row r="110" spans="1:4" x14ac:dyDescent="0.2">
      <c r="A110" s="4" t="s">
        <v>310</v>
      </c>
      <c r="B110" t="s">
        <v>120</v>
      </c>
      <c r="C110">
        <v>109.06780000000001</v>
      </c>
      <c r="D110">
        <v>0.10710000000000008</v>
      </c>
    </row>
    <row r="111" spans="1:4" x14ac:dyDescent="0.2">
      <c r="A111" s="4" t="s">
        <v>310</v>
      </c>
      <c r="B111" t="s">
        <v>120</v>
      </c>
      <c r="C111">
        <v>111.82000000000001</v>
      </c>
      <c r="D111">
        <v>-3.5999999999999366E-3</v>
      </c>
    </row>
    <row r="112" spans="1:4" x14ac:dyDescent="0.2">
      <c r="A112" s="4" t="s">
        <v>310</v>
      </c>
      <c r="B112" t="s">
        <v>120</v>
      </c>
      <c r="C112">
        <v>112.35350000000001</v>
      </c>
      <c r="D112">
        <v>-3.3299999999999885E-2</v>
      </c>
    </row>
    <row r="113" spans="1:4" x14ac:dyDescent="0.2">
      <c r="A113" s="10" t="s">
        <v>335</v>
      </c>
      <c r="B113" t="s">
        <v>120</v>
      </c>
      <c r="C113">
        <v>129.65880000000001</v>
      </c>
      <c r="D113">
        <v>1.5776999999999999</v>
      </c>
    </row>
    <row r="114" spans="1:4" x14ac:dyDescent="0.2">
      <c r="A114" s="10" t="s">
        <v>335</v>
      </c>
      <c r="B114" t="s">
        <v>120</v>
      </c>
      <c r="C114">
        <v>130.14680000000001</v>
      </c>
      <c r="D114">
        <v>1.4552</v>
      </c>
    </row>
    <row r="115" spans="1:4" x14ac:dyDescent="0.2">
      <c r="A115" s="10" t="s">
        <v>335</v>
      </c>
      <c r="B115" t="s">
        <v>120</v>
      </c>
      <c r="C115">
        <v>129.8098</v>
      </c>
      <c r="D115">
        <v>1.4452</v>
      </c>
    </row>
    <row r="116" spans="1:4" x14ac:dyDescent="0.2">
      <c r="A116" s="18" t="s">
        <v>360</v>
      </c>
      <c r="B116" t="s">
        <v>120</v>
      </c>
      <c r="C116">
        <v>122.62060000000001</v>
      </c>
      <c r="D116">
        <v>1.0681</v>
      </c>
    </row>
    <row r="117" spans="1:4" x14ac:dyDescent="0.2">
      <c r="A117" s="18" t="s">
        <v>360</v>
      </c>
      <c r="B117" t="s">
        <v>120</v>
      </c>
      <c r="C117">
        <v>129.01659999999998</v>
      </c>
      <c r="D117">
        <v>1.2111000000000001</v>
      </c>
    </row>
    <row r="118" spans="1:4" x14ac:dyDescent="0.2">
      <c r="A118" s="18" t="s">
        <v>360</v>
      </c>
      <c r="B118" t="s">
        <v>120</v>
      </c>
      <c r="C118">
        <v>130.5316</v>
      </c>
      <c r="D118">
        <v>1.1054999999999999</v>
      </c>
    </row>
    <row r="119" spans="1:4" x14ac:dyDescent="0.2">
      <c r="A119" s="4" t="s">
        <v>489</v>
      </c>
      <c r="B119" t="s">
        <v>120</v>
      </c>
      <c r="C119">
        <v>3.9372000000000007</v>
      </c>
      <c r="D119">
        <v>1.1097999999999999</v>
      </c>
    </row>
    <row r="120" spans="1:4" x14ac:dyDescent="0.2">
      <c r="A120" s="4" t="s">
        <v>489</v>
      </c>
      <c r="B120" t="s">
        <v>120</v>
      </c>
      <c r="C120">
        <v>3.8921000000000001</v>
      </c>
      <c r="D120">
        <v>1.129</v>
      </c>
    </row>
    <row r="121" spans="1:4" x14ac:dyDescent="0.2">
      <c r="A121" s="4" t="s">
        <v>489</v>
      </c>
      <c r="B121" t="s">
        <v>120</v>
      </c>
      <c r="C121">
        <v>3.8206000000000007</v>
      </c>
      <c r="D121">
        <v>1.141</v>
      </c>
    </row>
    <row r="122" spans="1:4" x14ac:dyDescent="0.2">
      <c r="A122" s="4" t="s">
        <v>311</v>
      </c>
      <c r="B122" t="s">
        <v>120</v>
      </c>
      <c r="C122">
        <v>7.8480000000000008</v>
      </c>
      <c r="D122">
        <v>1.5569999999999999</v>
      </c>
    </row>
    <row r="123" spans="1:4" x14ac:dyDescent="0.2">
      <c r="A123" s="4" t="s">
        <v>311</v>
      </c>
      <c r="B123" t="s">
        <v>120</v>
      </c>
      <c r="C123">
        <v>6.8964999999999996</v>
      </c>
      <c r="D123">
        <v>1.2276000000000002</v>
      </c>
    </row>
    <row r="124" spans="1:4" x14ac:dyDescent="0.2">
      <c r="A124" s="4" t="s">
        <v>311</v>
      </c>
      <c r="B124" t="s">
        <v>120</v>
      </c>
      <c r="C124">
        <v>7.0009999999999994</v>
      </c>
      <c r="D124">
        <v>1.1574</v>
      </c>
    </row>
    <row r="125" spans="1:4" x14ac:dyDescent="0.2">
      <c r="A125" s="10" t="s">
        <v>336</v>
      </c>
      <c r="B125" t="s">
        <v>120</v>
      </c>
      <c r="C125">
        <v>10.5388</v>
      </c>
      <c r="D125">
        <v>3.2602000000000002</v>
      </c>
    </row>
    <row r="126" spans="1:4" x14ac:dyDescent="0.2">
      <c r="A126" s="10" t="s">
        <v>336</v>
      </c>
      <c r="B126" t="s">
        <v>120</v>
      </c>
      <c r="C126">
        <v>10.3308</v>
      </c>
      <c r="D126">
        <v>3.1926999999999999</v>
      </c>
    </row>
    <row r="127" spans="1:4" x14ac:dyDescent="0.2">
      <c r="A127" s="10" t="s">
        <v>336</v>
      </c>
      <c r="B127" t="s">
        <v>120</v>
      </c>
      <c r="C127">
        <v>10.0428</v>
      </c>
      <c r="D127">
        <v>3.1652</v>
      </c>
    </row>
    <row r="128" spans="1:4" x14ac:dyDescent="0.2">
      <c r="A128" s="18" t="s">
        <v>361</v>
      </c>
      <c r="B128" t="s">
        <v>120</v>
      </c>
      <c r="C128">
        <v>9.7376000000000005</v>
      </c>
      <c r="D128">
        <v>2.6763000000000003</v>
      </c>
    </row>
    <row r="129" spans="1:4" x14ac:dyDescent="0.2">
      <c r="A129" s="18" t="s">
        <v>361</v>
      </c>
      <c r="B129" t="s">
        <v>120</v>
      </c>
      <c r="C129">
        <v>10.271600000000001</v>
      </c>
      <c r="D129">
        <v>2.7643000000000004</v>
      </c>
    </row>
    <row r="130" spans="1:4" x14ac:dyDescent="0.2">
      <c r="A130" s="18" t="s">
        <v>361</v>
      </c>
      <c r="B130" t="s">
        <v>120</v>
      </c>
      <c r="C130">
        <v>10.720600000000001</v>
      </c>
      <c r="D130">
        <v>2.6631000000000005</v>
      </c>
    </row>
    <row r="131" spans="1:4" x14ac:dyDescent="0.2">
      <c r="A131" s="4" t="s">
        <v>490</v>
      </c>
      <c r="B131" t="s">
        <v>120</v>
      </c>
      <c r="C131">
        <v>3.6380000000000003</v>
      </c>
      <c r="D131">
        <v>1.4698</v>
      </c>
    </row>
    <row r="132" spans="1:4" x14ac:dyDescent="0.2">
      <c r="A132" s="4" t="s">
        <v>490</v>
      </c>
      <c r="B132" t="s">
        <v>120</v>
      </c>
      <c r="C132">
        <v>3.6270000000000002</v>
      </c>
      <c r="D132">
        <v>1.5177999999999998</v>
      </c>
    </row>
    <row r="133" spans="1:4" x14ac:dyDescent="0.2">
      <c r="A133" s="4" t="s">
        <v>490</v>
      </c>
      <c r="B133" t="s">
        <v>120</v>
      </c>
      <c r="C133">
        <v>3.6996000000000002</v>
      </c>
      <c r="D133">
        <v>1.4001999999999999</v>
      </c>
    </row>
    <row r="134" spans="1:4" x14ac:dyDescent="0.2">
      <c r="A134" s="4" t="s">
        <v>312</v>
      </c>
      <c r="B134" t="s">
        <v>120</v>
      </c>
      <c r="C134">
        <v>6.3465000000000007</v>
      </c>
      <c r="D134">
        <v>1.2951000000000001</v>
      </c>
    </row>
    <row r="135" spans="1:4" x14ac:dyDescent="0.2">
      <c r="A135" s="4" t="s">
        <v>312</v>
      </c>
      <c r="B135" t="s">
        <v>120</v>
      </c>
      <c r="C135">
        <v>6.3608000000000011</v>
      </c>
      <c r="D135">
        <v>1.0952999999999999</v>
      </c>
    </row>
    <row r="136" spans="1:4" x14ac:dyDescent="0.2">
      <c r="A136" s="4" t="s">
        <v>312</v>
      </c>
      <c r="B136" t="s">
        <v>120</v>
      </c>
      <c r="C136">
        <v>6.4169</v>
      </c>
      <c r="D136">
        <v>0.97650000000000003</v>
      </c>
    </row>
    <row r="137" spans="1:4" x14ac:dyDescent="0.2">
      <c r="A137" s="10" t="s">
        <v>337</v>
      </c>
      <c r="B137" t="s">
        <v>120</v>
      </c>
      <c r="C137">
        <v>9.889800000000001</v>
      </c>
      <c r="D137">
        <v>3.0827</v>
      </c>
    </row>
    <row r="138" spans="1:4" x14ac:dyDescent="0.2">
      <c r="A138" s="10" t="s">
        <v>337</v>
      </c>
      <c r="B138" t="s">
        <v>120</v>
      </c>
      <c r="C138">
        <v>9.7737999999999996</v>
      </c>
      <c r="D138">
        <v>2.9752000000000001</v>
      </c>
    </row>
    <row r="139" spans="1:4" x14ac:dyDescent="0.2">
      <c r="A139" s="10" t="s">
        <v>337</v>
      </c>
      <c r="B139" t="s">
        <v>120</v>
      </c>
      <c r="C139">
        <v>9.8528000000000002</v>
      </c>
      <c r="D139">
        <v>3.0327000000000002</v>
      </c>
    </row>
    <row r="140" spans="1:4" x14ac:dyDescent="0.2">
      <c r="A140" s="18" t="s">
        <v>362</v>
      </c>
      <c r="B140" t="s">
        <v>120</v>
      </c>
      <c r="C140">
        <v>10.2416</v>
      </c>
      <c r="D140">
        <v>2.7181000000000002</v>
      </c>
    </row>
    <row r="141" spans="1:4" x14ac:dyDescent="0.2">
      <c r="A141" s="18" t="s">
        <v>362</v>
      </c>
      <c r="B141" t="s">
        <v>120</v>
      </c>
      <c r="C141">
        <v>11.0976</v>
      </c>
      <c r="D141">
        <v>2.8897000000000004</v>
      </c>
    </row>
    <row r="142" spans="1:4" x14ac:dyDescent="0.2">
      <c r="A142" s="18" t="s">
        <v>362</v>
      </c>
      <c r="B142" t="s">
        <v>120</v>
      </c>
      <c r="C142">
        <v>11.137600000000001</v>
      </c>
      <c r="D142">
        <v>2.9623000000000004</v>
      </c>
    </row>
    <row r="143" spans="1:4" x14ac:dyDescent="0.2">
      <c r="A143" s="4" t="s">
        <v>491</v>
      </c>
      <c r="B143" t="s">
        <v>120</v>
      </c>
      <c r="C143">
        <v>4.4718000000000009</v>
      </c>
      <c r="D143">
        <v>2.2305999999999999</v>
      </c>
    </row>
    <row r="144" spans="1:4" x14ac:dyDescent="0.2">
      <c r="A144" s="4" t="s">
        <v>491</v>
      </c>
      <c r="B144" t="s">
        <v>120</v>
      </c>
      <c r="C144">
        <v>4.4135000000000009</v>
      </c>
      <c r="D144">
        <v>1.9786000000000001</v>
      </c>
    </row>
    <row r="145" spans="1:4" x14ac:dyDescent="0.2">
      <c r="A145" s="4" t="s">
        <v>491</v>
      </c>
      <c r="B145" t="s">
        <v>120</v>
      </c>
      <c r="C145">
        <v>4.3893000000000004</v>
      </c>
      <c r="D145">
        <v>2.0145999999999997</v>
      </c>
    </row>
    <row r="146" spans="1:4" x14ac:dyDescent="0.2">
      <c r="A146" s="4" t="s">
        <v>313</v>
      </c>
      <c r="B146" t="s">
        <v>120</v>
      </c>
      <c r="C146">
        <v>6.2420000000000009</v>
      </c>
      <c r="D146">
        <v>0.9468000000000002</v>
      </c>
    </row>
    <row r="147" spans="1:4" x14ac:dyDescent="0.2">
      <c r="A147" s="4" t="s">
        <v>313</v>
      </c>
      <c r="B147" t="s">
        <v>120</v>
      </c>
      <c r="C147">
        <v>6.0583000000000009</v>
      </c>
      <c r="D147">
        <v>0.73890000000000022</v>
      </c>
    </row>
    <row r="148" spans="1:4" x14ac:dyDescent="0.2">
      <c r="A148" s="4" t="s">
        <v>313</v>
      </c>
      <c r="B148" t="s">
        <v>120</v>
      </c>
      <c r="C148">
        <v>6.0869</v>
      </c>
      <c r="D148">
        <v>0.73080000000000001</v>
      </c>
    </row>
    <row r="149" spans="1:4" x14ac:dyDescent="0.2">
      <c r="A149" s="10" t="s">
        <v>338</v>
      </c>
      <c r="B149" t="s">
        <v>120</v>
      </c>
      <c r="C149">
        <v>9.1837999999999997</v>
      </c>
      <c r="D149">
        <v>3.0701999999999998</v>
      </c>
    </row>
    <row r="150" spans="1:4" x14ac:dyDescent="0.2">
      <c r="A150" s="10" t="s">
        <v>338</v>
      </c>
      <c r="B150" t="s">
        <v>120</v>
      </c>
      <c r="C150">
        <v>9.5848000000000013</v>
      </c>
      <c r="D150">
        <v>3.0851999999999999</v>
      </c>
    </row>
    <row r="151" spans="1:4" x14ac:dyDescent="0.2">
      <c r="A151" s="10" t="s">
        <v>338</v>
      </c>
      <c r="B151" t="s">
        <v>120</v>
      </c>
      <c r="C151">
        <v>9.1288</v>
      </c>
      <c r="D151">
        <v>2.9001999999999999</v>
      </c>
    </row>
    <row r="152" spans="1:4" x14ac:dyDescent="0.2">
      <c r="A152" s="18" t="s">
        <v>363</v>
      </c>
      <c r="B152" t="s">
        <v>120</v>
      </c>
      <c r="C152">
        <v>9.6395999999999997</v>
      </c>
      <c r="D152">
        <v>2.5685000000000002</v>
      </c>
    </row>
    <row r="153" spans="1:4" x14ac:dyDescent="0.2">
      <c r="A153" s="18" t="s">
        <v>363</v>
      </c>
      <c r="B153" t="s">
        <v>120</v>
      </c>
      <c r="C153">
        <v>10.1586</v>
      </c>
      <c r="D153">
        <v>2.6015000000000001</v>
      </c>
    </row>
    <row r="154" spans="1:4" x14ac:dyDescent="0.2">
      <c r="A154" s="18" t="s">
        <v>363</v>
      </c>
      <c r="B154" t="s">
        <v>120</v>
      </c>
      <c r="C154">
        <v>10.4816</v>
      </c>
      <c r="D154">
        <v>2.7225000000000001</v>
      </c>
    </row>
    <row r="155" spans="1:4" x14ac:dyDescent="0.2">
      <c r="A155" s="4" t="s">
        <v>492</v>
      </c>
      <c r="B155" t="s">
        <v>120</v>
      </c>
      <c r="C155">
        <v>6.2472000000000003</v>
      </c>
      <c r="D155">
        <v>1.6185999999999998</v>
      </c>
    </row>
    <row r="156" spans="1:4" x14ac:dyDescent="0.2">
      <c r="A156" s="4" t="s">
        <v>492</v>
      </c>
      <c r="B156" t="s">
        <v>120</v>
      </c>
      <c r="C156">
        <v>6.2538000000000009</v>
      </c>
      <c r="D156">
        <v>1.5394000000000001</v>
      </c>
    </row>
    <row r="157" spans="1:4" x14ac:dyDescent="0.2">
      <c r="A157" s="4" t="s">
        <v>492</v>
      </c>
      <c r="B157" t="s">
        <v>120</v>
      </c>
      <c r="C157">
        <v>6.2956000000000003</v>
      </c>
      <c r="D157">
        <v>1.5466</v>
      </c>
    </row>
    <row r="158" spans="1:4" x14ac:dyDescent="0.2">
      <c r="A158" s="4" t="s">
        <v>314</v>
      </c>
      <c r="B158" t="s">
        <v>120</v>
      </c>
      <c r="C158">
        <v>6.3938000000000006</v>
      </c>
      <c r="D158">
        <v>0.40140000000000009</v>
      </c>
    </row>
    <row r="159" spans="1:4" x14ac:dyDescent="0.2">
      <c r="A159" s="4" t="s">
        <v>314</v>
      </c>
      <c r="B159" t="s">
        <v>120</v>
      </c>
      <c r="C159">
        <v>6.2200000000000006</v>
      </c>
      <c r="D159">
        <v>0.34200000000000019</v>
      </c>
    </row>
    <row r="160" spans="1:4" x14ac:dyDescent="0.2">
      <c r="A160" s="4" t="s">
        <v>314</v>
      </c>
      <c r="B160" t="s">
        <v>120</v>
      </c>
      <c r="C160">
        <v>6.3432000000000013</v>
      </c>
      <c r="D160">
        <v>0.22860000000000014</v>
      </c>
    </row>
    <row r="161" spans="1:4" x14ac:dyDescent="0.2">
      <c r="A161" s="10" t="s">
        <v>339</v>
      </c>
      <c r="B161" t="s">
        <v>120</v>
      </c>
      <c r="C161">
        <v>11.6698</v>
      </c>
      <c r="D161">
        <v>3.9676999999999998</v>
      </c>
    </row>
    <row r="162" spans="1:4" x14ac:dyDescent="0.2">
      <c r="A162" s="10" t="s">
        <v>339</v>
      </c>
      <c r="B162" t="s">
        <v>120</v>
      </c>
      <c r="C162">
        <v>11.6838</v>
      </c>
      <c r="D162">
        <v>4.1452</v>
      </c>
    </row>
    <row r="163" spans="1:4" x14ac:dyDescent="0.2">
      <c r="A163" s="10" t="s">
        <v>339</v>
      </c>
      <c r="B163" t="s">
        <v>120</v>
      </c>
      <c r="C163">
        <v>11.691800000000001</v>
      </c>
      <c r="D163">
        <v>4.1477000000000004</v>
      </c>
    </row>
    <row r="164" spans="1:4" x14ac:dyDescent="0.2">
      <c r="A164" s="18" t="s">
        <v>364</v>
      </c>
      <c r="B164" t="s">
        <v>120</v>
      </c>
      <c r="C164">
        <v>12.227600000000001</v>
      </c>
      <c r="D164">
        <v>3.4969000000000006</v>
      </c>
    </row>
    <row r="165" spans="1:4" x14ac:dyDescent="0.2">
      <c r="A165" s="18" t="s">
        <v>364</v>
      </c>
      <c r="B165" t="s">
        <v>120</v>
      </c>
      <c r="C165">
        <v>12.8466</v>
      </c>
      <c r="D165">
        <v>3.7125000000000004</v>
      </c>
    </row>
    <row r="166" spans="1:4" x14ac:dyDescent="0.2">
      <c r="A166" s="18" t="s">
        <v>364</v>
      </c>
      <c r="B166" t="s">
        <v>120</v>
      </c>
      <c r="C166">
        <v>13.1076</v>
      </c>
      <c r="D166">
        <v>3.7565000000000004</v>
      </c>
    </row>
    <row r="167" spans="1:4" x14ac:dyDescent="0.2">
      <c r="A167" s="4" t="s">
        <v>493</v>
      </c>
      <c r="B167" t="s">
        <v>120</v>
      </c>
      <c r="C167">
        <v>4.1737000000000002</v>
      </c>
      <c r="D167">
        <v>1.369</v>
      </c>
    </row>
    <row r="168" spans="1:4" x14ac:dyDescent="0.2">
      <c r="A168" s="4" t="s">
        <v>493</v>
      </c>
      <c r="B168" t="s">
        <v>120</v>
      </c>
      <c r="C168">
        <v>4.1649000000000003</v>
      </c>
      <c r="D168">
        <v>1.3258000000000001</v>
      </c>
    </row>
    <row r="169" spans="1:4" x14ac:dyDescent="0.2">
      <c r="A169" s="4" t="s">
        <v>493</v>
      </c>
      <c r="B169" t="s">
        <v>120</v>
      </c>
      <c r="C169">
        <v>4.2298</v>
      </c>
      <c r="D169">
        <v>1.3042</v>
      </c>
    </row>
    <row r="170" spans="1:4" x14ac:dyDescent="0.2">
      <c r="A170" s="4" t="s">
        <v>315</v>
      </c>
      <c r="B170" t="s">
        <v>120</v>
      </c>
      <c r="C170">
        <v>8.1031999999999993</v>
      </c>
      <c r="D170">
        <v>1.4031000000000002</v>
      </c>
    </row>
    <row r="171" spans="1:4" x14ac:dyDescent="0.2">
      <c r="A171" s="4" t="s">
        <v>315</v>
      </c>
      <c r="B171" t="s">
        <v>120</v>
      </c>
      <c r="C171">
        <v>7.6488999999999994</v>
      </c>
      <c r="D171">
        <v>1.1979000000000002</v>
      </c>
    </row>
    <row r="172" spans="1:4" x14ac:dyDescent="0.2">
      <c r="A172" s="4" t="s">
        <v>315</v>
      </c>
      <c r="B172" t="s">
        <v>120</v>
      </c>
      <c r="C172">
        <v>7.7698999999999998</v>
      </c>
      <c r="D172">
        <v>1.1007000000000002</v>
      </c>
    </row>
    <row r="173" spans="1:4" x14ac:dyDescent="0.2">
      <c r="A173" s="10" t="s">
        <v>340</v>
      </c>
      <c r="B173" t="s">
        <v>120</v>
      </c>
      <c r="C173">
        <v>13.187800000000001</v>
      </c>
      <c r="D173">
        <v>5.2952000000000004</v>
      </c>
    </row>
    <row r="174" spans="1:4" x14ac:dyDescent="0.2">
      <c r="A174" s="10" t="s">
        <v>340</v>
      </c>
      <c r="B174" t="s">
        <v>120</v>
      </c>
      <c r="C174">
        <v>12.9458</v>
      </c>
      <c r="D174">
        <v>5.0852000000000004</v>
      </c>
    </row>
    <row r="175" spans="1:4" x14ac:dyDescent="0.2">
      <c r="A175" s="10" t="s">
        <v>340</v>
      </c>
      <c r="B175" t="s">
        <v>120</v>
      </c>
      <c r="C175">
        <v>13.065800000000001</v>
      </c>
      <c r="D175">
        <v>4.9451999999999998</v>
      </c>
    </row>
    <row r="176" spans="1:4" x14ac:dyDescent="0.2">
      <c r="A176" s="18" t="s">
        <v>365</v>
      </c>
      <c r="B176" t="s">
        <v>120</v>
      </c>
      <c r="C176">
        <v>11.3406</v>
      </c>
      <c r="D176">
        <v>3.9215</v>
      </c>
    </row>
    <row r="177" spans="1:4" x14ac:dyDescent="0.2">
      <c r="A177" s="18" t="s">
        <v>365</v>
      </c>
      <c r="B177" t="s">
        <v>120</v>
      </c>
      <c r="C177">
        <v>11.8726</v>
      </c>
      <c r="D177">
        <v>4.0161000000000007</v>
      </c>
    </row>
    <row r="178" spans="1:4" x14ac:dyDescent="0.2">
      <c r="A178" s="18" t="s">
        <v>365</v>
      </c>
      <c r="B178" t="s">
        <v>120</v>
      </c>
      <c r="C178">
        <v>12.351600000000001</v>
      </c>
      <c r="D178">
        <v>4.0513000000000003</v>
      </c>
    </row>
    <row r="179" spans="1:4" x14ac:dyDescent="0.2">
      <c r="A179" s="4" t="s">
        <v>494</v>
      </c>
      <c r="B179" t="s">
        <v>120</v>
      </c>
      <c r="C179">
        <v>5.0647000000000002</v>
      </c>
      <c r="D179">
        <v>1.633</v>
      </c>
    </row>
    <row r="180" spans="1:4" x14ac:dyDescent="0.2">
      <c r="A180" s="4" t="s">
        <v>494</v>
      </c>
      <c r="B180" t="s">
        <v>120</v>
      </c>
      <c r="C180">
        <v>5.1340000000000003</v>
      </c>
      <c r="D180">
        <v>1.5346</v>
      </c>
    </row>
    <row r="181" spans="1:4" x14ac:dyDescent="0.2">
      <c r="A181" s="4" t="s">
        <v>494</v>
      </c>
      <c r="B181" t="s">
        <v>120</v>
      </c>
      <c r="C181">
        <v>5.1604000000000001</v>
      </c>
      <c r="D181">
        <v>1.5297999999999998</v>
      </c>
    </row>
    <row r="182" spans="1:4" x14ac:dyDescent="0.2">
      <c r="A182" s="4" t="s">
        <v>316</v>
      </c>
      <c r="B182" t="s">
        <v>120</v>
      </c>
      <c r="C182">
        <v>6.9283999999999999</v>
      </c>
      <c r="D182">
        <v>1.2735000000000003</v>
      </c>
    </row>
    <row r="183" spans="1:4" x14ac:dyDescent="0.2">
      <c r="A183" s="4" t="s">
        <v>316</v>
      </c>
      <c r="B183" t="s">
        <v>120</v>
      </c>
      <c r="C183">
        <v>6.6138000000000012</v>
      </c>
      <c r="D183">
        <v>0.95760000000000012</v>
      </c>
    </row>
    <row r="184" spans="1:4" x14ac:dyDescent="0.2">
      <c r="A184" s="4" t="s">
        <v>316</v>
      </c>
      <c r="B184" t="s">
        <v>120</v>
      </c>
      <c r="C184">
        <v>6.8414999999999999</v>
      </c>
      <c r="D184">
        <v>0.92790000000000006</v>
      </c>
    </row>
    <row r="185" spans="1:4" x14ac:dyDescent="0.2">
      <c r="A185" s="10" t="s">
        <v>341</v>
      </c>
      <c r="B185" t="s">
        <v>120</v>
      </c>
      <c r="C185">
        <v>9.7868000000000013</v>
      </c>
      <c r="D185">
        <v>3.7277</v>
      </c>
    </row>
    <row r="186" spans="1:4" x14ac:dyDescent="0.2">
      <c r="A186" s="10" t="s">
        <v>341</v>
      </c>
      <c r="B186" t="s">
        <v>120</v>
      </c>
      <c r="C186">
        <v>9.6707999999999998</v>
      </c>
      <c r="D186">
        <v>3.8401999999999998</v>
      </c>
    </row>
    <row r="187" spans="1:4" x14ac:dyDescent="0.2">
      <c r="A187" s="10" t="s">
        <v>341</v>
      </c>
      <c r="B187" t="s">
        <v>120</v>
      </c>
      <c r="C187">
        <v>9.7588000000000008</v>
      </c>
      <c r="D187">
        <v>3.8227000000000002</v>
      </c>
    </row>
    <row r="188" spans="1:4" x14ac:dyDescent="0.2">
      <c r="A188" s="18" t="s">
        <v>366</v>
      </c>
      <c r="B188" t="s">
        <v>120</v>
      </c>
      <c r="C188">
        <v>10.826600000000001</v>
      </c>
      <c r="D188">
        <v>3.2725000000000004</v>
      </c>
    </row>
    <row r="189" spans="1:4" x14ac:dyDescent="0.2">
      <c r="A189" s="18" t="s">
        <v>366</v>
      </c>
      <c r="B189" t="s">
        <v>120</v>
      </c>
      <c r="C189">
        <v>11.262600000000001</v>
      </c>
      <c r="D189">
        <v>3.3561000000000005</v>
      </c>
    </row>
    <row r="190" spans="1:4" x14ac:dyDescent="0.2">
      <c r="A190" s="18" t="s">
        <v>366</v>
      </c>
      <c r="B190" t="s">
        <v>120</v>
      </c>
      <c r="C190">
        <v>11.4176</v>
      </c>
      <c r="D190">
        <v>3.3891000000000004</v>
      </c>
    </row>
    <row r="191" spans="1:4" x14ac:dyDescent="0.2">
      <c r="A191" s="4" t="s">
        <v>495</v>
      </c>
      <c r="B191" t="s">
        <v>120</v>
      </c>
      <c r="C191">
        <v>5.1087000000000007</v>
      </c>
      <c r="D191">
        <v>1.7242</v>
      </c>
    </row>
    <row r="192" spans="1:4" x14ac:dyDescent="0.2">
      <c r="A192" s="4" t="s">
        <v>495</v>
      </c>
      <c r="B192" t="s">
        <v>120</v>
      </c>
      <c r="C192">
        <v>5.1318000000000001</v>
      </c>
      <c r="D192">
        <v>1.6113999999999999</v>
      </c>
    </row>
    <row r="193" spans="1:4" x14ac:dyDescent="0.2">
      <c r="A193" s="4" t="s">
        <v>495</v>
      </c>
      <c r="B193" t="s">
        <v>120</v>
      </c>
      <c r="C193">
        <v>5.1362000000000005</v>
      </c>
      <c r="D193">
        <v>1.6042000000000001</v>
      </c>
    </row>
    <row r="194" spans="1:4" x14ac:dyDescent="0.2">
      <c r="A194" s="4" t="s">
        <v>317</v>
      </c>
      <c r="B194" t="s">
        <v>120</v>
      </c>
      <c r="C194">
        <v>7.5785</v>
      </c>
      <c r="D194">
        <v>1.1466000000000003</v>
      </c>
    </row>
    <row r="195" spans="1:4" x14ac:dyDescent="0.2">
      <c r="A195" s="4" t="s">
        <v>317</v>
      </c>
      <c r="B195" t="s">
        <v>120</v>
      </c>
      <c r="C195">
        <v>7.32</v>
      </c>
      <c r="D195">
        <v>1.0143</v>
      </c>
    </row>
    <row r="196" spans="1:4" x14ac:dyDescent="0.2">
      <c r="A196" s="4" t="s">
        <v>317</v>
      </c>
      <c r="B196" t="s">
        <v>120</v>
      </c>
      <c r="C196">
        <v>7.4047000000000001</v>
      </c>
      <c r="D196">
        <v>0.90630000000000022</v>
      </c>
    </row>
    <row r="197" spans="1:4" x14ac:dyDescent="0.2">
      <c r="A197" s="10" t="s">
        <v>342</v>
      </c>
      <c r="B197" t="s">
        <v>120</v>
      </c>
      <c r="C197">
        <v>15.106800000000002</v>
      </c>
      <c r="D197">
        <v>4.7952000000000004</v>
      </c>
    </row>
    <row r="198" spans="1:4" x14ac:dyDescent="0.2">
      <c r="A198" s="10" t="s">
        <v>342</v>
      </c>
      <c r="B198" t="s">
        <v>120</v>
      </c>
      <c r="C198">
        <v>15.505799999999999</v>
      </c>
      <c r="D198">
        <v>4.8826999999999998</v>
      </c>
    </row>
    <row r="199" spans="1:4" x14ac:dyDescent="0.2">
      <c r="A199" s="10" t="s">
        <v>342</v>
      </c>
      <c r="B199" t="s">
        <v>120</v>
      </c>
      <c r="C199">
        <v>15.652800000000001</v>
      </c>
      <c r="D199">
        <v>5.0076999999999998</v>
      </c>
    </row>
    <row r="200" spans="1:4" x14ac:dyDescent="0.2">
      <c r="A200" s="18" t="s">
        <v>367</v>
      </c>
      <c r="B200" t="s">
        <v>120</v>
      </c>
      <c r="C200">
        <v>11.8856</v>
      </c>
      <c r="D200">
        <v>4.0689000000000002</v>
      </c>
    </row>
    <row r="201" spans="1:4" x14ac:dyDescent="0.2">
      <c r="A201" s="18" t="s">
        <v>367</v>
      </c>
      <c r="B201" t="s">
        <v>120</v>
      </c>
      <c r="C201">
        <v>12.5966</v>
      </c>
      <c r="D201">
        <v>4.2801</v>
      </c>
    </row>
    <row r="202" spans="1:4" x14ac:dyDescent="0.2">
      <c r="A202" s="18" t="s">
        <v>367</v>
      </c>
      <c r="B202" t="s">
        <v>120</v>
      </c>
      <c r="C202">
        <v>12.8696</v>
      </c>
      <c r="D202">
        <v>4.3813000000000004</v>
      </c>
    </row>
    <row r="203" spans="1:4" x14ac:dyDescent="0.2">
      <c r="A203" s="4" t="s">
        <v>496</v>
      </c>
      <c r="B203" t="s">
        <v>120</v>
      </c>
      <c r="C203">
        <v>3.7304000000000004</v>
      </c>
      <c r="D203">
        <v>1.381</v>
      </c>
    </row>
    <row r="204" spans="1:4" x14ac:dyDescent="0.2">
      <c r="A204" s="4" t="s">
        <v>496</v>
      </c>
      <c r="B204" t="s">
        <v>120</v>
      </c>
      <c r="C204">
        <v>3.7733000000000003</v>
      </c>
      <c r="D204">
        <v>1.3282</v>
      </c>
    </row>
    <row r="205" spans="1:4" x14ac:dyDescent="0.2">
      <c r="A205" s="4" t="s">
        <v>496</v>
      </c>
      <c r="B205" t="s">
        <v>120</v>
      </c>
      <c r="C205">
        <v>3.8140000000000001</v>
      </c>
      <c r="D205">
        <v>1.3233999999999999</v>
      </c>
    </row>
    <row r="206" spans="1:4" x14ac:dyDescent="0.2">
      <c r="A206" s="4" t="s">
        <v>318</v>
      </c>
      <c r="B206" t="s">
        <v>120</v>
      </c>
      <c r="C206">
        <v>6.8437000000000001</v>
      </c>
      <c r="D206">
        <v>0.67140000000000011</v>
      </c>
    </row>
    <row r="207" spans="1:4" x14ac:dyDescent="0.2">
      <c r="A207" s="4" t="s">
        <v>318</v>
      </c>
      <c r="B207" t="s">
        <v>120</v>
      </c>
      <c r="C207">
        <v>6.6424000000000003</v>
      </c>
      <c r="D207">
        <v>0.38790000000000002</v>
      </c>
    </row>
    <row r="208" spans="1:4" x14ac:dyDescent="0.2">
      <c r="A208" s="4" t="s">
        <v>318</v>
      </c>
      <c r="B208" t="s">
        <v>120</v>
      </c>
      <c r="C208">
        <v>6.6468000000000007</v>
      </c>
      <c r="D208">
        <v>0.51480000000000004</v>
      </c>
    </row>
    <row r="209" spans="1:4" x14ac:dyDescent="0.2">
      <c r="A209" s="10" t="s">
        <v>343</v>
      </c>
      <c r="B209" t="s">
        <v>120</v>
      </c>
      <c r="C209">
        <v>10.3238</v>
      </c>
      <c r="D209">
        <v>4.4901999999999997</v>
      </c>
    </row>
    <row r="210" spans="1:4" x14ac:dyDescent="0.2">
      <c r="A210" s="10" t="s">
        <v>343</v>
      </c>
      <c r="B210" t="s">
        <v>120</v>
      </c>
      <c r="C210">
        <v>11.2508</v>
      </c>
      <c r="D210">
        <v>4.8852000000000002</v>
      </c>
    </row>
    <row r="211" spans="1:4" x14ac:dyDescent="0.2">
      <c r="A211" s="10" t="s">
        <v>343</v>
      </c>
      <c r="B211" t="s">
        <v>120</v>
      </c>
      <c r="C211">
        <v>11.1228</v>
      </c>
      <c r="D211">
        <v>4.8502000000000001</v>
      </c>
    </row>
    <row r="212" spans="1:4" x14ac:dyDescent="0.2">
      <c r="A212" s="18" t="s">
        <v>368</v>
      </c>
      <c r="B212" t="s">
        <v>120</v>
      </c>
      <c r="C212">
        <v>11.0306</v>
      </c>
      <c r="D212">
        <v>4.2339000000000002</v>
      </c>
    </row>
    <row r="213" spans="1:4" x14ac:dyDescent="0.2">
      <c r="A213" s="18" t="s">
        <v>368</v>
      </c>
      <c r="B213" t="s">
        <v>120</v>
      </c>
      <c r="C213">
        <v>11.894600000000001</v>
      </c>
      <c r="D213">
        <v>4.4055000000000009</v>
      </c>
    </row>
    <row r="214" spans="1:4" x14ac:dyDescent="0.2">
      <c r="A214" s="18" t="s">
        <v>368</v>
      </c>
      <c r="B214" t="s">
        <v>120</v>
      </c>
      <c r="C214">
        <v>11.842600000000001</v>
      </c>
      <c r="D214">
        <v>4.5463000000000005</v>
      </c>
    </row>
    <row r="215" spans="1:4" x14ac:dyDescent="0.2">
      <c r="A215" s="4" t="s">
        <v>497</v>
      </c>
      <c r="B215" t="s">
        <v>120</v>
      </c>
      <c r="C215">
        <v>4.2243000000000004</v>
      </c>
      <c r="D215">
        <v>1.1097999999999999</v>
      </c>
    </row>
    <row r="216" spans="1:4" x14ac:dyDescent="0.2">
      <c r="A216" s="4" t="s">
        <v>497</v>
      </c>
      <c r="B216" t="s">
        <v>120</v>
      </c>
      <c r="C216">
        <v>4.1649000000000003</v>
      </c>
      <c r="D216">
        <v>1.117</v>
      </c>
    </row>
    <row r="217" spans="1:4" x14ac:dyDescent="0.2">
      <c r="A217" s="4" t="s">
        <v>497</v>
      </c>
      <c r="B217" t="s">
        <v>120</v>
      </c>
      <c r="C217">
        <v>4.2452000000000005</v>
      </c>
      <c r="D217">
        <v>1.1122000000000001</v>
      </c>
    </row>
    <row r="218" spans="1:4" x14ac:dyDescent="0.2">
      <c r="A218" s="4" t="s">
        <v>319</v>
      </c>
      <c r="B218" t="s">
        <v>120</v>
      </c>
      <c r="C218">
        <v>7.5641999999999996</v>
      </c>
      <c r="D218">
        <v>0.97650000000000003</v>
      </c>
    </row>
    <row r="219" spans="1:4" x14ac:dyDescent="0.2">
      <c r="A219" s="4" t="s">
        <v>319</v>
      </c>
      <c r="B219" t="s">
        <v>120</v>
      </c>
      <c r="C219">
        <v>7.2616999999999994</v>
      </c>
      <c r="D219">
        <v>0.95220000000000005</v>
      </c>
    </row>
    <row r="220" spans="1:4" x14ac:dyDescent="0.2">
      <c r="A220" s="4" t="s">
        <v>319</v>
      </c>
      <c r="B220" t="s">
        <v>120</v>
      </c>
      <c r="C220">
        <v>7.4047000000000001</v>
      </c>
      <c r="D220">
        <v>0.88200000000000023</v>
      </c>
    </row>
    <row r="221" spans="1:4" x14ac:dyDescent="0.2">
      <c r="A221" s="10" t="s">
        <v>344</v>
      </c>
      <c r="B221" t="s">
        <v>120</v>
      </c>
      <c r="C221">
        <v>11.655800000000001</v>
      </c>
      <c r="D221">
        <v>5.4101999999999997</v>
      </c>
    </row>
    <row r="222" spans="1:4" x14ac:dyDescent="0.2">
      <c r="A222" s="10" t="s">
        <v>344</v>
      </c>
      <c r="B222" t="s">
        <v>120</v>
      </c>
      <c r="C222">
        <v>11.6188</v>
      </c>
      <c r="D222">
        <v>5.5176999999999996</v>
      </c>
    </row>
    <row r="223" spans="1:4" x14ac:dyDescent="0.2">
      <c r="A223" s="10" t="s">
        <v>344</v>
      </c>
      <c r="B223" t="s">
        <v>120</v>
      </c>
      <c r="C223">
        <v>11.5998</v>
      </c>
      <c r="D223">
        <v>5.3476999999999997</v>
      </c>
    </row>
    <row r="224" spans="1:4" x14ac:dyDescent="0.2">
      <c r="A224" s="18" t="s">
        <v>369</v>
      </c>
      <c r="B224" t="s">
        <v>120</v>
      </c>
      <c r="C224">
        <v>11.794600000000001</v>
      </c>
      <c r="D224">
        <v>4.6739000000000006</v>
      </c>
    </row>
    <row r="225" spans="1:4" x14ac:dyDescent="0.2">
      <c r="A225" s="18" t="s">
        <v>369</v>
      </c>
      <c r="B225" t="s">
        <v>120</v>
      </c>
      <c r="C225">
        <v>12.2376</v>
      </c>
      <c r="D225">
        <v>4.7201000000000004</v>
      </c>
    </row>
    <row r="226" spans="1:4" x14ac:dyDescent="0.2">
      <c r="A226" s="18" t="s">
        <v>369</v>
      </c>
      <c r="B226" t="s">
        <v>120</v>
      </c>
      <c r="C226">
        <v>12.5396</v>
      </c>
      <c r="D226">
        <v>4.8895000000000008</v>
      </c>
    </row>
    <row r="227" spans="1:4" x14ac:dyDescent="0.2">
      <c r="A227" s="4" t="s">
        <v>498</v>
      </c>
      <c r="B227" t="s">
        <v>120</v>
      </c>
      <c r="C227">
        <v>4.0032000000000005</v>
      </c>
      <c r="D227">
        <v>1.4529999999999998</v>
      </c>
    </row>
    <row r="228" spans="1:4" x14ac:dyDescent="0.2">
      <c r="A228" s="4" t="s">
        <v>498</v>
      </c>
      <c r="B228" t="s">
        <v>120</v>
      </c>
      <c r="C228">
        <v>4.0208000000000004</v>
      </c>
      <c r="D228">
        <v>1.3857999999999999</v>
      </c>
    </row>
    <row r="229" spans="1:4" x14ac:dyDescent="0.2">
      <c r="A229" s="4" t="s">
        <v>498</v>
      </c>
      <c r="B229" t="s">
        <v>120</v>
      </c>
      <c r="C229">
        <v>4.0131000000000006</v>
      </c>
      <c r="D229">
        <v>1.3426</v>
      </c>
    </row>
    <row r="230" spans="1:4" x14ac:dyDescent="0.2">
      <c r="A230" s="4" t="s">
        <v>320</v>
      </c>
      <c r="B230" t="s">
        <v>120</v>
      </c>
      <c r="C230">
        <v>6.0561000000000007</v>
      </c>
      <c r="D230">
        <v>0.53910000000000002</v>
      </c>
    </row>
    <row r="231" spans="1:4" x14ac:dyDescent="0.2">
      <c r="A231" s="4" t="s">
        <v>320</v>
      </c>
      <c r="B231" t="s">
        <v>120</v>
      </c>
      <c r="C231">
        <v>5.8966000000000012</v>
      </c>
      <c r="D231">
        <v>0.38790000000000002</v>
      </c>
    </row>
    <row r="232" spans="1:4" x14ac:dyDescent="0.2">
      <c r="A232" s="4" t="s">
        <v>320</v>
      </c>
      <c r="B232" t="s">
        <v>120</v>
      </c>
      <c r="C232">
        <v>5.9274000000000004</v>
      </c>
      <c r="D232">
        <v>0.37170000000000003</v>
      </c>
    </row>
    <row r="233" spans="1:4" x14ac:dyDescent="0.2">
      <c r="A233" s="10" t="s">
        <v>345</v>
      </c>
      <c r="B233" t="s">
        <v>120</v>
      </c>
      <c r="C233">
        <v>8.8748000000000005</v>
      </c>
      <c r="D233">
        <v>4.2126999999999999</v>
      </c>
    </row>
    <row r="234" spans="1:4" x14ac:dyDescent="0.2">
      <c r="A234" s="10" t="s">
        <v>345</v>
      </c>
      <c r="B234" t="s">
        <v>120</v>
      </c>
      <c r="C234">
        <v>9.2068000000000012</v>
      </c>
      <c r="D234">
        <v>4.4927000000000001</v>
      </c>
    </row>
    <row r="235" spans="1:4" x14ac:dyDescent="0.2">
      <c r="A235" s="10" t="s">
        <v>345</v>
      </c>
      <c r="B235" t="s">
        <v>120</v>
      </c>
      <c r="C235">
        <v>9.2507999999999999</v>
      </c>
      <c r="D235">
        <v>4.6776999999999997</v>
      </c>
    </row>
    <row r="236" spans="1:4" x14ac:dyDescent="0.2">
      <c r="A236" s="18" t="s">
        <v>370</v>
      </c>
      <c r="B236" t="s">
        <v>120</v>
      </c>
      <c r="C236">
        <v>10.9346</v>
      </c>
      <c r="D236">
        <v>3.5343000000000004</v>
      </c>
    </row>
    <row r="237" spans="1:4" x14ac:dyDescent="0.2">
      <c r="A237" s="18" t="s">
        <v>370</v>
      </c>
      <c r="B237" t="s">
        <v>120</v>
      </c>
      <c r="C237">
        <v>11.2646</v>
      </c>
      <c r="D237">
        <v>3.5849000000000002</v>
      </c>
    </row>
    <row r="238" spans="1:4" x14ac:dyDescent="0.2">
      <c r="A238" s="18" t="s">
        <v>370</v>
      </c>
      <c r="B238" t="s">
        <v>120</v>
      </c>
      <c r="C238">
        <v>11.4046</v>
      </c>
      <c r="D238">
        <v>3.6861000000000006</v>
      </c>
    </row>
    <row r="239" spans="1:4" x14ac:dyDescent="0.2">
      <c r="A239" s="4" t="s">
        <v>499</v>
      </c>
      <c r="B239" t="s">
        <v>120</v>
      </c>
      <c r="C239">
        <v>4.2859000000000007</v>
      </c>
      <c r="D239">
        <v>1.3353999999999999</v>
      </c>
    </row>
    <row r="240" spans="1:4" x14ac:dyDescent="0.2">
      <c r="A240" s="4" t="s">
        <v>499</v>
      </c>
      <c r="B240" t="s">
        <v>120</v>
      </c>
      <c r="C240">
        <v>4.1660000000000004</v>
      </c>
      <c r="D240">
        <v>1.381</v>
      </c>
    </row>
    <row r="241" spans="1:4" x14ac:dyDescent="0.2">
      <c r="A241" s="4" t="s">
        <v>499</v>
      </c>
      <c r="B241" t="s">
        <v>120</v>
      </c>
      <c r="C241">
        <v>4.2210000000000001</v>
      </c>
      <c r="D241">
        <v>1.2682</v>
      </c>
    </row>
    <row r="242" spans="1:4" x14ac:dyDescent="0.2">
      <c r="A242" s="4" t="s">
        <v>321</v>
      </c>
      <c r="B242" t="s">
        <v>120</v>
      </c>
      <c r="C242">
        <v>6.6951999999999998</v>
      </c>
      <c r="D242">
        <v>0.79830000000000012</v>
      </c>
    </row>
    <row r="243" spans="1:4" x14ac:dyDescent="0.2">
      <c r="A243" s="4" t="s">
        <v>321</v>
      </c>
      <c r="B243" t="s">
        <v>120</v>
      </c>
      <c r="C243">
        <v>6.3156999999999996</v>
      </c>
      <c r="D243">
        <v>0.52020000000000011</v>
      </c>
    </row>
    <row r="244" spans="1:4" x14ac:dyDescent="0.2">
      <c r="A244" s="4" t="s">
        <v>321</v>
      </c>
      <c r="B244" t="s">
        <v>120</v>
      </c>
      <c r="C244">
        <v>6.5785999999999998</v>
      </c>
      <c r="D244">
        <v>0.59580000000000022</v>
      </c>
    </row>
    <row r="245" spans="1:4" x14ac:dyDescent="0.2">
      <c r="A245" s="10" t="s">
        <v>346</v>
      </c>
      <c r="B245" t="s">
        <v>120</v>
      </c>
      <c r="C245">
        <v>11.6218</v>
      </c>
      <c r="D245">
        <v>5.2702</v>
      </c>
    </row>
    <row r="246" spans="1:4" x14ac:dyDescent="0.2">
      <c r="A246" s="10" t="s">
        <v>346</v>
      </c>
      <c r="B246" t="s">
        <v>120</v>
      </c>
      <c r="C246">
        <v>11.8888</v>
      </c>
      <c r="D246">
        <v>5.6052</v>
      </c>
    </row>
    <row r="247" spans="1:4" x14ac:dyDescent="0.2">
      <c r="A247" s="10" t="s">
        <v>346</v>
      </c>
      <c r="B247" t="s">
        <v>120</v>
      </c>
      <c r="C247">
        <v>11.854800000000001</v>
      </c>
      <c r="D247">
        <v>5.5751999999999997</v>
      </c>
    </row>
    <row r="248" spans="1:4" x14ac:dyDescent="0.2">
      <c r="A248" s="18" t="s">
        <v>371</v>
      </c>
      <c r="B248" t="s">
        <v>120</v>
      </c>
      <c r="C248">
        <v>10.726600000000001</v>
      </c>
      <c r="D248">
        <v>3.7873000000000006</v>
      </c>
    </row>
    <row r="249" spans="1:4" x14ac:dyDescent="0.2">
      <c r="A249" s="18" t="s">
        <v>371</v>
      </c>
      <c r="B249" t="s">
        <v>120</v>
      </c>
      <c r="C249">
        <v>11.054600000000001</v>
      </c>
      <c r="D249">
        <v>3.7587000000000006</v>
      </c>
    </row>
    <row r="250" spans="1:4" x14ac:dyDescent="0.2">
      <c r="A250" s="18" t="s">
        <v>371</v>
      </c>
      <c r="B250" t="s">
        <v>120</v>
      </c>
      <c r="C250">
        <v>11.567600000000001</v>
      </c>
      <c r="D250">
        <v>4.0139000000000005</v>
      </c>
    </row>
    <row r="251" spans="1:4" x14ac:dyDescent="0.2">
      <c r="A251" s="4" t="s">
        <v>500</v>
      </c>
      <c r="B251" t="s">
        <v>120</v>
      </c>
      <c r="C251">
        <v>3.9559000000000006</v>
      </c>
      <c r="D251">
        <v>1.3473999999999999</v>
      </c>
    </row>
    <row r="252" spans="1:4" x14ac:dyDescent="0.2">
      <c r="A252" s="4" t="s">
        <v>500</v>
      </c>
      <c r="B252" t="s">
        <v>120</v>
      </c>
      <c r="C252">
        <v>3.9262000000000006</v>
      </c>
      <c r="D252">
        <v>1.2898000000000001</v>
      </c>
    </row>
    <row r="253" spans="1:4" x14ac:dyDescent="0.2">
      <c r="A253" s="4" t="s">
        <v>500</v>
      </c>
      <c r="B253" t="s">
        <v>120</v>
      </c>
      <c r="C253">
        <v>3.9042000000000003</v>
      </c>
      <c r="D253">
        <v>1.2898000000000001</v>
      </c>
    </row>
    <row r="254" spans="1:4" x14ac:dyDescent="0.2">
      <c r="A254" s="4" t="s">
        <v>322</v>
      </c>
      <c r="B254" t="s">
        <v>120</v>
      </c>
      <c r="C254">
        <v>9.0646000000000004</v>
      </c>
      <c r="D254">
        <v>0.41760000000000008</v>
      </c>
    </row>
    <row r="255" spans="1:4" x14ac:dyDescent="0.2">
      <c r="A255" s="4" t="s">
        <v>322</v>
      </c>
      <c r="B255" t="s">
        <v>120</v>
      </c>
      <c r="C255">
        <v>8.8061000000000007</v>
      </c>
      <c r="D255">
        <v>0.31230000000000013</v>
      </c>
    </row>
    <row r="256" spans="1:4" x14ac:dyDescent="0.2">
      <c r="A256" s="4" t="s">
        <v>322</v>
      </c>
      <c r="B256" t="s">
        <v>120</v>
      </c>
      <c r="C256">
        <v>8.9215999999999998</v>
      </c>
      <c r="D256">
        <v>0.3258000000000002</v>
      </c>
    </row>
    <row r="257" spans="1:4" x14ac:dyDescent="0.2">
      <c r="A257" s="10" t="s">
        <v>347</v>
      </c>
      <c r="B257" t="s">
        <v>120</v>
      </c>
      <c r="C257">
        <v>25.566800000000001</v>
      </c>
      <c r="D257">
        <v>9.2477000000000018</v>
      </c>
    </row>
    <row r="258" spans="1:4" x14ac:dyDescent="0.2">
      <c r="A258" s="10" t="s">
        <v>347</v>
      </c>
      <c r="B258" t="s">
        <v>120</v>
      </c>
      <c r="C258">
        <v>25.439799999999998</v>
      </c>
      <c r="D258">
        <v>9.3152000000000008</v>
      </c>
    </row>
    <row r="259" spans="1:4" x14ac:dyDescent="0.2">
      <c r="A259" s="10" t="s">
        <v>347</v>
      </c>
      <c r="B259" t="s">
        <v>120</v>
      </c>
      <c r="C259">
        <v>25.616799999999998</v>
      </c>
      <c r="D259">
        <v>9.3352000000000004</v>
      </c>
    </row>
    <row r="260" spans="1:4" x14ac:dyDescent="0.2">
      <c r="A260" s="18" t="s">
        <v>372</v>
      </c>
      <c r="B260" t="s">
        <v>120</v>
      </c>
      <c r="C260">
        <v>21.3536</v>
      </c>
      <c r="D260">
        <v>6.972900000000001</v>
      </c>
    </row>
    <row r="261" spans="1:4" x14ac:dyDescent="0.2">
      <c r="A261" s="18" t="s">
        <v>372</v>
      </c>
      <c r="B261" t="s">
        <v>120</v>
      </c>
      <c r="C261">
        <v>21.6936</v>
      </c>
      <c r="D261">
        <v>7.0015000000000009</v>
      </c>
    </row>
    <row r="262" spans="1:4" x14ac:dyDescent="0.2">
      <c r="A262" s="18" t="s">
        <v>372</v>
      </c>
      <c r="B262" t="s">
        <v>120</v>
      </c>
      <c r="C262">
        <v>22.019600000000001</v>
      </c>
      <c r="D262">
        <v>7.1687000000000003</v>
      </c>
    </row>
    <row r="263" spans="1:4" x14ac:dyDescent="0.2">
      <c r="A263" s="4" t="s">
        <v>501</v>
      </c>
      <c r="B263" t="s">
        <v>120</v>
      </c>
      <c r="C263">
        <v>5.2726000000000006</v>
      </c>
      <c r="D263">
        <v>1.2802</v>
      </c>
    </row>
    <row r="264" spans="1:4" x14ac:dyDescent="0.2">
      <c r="A264" s="4" t="s">
        <v>501</v>
      </c>
      <c r="B264" t="s">
        <v>120</v>
      </c>
      <c r="C264">
        <v>5.3364000000000003</v>
      </c>
      <c r="D264">
        <v>1.2274</v>
      </c>
    </row>
    <row r="265" spans="1:4" x14ac:dyDescent="0.2">
      <c r="A265" s="4" t="s">
        <v>501</v>
      </c>
      <c r="B265" t="s">
        <v>120</v>
      </c>
      <c r="C265">
        <v>5.3507000000000007</v>
      </c>
      <c r="D265">
        <v>1.1794</v>
      </c>
    </row>
    <row r="266" spans="1:4" x14ac:dyDescent="0.2">
      <c r="A266" s="4" t="s">
        <v>323</v>
      </c>
      <c r="B266" t="s">
        <v>120</v>
      </c>
      <c r="C266">
        <v>7.1417999999999999</v>
      </c>
      <c r="D266">
        <v>1.7162999999999999</v>
      </c>
    </row>
    <row r="267" spans="1:4" x14ac:dyDescent="0.2">
      <c r="A267" s="4" t="s">
        <v>323</v>
      </c>
      <c r="B267" t="s">
        <v>120</v>
      </c>
      <c r="C267">
        <v>6.9009</v>
      </c>
      <c r="D267">
        <v>1.4220000000000002</v>
      </c>
    </row>
    <row r="268" spans="1:4" x14ac:dyDescent="0.2">
      <c r="A268" s="4" t="s">
        <v>323</v>
      </c>
      <c r="B268" t="s">
        <v>120</v>
      </c>
      <c r="C268">
        <v>6.8613</v>
      </c>
      <c r="D268">
        <v>1.2438000000000002</v>
      </c>
    </row>
    <row r="269" spans="1:4" x14ac:dyDescent="0.2">
      <c r="A269" s="10" t="s">
        <v>348</v>
      </c>
      <c r="B269" t="s">
        <v>120</v>
      </c>
      <c r="C269">
        <v>20.5608</v>
      </c>
      <c r="D269">
        <v>8.4052000000000007</v>
      </c>
    </row>
    <row r="270" spans="1:4" x14ac:dyDescent="0.2">
      <c r="A270" s="10" t="s">
        <v>348</v>
      </c>
      <c r="B270" t="s">
        <v>120</v>
      </c>
      <c r="C270">
        <v>20.3508</v>
      </c>
      <c r="D270">
        <v>8.430200000000001</v>
      </c>
    </row>
    <row r="271" spans="1:4" x14ac:dyDescent="0.2">
      <c r="A271" s="10" t="s">
        <v>348</v>
      </c>
      <c r="B271" t="s">
        <v>120</v>
      </c>
      <c r="C271">
        <v>20.360799999999998</v>
      </c>
      <c r="D271">
        <v>8.5602000000000018</v>
      </c>
    </row>
    <row r="272" spans="1:4" x14ac:dyDescent="0.2">
      <c r="A272" s="18" t="s">
        <v>373</v>
      </c>
      <c r="B272" t="s">
        <v>120</v>
      </c>
      <c r="C272">
        <v>20.647599999999997</v>
      </c>
      <c r="D272">
        <v>5.3625000000000007</v>
      </c>
    </row>
    <row r="273" spans="1:4" x14ac:dyDescent="0.2">
      <c r="A273" s="18" t="s">
        <v>373</v>
      </c>
      <c r="B273" t="s">
        <v>120</v>
      </c>
      <c r="C273">
        <v>20.9986</v>
      </c>
      <c r="D273">
        <v>5.4219000000000008</v>
      </c>
    </row>
    <row r="274" spans="1:4" x14ac:dyDescent="0.2">
      <c r="A274" s="18" t="s">
        <v>373</v>
      </c>
      <c r="B274" t="s">
        <v>120</v>
      </c>
      <c r="C274">
        <v>21.269600000000001</v>
      </c>
      <c r="D274">
        <v>5.4021000000000008</v>
      </c>
    </row>
    <row r="275" spans="1:4" x14ac:dyDescent="0.2">
      <c r="A275" s="4" t="s">
        <v>502</v>
      </c>
      <c r="B275" t="s">
        <v>120</v>
      </c>
      <c r="C275">
        <v>4.2133000000000003</v>
      </c>
      <c r="D275">
        <v>1.5154000000000001</v>
      </c>
    </row>
    <row r="276" spans="1:4" x14ac:dyDescent="0.2">
      <c r="A276" s="4" t="s">
        <v>502</v>
      </c>
      <c r="B276" t="s">
        <v>120</v>
      </c>
      <c r="C276">
        <v>4.2837000000000005</v>
      </c>
      <c r="D276">
        <v>1.357</v>
      </c>
    </row>
    <row r="277" spans="1:4" x14ac:dyDescent="0.2">
      <c r="A277" s="4" t="s">
        <v>502</v>
      </c>
      <c r="B277" t="s">
        <v>120</v>
      </c>
      <c r="C277">
        <v>4.2705000000000002</v>
      </c>
      <c r="D277">
        <v>1.357</v>
      </c>
    </row>
    <row r="278" spans="1:4" x14ac:dyDescent="0.2">
      <c r="A278" s="4" t="s">
        <v>324</v>
      </c>
      <c r="B278" t="s">
        <v>120</v>
      </c>
      <c r="C278">
        <v>7.3683999999999994</v>
      </c>
      <c r="D278">
        <v>0.49590000000000012</v>
      </c>
    </row>
    <row r="279" spans="1:4" x14ac:dyDescent="0.2">
      <c r="A279" s="4" t="s">
        <v>324</v>
      </c>
      <c r="B279" t="s">
        <v>120</v>
      </c>
      <c r="C279">
        <v>7.1494999999999997</v>
      </c>
      <c r="D279">
        <v>0.46080000000000021</v>
      </c>
    </row>
    <row r="280" spans="1:4" x14ac:dyDescent="0.2">
      <c r="A280" s="4" t="s">
        <v>324</v>
      </c>
      <c r="B280" t="s">
        <v>120</v>
      </c>
      <c r="C280">
        <v>7.2100000000000009</v>
      </c>
      <c r="D280">
        <v>0.47160000000000013</v>
      </c>
    </row>
    <row r="281" spans="1:4" x14ac:dyDescent="0.2">
      <c r="A281" s="10" t="s">
        <v>349</v>
      </c>
      <c r="B281" t="s">
        <v>120</v>
      </c>
      <c r="C281">
        <v>20.191800000000001</v>
      </c>
      <c r="D281">
        <v>8.0652000000000008</v>
      </c>
    </row>
    <row r="282" spans="1:4" x14ac:dyDescent="0.2">
      <c r="A282" s="10" t="s">
        <v>349</v>
      </c>
      <c r="B282" t="s">
        <v>120</v>
      </c>
      <c r="C282">
        <v>19.7088</v>
      </c>
      <c r="D282">
        <v>8.1652000000000005</v>
      </c>
    </row>
    <row r="283" spans="1:4" x14ac:dyDescent="0.2">
      <c r="A283" s="10" t="s">
        <v>349</v>
      </c>
      <c r="B283" t="s">
        <v>120</v>
      </c>
      <c r="C283">
        <v>19.806799999999999</v>
      </c>
      <c r="D283">
        <v>8.1227000000000018</v>
      </c>
    </row>
    <row r="284" spans="1:4" x14ac:dyDescent="0.2">
      <c r="A284" s="18" t="s">
        <v>374</v>
      </c>
      <c r="B284" t="s">
        <v>120</v>
      </c>
      <c r="C284">
        <v>14.047600000000001</v>
      </c>
      <c r="D284">
        <v>5.0699000000000005</v>
      </c>
    </row>
    <row r="285" spans="1:4" x14ac:dyDescent="0.2">
      <c r="A285" s="18" t="s">
        <v>374</v>
      </c>
      <c r="B285" t="s">
        <v>120</v>
      </c>
      <c r="C285">
        <v>14.4276</v>
      </c>
      <c r="D285">
        <v>5.1359000000000004</v>
      </c>
    </row>
    <row r="286" spans="1:4" x14ac:dyDescent="0.2">
      <c r="A286" s="18" t="s">
        <v>374</v>
      </c>
      <c r="B286" t="s">
        <v>120</v>
      </c>
      <c r="C286">
        <v>14.835600000000001</v>
      </c>
      <c r="D286">
        <v>5.2195</v>
      </c>
    </row>
    <row r="287" spans="1:4" x14ac:dyDescent="0.2">
      <c r="A287" s="4" t="s">
        <v>503</v>
      </c>
      <c r="B287" t="s">
        <v>120</v>
      </c>
      <c r="C287">
        <v>5.5685000000000002</v>
      </c>
      <c r="D287">
        <v>1.6402000000000001</v>
      </c>
    </row>
    <row r="288" spans="1:4" x14ac:dyDescent="0.2">
      <c r="A288" s="4" t="s">
        <v>503</v>
      </c>
      <c r="B288" t="s">
        <v>120</v>
      </c>
      <c r="C288">
        <v>5.5949000000000009</v>
      </c>
      <c r="D288">
        <v>1.6497999999999999</v>
      </c>
    </row>
    <row r="289" spans="1:4" x14ac:dyDescent="0.2">
      <c r="A289" s="4" t="s">
        <v>503</v>
      </c>
      <c r="B289" t="s">
        <v>120</v>
      </c>
      <c r="C289">
        <v>5.6950000000000003</v>
      </c>
      <c r="D289">
        <v>1.5394000000000001</v>
      </c>
    </row>
    <row r="290" spans="1:4" x14ac:dyDescent="0.2">
      <c r="A290" s="4" t="s">
        <v>325</v>
      </c>
      <c r="B290" t="s">
        <v>120</v>
      </c>
      <c r="C290">
        <v>8.0360999999999994</v>
      </c>
      <c r="D290">
        <v>0.1503000000000001</v>
      </c>
    </row>
    <row r="291" spans="1:4" x14ac:dyDescent="0.2">
      <c r="A291" s="4" t="s">
        <v>325</v>
      </c>
      <c r="B291" t="s">
        <v>120</v>
      </c>
      <c r="C291">
        <v>8.3583999999999996</v>
      </c>
      <c r="D291">
        <v>9.6300000000000052E-2</v>
      </c>
    </row>
    <row r="292" spans="1:4" x14ac:dyDescent="0.2">
      <c r="A292" s="4" t="s">
        <v>325</v>
      </c>
      <c r="B292" t="s">
        <v>120</v>
      </c>
      <c r="C292">
        <v>8.2055000000000007</v>
      </c>
      <c r="D292">
        <v>0.17190000000000005</v>
      </c>
    </row>
    <row r="293" spans="1:4" x14ac:dyDescent="0.2">
      <c r="A293" s="10" t="s">
        <v>350</v>
      </c>
      <c r="B293" t="s">
        <v>120</v>
      </c>
      <c r="C293">
        <v>22.619799999999998</v>
      </c>
      <c r="D293">
        <v>7.7576999999999998</v>
      </c>
    </row>
    <row r="294" spans="1:4" x14ac:dyDescent="0.2">
      <c r="A294" s="10" t="s">
        <v>350</v>
      </c>
      <c r="B294" t="s">
        <v>120</v>
      </c>
      <c r="C294">
        <v>23.460799999999999</v>
      </c>
      <c r="D294">
        <v>8.2777000000000012</v>
      </c>
    </row>
    <row r="295" spans="1:4" x14ac:dyDescent="0.2">
      <c r="A295" s="10" t="s">
        <v>350</v>
      </c>
      <c r="B295" t="s">
        <v>120</v>
      </c>
      <c r="C295">
        <v>23.5778</v>
      </c>
      <c r="D295">
        <v>8.3227000000000011</v>
      </c>
    </row>
    <row r="296" spans="1:4" x14ac:dyDescent="0.2">
      <c r="A296" s="18" t="s">
        <v>375</v>
      </c>
      <c r="B296" t="s">
        <v>120</v>
      </c>
      <c r="C296">
        <v>18.480599999999999</v>
      </c>
      <c r="D296">
        <v>5.3339000000000008</v>
      </c>
    </row>
    <row r="297" spans="1:4" x14ac:dyDescent="0.2">
      <c r="A297" s="18" t="s">
        <v>375</v>
      </c>
      <c r="B297" t="s">
        <v>120</v>
      </c>
      <c r="C297">
        <v>19.169599999999999</v>
      </c>
      <c r="D297">
        <v>5.5517000000000003</v>
      </c>
    </row>
    <row r="298" spans="1:4" x14ac:dyDescent="0.2">
      <c r="A298" s="18" t="s">
        <v>375</v>
      </c>
      <c r="B298" t="s">
        <v>120</v>
      </c>
      <c r="C298">
        <v>19.5806</v>
      </c>
      <c r="D298">
        <v>5.5649000000000006</v>
      </c>
    </row>
    <row r="299" spans="1:4" x14ac:dyDescent="0.2">
      <c r="A299" s="4" t="s">
        <v>504</v>
      </c>
      <c r="B299" t="s">
        <v>120</v>
      </c>
      <c r="C299">
        <v>5.6785000000000005</v>
      </c>
      <c r="D299">
        <v>1.5369999999999999</v>
      </c>
    </row>
    <row r="300" spans="1:4" x14ac:dyDescent="0.2">
      <c r="A300" s="4" t="s">
        <v>504</v>
      </c>
      <c r="B300" t="s">
        <v>120</v>
      </c>
      <c r="C300">
        <v>5.7665000000000006</v>
      </c>
      <c r="D300">
        <v>1.5202</v>
      </c>
    </row>
    <row r="301" spans="1:4" x14ac:dyDescent="0.2">
      <c r="A301" s="4" t="s">
        <v>504</v>
      </c>
      <c r="B301" t="s">
        <v>120</v>
      </c>
      <c r="C301">
        <v>5.7940000000000005</v>
      </c>
      <c r="D301">
        <v>1.4914000000000001</v>
      </c>
    </row>
    <row r="302" spans="1:4" x14ac:dyDescent="0.2">
      <c r="A302" s="4" t="s">
        <v>326</v>
      </c>
      <c r="B302" t="s">
        <v>120</v>
      </c>
      <c r="C302">
        <v>6.9075000000000006</v>
      </c>
      <c r="D302">
        <v>0.20970000000000011</v>
      </c>
    </row>
    <row r="303" spans="1:4" x14ac:dyDescent="0.2">
      <c r="A303" s="4" t="s">
        <v>326</v>
      </c>
      <c r="B303" t="s">
        <v>120</v>
      </c>
      <c r="C303">
        <v>6.8085000000000004</v>
      </c>
      <c r="D303">
        <v>0.20700000000000007</v>
      </c>
    </row>
    <row r="304" spans="1:4" x14ac:dyDescent="0.2">
      <c r="A304" s="4" t="s">
        <v>326</v>
      </c>
      <c r="B304" t="s">
        <v>120</v>
      </c>
      <c r="C304">
        <v>6.9427000000000003</v>
      </c>
      <c r="D304">
        <v>0.13950000000000007</v>
      </c>
    </row>
    <row r="305" spans="1:4" x14ac:dyDescent="0.2">
      <c r="A305" s="10" t="s">
        <v>351</v>
      </c>
      <c r="B305" t="s">
        <v>120</v>
      </c>
      <c r="C305">
        <v>15.536800000000001</v>
      </c>
      <c r="D305">
        <v>6.5427</v>
      </c>
    </row>
    <row r="306" spans="1:4" x14ac:dyDescent="0.2">
      <c r="A306" s="10" t="s">
        <v>351</v>
      </c>
      <c r="B306" t="s">
        <v>120</v>
      </c>
      <c r="C306">
        <v>17.692799999999998</v>
      </c>
      <c r="D306">
        <v>7.1002000000000001</v>
      </c>
    </row>
    <row r="307" spans="1:4" x14ac:dyDescent="0.2">
      <c r="A307" s="10" t="s">
        <v>351</v>
      </c>
      <c r="B307" t="s">
        <v>120</v>
      </c>
      <c r="C307">
        <v>15.3818</v>
      </c>
      <c r="D307">
        <v>6.5202</v>
      </c>
    </row>
    <row r="308" spans="1:4" x14ac:dyDescent="0.2">
      <c r="A308" s="18" t="s">
        <v>376</v>
      </c>
      <c r="B308" t="s">
        <v>120</v>
      </c>
      <c r="C308">
        <v>9.9466000000000001</v>
      </c>
      <c r="D308">
        <v>4.6673</v>
      </c>
    </row>
    <row r="309" spans="1:4" x14ac:dyDescent="0.2">
      <c r="A309" s="18" t="s">
        <v>376</v>
      </c>
      <c r="B309" t="s">
        <v>120</v>
      </c>
      <c r="C309">
        <v>9.9416000000000011</v>
      </c>
      <c r="D309">
        <v>4.7597000000000005</v>
      </c>
    </row>
    <row r="310" spans="1:4" x14ac:dyDescent="0.2">
      <c r="A310" s="18" t="s">
        <v>376</v>
      </c>
      <c r="B310" t="s">
        <v>120</v>
      </c>
      <c r="C310">
        <v>10.0176</v>
      </c>
      <c r="D310">
        <v>4.8653000000000004</v>
      </c>
    </row>
    <row r="311" spans="1:4" x14ac:dyDescent="0.2">
      <c r="A311" s="4" t="s">
        <v>505</v>
      </c>
      <c r="B311" t="s">
        <v>120</v>
      </c>
      <c r="C311">
        <v>4.6544000000000008</v>
      </c>
      <c r="D311">
        <v>1.2418</v>
      </c>
    </row>
    <row r="312" spans="1:4" x14ac:dyDescent="0.2">
      <c r="A312" s="4" t="s">
        <v>505</v>
      </c>
      <c r="B312" t="s">
        <v>120</v>
      </c>
      <c r="C312">
        <v>4.7809000000000008</v>
      </c>
      <c r="D312">
        <v>1.2490000000000001</v>
      </c>
    </row>
    <row r="313" spans="1:4" x14ac:dyDescent="0.2">
      <c r="A313" s="4" t="s">
        <v>505</v>
      </c>
      <c r="B313" t="s">
        <v>120</v>
      </c>
      <c r="C313">
        <v>4.8260000000000005</v>
      </c>
      <c r="D313">
        <v>1.2034</v>
      </c>
    </row>
    <row r="314" spans="1:4" x14ac:dyDescent="0.2">
      <c r="A314" s="4" t="s">
        <v>327</v>
      </c>
      <c r="B314" t="s">
        <v>120</v>
      </c>
      <c r="C314">
        <v>6.2904</v>
      </c>
      <c r="D314">
        <v>2.0700000000000052E-2</v>
      </c>
    </row>
    <row r="315" spans="1:4" x14ac:dyDescent="0.2">
      <c r="A315" s="4" t="s">
        <v>327</v>
      </c>
      <c r="B315" t="s">
        <v>120</v>
      </c>
      <c r="C315">
        <v>5.9263000000000012</v>
      </c>
      <c r="D315">
        <v>-7.9199999999999937E-2</v>
      </c>
    </row>
    <row r="316" spans="1:4" x14ac:dyDescent="0.2">
      <c r="A316" s="4" t="s">
        <v>327</v>
      </c>
      <c r="B316" t="s">
        <v>120</v>
      </c>
      <c r="C316">
        <v>5.9296000000000006</v>
      </c>
      <c r="D316">
        <v>-8.1899999999999973E-2</v>
      </c>
    </row>
    <row r="317" spans="1:4" x14ac:dyDescent="0.2">
      <c r="A317" s="10" t="s">
        <v>352</v>
      </c>
      <c r="B317" t="s">
        <v>120</v>
      </c>
      <c r="C317">
        <v>18.088799999999999</v>
      </c>
      <c r="D317">
        <v>7.1977000000000002</v>
      </c>
    </row>
    <row r="318" spans="1:4" x14ac:dyDescent="0.2">
      <c r="A318" s="10" t="s">
        <v>352</v>
      </c>
      <c r="B318" t="s">
        <v>120</v>
      </c>
      <c r="C318">
        <v>17.805799999999998</v>
      </c>
      <c r="D318">
        <v>7.3227000000000002</v>
      </c>
    </row>
    <row r="319" spans="1:4" x14ac:dyDescent="0.2">
      <c r="A319" s="10" t="s">
        <v>352</v>
      </c>
      <c r="B319" t="s">
        <v>120</v>
      </c>
      <c r="C319">
        <v>18.486799999999999</v>
      </c>
      <c r="D319">
        <v>7.6276999999999999</v>
      </c>
    </row>
    <row r="320" spans="1:4" x14ac:dyDescent="0.2">
      <c r="A320" s="18" t="s">
        <v>377</v>
      </c>
      <c r="B320" t="s">
        <v>120</v>
      </c>
      <c r="C320">
        <v>18.311599999999999</v>
      </c>
      <c r="D320">
        <v>5.6287000000000003</v>
      </c>
    </row>
    <row r="321" spans="1:4" x14ac:dyDescent="0.2">
      <c r="A321" s="18" t="s">
        <v>377</v>
      </c>
      <c r="B321" t="s">
        <v>120</v>
      </c>
      <c r="C321">
        <v>18.4786</v>
      </c>
      <c r="D321">
        <v>5.5253000000000005</v>
      </c>
    </row>
    <row r="322" spans="1:4" x14ac:dyDescent="0.2">
      <c r="A322" s="18" t="s">
        <v>377</v>
      </c>
      <c r="B322" t="s">
        <v>120</v>
      </c>
      <c r="C322">
        <v>18.701599999999999</v>
      </c>
      <c r="D322">
        <v>5.7475000000000005</v>
      </c>
    </row>
    <row r="323" spans="1:4" x14ac:dyDescent="0.2">
      <c r="A323" s="4" t="s">
        <v>506</v>
      </c>
      <c r="B323" t="s">
        <v>120</v>
      </c>
      <c r="C323">
        <v>4.5620000000000003</v>
      </c>
      <c r="D323">
        <v>1.2274</v>
      </c>
    </row>
    <row r="324" spans="1:4" x14ac:dyDescent="0.2">
      <c r="A324" s="4" t="s">
        <v>506</v>
      </c>
      <c r="B324" t="s">
        <v>120</v>
      </c>
      <c r="C324">
        <v>4.6071000000000009</v>
      </c>
      <c r="D324">
        <v>1.2034</v>
      </c>
    </row>
    <row r="325" spans="1:4" x14ac:dyDescent="0.2">
      <c r="A325" s="4" t="s">
        <v>506</v>
      </c>
      <c r="B325" t="s">
        <v>120</v>
      </c>
      <c r="C325">
        <v>4.5455000000000005</v>
      </c>
      <c r="D325">
        <v>1.177</v>
      </c>
    </row>
    <row r="326" spans="1:4" x14ac:dyDescent="0.2">
      <c r="A326" s="4" t="s">
        <v>328</v>
      </c>
      <c r="B326" t="s">
        <v>120</v>
      </c>
      <c r="C326">
        <v>6.1056000000000008</v>
      </c>
      <c r="D326">
        <v>0.34470000000000012</v>
      </c>
    </row>
    <row r="327" spans="1:4" x14ac:dyDescent="0.2">
      <c r="A327" s="4" t="s">
        <v>328</v>
      </c>
      <c r="B327" t="s">
        <v>120</v>
      </c>
      <c r="C327">
        <v>5.8933</v>
      </c>
      <c r="D327">
        <v>0.2853</v>
      </c>
    </row>
    <row r="328" spans="1:4" x14ac:dyDescent="0.2">
      <c r="A328" s="4" t="s">
        <v>328</v>
      </c>
      <c r="B328" t="s">
        <v>120</v>
      </c>
      <c r="C328">
        <v>6.0846999999999998</v>
      </c>
      <c r="D328">
        <v>0.26910000000000012</v>
      </c>
    </row>
    <row r="329" spans="1:4" x14ac:dyDescent="0.2">
      <c r="A329" s="10" t="s">
        <v>353</v>
      </c>
      <c r="B329" t="s">
        <v>120</v>
      </c>
      <c r="C329">
        <v>20.4558</v>
      </c>
      <c r="D329">
        <v>7.5502000000000002</v>
      </c>
    </row>
    <row r="330" spans="1:4" x14ac:dyDescent="0.2">
      <c r="A330" s="10" t="s">
        <v>353</v>
      </c>
      <c r="B330" t="s">
        <v>120</v>
      </c>
      <c r="C330">
        <v>20.4358</v>
      </c>
      <c r="D330">
        <v>7.7401999999999997</v>
      </c>
    </row>
    <row r="331" spans="1:4" x14ac:dyDescent="0.2">
      <c r="A331" s="10" t="s">
        <v>353</v>
      </c>
      <c r="B331" t="s">
        <v>120</v>
      </c>
      <c r="C331">
        <v>20.162799999999997</v>
      </c>
      <c r="D331">
        <v>7.5976999999999997</v>
      </c>
    </row>
    <row r="332" spans="1:4" x14ac:dyDescent="0.2">
      <c r="A332" s="18" t="s">
        <v>378</v>
      </c>
      <c r="B332" t="s">
        <v>120</v>
      </c>
      <c r="C332">
        <v>19.9816</v>
      </c>
      <c r="D332">
        <v>5.4879000000000007</v>
      </c>
    </row>
    <row r="333" spans="1:4" x14ac:dyDescent="0.2">
      <c r="A333" s="18" t="s">
        <v>378</v>
      </c>
      <c r="B333" t="s">
        <v>120</v>
      </c>
      <c r="C333">
        <v>20.1736</v>
      </c>
      <c r="D333">
        <v>5.6661000000000001</v>
      </c>
    </row>
    <row r="334" spans="1:4" x14ac:dyDescent="0.2">
      <c r="A334" s="18" t="s">
        <v>378</v>
      </c>
      <c r="B334" t="s">
        <v>120</v>
      </c>
      <c r="C334">
        <v>20.720599999999997</v>
      </c>
      <c r="D334">
        <v>5.7233000000000009</v>
      </c>
    </row>
    <row r="335" spans="1:4" x14ac:dyDescent="0.2">
      <c r="A335" s="4" t="s">
        <v>507</v>
      </c>
      <c r="B335" t="s">
        <v>120</v>
      </c>
      <c r="C335">
        <v>4.5004000000000008</v>
      </c>
      <c r="D335">
        <v>1.2802</v>
      </c>
    </row>
    <row r="336" spans="1:4" x14ac:dyDescent="0.2">
      <c r="A336" s="4" t="s">
        <v>507</v>
      </c>
      <c r="B336" t="s">
        <v>120</v>
      </c>
      <c r="C336">
        <v>4.5444000000000004</v>
      </c>
      <c r="D336">
        <v>1.2610000000000001</v>
      </c>
    </row>
    <row r="337" spans="1:4" x14ac:dyDescent="0.2">
      <c r="A337" s="4" t="s">
        <v>507</v>
      </c>
      <c r="B337" t="s">
        <v>120</v>
      </c>
      <c r="C337">
        <v>4.5719000000000003</v>
      </c>
      <c r="D337">
        <v>1.2370000000000001</v>
      </c>
    </row>
    <row r="338" spans="1:4" x14ac:dyDescent="0.2">
      <c r="A338" s="4" t="s">
        <v>329</v>
      </c>
      <c r="B338" t="s">
        <v>120</v>
      </c>
      <c r="C338">
        <v>7.1648999999999994</v>
      </c>
      <c r="D338">
        <v>0.91980000000000006</v>
      </c>
    </row>
    <row r="339" spans="1:4" x14ac:dyDescent="0.2">
      <c r="A339" s="4" t="s">
        <v>329</v>
      </c>
      <c r="B339" t="s">
        <v>120</v>
      </c>
      <c r="C339">
        <v>6.8865999999999996</v>
      </c>
      <c r="D339">
        <v>0.7794000000000002</v>
      </c>
    </row>
    <row r="340" spans="1:4" x14ac:dyDescent="0.2">
      <c r="A340" s="4" t="s">
        <v>329</v>
      </c>
      <c r="B340" t="s">
        <v>120</v>
      </c>
      <c r="C340">
        <v>6.8734000000000002</v>
      </c>
      <c r="D340">
        <v>0.73620000000000008</v>
      </c>
    </row>
    <row r="341" spans="1:4" x14ac:dyDescent="0.2">
      <c r="A341" s="10" t="s">
        <v>354</v>
      </c>
      <c r="B341" t="s">
        <v>120</v>
      </c>
      <c r="C341">
        <v>12.671800000000001</v>
      </c>
      <c r="D341">
        <v>6.6677</v>
      </c>
    </row>
    <row r="342" spans="1:4" x14ac:dyDescent="0.2">
      <c r="A342" s="10" t="s">
        <v>354</v>
      </c>
      <c r="B342" t="s">
        <v>120</v>
      </c>
      <c r="C342">
        <v>12.4558</v>
      </c>
      <c r="D342">
        <v>6.8876999999999997</v>
      </c>
    </row>
    <row r="343" spans="1:4" x14ac:dyDescent="0.2">
      <c r="A343" s="10" t="s">
        <v>354</v>
      </c>
      <c r="B343" t="s">
        <v>120</v>
      </c>
      <c r="C343">
        <v>12.5358</v>
      </c>
      <c r="D343">
        <v>6.7952000000000004</v>
      </c>
    </row>
    <row r="344" spans="1:4" x14ac:dyDescent="0.2">
      <c r="A344" s="18" t="s">
        <v>379</v>
      </c>
      <c r="B344" t="s">
        <v>120</v>
      </c>
      <c r="C344">
        <v>17.729599999999998</v>
      </c>
      <c r="D344">
        <v>4.8807</v>
      </c>
    </row>
    <row r="345" spans="1:4" x14ac:dyDescent="0.2">
      <c r="A345" s="18" t="s">
        <v>379</v>
      </c>
      <c r="B345" t="s">
        <v>120</v>
      </c>
      <c r="C345">
        <v>17.547599999999999</v>
      </c>
      <c r="D345">
        <v>5.2041000000000004</v>
      </c>
    </row>
    <row r="346" spans="1:4" x14ac:dyDescent="0.2">
      <c r="A346" s="18" t="s">
        <v>379</v>
      </c>
      <c r="B346" t="s">
        <v>120</v>
      </c>
      <c r="C346">
        <v>17.640599999999999</v>
      </c>
      <c r="D346">
        <v>5.0149000000000008</v>
      </c>
    </row>
    <row r="347" spans="1:4" x14ac:dyDescent="0.2">
      <c r="A347" s="10" t="s">
        <v>532</v>
      </c>
      <c r="B347" t="s">
        <v>120</v>
      </c>
      <c r="C347">
        <v>2.9934000000000003</v>
      </c>
      <c r="D347">
        <v>1.2202</v>
      </c>
    </row>
    <row r="348" spans="1:4" x14ac:dyDescent="0.2">
      <c r="A348" s="10" t="s">
        <v>532</v>
      </c>
      <c r="B348" t="s">
        <v>120</v>
      </c>
      <c r="C348">
        <v>2.4676000000000005</v>
      </c>
      <c r="D348">
        <v>1.1217999999999999</v>
      </c>
    </row>
    <row r="349" spans="1:4" x14ac:dyDescent="0.2">
      <c r="A349" s="10" t="s">
        <v>532</v>
      </c>
      <c r="B349" t="s">
        <v>120</v>
      </c>
      <c r="C349">
        <v>2.4599000000000002</v>
      </c>
      <c r="D349">
        <v>1.1914</v>
      </c>
    </row>
  </sheetData>
  <sortState xmlns:xlrd2="http://schemas.microsoft.com/office/spreadsheetml/2017/richdata2" ref="A2:D1199">
    <sortCondition ref="A1:A11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CFBF-EEDF-B74D-98F9-CDFA1C472444}">
  <dimension ref="A1:D349"/>
  <sheetViews>
    <sheetView workbookViewId="0">
      <selection activeCell="A219" sqref="A219"/>
    </sheetView>
  </sheetViews>
  <sheetFormatPr baseColWidth="10" defaultRowHeight="16" x14ac:dyDescent="0.2"/>
  <cols>
    <col min="1" max="1" width="39" customWidth="1"/>
  </cols>
  <sheetData>
    <row r="1" spans="1:4" x14ac:dyDescent="0.2">
      <c r="A1" s="4" t="s">
        <v>309</v>
      </c>
      <c r="B1" t="s">
        <v>119</v>
      </c>
      <c r="C1" t="s">
        <v>24</v>
      </c>
      <c r="D1" t="s">
        <v>25</v>
      </c>
    </row>
    <row r="2" spans="1:4" x14ac:dyDescent="0.2">
      <c r="A2" s="26" t="s">
        <v>420</v>
      </c>
      <c r="B2" t="s">
        <v>118</v>
      </c>
      <c r="C2">
        <v>35.995899999999999</v>
      </c>
      <c r="D2">
        <v>4.0064000000000002</v>
      </c>
    </row>
    <row r="3" spans="1:4" x14ac:dyDescent="0.2">
      <c r="A3" s="26" t="s">
        <v>420</v>
      </c>
      <c r="B3" t="s">
        <v>118</v>
      </c>
      <c r="C3">
        <v>35.650500000000001</v>
      </c>
      <c r="D3">
        <v>4.0174000000000003</v>
      </c>
    </row>
    <row r="4" spans="1:4" x14ac:dyDescent="0.2">
      <c r="A4" s="26" t="s">
        <v>420</v>
      </c>
      <c r="B4" t="s">
        <v>118</v>
      </c>
      <c r="C4">
        <v>36.094900000000003</v>
      </c>
      <c r="D4">
        <v>4.0570000000000004</v>
      </c>
    </row>
    <row r="5" spans="1:4" x14ac:dyDescent="0.2">
      <c r="A5" s="32" t="s">
        <v>445</v>
      </c>
      <c r="B5" t="s">
        <v>118</v>
      </c>
      <c r="C5">
        <v>30.351700000000001</v>
      </c>
      <c r="D5">
        <v>4.7847</v>
      </c>
    </row>
    <row r="6" spans="1:4" x14ac:dyDescent="0.2">
      <c r="A6" s="32" t="s">
        <v>445</v>
      </c>
      <c r="B6" t="s">
        <v>118</v>
      </c>
      <c r="C6">
        <v>29.568500000000004</v>
      </c>
      <c r="D6">
        <v>4.9112</v>
      </c>
    </row>
    <row r="7" spans="1:4" x14ac:dyDescent="0.2">
      <c r="A7" s="32" t="s">
        <v>445</v>
      </c>
      <c r="B7" t="s">
        <v>118</v>
      </c>
      <c r="C7">
        <v>29.666400000000003</v>
      </c>
      <c r="D7">
        <v>5.0193000000000003</v>
      </c>
    </row>
    <row r="8" spans="1:4" x14ac:dyDescent="0.2">
      <c r="A8" s="38" t="s">
        <v>476</v>
      </c>
      <c r="B8" t="s">
        <v>118</v>
      </c>
      <c r="C8">
        <v>33.825400000000002</v>
      </c>
      <c r="D8">
        <v>4.6620999999999997</v>
      </c>
    </row>
    <row r="9" spans="1:4" x14ac:dyDescent="0.2">
      <c r="A9" s="38" t="s">
        <v>476</v>
      </c>
      <c r="B9" t="s">
        <v>118</v>
      </c>
      <c r="C9">
        <v>33.042200000000001</v>
      </c>
      <c r="D9">
        <v>4.7567000000000004</v>
      </c>
    </row>
    <row r="10" spans="1:4" x14ac:dyDescent="0.2">
      <c r="A10" s="38" t="s">
        <v>476</v>
      </c>
      <c r="B10" t="s">
        <v>118</v>
      </c>
      <c r="C10">
        <v>33.328200000000002</v>
      </c>
      <c r="D10">
        <v>4.9173</v>
      </c>
    </row>
    <row r="11" spans="1:4" x14ac:dyDescent="0.2">
      <c r="A11" s="7" t="s">
        <v>531</v>
      </c>
      <c r="B11" t="s">
        <v>118</v>
      </c>
      <c r="C11">
        <v>42.695100000000004</v>
      </c>
      <c r="D11">
        <v>4.3246000000000002</v>
      </c>
    </row>
    <row r="12" spans="1:4" x14ac:dyDescent="0.2">
      <c r="A12" s="7" t="s">
        <v>531</v>
      </c>
      <c r="B12" t="s">
        <v>118</v>
      </c>
      <c r="C12">
        <v>42.112700000000004</v>
      </c>
      <c r="D12">
        <v>4.0316999999999998</v>
      </c>
    </row>
    <row r="13" spans="1:4" x14ac:dyDescent="0.2">
      <c r="A13" s="7" t="s">
        <v>531</v>
      </c>
      <c r="B13" t="s">
        <v>118</v>
      </c>
      <c r="C13">
        <v>41.982500000000002</v>
      </c>
      <c r="D13">
        <v>3.7997000000000001</v>
      </c>
    </row>
    <row r="14" spans="1:4" x14ac:dyDescent="0.2">
      <c r="A14" s="26" t="s">
        <v>421</v>
      </c>
      <c r="B14" t="s">
        <v>118</v>
      </c>
      <c r="C14">
        <v>29.542200000000001</v>
      </c>
      <c r="D14">
        <v>3.6346000000000003</v>
      </c>
    </row>
    <row r="15" spans="1:4" x14ac:dyDescent="0.2">
      <c r="A15" s="26" t="s">
        <v>421</v>
      </c>
      <c r="B15" t="s">
        <v>118</v>
      </c>
      <c r="C15">
        <v>29.032900000000005</v>
      </c>
      <c r="D15">
        <v>3.8128000000000002</v>
      </c>
    </row>
    <row r="16" spans="1:4" x14ac:dyDescent="0.2">
      <c r="A16" s="26" t="s">
        <v>421</v>
      </c>
      <c r="B16" t="s">
        <v>118</v>
      </c>
      <c r="C16">
        <v>29.0032</v>
      </c>
      <c r="D16">
        <v>3.6654</v>
      </c>
    </row>
    <row r="17" spans="1:4" x14ac:dyDescent="0.2">
      <c r="A17" s="32" t="s">
        <v>446</v>
      </c>
      <c r="B17" t="s">
        <v>118</v>
      </c>
      <c r="C17">
        <v>40.332000000000001</v>
      </c>
      <c r="D17">
        <v>4.1223000000000001</v>
      </c>
    </row>
    <row r="18" spans="1:4" x14ac:dyDescent="0.2">
      <c r="A18" s="32" t="s">
        <v>446</v>
      </c>
      <c r="B18" t="s">
        <v>118</v>
      </c>
      <c r="C18">
        <v>39.141799999999996</v>
      </c>
      <c r="D18">
        <v>4.2349999999999994</v>
      </c>
    </row>
    <row r="19" spans="1:4" x14ac:dyDescent="0.2">
      <c r="A19" s="32" t="s">
        <v>446</v>
      </c>
      <c r="B19" t="s">
        <v>118</v>
      </c>
      <c r="C19">
        <v>39.448700000000002</v>
      </c>
      <c r="D19">
        <v>4.258</v>
      </c>
    </row>
    <row r="20" spans="1:4" x14ac:dyDescent="0.2">
      <c r="A20" s="38" t="s">
        <v>477</v>
      </c>
      <c r="B20" t="s">
        <v>118</v>
      </c>
      <c r="C20">
        <v>31.492300000000007</v>
      </c>
      <c r="D20">
        <v>4.2858999999999998</v>
      </c>
    </row>
    <row r="21" spans="1:4" x14ac:dyDescent="0.2">
      <c r="A21" s="38" t="s">
        <v>477</v>
      </c>
      <c r="B21" t="s">
        <v>118</v>
      </c>
      <c r="C21">
        <v>30.639800000000001</v>
      </c>
      <c r="D21">
        <v>4.3628999999999998</v>
      </c>
    </row>
    <row r="22" spans="1:4" x14ac:dyDescent="0.2">
      <c r="A22" s="38" t="s">
        <v>477</v>
      </c>
      <c r="B22" t="s">
        <v>118</v>
      </c>
      <c r="C22">
        <v>30.995100000000001</v>
      </c>
      <c r="D22">
        <v>4.4135</v>
      </c>
    </row>
    <row r="23" spans="1:4" x14ac:dyDescent="0.2">
      <c r="A23" s="4" t="s">
        <v>484</v>
      </c>
      <c r="B23" t="s">
        <v>118</v>
      </c>
      <c r="C23">
        <v>30.051200000000001</v>
      </c>
      <c r="D23">
        <v>4.2585999999999995</v>
      </c>
    </row>
    <row r="24" spans="1:4" x14ac:dyDescent="0.2">
      <c r="A24" s="4" t="s">
        <v>484</v>
      </c>
      <c r="B24" t="s">
        <v>118</v>
      </c>
      <c r="C24">
        <v>29.614500000000003</v>
      </c>
      <c r="D24">
        <v>3.9274</v>
      </c>
    </row>
    <row r="25" spans="1:4" x14ac:dyDescent="0.2">
      <c r="A25" s="4" t="s">
        <v>484</v>
      </c>
      <c r="B25" t="s">
        <v>118</v>
      </c>
      <c r="C25">
        <v>30.189800000000002</v>
      </c>
      <c r="D25">
        <v>3.8506</v>
      </c>
    </row>
    <row r="26" spans="1:4" x14ac:dyDescent="0.2">
      <c r="A26" s="38" t="s">
        <v>478</v>
      </c>
      <c r="B26" t="s">
        <v>118</v>
      </c>
      <c r="C26">
        <v>22.939799999999998</v>
      </c>
      <c r="D26">
        <v>2.9153000000000002</v>
      </c>
    </row>
    <row r="27" spans="1:4" x14ac:dyDescent="0.2">
      <c r="A27" s="38" t="s">
        <v>478</v>
      </c>
      <c r="B27" t="s">
        <v>118</v>
      </c>
      <c r="C27">
        <v>22.422800000000002</v>
      </c>
      <c r="D27">
        <v>3.0033000000000003</v>
      </c>
    </row>
    <row r="28" spans="1:4" x14ac:dyDescent="0.2">
      <c r="A28" s="38" t="s">
        <v>478</v>
      </c>
      <c r="B28" t="s">
        <v>118</v>
      </c>
      <c r="C28">
        <v>22.432700000000004</v>
      </c>
      <c r="D28">
        <v>3.0363000000000002</v>
      </c>
    </row>
    <row r="29" spans="1:4" x14ac:dyDescent="0.2">
      <c r="A29" s="38" t="s">
        <v>482</v>
      </c>
      <c r="B29" t="s">
        <v>118</v>
      </c>
      <c r="C29">
        <v>31.992800000000003</v>
      </c>
      <c r="D29">
        <v>4.6555</v>
      </c>
    </row>
    <row r="30" spans="1:4" x14ac:dyDescent="0.2">
      <c r="A30" s="38" t="s">
        <v>482</v>
      </c>
      <c r="B30" t="s">
        <v>118</v>
      </c>
      <c r="C30">
        <v>31.940000000000005</v>
      </c>
      <c r="D30">
        <v>4.9238999999999997</v>
      </c>
    </row>
    <row r="31" spans="1:4" x14ac:dyDescent="0.2">
      <c r="A31" s="38" t="s">
        <v>482</v>
      </c>
      <c r="B31" t="s">
        <v>118</v>
      </c>
      <c r="C31">
        <v>32.317300000000003</v>
      </c>
      <c r="D31">
        <v>4.8930999999999996</v>
      </c>
    </row>
    <row r="32" spans="1:4" x14ac:dyDescent="0.2">
      <c r="A32" s="35" t="s">
        <v>456</v>
      </c>
      <c r="B32" t="s">
        <v>118</v>
      </c>
      <c r="C32">
        <v>75.558300000000003</v>
      </c>
      <c r="D32">
        <v>7.3043000000000005</v>
      </c>
    </row>
    <row r="33" spans="1:4" x14ac:dyDescent="0.2">
      <c r="A33" s="35" t="s">
        <v>456</v>
      </c>
      <c r="B33" t="s">
        <v>118</v>
      </c>
      <c r="C33">
        <v>75.242599999999996</v>
      </c>
      <c r="D33">
        <v>6.9874999999999998</v>
      </c>
    </row>
    <row r="34" spans="1:4" x14ac:dyDescent="0.2">
      <c r="A34" s="35" t="s">
        <v>456</v>
      </c>
      <c r="B34" t="s">
        <v>118</v>
      </c>
      <c r="C34">
        <v>75.289900000000003</v>
      </c>
      <c r="D34">
        <v>7.0381</v>
      </c>
    </row>
    <row r="35" spans="1:4" x14ac:dyDescent="0.2">
      <c r="A35" s="4" t="s">
        <v>485</v>
      </c>
      <c r="B35" t="s">
        <v>118</v>
      </c>
      <c r="C35">
        <v>28.426500000000004</v>
      </c>
      <c r="D35">
        <v>3.2505999999999999</v>
      </c>
    </row>
    <row r="36" spans="1:4" x14ac:dyDescent="0.2">
      <c r="A36" s="4" t="s">
        <v>485</v>
      </c>
      <c r="B36" t="s">
        <v>118</v>
      </c>
      <c r="C36">
        <v>28.303300000000004</v>
      </c>
      <c r="D36">
        <v>3.0417999999999998</v>
      </c>
    </row>
    <row r="37" spans="1:4" x14ac:dyDescent="0.2">
      <c r="A37" s="4" t="s">
        <v>485</v>
      </c>
      <c r="B37" t="s">
        <v>118</v>
      </c>
      <c r="C37">
        <v>28.240600000000004</v>
      </c>
      <c r="D37">
        <v>2.8329999999999997</v>
      </c>
    </row>
    <row r="38" spans="1:4" x14ac:dyDescent="0.2">
      <c r="A38" s="38" t="s">
        <v>479</v>
      </c>
      <c r="B38" t="s">
        <v>118</v>
      </c>
      <c r="C38">
        <v>25.232199999999999</v>
      </c>
      <c r="D38">
        <v>3.9493000000000005</v>
      </c>
    </row>
    <row r="39" spans="1:4" x14ac:dyDescent="0.2">
      <c r="A39" s="38" t="s">
        <v>479</v>
      </c>
      <c r="B39" t="s">
        <v>118</v>
      </c>
      <c r="C39">
        <v>24.531500000000001</v>
      </c>
      <c r="D39">
        <v>3.9515000000000002</v>
      </c>
    </row>
    <row r="40" spans="1:4" x14ac:dyDescent="0.2">
      <c r="A40" s="38" t="s">
        <v>479</v>
      </c>
      <c r="B40" t="s">
        <v>118</v>
      </c>
      <c r="C40">
        <v>24.744900000000001</v>
      </c>
      <c r="D40">
        <v>4.1165000000000003</v>
      </c>
    </row>
    <row r="41" spans="1:4" x14ac:dyDescent="0.2">
      <c r="A41" s="38" t="s">
        <v>483</v>
      </c>
      <c r="B41" t="s">
        <v>118</v>
      </c>
      <c r="C41">
        <v>28.592700000000001</v>
      </c>
      <c r="D41">
        <v>4.6467000000000001</v>
      </c>
    </row>
    <row r="42" spans="1:4" x14ac:dyDescent="0.2">
      <c r="A42" s="38" t="s">
        <v>483</v>
      </c>
      <c r="B42" t="s">
        <v>118</v>
      </c>
      <c r="C42">
        <v>28.3474</v>
      </c>
      <c r="D42">
        <v>5.1570999999999998</v>
      </c>
    </row>
    <row r="43" spans="1:4" x14ac:dyDescent="0.2">
      <c r="A43" s="38" t="s">
        <v>483</v>
      </c>
      <c r="B43" t="s">
        <v>118</v>
      </c>
      <c r="C43">
        <v>28.339700000000001</v>
      </c>
      <c r="D43">
        <v>4.9965000000000002</v>
      </c>
    </row>
    <row r="44" spans="1:4" x14ac:dyDescent="0.2">
      <c r="A44" s="35" t="s">
        <v>457</v>
      </c>
      <c r="B44" t="s">
        <v>118</v>
      </c>
      <c r="C44">
        <v>41.265800000000006</v>
      </c>
      <c r="D44">
        <v>8.1931000000000012</v>
      </c>
    </row>
    <row r="45" spans="1:4" x14ac:dyDescent="0.2">
      <c r="A45" s="35" t="s">
        <v>457</v>
      </c>
      <c r="B45" t="s">
        <v>118</v>
      </c>
      <c r="C45">
        <v>40.945700000000002</v>
      </c>
      <c r="D45">
        <v>7.8433000000000002</v>
      </c>
    </row>
    <row r="46" spans="1:4" x14ac:dyDescent="0.2">
      <c r="A46" s="35" t="s">
        <v>457</v>
      </c>
      <c r="B46" t="s">
        <v>118</v>
      </c>
      <c r="C46">
        <v>41.249300000000005</v>
      </c>
      <c r="D46">
        <v>7.8521000000000001</v>
      </c>
    </row>
    <row r="47" spans="1:4" x14ac:dyDescent="0.2">
      <c r="A47" s="4" t="s">
        <v>486</v>
      </c>
      <c r="B47" t="s">
        <v>118</v>
      </c>
      <c r="C47">
        <v>36.085799999999999</v>
      </c>
      <c r="D47">
        <v>4.5345999999999993</v>
      </c>
    </row>
    <row r="48" spans="1:4" x14ac:dyDescent="0.2">
      <c r="A48" s="4" t="s">
        <v>486</v>
      </c>
      <c r="B48" t="s">
        <v>118</v>
      </c>
      <c r="C48">
        <v>35.951599999999999</v>
      </c>
      <c r="D48">
        <v>4.4361999999999995</v>
      </c>
    </row>
    <row r="49" spans="1:4" x14ac:dyDescent="0.2">
      <c r="A49" s="4" t="s">
        <v>486</v>
      </c>
      <c r="B49" t="s">
        <v>118</v>
      </c>
      <c r="C49">
        <v>36.066000000000003</v>
      </c>
      <c r="D49">
        <v>4.2585999999999995</v>
      </c>
    </row>
    <row r="50" spans="1:4" x14ac:dyDescent="0.2">
      <c r="A50" s="38" t="s">
        <v>480</v>
      </c>
      <c r="B50" t="s">
        <v>118</v>
      </c>
      <c r="C50">
        <v>27.249600000000001</v>
      </c>
      <c r="D50">
        <v>4.2749000000000006</v>
      </c>
    </row>
    <row r="51" spans="1:4" x14ac:dyDescent="0.2">
      <c r="A51" s="38" t="s">
        <v>480</v>
      </c>
      <c r="B51" t="s">
        <v>118</v>
      </c>
      <c r="C51">
        <v>26.860199999999999</v>
      </c>
      <c r="D51">
        <v>4.2968999999999999</v>
      </c>
    </row>
    <row r="52" spans="1:4" x14ac:dyDescent="0.2">
      <c r="A52" s="38" t="s">
        <v>480</v>
      </c>
      <c r="B52" t="s">
        <v>118</v>
      </c>
      <c r="C52">
        <v>26.909700000000001</v>
      </c>
      <c r="D52">
        <v>4.5037000000000003</v>
      </c>
    </row>
    <row r="53" spans="1:4" x14ac:dyDescent="0.2">
      <c r="A53" s="35" t="s">
        <v>454</v>
      </c>
      <c r="B53" t="s">
        <v>118</v>
      </c>
      <c r="C53">
        <v>0.4910000000000001</v>
      </c>
      <c r="D53">
        <v>0.62290000000000001</v>
      </c>
    </row>
    <row r="54" spans="1:4" x14ac:dyDescent="0.2">
      <c r="A54" s="35" t="s">
        <v>454</v>
      </c>
      <c r="B54" t="s">
        <v>118</v>
      </c>
      <c r="C54">
        <v>0.46020000000000016</v>
      </c>
      <c r="D54">
        <v>0.55030000000000001</v>
      </c>
    </row>
    <row r="55" spans="1:4" x14ac:dyDescent="0.2">
      <c r="A55" s="35" t="s">
        <v>454</v>
      </c>
      <c r="B55" t="s">
        <v>118</v>
      </c>
      <c r="C55">
        <v>0.51080000000000014</v>
      </c>
      <c r="D55">
        <v>0.53710000000000002</v>
      </c>
    </row>
    <row r="56" spans="1:4" x14ac:dyDescent="0.2">
      <c r="A56" s="35" t="s">
        <v>458</v>
      </c>
      <c r="B56" t="s">
        <v>118</v>
      </c>
      <c r="C56">
        <v>38.422300000000007</v>
      </c>
      <c r="D56">
        <v>7.8895</v>
      </c>
    </row>
    <row r="57" spans="1:4" x14ac:dyDescent="0.2">
      <c r="A57" s="35" t="s">
        <v>458</v>
      </c>
      <c r="B57" t="s">
        <v>118</v>
      </c>
      <c r="C57">
        <v>38.067000000000007</v>
      </c>
      <c r="D57">
        <v>7.6321000000000003</v>
      </c>
    </row>
    <row r="58" spans="1:4" x14ac:dyDescent="0.2">
      <c r="A58" s="35" t="s">
        <v>458</v>
      </c>
      <c r="B58" t="s">
        <v>118</v>
      </c>
      <c r="C58">
        <v>38.125300000000003</v>
      </c>
      <c r="D58">
        <v>7.6409000000000002</v>
      </c>
    </row>
    <row r="59" spans="1:4" x14ac:dyDescent="0.2">
      <c r="A59" s="4" t="s">
        <v>487</v>
      </c>
      <c r="B59" t="s">
        <v>118</v>
      </c>
      <c r="C59">
        <v>31.572500000000002</v>
      </c>
      <c r="D59">
        <v>5.4009999999999989</v>
      </c>
    </row>
    <row r="60" spans="1:4" x14ac:dyDescent="0.2">
      <c r="A60" s="4" t="s">
        <v>487</v>
      </c>
      <c r="B60" t="s">
        <v>118</v>
      </c>
      <c r="C60">
        <v>31.361300000000004</v>
      </c>
      <c r="D60">
        <v>5.0625999999999989</v>
      </c>
    </row>
    <row r="61" spans="1:4" x14ac:dyDescent="0.2">
      <c r="A61" s="4" t="s">
        <v>487</v>
      </c>
      <c r="B61" t="s">
        <v>118</v>
      </c>
      <c r="C61">
        <v>31.409700000000004</v>
      </c>
      <c r="D61">
        <v>4.9473999999999991</v>
      </c>
    </row>
    <row r="62" spans="1:4" x14ac:dyDescent="0.2">
      <c r="A62" s="38" t="s">
        <v>481</v>
      </c>
      <c r="B62" t="s">
        <v>118</v>
      </c>
      <c r="C62">
        <v>24.773499999999999</v>
      </c>
      <c r="D62">
        <v>3.7711000000000001</v>
      </c>
    </row>
    <row r="63" spans="1:4" x14ac:dyDescent="0.2">
      <c r="A63" s="38" t="s">
        <v>481</v>
      </c>
      <c r="B63" t="s">
        <v>118</v>
      </c>
      <c r="C63">
        <v>24.013400000000004</v>
      </c>
      <c r="D63">
        <v>4.0307000000000004</v>
      </c>
    </row>
    <row r="64" spans="1:4" x14ac:dyDescent="0.2">
      <c r="A64" s="38" t="s">
        <v>481</v>
      </c>
      <c r="B64" t="s">
        <v>118</v>
      </c>
      <c r="C64">
        <v>23.983699999999999</v>
      </c>
      <c r="D64">
        <v>3.9449000000000005</v>
      </c>
    </row>
    <row r="65" spans="1:4" x14ac:dyDescent="0.2">
      <c r="A65" s="35" t="s">
        <v>455</v>
      </c>
      <c r="B65" t="s">
        <v>118</v>
      </c>
      <c r="C65">
        <v>0.3227000000000001</v>
      </c>
      <c r="D65">
        <v>0.50190000000000001</v>
      </c>
    </row>
    <row r="66" spans="1:4" x14ac:dyDescent="0.2">
      <c r="A66" s="35" t="s">
        <v>455</v>
      </c>
      <c r="B66" t="s">
        <v>118</v>
      </c>
      <c r="C66">
        <v>0.25340000000000007</v>
      </c>
      <c r="D66">
        <v>0.53049999999999997</v>
      </c>
    </row>
    <row r="67" spans="1:4" x14ac:dyDescent="0.2">
      <c r="A67" s="35" t="s">
        <v>455</v>
      </c>
      <c r="B67" t="s">
        <v>118</v>
      </c>
      <c r="C67">
        <v>0.34140000000000015</v>
      </c>
      <c r="D67">
        <v>0.53490000000000004</v>
      </c>
    </row>
    <row r="68" spans="1:4" x14ac:dyDescent="0.2">
      <c r="A68" s="35" t="s">
        <v>459</v>
      </c>
      <c r="B68" t="s">
        <v>118</v>
      </c>
      <c r="C68">
        <v>76.755099999999999</v>
      </c>
      <c r="D68">
        <v>7.8235000000000001</v>
      </c>
    </row>
    <row r="69" spans="1:4" x14ac:dyDescent="0.2">
      <c r="A69" s="35" t="s">
        <v>459</v>
      </c>
      <c r="B69" t="s">
        <v>118</v>
      </c>
      <c r="C69">
        <v>78.347899999999996</v>
      </c>
      <c r="D69">
        <v>7.3856999999999999</v>
      </c>
    </row>
    <row r="70" spans="1:4" x14ac:dyDescent="0.2">
      <c r="A70" s="35" t="s">
        <v>459</v>
      </c>
      <c r="B70" t="s">
        <v>118</v>
      </c>
      <c r="C70">
        <v>78.682299999999998</v>
      </c>
      <c r="D70">
        <v>7.2075000000000005</v>
      </c>
    </row>
    <row r="71" spans="1:4" x14ac:dyDescent="0.2">
      <c r="A71" s="4" t="s">
        <v>488</v>
      </c>
      <c r="B71" t="s">
        <v>118</v>
      </c>
      <c r="C71">
        <v>31.363500000000002</v>
      </c>
      <c r="D71">
        <v>5.811399999999999</v>
      </c>
    </row>
    <row r="72" spans="1:4" x14ac:dyDescent="0.2">
      <c r="A72" s="4" t="s">
        <v>488</v>
      </c>
      <c r="B72" t="s">
        <v>118</v>
      </c>
      <c r="C72">
        <v>31.538400000000003</v>
      </c>
      <c r="D72">
        <v>5.4993999999999996</v>
      </c>
    </row>
    <row r="73" spans="1:4" x14ac:dyDescent="0.2">
      <c r="A73" s="4" t="s">
        <v>488</v>
      </c>
      <c r="B73" t="s">
        <v>118</v>
      </c>
      <c r="C73">
        <v>31.714400000000001</v>
      </c>
      <c r="D73">
        <v>5.4033999999999995</v>
      </c>
    </row>
    <row r="74" spans="1:4" x14ac:dyDescent="0.2">
      <c r="A74" s="26" t="s">
        <v>417</v>
      </c>
      <c r="B74" t="s">
        <v>118</v>
      </c>
      <c r="C74">
        <v>32.813600000000001</v>
      </c>
      <c r="D74">
        <v>4.1186000000000007</v>
      </c>
    </row>
    <row r="75" spans="1:4" x14ac:dyDescent="0.2">
      <c r="A75" s="26" t="s">
        <v>417</v>
      </c>
      <c r="B75" t="s">
        <v>118</v>
      </c>
      <c r="C75">
        <v>32.258099999999999</v>
      </c>
      <c r="D75">
        <v>4.1714000000000002</v>
      </c>
    </row>
    <row r="76" spans="1:4" x14ac:dyDescent="0.2">
      <c r="A76" s="26" t="s">
        <v>417</v>
      </c>
      <c r="B76" t="s">
        <v>118</v>
      </c>
      <c r="C76">
        <v>32.4407</v>
      </c>
      <c r="D76">
        <v>4.0834000000000001</v>
      </c>
    </row>
    <row r="77" spans="1:4" x14ac:dyDescent="0.2">
      <c r="A77" s="32" t="s">
        <v>442</v>
      </c>
      <c r="B77" t="s">
        <v>118</v>
      </c>
      <c r="C77">
        <v>24.465600000000002</v>
      </c>
      <c r="D77">
        <v>3.1632000000000002</v>
      </c>
    </row>
    <row r="78" spans="1:4" x14ac:dyDescent="0.2">
      <c r="A78" s="32" t="s">
        <v>442</v>
      </c>
      <c r="B78" t="s">
        <v>118</v>
      </c>
      <c r="C78">
        <v>23.916700000000002</v>
      </c>
      <c r="D78">
        <v>3.1448</v>
      </c>
    </row>
    <row r="79" spans="1:4" x14ac:dyDescent="0.2">
      <c r="A79" s="32" t="s">
        <v>442</v>
      </c>
      <c r="B79" t="s">
        <v>118</v>
      </c>
      <c r="C79">
        <v>24.036600000000004</v>
      </c>
      <c r="D79">
        <v>3.1907999999999999</v>
      </c>
    </row>
    <row r="80" spans="1:4" x14ac:dyDescent="0.2">
      <c r="A80" s="38" t="s">
        <v>473</v>
      </c>
      <c r="B80" t="s">
        <v>118</v>
      </c>
      <c r="C80">
        <v>41.194300000000005</v>
      </c>
      <c r="D80">
        <v>4.5454999999999997</v>
      </c>
    </row>
    <row r="81" spans="1:4" x14ac:dyDescent="0.2">
      <c r="A81" s="38" t="s">
        <v>473</v>
      </c>
      <c r="B81" t="s">
        <v>118</v>
      </c>
      <c r="C81">
        <v>39.924900000000001</v>
      </c>
      <c r="D81">
        <v>4.7039</v>
      </c>
    </row>
    <row r="82" spans="1:4" x14ac:dyDescent="0.2">
      <c r="A82" s="38" t="s">
        <v>473</v>
      </c>
      <c r="B82" t="s">
        <v>118</v>
      </c>
      <c r="C82">
        <v>40.568400000000004</v>
      </c>
      <c r="D82">
        <v>4.7126999999999999</v>
      </c>
    </row>
    <row r="83" spans="1:4" x14ac:dyDescent="0.2">
      <c r="A83" s="7" t="s">
        <v>528</v>
      </c>
      <c r="B83" t="s">
        <v>118</v>
      </c>
      <c r="C83">
        <v>31.706500000000002</v>
      </c>
      <c r="D83">
        <v>4.7508999999999997</v>
      </c>
    </row>
    <row r="84" spans="1:4" x14ac:dyDescent="0.2">
      <c r="A84" s="7" t="s">
        <v>528</v>
      </c>
      <c r="B84" t="s">
        <v>118</v>
      </c>
      <c r="C84">
        <v>31.1311</v>
      </c>
      <c r="D84">
        <v>4.5189000000000004</v>
      </c>
    </row>
    <row r="85" spans="1:4" x14ac:dyDescent="0.2">
      <c r="A85" s="7" t="s">
        <v>528</v>
      </c>
      <c r="B85" t="s">
        <v>118</v>
      </c>
      <c r="C85">
        <v>31.586099999999998</v>
      </c>
      <c r="D85">
        <v>4.4754000000000005</v>
      </c>
    </row>
    <row r="86" spans="1:4" x14ac:dyDescent="0.2">
      <c r="A86" s="26" t="s">
        <v>418</v>
      </c>
      <c r="B86" t="s">
        <v>118</v>
      </c>
      <c r="C86">
        <v>24.3337</v>
      </c>
      <c r="D86">
        <v>3.2562000000000002</v>
      </c>
    </row>
    <row r="87" spans="1:4" x14ac:dyDescent="0.2">
      <c r="A87" s="26" t="s">
        <v>418</v>
      </c>
      <c r="B87" t="s">
        <v>118</v>
      </c>
      <c r="C87">
        <v>23.880500000000005</v>
      </c>
      <c r="D87">
        <v>3.2716000000000003</v>
      </c>
    </row>
    <row r="88" spans="1:4" x14ac:dyDescent="0.2">
      <c r="A88" s="26" t="s">
        <v>418</v>
      </c>
      <c r="B88" t="s">
        <v>118</v>
      </c>
      <c r="C88">
        <v>24.185200000000002</v>
      </c>
      <c r="D88">
        <v>3.3508</v>
      </c>
    </row>
    <row r="89" spans="1:4" x14ac:dyDescent="0.2">
      <c r="A89" s="32" t="s">
        <v>443</v>
      </c>
      <c r="B89" t="s">
        <v>118</v>
      </c>
      <c r="C89">
        <v>33.338200000000001</v>
      </c>
      <c r="D89">
        <v>3.9544000000000001</v>
      </c>
    </row>
    <row r="90" spans="1:4" x14ac:dyDescent="0.2">
      <c r="A90" s="32" t="s">
        <v>443</v>
      </c>
      <c r="B90" t="s">
        <v>118</v>
      </c>
      <c r="C90">
        <v>32.663899999999998</v>
      </c>
      <c r="D90">
        <v>4.1452999999999998</v>
      </c>
    </row>
    <row r="91" spans="1:4" x14ac:dyDescent="0.2">
      <c r="A91" s="32" t="s">
        <v>443</v>
      </c>
      <c r="B91" t="s">
        <v>118</v>
      </c>
      <c r="C91">
        <v>32.692499999999995</v>
      </c>
      <c r="D91">
        <v>4.0210999999999997</v>
      </c>
    </row>
    <row r="92" spans="1:4" x14ac:dyDescent="0.2">
      <c r="A92" s="38" t="s">
        <v>474</v>
      </c>
      <c r="B92" t="s">
        <v>118</v>
      </c>
      <c r="C92">
        <v>33.304000000000002</v>
      </c>
      <c r="D92">
        <v>4.2111000000000001</v>
      </c>
    </row>
    <row r="93" spans="1:4" x14ac:dyDescent="0.2">
      <c r="A93" s="38" t="s">
        <v>474</v>
      </c>
      <c r="B93" t="s">
        <v>118</v>
      </c>
      <c r="C93">
        <v>32.697900000000004</v>
      </c>
      <c r="D93">
        <v>4.3013000000000003</v>
      </c>
    </row>
    <row r="94" spans="1:4" x14ac:dyDescent="0.2">
      <c r="A94" s="38" t="s">
        <v>474</v>
      </c>
      <c r="B94" t="s">
        <v>118</v>
      </c>
      <c r="C94">
        <v>32.615400000000001</v>
      </c>
      <c r="D94">
        <v>4.1671000000000005</v>
      </c>
    </row>
    <row r="95" spans="1:4" x14ac:dyDescent="0.2">
      <c r="A95" s="7" t="s">
        <v>529</v>
      </c>
      <c r="B95" t="s">
        <v>118</v>
      </c>
      <c r="C95">
        <v>26.228300000000001</v>
      </c>
      <c r="D95">
        <v>4.2202000000000002</v>
      </c>
    </row>
    <row r="96" spans="1:4" x14ac:dyDescent="0.2">
      <c r="A96" s="7" t="s">
        <v>529</v>
      </c>
      <c r="B96" t="s">
        <v>118</v>
      </c>
      <c r="C96">
        <v>25.734099999999998</v>
      </c>
      <c r="D96">
        <v>3.7851999999999997</v>
      </c>
    </row>
    <row r="97" spans="1:4" x14ac:dyDescent="0.2">
      <c r="A97" s="7" t="s">
        <v>529</v>
      </c>
      <c r="B97" t="s">
        <v>118</v>
      </c>
      <c r="C97">
        <v>26.226900000000001</v>
      </c>
      <c r="D97">
        <v>3.8576999999999999</v>
      </c>
    </row>
    <row r="98" spans="1:4" x14ac:dyDescent="0.2">
      <c r="A98" s="26" t="s">
        <v>419</v>
      </c>
      <c r="B98" t="s">
        <v>118</v>
      </c>
      <c r="C98">
        <v>24.819900000000004</v>
      </c>
      <c r="D98">
        <v>4.0086000000000004</v>
      </c>
    </row>
    <row r="99" spans="1:4" x14ac:dyDescent="0.2">
      <c r="A99" s="26" t="s">
        <v>419</v>
      </c>
      <c r="B99" t="s">
        <v>118</v>
      </c>
      <c r="C99">
        <v>24.456900000000005</v>
      </c>
      <c r="D99">
        <v>3.9998</v>
      </c>
    </row>
    <row r="100" spans="1:4" x14ac:dyDescent="0.2">
      <c r="A100" s="26" t="s">
        <v>419</v>
      </c>
      <c r="B100" t="s">
        <v>118</v>
      </c>
      <c r="C100">
        <v>24.660400000000003</v>
      </c>
      <c r="D100">
        <v>3.9580000000000002</v>
      </c>
    </row>
    <row r="101" spans="1:4" x14ac:dyDescent="0.2">
      <c r="A101" s="32" t="s">
        <v>444</v>
      </c>
      <c r="B101" t="s">
        <v>118</v>
      </c>
      <c r="C101">
        <v>42.856499999999997</v>
      </c>
      <c r="D101">
        <v>4.6237000000000004</v>
      </c>
    </row>
    <row r="102" spans="1:4" x14ac:dyDescent="0.2">
      <c r="A102" s="32" t="s">
        <v>444</v>
      </c>
      <c r="B102" t="s">
        <v>118</v>
      </c>
      <c r="C102">
        <v>41.670699999999997</v>
      </c>
      <c r="D102">
        <v>5.0883000000000003</v>
      </c>
    </row>
    <row r="103" spans="1:4" x14ac:dyDescent="0.2">
      <c r="A103" s="32" t="s">
        <v>444</v>
      </c>
      <c r="B103" t="s">
        <v>118</v>
      </c>
      <c r="C103">
        <v>42.2592</v>
      </c>
      <c r="D103">
        <v>5.0239000000000003</v>
      </c>
    </row>
    <row r="104" spans="1:4" x14ac:dyDescent="0.2">
      <c r="A104" s="38" t="s">
        <v>475</v>
      </c>
      <c r="B104" t="s">
        <v>118</v>
      </c>
      <c r="C104">
        <v>25.926300000000005</v>
      </c>
      <c r="D104">
        <v>3.3619000000000003</v>
      </c>
    </row>
    <row r="105" spans="1:4" x14ac:dyDescent="0.2">
      <c r="A105" s="38" t="s">
        <v>475</v>
      </c>
      <c r="B105" t="s">
        <v>118</v>
      </c>
      <c r="C105">
        <v>25.172800000000002</v>
      </c>
      <c r="D105">
        <v>3.4433000000000002</v>
      </c>
    </row>
    <row r="106" spans="1:4" x14ac:dyDescent="0.2">
      <c r="A106" s="38" t="s">
        <v>475</v>
      </c>
      <c r="B106" t="s">
        <v>118</v>
      </c>
      <c r="C106">
        <v>25.089199999999998</v>
      </c>
      <c r="D106">
        <v>3.4477000000000002</v>
      </c>
    </row>
    <row r="107" spans="1:4" x14ac:dyDescent="0.2">
      <c r="A107" s="7" t="s">
        <v>530</v>
      </c>
      <c r="B107" t="s">
        <v>118</v>
      </c>
      <c r="C107">
        <v>32.9497</v>
      </c>
      <c r="D107">
        <v>6.4474</v>
      </c>
    </row>
    <row r="108" spans="1:4" x14ac:dyDescent="0.2">
      <c r="A108" s="7" t="s">
        <v>530</v>
      </c>
      <c r="B108" t="s">
        <v>118</v>
      </c>
      <c r="C108">
        <v>32.270700000000005</v>
      </c>
      <c r="D108">
        <v>5.9978999999999996</v>
      </c>
    </row>
    <row r="109" spans="1:4" x14ac:dyDescent="0.2">
      <c r="A109" s="7" t="s">
        <v>530</v>
      </c>
      <c r="B109" t="s">
        <v>118</v>
      </c>
      <c r="C109">
        <v>32.661300000000004</v>
      </c>
      <c r="D109">
        <v>5.8470999999999993</v>
      </c>
    </row>
    <row r="110" spans="1:4" x14ac:dyDescent="0.2">
      <c r="A110" s="29" t="s">
        <v>389</v>
      </c>
      <c r="B110" t="s">
        <v>118</v>
      </c>
      <c r="C110">
        <v>48.009</v>
      </c>
      <c r="D110">
        <v>1.6709999999999998</v>
      </c>
    </row>
    <row r="111" spans="1:4" x14ac:dyDescent="0.2">
      <c r="A111" s="29" t="s">
        <v>389</v>
      </c>
      <c r="B111" t="s">
        <v>118</v>
      </c>
      <c r="C111">
        <v>48.915300000000002</v>
      </c>
      <c r="D111">
        <v>1.4021999999999999</v>
      </c>
    </row>
    <row r="112" spans="1:4" x14ac:dyDescent="0.2">
      <c r="A112" s="29" t="s">
        <v>389</v>
      </c>
      <c r="B112" t="s">
        <v>118</v>
      </c>
      <c r="C112">
        <v>48.9054</v>
      </c>
      <c r="D112">
        <v>1.5807</v>
      </c>
    </row>
    <row r="113" spans="1:4" x14ac:dyDescent="0.2">
      <c r="A113" s="26" t="s">
        <v>422</v>
      </c>
      <c r="B113" t="s">
        <v>118</v>
      </c>
      <c r="C113">
        <v>81.456699999999998</v>
      </c>
      <c r="D113">
        <v>2.8888000000000003</v>
      </c>
    </row>
    <row r="114" spans="1:4" x14ac:dyDescent="0.2">
      <c r="A114" s="26" t="s">
        <v>422</v>
      </c>
      <c r="B114" t="s">
        <v>118</v>
      </c>
      <c r="C114">
        <v>81.365400000000008</v>
      </c>
      <c r="D114">
        <v>2.66</v>
      </c>
    </row>
    <row r="115" spans="1:4" x14ac:dyDescent="0.2">
      <c r="A115" s="26" t="s">
        <v>422</v>
      </c>
      <c r="B115" t="s">
        <v>118</v>
      </c>
      <c r="C115">
        <v>81.497399999999999</v>
      </c>
      <c r="D115">
        <v>2.5148000000000001</v>
      </c>
    </row>
    <row r="116" spans="1:4" x14ac:dyDescent="0.2">
      <c r="A116" s="32" t="s">
        <v>447</v>
      </c>
      <c r="B116" t="s">
        <v>118</v>
      </c>
      <c r="C116">
        <v>100.52510000000001</v>
      </c>
      <c r="D116">
        <v>3.6484999999999999</v>
      </c>
    </row>
    <row r="117" spans="1:4" x14ac:dyDescent="0.2">
      <c r="A117" s="32" t="s">
        <v>447</v>
      </c>
      <c r="B117" t="s">
        <v>118</v>
      </c>
      <c r="C117">
        <v>101.42380000000001</v>
      </c>
      <c r="D117">
        <v>3.3081</v>
      </c>
    </row>
    <row r="118" spans="1:4" x14ac:dyDescent="0.2">
      <c r="A118" s="32" t="s">
        <v>447</v>
      </c>
      <c r="B118" t="s">
        <v>118</v>
      </c>
      <c r="C118">
        <v>101.33910000000002</v>
      </c>
      <c r="D118">
        <v>3.2206999999999999</v>
      </c>
    </row>
    <row r="119" spans="1:4" x14ac:dyDescent="0.2">
      <c r="A119" s="7" t="s">
        <v>508</v>
      </c>
      <c r="B119" t="s">
        <v>118</v>
      </c>
      <c r="C119">
        <v>29.0199</v>
      </c>
      <c r="D119">
        <v>4.1418999999999997</v>
      </c>
    </row>
    <row r="120" spans="1:4" x14ac:dyDescent="0.2">
      <c r="A120" s="7" t="s">
        <v>508</v>
      </c>
      <c r="B120" t="s">
        <v>118</v>
      </c>
      <c r="C120">
        <v>29.270499999999998</v>
      </c>
      <c r="D120">
        <v>4.0288000000000004</v>
      </c>
    </row>
    <row r="121" spans="1:4" x14ac:dyDescent="0.2">
      <c r="A121" s="7" t="s">
        <v>508</v>
      </c>
      <c r="B121" t="s">
        <v>118</v>
      </c>
      <c r="C121">
        <v>29.334899999999998</v>
      </c>
      <c r="D121">
        <v>3.9562999999999997</v>
      </c>
    </row>
    <row r="122" spans="1:4" x14ac:dyDescent="0.2">
      <c r="A122" s="21" t="s">
        <v>390</v>
      </c>
      <c r="B122" t="s">
        <v>118</v>
      </c>
      <c r="C122">
        <v>16.694400000000002</v>
      </c>
      <c r="D122">
        <v>2.5193999999999996</v>
      </c>
    </row>
    <row r="123" spans="1:4" x14ac:dyDescent="0.2">
      <c r="A123" s="21" t="s">
        <v>390</v>
      </c>
      <c r="B123" t="s">
        <v>118</v>
      </c>
      <c r="C123">
        <v>16.8249</v>
      </c>
      <c r="D123">
        <v>2.4228000000000001</v>
      </c>
    </row>
    <row r="124" spans="1:4" x14ac:dyDescent="0.2">
      <c r="A124" s="21" t="s">
        <v>390</v>
      </c>
      <c r="B124" t="s">
        <v>118</v>
      </c>
      <c r="C124">
        <v>16.892400000000002</v>
      </c>
      <c r="D124">
        <v>2.4017999999999997</v>
      </c>
    </row>
    <row r="125" spans="1:4" x14ac:dyDescent="0.2">
      <c r="A125" s="26" t="s">
        <v>423</v>
      </c>
      <c r="B125" t="s">
        <v>118</v>
      </c>
      <c r="C125">
        <v>17.779899999999998</v>
      </c>
      <c r="D125">
        <v>3.1572</v>
      </c>
    </row>
    <row r="126" spans="1:4" x14ac:dyDescent="0.2">
      <c r="A126" s="26" t="s">
        <v>423</v>
      </c>
      <c r="B126" t="s">
        <v>118</v>
      </c>
      <c r="C126">
        <v>17.116599999999998</v>
      </c>
      <c r="D126">
        <v>3.1088</v>
      </c>
    </row>
    <row r="127" spans="1:4" x14ac:dyDescent="0.2">
      <c r="A127" s="26" t="s">
        <v>423</v>
      </c>
      <c r="B127" t="s">
        <v>118</v>
      </c>
      <c r="C127">
        <v>17.1584</v>
      </c>
      <c r="D127">
        <v>3.2210000000000001</v>
      </c>
    </row>
    <row r="128" spans="1:4" x14ac:dyDescent="0.2">
      <c r="A128" s="32" t="s">
        <v>448</v>
      </c>
      <c r="B128" t="s">
        <v>118</v>
      </c>
      <c r="C128">
        <v>19.225200000000001</v>
      </c>
      <c r="D128">
        <v>3.5312000000000001</v>
      </c>
    </row>
    <row r="129" spans="1:4" x14ac:dyDescent="0.2">
      <c r="A129" s="32" t="s">
        <v>448</v>
      </c>
      <c r="B129" t="s">
        <v>118</v>
      </c>
      <c r="C129">
        <v>18.787400000000002</v>
      </c>
      <c r="D129">
        <v>3.5611000000000002</v>
      </c>
    </row>
    <row r="130" spans="1:4" x14ac:dyDescent="0.2">
      <c r="A130" s="32" t="s">
        <v>448</v>
      </c>
      <c r="B130" t="s">
        <v>118</v>
      </c>
      <c r="C130">
        <v>18.7027</v>
      </c>
      <c r="D130">
        <v>3.5588000000000002</v>
      </c>
    </row>
    <row r="131" spans="1:4" x14ac:dyDescent="0.2">
      <c r="A131" s="7" t="s">
        <v>509</v>
      </c>
      <c r="B131" t="s">
        <v>118</v>
      </c>
      <c r="C131">
        <v>23.6313</v>
      </c>
      <c r="D131">
        <v>3.6894999999999998</v>
      </c>
    </row>
    <row r="132" spans="1:4" x14ac:dyDescent="0.2">
      <c r="A132" s="7" t="s">
        <v>509</v>
      </c>
      <c r="B132" t="s">
        <v>118</v>
      </c>
      <c r="C132">
        <v>23.715299999999999</v>
      </c>
      <c r="D132">
        <v>3.3386</v>
      </c>
    </row>
    <row r="133" spans="1:4" x14ac:dyDescent="0.2">
      <c r="A133" s="7" t="s">
        <v>509</v>
      </c>
      <c r="B133" t="s">
        <v>118</v>
      </c>
      <c r="C133">
        <v>23.748899999999999</v>
      </c>
      <c r="D133">
        <v>3.3559999999999999</v>
      </c>
    </row>
    <row r="134" spans="1:4" x14ac:dyDescent="0.2">
      <c r="A134" s="29" t="s">
        <v>391</v>
      </c>
      <c r="B134" t="s">
        <v>118</v>
      </c>
      <c r="C134">
        <v>14.583</v>
      </c>
      <c r="D134">
        <v>2.1980999999999997</v>
      </c>
    </row>
    <row r="135" spans="1:4" x14ac:dyDescent="0.2">
      <c r="A135" s="29" t="s">
        <v>391</v>
      </c>
      <c r="B135" t="s">
        <v>118</v>
      </c>
      <c r="C135">
        <v>14.6235</v>
      </c>
      <c r="D135">
        <v>2.2736999999999998</v>
      </c>
    </row>
    <row r="136" spans="1:4" x14ac:dyDescent="0.2">
      <c r="A136" s="29" t="s">
        <v>391</v>
      </c>
      <c r="B136" t="s">
        <v>118</v>
      </c>
      <c r="C136">
        <v>14.590200000000001</v>
      </c>
      <c r="D136">
        <v>2.0888999999999998</v>
      </c>
    </row>
    <row r="137" spans="1:4" x14ac:dyDescent="0.2">
      <c r="A137" s="26" t="s">
        <v>424</v>
      </c>
      <c r="B137" t="s">
        <v>118</v>
      </c>
      <c r="C137">
        <v>26.568999999999999</v>
      </c>
      <c r="D137">
        <v>3.375</v>
      </c>
    </row>
    <row r="138" spans="1:4" x14ac:dyDescent="0.2">
      <c r="A138" s="26" t="s">
        <v>424</v>
      </c>
      <c r="B138" t="s">
        <v>118</v>
      </c>
      <c r="C138">
        <v>26.085000000000001</v>
      </c>
      <c r="D138">
        <v>3.4784000000000002</v>
      </c>
    </row>
    <row r="139" spans="1:4" x14ac:dyDescent="0.2">
      <c r="A139" s="26" t="s">
        <v>424</v>
      </c>
      <c r="B139" t="s">
        <v>118</v>
      </c>
      <c r="C139">
        <v>25.998999999999999</v>
      </c>
      <c r="D139">
        <v>3.375</v>
      </c>
    </row>
    <row r="140" spans="1:4" x14ac:dyDescent="0.2">
      <c r="A140" s="32" t="s">
        <v>449</v>
      </c>
      <c r="B140" t="s">
        <v>118</v>
      </c>
      <c r="C140">
        <v>29.977700000000002</v>
      </c>
      <c r="D140">
        <v>3.5634000000000001</v>
      </c>
    </row>
    <row r="141" spans="1:4" x14ac:dyDescent="0.2">
      <c r="A141" s="32" t="s">
        <v>449</v>
      </c>
      <c r="B141" t="s">
        <v>118</v>
      </c>
      <c r="C141">
        <v>30.019500000000001</v>
      </c>
      <c r="D141">
        <v>3.4415</v>
      </c>
    </row>
    <row r="142" spans="1:4" x14ac:dyDescent="0.2">
      <c r="A142" s="32" t="s">
        <v>449</v>
      </c>
      <c r="B142" t="s">
        <v>118</v>
      </c>
      <c r="C142">
        <v>29.966700000000003</v>
      </c>
      <c r="D142">
        <v>3.5059</v>
      </c>
    </row>
    <row r="143" spans="1:4" x14ac:dyDescent="0.2">
      <c r="A143" s="7" t="s">
        <v>510</v>
      </c>
      <c r="B143" t="s">
        <v>118</v>
      </c>
      <c r="C143">
        <v>29.575699999999998</v>
      </c>
      <c r="D143">
        <v>5.6470000000000002</v>
      </c>
    </row>
    <row r="144" spans="1:4" x14ac:dyDescent="0.2">
      <c r="A144" s="7" t="s">
        <v>510</v>
      </c>
      <c r="B144" t="s">
        <v>118</v>
      </c>
      <c r="C144">
        <v>29.3965</v>
      </c>
      <c r="D144">
        <v>5.3483000000000001</v>
      </c>
    </row>
    <row r="145" spans="1:4" x14ac:dyDescent="0.2">
      <c r="A145" s="7" t="s">
        <v>510</v>
      </c>
      <c r="B145" t="s">
        <v>118</v>
      </c>
      <c r="C145">
        <v>29.662499999999998</v>
      </c>
      <c r="D145">
        <v>5.116299999999999</v>
      </c>
    </row>
    <row r="146" spans="1:4" x14ac:dyDescent="0.2">
      <c r="A146" s="21" t="s">
        <v>392</v>
      </c>
      <c r="B146" t="s">
        <v>118</v>
      </c>
      <c r="C146">
        <v>14.4237</v>
      </c>
      <c r="D146">
        <v>2.1288</v>
      </c>
    </row>
    <row r="147" spans="1:4" x14ac:dyDescent="0.2">
      <c r="A147" s="21" t="s">
        <v>392</v>
      </c>
      <c r="B147" t="s">
        <v>118</v>
      </c>
      <c r="C147">
        <v>14.714400000000001</v>
      </c>
      <c r="D147">
        <v>2.0657999999999999</v>
      </c>
    </row>
    <row r="148" spans="1:4" x14ac:dyDescent="0.2">
      <c r="A148" s="21" t="s">
        <v>392</v>
      </c>
      <c r="B148" t="s">
        <v>118</v>
      </c>
      <c r="C148">
        <v>14.427300000000001</v>
      </c>
      <c r="D148">
        <v>2.0531999999999999</v>
      </c>
    </row>
    <row r="149" spans="1:4" x14ac:dyDescent="0.2">
      <c r="A149" s="26" t="s">
        <v>425</v>
      </c>
      <c r="B149" t="s">
        <v>118</v>
      </c>
      <c r="C149">
        <v>22.677</v>
      </c>
      <c r="D149">
        <v>3.254</v>
      </c>
    </row>
    <row r="150" spans="1:4" x14ac:dyDescent="0.2">
      <c r="A150" s="26" t="s">
        <v>425</v>
      </c>
      <c r="B150" t="s">
        <v>118</v>
      </c>
      <c r="C150">
        <v>22.161000000000001</v>
      </c>
      <c r="D150">
        <v>3.2760000000000002</v>
      </c>
    </row>
    <row r="151" spans="1:4" x14ac:dyDescent="0.2">
      <c r="A151" s="26" t="s">
        <v>425</v>
      </c>
      <c r="B151" t="s">
        <v>118</v>
      </c>
      <c r="C151">
        <v>22.280999999999999</v>
      </c>
      <c r="D151">
        <v>3.3134000000000001</v>
      </c>
    </row>
    <row r="152" spans="1:4" x14ac:dyDescent="0.2">
      <c r="A152" s="32" t="s">
        <v>450</v>
      </c>
      <c r="B152" t="s">
        <v>118</v>
      </c>
      <c r="C152">
        <v>34.1357</v>
      </c>
      <c r="D152">
        <v>7.9610000000000003</v>
      </c>
    </row>
    <row r="153" spans="1:4" x14ac:dyDescent="0.2">
      <c r="A153" s="32" t="s">
        <v>450</v>
      </c>
      <c r="B153" t="s">
        <v>118</v>
      </c>
      <c r="C153">
        <v>33.3536</v>
      </c>
      <c r="D153">
        <v>8.0230999999999995</v>
      </c>
    </row>
    <row r="154" spans="1:4" x14ac:dyDescent="0.2">
      <c r="A154" s="32" t="s">
        <v>450</v>
      </c>
      <c r="B154" t="s">
        <v>118</v>
      </c>
      <c r="C154">
        <v>33.657199999999996</v>
      </c>
      <c r="D154">
        <v>8.3036999999999992</v>
      </c>
    </row>
    <row r="155" spans="1:4" x14ac:dyDescent="0.2">
      <c r="A155" s="7" t="s">
        <v>511</v>
      </c>
      <c r="B155" t="s">
        <v>118</v>
      </c>
      <c r="C155">
        <v>23.538899999999998</v>
      </c>
      <c r="D155">
        <v>3.7590999999999997</v>
      </c>
    </row>
    <row r="156" spans="1:4" x14ac:dyDescent="0.2">
      <c r="A156" s="7" t="s">
        <v>511</v>
      </c>
      <c r="B156" t="s">
        <v>118</v>
      </c>
      <c r="C156">
        <v>23.604699999999998</v>
      </c>
      <c r="D156">
        <v>3.5909</v>
      </c>
    </row>
    <row r="157" spans="1:4" x14ac:dyDescent="0.2">
      <c r="A157" s="7" t="s">
        <v>511</v>
      </c>
      <c r="B157" t="s">
        <v>118</v>
      </c>
      <c r="C157">
        <v>23.366699999999998</v>
      </c>
      <c r="D157">
        <v>3.4691000000000001</v>
      </c>
    </row>
    <row r="158" spans="1:4" x14ac:dyDescent="0.2">
      <c r="A158" s="21" t="s">
        <v>393</v>
      </c>
      <c r="B158" t="s">
        <v>118</v>
      </c>
      <c r="C158">
        <v>19.533000000000001</v>
      </c>
      <c r="D158">
        <v>2.8365</v>
      </c>
    </row>
    <row r="159" spans="1:4" x14ac:dyDescent="0.2">
      <c r="A159" s="21" t="s">
        <v>393</v>
      </c>
      <c r="B159" t="s">
        <v>118</v>
      </c>
      <c r="C159">
        <v>19.428599999999999</v>
      </c>
      <c r="D159">
        <v>2.8302</v>
      </c>
    </row>
    <row r="160" spans="1:4" x14ac:dyDescent="0.2">
      <c r="A160" s="21" t="s">
        <v>393</v>
      </c>
      <c r="B160" t="s">
        <v>118</v>
      </c>
      <c r="C160">
        <v>19.636500000000002</v>
      </c>
      <c r="D160">
        <v>2.9457</v>
      </c>
    </row>
    <row r="161" spans="1:4" x14ac:dyDescent="0.2">
      <c r="A161" s="26" t="s">
        <v>426</v>
      </c>
      <c r="B161" t="s">
        <v>118</v>
      </c>
      <c r="C161">
        <v>24.440999999999999</v>
      </c>
      <c r="D161">
        <v>4.2748000000000008</v>
      </c>
    </row>
    <row r="162" spans="1:4" x14ac:dyDescent="0.2">
      <c r="A162" s="26" t="s">
        <v>426</v>
      </c>
      <c r="B162" t="s">
        <v>118</v>
      </c>
      <c r="C162">
        <v>23.895</v>
      </c>
      <c r="D162">
        <v>4.2241999999999997</v>
      </c>
    </row>
    <row r="163" spans="1:4" x14ac:dyDescent="0.2">
      <c r="A163" s="26" t="s">
        <v>426</v>
      </c>
      <c r="B163" t="s">
        <v>118</v>
      </c>
      <c r="C163">
        <v>24.082999999999998</v>
      </c>
      <c r="D163">
        <v>4.3848000000000003</v>
      </c>
    </row>
    <row r="164" spans="1:4" x14ac:dyDescent="0.2">
      <c r="A164" s="32" t="s">
        <v>451</v>
      </c>
      <c r="B164" t="s">
        <v>118</v>
      </c>
      <c r="C164">
        <v>23.020200000000003</v>
      </c>
      <c r="D164">
        <v>3.4782999999999999</v>
      </c>
    </row>
    <row r="165" spans="1:4" x14ac:dyDescent="0.2">
      <c r="A165" s="32" t="s">
        <v>451</v>
      </c>
      <c r="B165" t="s">
        <v>118</v>
      </c>
      <c r="C165">
        <v>23.539400000000001</v>
      </c>
      <c r="D165">
        <v>3.6116999999999999</v>
      </c>
    </row>
    <row r="166" spans="1:4" x14ac:dyDescent="0.2">
      <c r="A166" s="32" t="s">
        <v>451</v>
      </c>
      <c r="B166" t="s">
        <v>118</v>
      </c>
      <c r="C166">
        <v>24.769200000000001</v>
      </c>
      <c r="D166">
        <v>3.5817999999999999</v>
      </c>
    </row>
    <row r="167" spans="1:4" x14ac:dyDescent="0.2">
      <c r="A167" s="7" t="s">
        <v>512</v>
      </c>
      <c r="B167" t="s">
        <v>118</v>
      </c>
      <c r="C167">
        <v>31.706500000000002</v>
      </c>
      <c r="D167">
        <v>4.7538</v>
      </c>
    </row>
    <row r="168" spans="1:4" x14ac:dyDescent="0.2">
      <c r="A168" s="7" t="s">
        <v>512</v>
      </c>
      <c r="B168" t="s">
        <v>118</v>
      </c>
      <c r="C168">
        <v>31.805899999999998</v>
      </c>
      <c r="D168">
        <v>4.5072999999999999</v>
      </c>
    </row>
    <row r="169" spans="1:4" x14ac:dyDescent="0.2">
      <c r="A169" s="7" t="s">
        <v>512</v>
      </c>
      <c r="B169" t="s">
        <v>118</v>
      </c>
      <c r="C169">
        <v>32.084500000000006</v>
      </c>
      <c r="D169">
        <v>4.5130999999999997</v>
      </c>
    </row>
    <row r="170" spans="1:4" x14ac:dyDescent="0.2">
      <c r="A170" s="21" t="s">
        <v>394</v>
      </c>
      <c r="B170" t="s">
        <v>118</v>
      </c>
      <c r="C170">
        <v>22.2483</v>
      </c>
      <c r="D170">
        <v>3.4328999999999996</v>
      </c>
    </row>
    <row r="171" spans="1:4" x14ac:dyDescent="0.2">
      <c r="A171" s="21" t="s">
        <v>394</v>
      </c>
      <c r="B171" t="s">
        <v>118</v>
      </c>
      <c r="C171">
        <v>22.249200000000002</v>
      </c>
      <c r="D171">
        <v>3.3531</v>
      </c>
    </row>
    <row r="172" spans="1:4" x14ac:dyDescent="0.2">
      <c r="A172" s="21" t="s">
        <v>394</v>
      </c>
      <c r="B172" t="s">
        <v>118</v>
      </c>
      <c r="C172">
        <v>22.360800000000001</v>
      </c>
      <c r="D172">
        <v>3.5966999999999998</v>
      </c>
    </row>
    <row r="173" spans="1:4" x14ac:dyDescent="0.2">
      <c r="A173" s="26" t="s">
        <v>427</v>
      </c>
      <c r="B173" t="s">
        <v>118</v>
      </c>
      <c r="C173">
        <v>28.038</v>
      </c>
      <c r="D173">
        <v>5.1943999999999999</v>
      </c>
    </row>
    <row r="174" spans="1:4" x14ac:dyDescent="0.2">
      <c r="A174" s="26" t="s">
        <v>427</v>
      </c>
      <c r="B174" t="s">
        <v>118</v>
      </c>
      <c r="C174">
        <v>27.285</v>
      </c>
      <c r="D174">
        <v>5.0426000000000002</v>
      </c>
    </row>
    <row r="175" spans="1:4" x14ac:dyDescent="0.2">
      <c r="A175" s="26" t="s">
        <v>427</v>
      </c>
      <c r="B175" t="s">
        <v>118</v>
      </c>
      <c r="C175">
        <v>27.2</v>
      </c>
      <c r="D175">
        <v>5.0712000000000002</v>
      </c>
    </row>
    <row r="176" spans="1:4" x14ac:dyDescent="0.2">
      <c r="A176" s="32" t="s">
        <v>452</v>
      </c>
      <c r="B176" t="s">
        <v>118</v>
      </c>
      <c r="C176">
        <v>24.034400000000002</v>
      </c>
      <c r="D176">
        <v>5.3068</v>
      </c>
    </row>
    <row r="177" spans="1:4" x14ac:dyDescent="0.2">
      <c r="A177" s="32" t="s">
        <v>452</v>
      </c>
      <c r="B177" t="s">
        <v>118</v>
      </c>
      <c r="C177">
        <v>23.572400000000002</v>
      </c>
      <c r="D177">
        <v>5.6081000000000003</v>
      </c>
    </row>
    <row r="178" spans="1:4" x14ac:dyDescent="0.2">
      <c r="A178" s="32" t="s">
        <v>452</v>
      </c>
      <c r="B178" t="s">
        <v>118</v>
      </c>
      <c r="C178">
        <v>23.484400000000001</v>
      </c>
      <c r="D178">
        <v>5.4057000000000004</v>
      </c>
    </row>
    <row r="179" spans="1:4" x14ac:dyDescent="0.2">
      <c r="A179" s="7" t="s">
        <v>513</v>
      </c>
      <c r="B179" t="s">
        <v>118</v>
      </c>
      <c r="C179">
        <v>40.424300000000002</v>
      </c>
      <c r="D179">
        <v>6.7083999999999993</v>
      </c>
    </row>
    <row r="180" spans="1:4" x14ac:dyDescent="0.2">
      <c r="A180" s="7" t="s">
        <v>513</v>
      </c>
      <c r="B180" t="s">
        <v>118</v>
      </c>
      <c r="C180">
        <v>40.245100000000001</v>
      </c>
      <c r="D180">
        <v>6.3314000000000004</v>
      </c>
    </row>
    <row r="181" spans="1:4" x14ac:dyDescent="0.2">
      <c r="A181" s="7" t="s">
        <v>513</v>
      </c>
      <c r="B181" t="s">
        <v>118</v>
      </c>
      <c r="C181">
        <v>40.390700000000002</v>
      </c>
      <c r="D181">
        <v>6.2037999999999993</v>
      </c>
    </row>
    <row r="182" spans="1:4" x14ac:dyDescent="0.2">
      <c r="A182" s="21" t="s">
        <v>395</v>
      </c>
      <c r="B182" t="s">
        <v>118</v>
      </c>
      <c r="C182">
        <v>17.049900000000001</v>
      </c>
      <c r="D182">
        <v>2.6180999999999996</v>
      </c>
    </row>
    <row r="183" spans="1:4" x14ac:dyDescent="0.2">
      <c r="A183" s="21" t="s">
        <v>395</v>
      </c>
      <c r="B183" t="s">
        <v>118</v>
      </c>
      <c r="C183">
        <v>16.8429</v>
      </c>
      <c r="D183">
        <v>2.5571999999999999</v>
      </c>
    </row>
    <row r="184" spans="1:4" x14ac:dyDescent="0.2">
      <c r="A184" s="21" t="s">
        <v>395</v>
      </c>
      <c r="B184" t="s">
        <v>118</v>
      </c>
      <c r="C184">
        <v>16.877099999999999</v>
      </c>
      <c r="D184">
        <v>2.5172999999999996</v>
      </c>
    </row>
    <row r="185" spans="1:4" x14ac:dyDescent="0.2">
      <c r="A185" s="26" t="s">
        <v>428</v>
      </c>
      <c r="B185" t="s">
        <v>118</v>
      </c>
      <c r="C185">
        <v>23.050999999999998</v>
      </c>
      <c r="D185">
        <v>4.0746000000000002</v>
      </c>
    </row>
    <row r="186" spans="1:4" x14ac:dyDescent="0.2">
      <c r="A186" s="26" t="s">
        <v>428</v>
      </c>
      <c r="B186" t="s">
        <v>118</v>
      </c>
      <c r="C186">
        <v>22.506</v>
      </c>
      <c r="D186">
        <v>4.1230000000000002</v>
      </c>
    </row>
    <row r="187" spans="1:4" x14ac:dyDescent="0.2">
      <c r="A187" s="26" t="s">
        <v>428</v>
      </c>
      <c r="B187" t="s">
        <v>118</v>
      </c>
      <c r="C187">
        <v>22.605</v>
      </c>
      <c r="D187">
        <v>3.9558000000000004</v>
      </c>
    </row>
    <row r="188" spans="1:4" x14ac:dyDescent="0.2">
      <c r="A188" s="32" t="s">
        <v>453</v>
      </c>
      <c r="B188" t="s">
        <v>118</v>
      </c>
      <c r="C188">
        <v>12.521800000000001</v>
      </c>
      <c r="D188">
        <v>4.2924999999999995</v>
      </c>
    </row>
    <row r="189" spans="1:4" x14ac:dyDescent="0.2">
      <c r="A189" s="32" t="s">
        <v>453</v>
      </c>
      <c r="B189" t="s">
        <v>118</v>
      </c>
      <c r="C189">
        <v>12.942000000000002</v>
      </c>
      <c r="D189">
        <v>4.3753000000000002</v>
      </c>
    </row>
    <row r="190" spans="1:4" x14ac:dyDescent="0.2">
      <c r="A190" s="32" t="s">
        <v>453</v>
      </c>
      <c r="B190" t="s">
        <v>118</v>
      </c>
      <c r="C190">
        <v>12.307300000000001</v>
      </c>
      <c r="D190">
        <v>4.3591999999999995</v>
      </c>
    </row>
    <row r="191" spans="1:4" x14ac:dyDescent="0.2">
      <c r="A191" s="7" t="s">
        <v>514</v>
      </c>
      <c r="B191" t="s">
        <v>118</v>
      </c>
      <c r="C191">
        <v>30.6999</v>
      </c>
      <c r="D191">
        <v>5.4237000000000002</v>
      </c>
    </row>
    <row r="192" spans="1:4" x14ac:dyDescent="0.2">
      <c r="A192" s="7" t="s">
        <v>514</v>
      </c>
      <c r="B192" t="s">
        <v>118</v>
      </c>
      <c r="C192">
        <v>30.827300000000001</v>
      </c>
      <c r="D192">
        <v>5.1888000000000005</v>
      </c>
    </row>
    <row r="193" spans="1:4" x14ac:dyDescent="0.2">
      <c r="A193" s="7" t="s">
        <v>514</v>
      </c>
      <c r="B193" t="s">
        <v>118</v>
      </c>
      <c r="C193">
        <v>30.7041</v>
      </c>
      <c r="D193">
        <v>4.8813999999999993</v>
      </c>
    </row>
    <row r="194" spans="1:4" x14ac:dyDescent="0.2">
      <c r="A194" s="21" t="s">
        <v>396</v>
      </c>
      <c r="B194" t="s">
        <v>118</v>
      </c>
      <c r="C194">
        <v>22.541699999999999</v>
      </c>
      <c r="D194">
        <v>3.2333999999999996</v>
      </c>
    </row>
    <row r="195" spans="1:4" x14ac:dyDescent="0.2">
      <c r="A195" s="21" t="s">
        <v>396</v>
      </c>
      <c r="B195" t="s">
        <v>118</v>
      </c>
      <c r="C195">
        <v>22.3248</v>
      </c>
      <c r="D195">
        <v>3.2732999999999999</v>
      </c>
    </row>
    <row r="196" spans="1:4" x14ac:dyDescent="0.2">
      <c r="A196" s="21" t="s">
        <v>396</v>
      </c>
      <c r="B196" t="s">
        <v>118</v>
      </c>
      <c r="C196">
        <v>22.383300000000002</v>
      </c>
      <c r="D196">
        <v>3.2669999999999999</v>
      </c>
    </row>
    <row r="197" spans="1:4" x14ac:dyDescent="0.2">
      <c r="A197" s="26" t="s">
        <v>429</v>
      </c>
      <c r="B197" t="s">
        <v>118</v>
      </c>
      <c r="C197">
        <v>35.386000000000003</v>
      </c>
      <c r="D197">
        <v>5.1284000000000001</v>
      </c>
    </row>
    <row r="198" spans="1:4" x14ac:dyDescent="0.2">
      <c r="A198" s="26" t="s">
        <v>429</v>
      </c>
      <c r="B198" t="s">
        <v>118</v>
      </c>
      <c r="C198">
        <v>34.238</v>
      </c>
      <c r="D198">
        <v>5.3924000000000003</v>
      </c>
    </row>
    <row r="199" spans="1:4" x14ac:dyDescent="0.2">
      <c r="A199" s="26" t="s">
        <v>429</v>
      </c>
      <c r="B199" t="s">
        <v>118</v>
      </c>
      <c r="C199">
        <v>34.353999999999999</v>
      </c>
      <c r="D199">
        <v>5.2890000000000006</v>
      </c>
    </row>
    <row r="200" spans="1:4" x14ac:dyDescent="0.2">
      <c r="A200" s="38" t="s">
        <v>460</v>
      </c>
      <c r="B200" t="s">
        <v>118</v>
      </c>
      <c r="C200">
        <v>37.073700000000002</v>
      </c>
      <c r="D200">
        <v>5.9843000000000002</v>
      </c>
    </row>
    <row r="201" spans="1:4" x14ac:dyDescent="0.2">
      <c r="A201" s="38" t="s">
        <v>460</v>
      </c>
      <c r="B201" t="s">
        <v>118</v>
      </c>
      <c r="C201">
        <v>37.084700000000005</v>
      </c>
      <c r="D201">
        <v>5.8522999999999996</v>
      </c>
    </row>
    <row r="202" spans="1:4" x14ac:dyDescent="0.2">
      <c r="A202" s="38" t="s">
        <v>460</v>
      </c>
      <c r="B202" t="s">
        <v>118</v>
      </c>
      <c r="C202">
        <v>36.883400000000002</v>
      </c>
      <c r="D202">
        <v>5.6543000000000001</v>
      </c>
    </row>
    <row r="203" spans="1:4" x14ac:dyDescent="0.2">
      <c r="A203" s="7" t="s">
        <v>515</v>
      </c>
      <c r="B203" t="s">
        <v>118</v>
      </c>
      <c r="C203">
        <v>26.278700000000001</v>
      </c>
      <c r="D203">
        <v>4.5855999999999995</v>
      </c>
    </row>
    <row r="204" spans="1:4" x14ac:dyDescent="0.2">
      <c r="A204" s="7" t="s">
        <v>515</v>
      </c>
      <c r="B204" t="s">
        <v>118</v>
      </c>
      <c r="C204">
        <v>26.4831</v>
      </c>
      <c r="D204">
        <v>4.2984999999999998</v>
      </c>
    </row>
    <row r="205" spans="1:4" x14ac:dyDescent="0.2">
      <c r="A205" s="7" t="s">
        <v>515</v>
      </c>
      <c r="B205" t="s">
        <v>118</v>
      </c>
      <c r="C205">
        <v>26.526499999999999</v>
      </c>
      <c r="D205">
        <v>4.1128999999999998</v>
      </c>
    </row>
    <row r="206" spans="1:4" x14ac:dyDescent="0.2">
      <c r="A206" s="21" t="s">
        <v>397</v>
      </c>
      <c r="B206" t="s">
        <v>118</v>
      </c>
      <c r="C206">
        <v>21.5625</v>
      </c>
      <c r="D206">
        <v>3.0590999999999999</v>
      </c>
    </row>
    <row r="207" spans="1:4" x14ac:dyDescent="0.2">
      <c r="A207" s="21" t="s">
        <v>397</v>
      </c>
      <c r="B207" t="s">
        <v>118</v>
      </c>
      <c r="C207">
        <v>21.5274</v>
      </c>
      <c r="D207">
        <v>3.1619999999999999</v>
      </c>
    </row>
    <row r="208" spans="1:4" x14ac:dyDescent="0.2">
      <c r="A208" s="21" t="s">
        <v>397</v>
      </c>
      <c r="B208" t="s">
        <v>118</v>
      </c>
      <c r="C208">
        <v>21.581399999999999</v>
      </c>
      <c r="D208">
        <v>3.0884999999999998</v>
      </c>
    </row>
    <row r="209" spans="1:4" x14ac:dyDescent="0.2">
      <c r="A209" s="32" t="s">
        <v>430</v>
      </c>
      <c r="B209" t="s">
        <v>118</v>
      </c>
      <c r="C209">
        <v>47.376399999999997</v>
      </c>
      <c r="D209">
        <v>5.1573000000000002</v>
      </c>
    </row>
    <row r="210" spans="1:4" x14ac:dyDescent="0.2">
      <c r="A210" s="32" t="s">
        <v>430</v>
      </c>
      <c r="B210" t="s">
        <v>118</v>
      </c>
      <c r="C210">
        <v>46.642699999999998</v>
      </c>
      <c r="D210">
        <v>5.2378</v>
      </c>
    </row>
    <row r="211" spans="1:4" x14ac:dyDescent="0.2">
      <c r="A211" s="32" t="s">
        <v>430</v>
      </c>
      <c r="B211" t="s">
        <v>118</v>
      </c>
      <c r="C211">
        <v>46.651499999999999</v>
      </c>
      <c r="D211">
        <v>5.0331000000000001</v>
      </c>
    </row>
    <row r="212" spans="1:4" x14ac:dyDescent="0.2">
      <c r="A212" s="38" t="s">
        <v>461</v>
      </c>
      <c r="B212" t="s">
        <v>118</v>
      </c>
      <c r="C212">
        <v>41.203100000000006</v>
      </c>
      <c r="D212">
        <v>5.7511000000000001</v>
      </c>
    </row>
    <row r="213" spans="1:4" x14ac:dyDescent="0.2">
      <c r="A213" s="38" t="s">
        <v>461</v>
      </c>
      <c r="B213" t="s">
        <v>118</v>
      </c>
      <c r="C213">
        <v>40.973200000000006</v>
      </c>
      <c r="D213">
        <v>5.6675000000000004</v>
      </c>
    </row>
    <row r="214" spans="1:4" x14ac:dyDescent="0.2">
      <c r="A214" s="38" t="s">
        <v>461</v>
      </c>
      <c r="B214" t="s">
        <v>118</v>
      </c>
      <c r="C214">
        <v>41.277900000000002</v>
      </c>
      <c r="D214">
        <v>5.5640999999999998</v>
      </c>
    </row>
    <row r="215" spans="1:4" x14ac:dyDescent="0.2">
      <c r="A215" s="7" t="s">
        <v>516</v>
      </c>
      <c r="B215" t="s">
        <v>118</v>
      </c>
      <c r="C215">
        <v>41.894300000000001</v>
      </c>
      <c r="D215">
        <v>6.3574999999999999</v>
      </c>
    </row>
    <row r="216" spans="1:4" x14ac:dyDescent="0.2">
      <c r="A216" s="7" t="s">
        <v>516</v>
      </c>
      <c r="B216" t="s">
        <v>118</v>
      </c>
      <c r="C216">
        <v>41.565300000000001</v>
      </c>
      <c r="D216">
        <v>5.963099999999999</v>
      </c>
    </row>
    <row r="217" spans="1:4" x14ac:dyDescent="0.2">
      <c r="A217" s="7" t="s">
        <v>516</v>
      </c>
      <c r="B217" t="s">
        <v>118</v>
      </c>
      <c r="C217">
        <v>41.521900000000002</v>
      </c>
      <c r="D217">
        <v>5.815199999999999</v>
      </c>
    </row>
    <row r="218" spans="1:4" x14ac:dyDescent="0.2">
      <c r="A218" s="26" t="s">
        <v>406</v>
      </c>
      <c r="B218" t="s">
        <v>118</v>
      </c>
      <c r="C218">
        <v>48.070599999999999</v>
      </c>
      <c r="D218">
        <v>5.1350000000000007</v>
      </c>
    </row>
    <row r="219" spans="1:4" x14ac:dyDescent="0.2">
      <c r="A219" s="26" t="s">
        <v>406</v>
      </c>
      <c r="B219" t="s">
        <v>118</v>
      </c>
      <c r="C219">
        <v>48.252099999999999</v>
      </c>
      <c r="D219">
        <v>5.0206</v>
      </c>
    </row>
    <row r="220" spans="1:4" x14ac:dyDescent="0.2">
      <c r="A220" s="26" t="s">
        <v>406</v>
      </c>
      <c r="B220" t="s">
        <v>118</v>
      </c>
      <c r="C220">
        <v>47.967199999999998</v>
      </c>
      <c r="D220">
        <v>4.9172000000000002</v>
      </c>
    </row>
    <row r="221" spans="1:4" x14ac:dyDescent="0.2">
      <c r="A221" s="32" t="s">
        <v>431</v>
      </c>
      <c r="B221" t="s">
        <v>118</v>
      </c>
      <c r="C221">
        <v>44.459200000000003</v>
      </c>
      <c r="D221">
        <v>5.73</v>
      </c>
    </row>
    <row r="222" spans="1:4" x14ac:dyDescent="0.2">
      <c r="A222" s="32" t="s">
        <v>431</v>
      </c>
      <c r="B222" t="s">
        <v>118</v>
      </c>
      <c r="C222">
        <v>46.328099999999999</v>
      </c>
      <c r="D222">
        <v>5.5896999999999997</v>
      </c>
    </row>
    <row r="223" spans="1:4" x14ac:dyDescent="0.2">
      <c r="A223" s="32" t="s">
        <v>431</v>
      </c>
      <c r="B223" t="s">
        <v>118</v>
      </c>
      <c r="C223">
        <v>48.631500000000003</v>
      </c>
      <c r="D223">
        <v>5.3941999999999997</v>
      </c>
    </row>
    <row r="224" spans="1:4" x14ac:dyDescent="0.2">
      <c r="A224" s="38" t="s">
        <v>462</v>
      </c>
      <c r="B224" t="s">
        <v>118</v>
      </c>
      <c r="C224">
        <v>39.445300000000003</v>
      </c>
      <c r="D224">
        <v>6.3868999999999998</v>
      </c>
    </row>
    <row r="225" spans="1:4" x14ac:dyDescent="0.2">
      <c r="A225" s="38" t="s">
        <v>462</v>
      </c>
      <c r="B225" t="s">
        <v>118</v>
      </c>
      <c r="C225">
        <v>39.180200000000006</v>
      </c>
      <c r="D225">
        <v>6.2878999999999996</v>
      </c>
    </row>
    <row r="226" spans="1:4" x14ac:dyDescent="0.2">
      <c r="A226" s="38" t="s">
        <v>462</v>
      </c>
      <c r="B226" t="s">
        <v>118</v>
      </c>
      <c r="C226">
        <v>39.152700000000003</v>
      </c>
      <c r="D226">
        <v>6.1052999999999997</v>
      </c>
    </row>
    <row r="227" spans="1:4" x14ac:dyDescent="0.2">
      <c r="A227" s="7" t="s">
        <v>517</v>
      </c>
      <c r="B227" t="s">
        <v>118</v>
      </c>
      <c r="C227">
        <v>34.376300000000001</v>
      </c>
      <c r="D227">
        <v>6.2153999999999989</v>
      </c>
    </row>
    <row r="228" spans="1:4" x14ac:dyDescent="0.2">
      <c r="A228" s="7" t="s">
        <v>517</v>
      </c>
      <c r="B228" t="s">
        <v>118</v>
      </c>
      <c r="C228">
        <v>34.484100000000005</v>
      </c>
      <c r="D228">
        <v>5.9659999999999993</v>
      </c>
    </row>
    <row r="229" spans="1:4" x14ac:dyDescent="0.2">
      <c r="A229" s="7" t="s">
        <v>517</v>
      </c>
      <c r="B229" t="s">
        <v>118</v>
      </c>
      <c r="C229">
        <v>34.636700000000005</v>
      </c>
      <c r="D229">
        <v>5.7745999999999995</v>
      </c>
    </row>
    <row r="230" spans="1:4" x14ac:dyDescent="0.2">
      <c r="A230" s="26" t="s">
        <v>407</v>
      </c>
      <c r="B230" t="s">
        <v>118</v>
      </c>
      <c r="C230">
        <v>46.295200000000001</v>
      </c>
      <c r="D230">
        <v>4.1449999999999996</v>
      </c>
    </row>
    <row r="231" spans="1:4" x14ac:dyDescent="0.2">
      <c r="A231" s="26" t="s">
        <v>407</v>
      </c>
      <c r="B231" t="s">
        <v>118</v>
      </c>
      <c r="C231">
        <v>46.179700000000004</v>
      </c>
      <c r="D231">
        <v>4.0174000000000003</v>
      </c>
    </row>
    <row r="232" spans="1:4" x14ac:dyDescent="0.2">
      <c r="A232" s="26" t="s">
        <v>407</v>
      </c>
      <c r="B232" t="s">
        <v>118</v>
      </c>
      <c r="C232">
        <v>46.560299999999998</v>
      </c>
      <c r="D232">
        <v>4.0481999999999996</v>
      </c>
    </row>
    <row r="233" spans="1:4" x14ac:dyDescent="0.2">
      <c r="A233" s="32" t="s">
        <v>432</v>
      </c>
      <c r="B233" t="s">
        <v>118</v>
      </c>
      <c r="C233">
        <v>40.582799999999999</v>
      </c>
      <c r="D233">
        <v>5.1250999999999998</v>
      </c>
    </row>
    <row r="234" spans="1:4" x14ac:dyDescent="0.2">
      <c r="A234" s="32" t="s">
        <v>432</v>
      </c>
      <c r="B234" t="s">
        <v>118</v>
      </c>
      <c r="C234">
        <v>42.041400000000003</v>
      </c>
      <c r="D234">
        <v>4.9387999999999996</v>
      </c>
    </row>
    <row r="235" spans="1:4" x14ac:dyDescent="0.2">
      <c r="A235" s="32" t="s">
        <v>432</v>
      </c>
      <c r="B235" t="s">
        <v>118</v>
      </c>
      <c r="C235">
        <v>43.481299999999997</v>
      </c>
      <c r="D235">
        <v>4.7640000000000002</v>
      </c>
    </row>
    <row r="236" spans="1:4" x14ac:dyDescent="0.2">
      <c r="A236" s="38" t="s">
        <v>463</v>
      </c>
      <c r="B236" t="s">
        <v>118</v>
      </c>
      <c r="C236">
        <v>51.458400000000005</v>
      </c>
      <c r="D236">
        <v>9.6275000000000013</v>
      </c>
    </row>
    <row r="237" spans="1:4" x14ac:dyDescent="0.2">
      <c r="A237" s="38" t="s">
        <v>463</v>
      </c>
      <c r="B237" t="s">
        <v>118</v>
      </c>
      <c r="C237">
        <v>51.396800000000006</v>
      </c>
      <c r="D237">
        <v>9.3591000000000015</v>
      </c>
    </row>
    <row r="238" spans="1:4" x14ac:dyDescent="0.2">
      <c r="A238" s="38" t="s">
        <v>463</v>
      </c>
      <c r="B238" t="s">
        <v>118</v>
      </c>
      <c r="C238">
        <v>51.294500000000006</v>
      </c>
      <c r="D238">
        <v>9.3085000000000004</v>
      </c>
    </row>
    <row r="239" spans="1:4" x14ac:dyDescent="0.2">
      <c r="A239" s="7" t="s">
        <v>518</v>
      </c>
      <c r="B239" t="s">
        <v>118</v>
      </c>
      <c r="C239">
        <v>34.8551</v>
      </c>
      <c r="D239">
        <v>6.5518000000000001</v>
      </c>
    </row>
    <row r="240" spans="1:4" x14ac:dyDescent="0.2">
      <c r="A240" s="7" t="s">
        <v>518</v>
      </c>
      <c r="B240" t="s">
        <v>118</v>
      </c>
      <c r="C240">
        <v>34.6325</v>
      </c>
      <c r="D240">
        <v>6.1980000000000004</v>
      </c>
    </row>
    <row r="241" spans="1:4" x14ac:dyDescent="0.2">
      <c r="A241" s="7" t="s">
        <v>518</v>
      </c>
      <c r="B241" t="s">
        <v>118</v>
      </c>
      <c r="C241">
        <v>34.675900000000006</v>
      </c>
      <c r="D241">
        <v>5.9224999999999994</v>
      </c>
    </row>
    <row r="242" spans="1:4" x14ac:dyDescent="0.2">
      <c r="A242" s="26" t="s">
        <v>408</v>
      </c>
      <c r="B242" t="s">
        <v>118</v>
      </c>
      <c r="C242">
        <v>38.909800000000004</v>
      </c>
      <c r="D242">
        <v>4.6202000000000005</v>
      </c>
    </row>
    <row r="243" spans="1:4" x14ac:dyDescent="0.2">
      <c r="A243" s="26" t="s">
        <v>408</v>
      </c>
      <c r="B243" t="s">
        <v>118</v>
      </c>
      <c r="C243">
        <v>38.421399999999998</v>
      </c>
      <c r="D243">
        <v>4.5498000000000003</v>
      </c>
    </row>
    <row r="244" spans="1:4" x14ac:dyDescent="0.2">
      <c r="A244" s="26" t="s">
        <v>408</v>
      </c>
      <c r="B244" t="s">
        <v>118</v>
      </c>
      <c r="C244">
        <v>38.864699999999999</v>
      </c>
      <c r="D244">
        <v>4.3870000000000005</v>
      </c>
    </row>
    <row r="245" spans="1:4" x14ac:dyDescent="0.2">
      <c r="A245" s="32" t="s">
        <v>433</v>
      </c>
      <c r="B245" t="s">
        <v>118</v>
      </c>
      <c r="C245">
        <v>39.680799999999998</v>
      </c>
      <c r="D245">
        <v>5.1067</v>
      </c>
    </row>
    <row r="246" spans="1:4" x14ac:dyDescent="0.2">
      <c r="A246" s="32" t="s">
        <v>433</v>
      </c>
      <c r="B246" t="s">
        <v>118</v>
      </c>
      <c r="C246">
        <v>41.820299999999996</v>
      </c>
      <c r="D246">
        <v>5.0077999999999996</v>
      </c>
    </row>
    <row r="247" spans="1:4" x14ac:dyDescent="0.2">
      <c r="A247" s="32" t="s">
        <v>433</v>
      </c>
      <c r="B247" t="s">
        <v>118</v>
      </c>
      <c r="C247">
        <v>41.862099999999998</v>
      </c>
      <c r="D247">
        <v>4.9180999999999999</v>
      </c>
    </row>
    <row r="248" spans="1:4" x14ac:dyDescent="0.2">
      <c r="A248" s="38" t="s">
        <v>464</v>
      </c>
      <c r="B248" t="s">
        <v>118</v>
      </c>
      <c r="C248">
        <v>32.252400000000002</v>
      </c>
      <c r="D248">
        <v>4.3871000000000002</v>
      </c>
    </row>
    <row r="249" spans="1:4" x14ac:dyDescent="0.2">
      <c r="A249" s="38" t="s">
        <v>464</v>
      </c>
      <c r="B249" t="s">
        <v>118</v>
      </c>
      <c r="C249">
        <v>31.903700000000001</v>
      </c>
      <c r="D249">
        <v>4.4069000000000003</v>
      </c>
    </row>
    <row r="250" spans="1:4" x14ac:dyDescent="0.2">
      <c r="A250" s="38" t="s">
        <v>464</v>
      </c>
      <c r="B250" t="s">
        <v>118</v>
      </c>
      <c r="C250">
        <v>31.830000000000005</v>
      </c>
      <c r="D250">
        <v>4.2837000000000005</v>
      </c>
    </row>
    <row r="251" spans="1:4" x14ac:dyDescent="0.2">
      <c r="A251" s="7" t="s">
        <v>519</v>
      </c>
      <c r="B251" t="s">
        <v>118</v>
      </c>
      <c r="C251">
        <v>18.550699999999999</v>
      </c>
      <c r="D251">
        <v>4.6494</v>
      </c>
    </row>
    <row r="252" spans="1:4" x14ac:dyDescent="0.2">
      <c r="A252" s="7" t="s">
        <v>519</v>
      </c>
      <c r="B252" t="s">
        <v>118</v>
      </c>
      <c r="C252">
        <v>18.584299999999999</v>
      </c>
      <c r="D252">
        <v>4.6435999999999993</v>
      </c>
    </row>
    <row r="253" spans="1:4" x14ac:dyDescent="0.2">
      <c r="A253" s="7" t="s">
        <v>519</v>
      </c>
      <c r="B253" t="s">
        <v>118</v>
      </c>
      <c r="C253">
        <v>18.557700000000001</v>
      </c>
      <c r="D253">
        <v>4.4057999999999993</v>
      </c>
    </row>
    <row r="254" spans="1:4" x14ac:dyDescent="0.2">
      <c r="A254" s="26" t="s">
        <v>409</v>
      </c>
      <c r="B254" t="s">
        <v>118</v>
      </c>
      <c r="C254">
        <v>50.999900000000004</v>
      </c>
      <c r="D254">
        <v>6.9346000000000005</v>
      </c>
    </row>
    <row r="255" spans="1:4" x14ac:dyDescent="0.2">
      <c r="A255" s="26" t="s">
        <v>409</v>
      </c>
      <c r="B255" t="s">
        <v>118</v>
      </c>
      <c r="C255">
        <v>50.599499999999999</v>
      </c>
      <c r="D255">
        <v>6.9698000000000002</v>
      </c>
    </row>
    <row r="256" spans="1:4" x14ac:dyDescent="0.2">
      <c r="A256" s="26" t="s">
        <v>409</v>
      </c>
      <c r="B256" t="s">
        <v>118</v>
      </c>
      <c r="C256">
        <v>50.739200000000004</v>
      </c>
      <c r="D256">
        <v>6.8906000000000001</v>
      </c>
    </row>
    <row r="257" spans="1:4" x14ac:dyDescent="0.2">
      <c r="A257" s="32" t="s">
        <v>434</v>
      </c>
      <c r="B257" t="s">
        <v>118</v>
      </c>
      <c r="C257">
        <v>18.625700000000002</v>
      </c>
      <c r="D257">
        <v>8.6417999999999999</v>
      </c>
    </row>
    <row r="258" spans="1:4" x14ac:dyDescent="0.2">
      <c r="A258" s="32" t="s">
        <v>434</v>
      </c>
      <c r="B258" t="s">
        <v>118</v>
      </c>
      <c r="C258">
        <v>18.413400000000003</v>
      </c>
      <c r="D258">
        <v>8.6601999999999997</v>
      </c>
    </row>
    <row r="259" spans="1:4" x14ac:dyDescent="0.2">
      <c r="A259" s="32" t="s">
        <v>434</v>
      </c>
      <c r="B259" t="s">
        <v>118</v>
      </c>
      <c r="C259">
        <v>18.549800000000001</v>
      </c>
      <c r="D259">
        <v>8.6946999999999992</v>
      </c>
    </row>
    <row r="260" spans="1:4" x14ac:dyDescent="0.2">
      <c r="A260" s="38" t="s">
        <v>465</v>
      </c>
      <c r="B260" t="s">
        <v>118</v>
      </c>
      <c r="C260">
        <v>29.481500000000004</v>
      </c>
      <c r="D260">
        <v>5.0251000000000001</v>
      </c>
    </row>
    <row r="261" spans="1:4" x14ac:dyDescent="0.2">
      <c r="A261" s="38" t="s">
        <v>465</v>
      </c>
      <c r="B261" t="s">
        <v>118</v>
      </c>
      <c r="C261">
        <v>29.4452</v>
      </c>
      <c r="D261">
        <v>5.0514999999999999</v>
      </c>
    </row>
    <row r="262" spans="1:4" x14ac:dyDescent="0.2">
      <c r="A262" s="38" t="s">
        <v>465</v>
      </c>
      <c r="B262" t="s">
        <v>118</v>
      </c>
      <c r="C262">
        <v>29.281300000000002</v>
      </c>
      <c r="D262">
        <v>4.8358999999999996</v>
      </c>
    </row>
    <row r="263" spans="1:4" x14ac:dyDescent="0.2">
      <c r="A263" s="7" t="s">
        <v>520</v>
      </c>
      <c r="B263" t="s">
        <v>118</v>
      </c>
      <c r="C263">
        <v>47.329100000000004</v>
      </c>
      <c r="D263">
        <v>8.0017999999999994</v>
      </c>
    </row>
    <row r="264" spans="1:4" x14ac:dyDescent="0.2">
      <c r="A264" s="7" t="s">
        <v>520</v>
      </c>
      <c r="B264" t="s">
        <v>118</v>
      </c>
      <c r="C264">
        <v>47.058900000000001</v>
      </c>
      <c r="D264">
        <v>7.6711999999999989</v>
      </c>
    </row>
    <row r="265" spans="1:4" x14ac:dyDescent="0.2">
      <c r="A265" s="7" t="s">
        <v>520</v>
      </c>
      <c r="B265" t="s">
        <v>118</v>
      </c>
      <c r="C265">
        <v>47.726700000000001</v>
      </c>
      <c r="D265">
        <v>7.5377999999999989</v>
      </c>
    </row>
    <row r="266" spans="1:4" x14ac:dyDescent="0.2">
      <c r="A266" s="26" t="s">
        <v>410</v>
      </c>
      <c r="B266" t="s">
        <v>118</v>
      </c>
      <c r="C266">
        <v>31.520000000000003</v>
      </c>
      <c r="D266">
        <v>6.5474000000000006</v>
      </c>
    </row>
    <row r="267" spans="1:4" x14ac:dyDescent="0.2">
      <c r="A267" s="26" t="s">
        <v>410</v>
      </c>
      <c r="B267" t="s">
        <v>118</v>
      </c>
      <c r="C267">
        <v>31.496900000000004</v>
      </c>
      <c r="D267">
        <v>6.4638</v>
      </c>
    </row>
    <row r="268" spans="1:4" x14ac:dyDescent="0.2">
      <c r="A268" s="26" t="s">
        <v>410</v>
      </c>
      <c r="B268" t="s">
        <v>118</v>
      </c>
      <c r="C268">
        <v>31.668500000000002</v>
      </c>
      <c r="D268">
        <v>6.4308000000000005</v>
      </c>
    </row>
    <row r="269" spans="1:4" x14ac:dyDescent="0.2">
      <c r="A269" s="32" t="s">
        <v>435</v>
      </c>
      <c r="B269" t="s">
        <v>118</v>
      </c>
      <c r="C269">
        <v>45.521799999999999</v>
      </c>
      <c r="D269">
        <v>7.3193000000000001</v>
      </c>
    </row>
    <row r="270" spans="1:4" x14ac:dyDescent="0.2">
      <c r="A270" s="32" t="s">
        <v>435</v>
      </c>
      <c r="B270" t="s">
        <v>118</v>
      </c>
      <c r="C270">
        <v>46.506300000000003</v>
      </c>
      <c r="D270">
        <v>7.1651999999999996</v>
      </c>
    </row>
    <row r="271" spans="1:4" x14ac:dyDescent="0.2">
      <c r="A271" s="32" t="s">
        <v>435</v>
      </c>
      <c r="B271" t="s">
        <v>118</v>
      </c>
      <c r="C271">
        <v>45.882599999999996</v>
      </c>
      <c r="D271">
        <v>7.1836000000000002</v>
      </c>
    </row>
    <row r="272" spans="1:4" x14ac:dyDescent="0.2">
      <c r="A272" s="38" t="s">
        <v>466</v>
      </c>
      <c r="B272" t="s">
        <v>118</v>
      </c>
      <c r="C272">
        <v>33.517400000000002</v>
      </c>
      <c r="D272">
        <v>8.0434999999999999</v>
      </c>
    </row>
    <row r="273" spans="1:4" x14ac:dyDescent="0.2">
      <c r="A273" s="38" t="s">
        <v>466</v>
      </c>
      <c r="B273" t="s">
        <v>118</v>
      </c>
      <c r="C273">
        <v>33.445900000000002</v>
      </c>
      <c r="D273">
        <v>7.8498999999999999</v>
      </c>
    </row>
    <row r="274" spans="1:4" x14ac:dyDescent="0.2">
      <c r="A274" s="38" t="s">
        <v>466</v>
      </c>
      <c r="B274" t="s">
        <v>118</v>
      </c>
      <c r="C274">
        <v>33.686800000000005</v>
      </c>
      <c r="D274">
        <v>8.0413000000000014</v>
      </c>
    </row>
    <row r="275" spans="1:4" x14ac:dyDescent="0.2">
      <c r="A275" s="7" t="s">
        <v>521</v>
      </c>
      <c r="B275" t="s">
        <v>118</v>
      </c>
      <c r="C275">
        <v>39.575900000000004</v>
      </c>
      <c r="D275">
        <v>7.4160000000000004</v>
      </c>
    </row>
    <row r="276" spans="1:4" x14ac:dyDescent="0.2">
      <c r="A276" s="7" t="s">
        <v>521</v>
      </c>
      <c r="B276" t="s">
        <v>118</v>
      </c>
      <c r="C276">
        <v>39.190899999999999</v>
      </c>
      <c r="D276">
        <v>6.9925999999999995</v>
      </c>
    </row>
    <row r="277" spans="1:4" x14ac:dyDescent="0.2">
      <c r="A277" s="7" t="s">
        <v>521</v>
      </c>
      <c r="B277" t="s">
        <v>118</v>
      </c>
      <c r="C277">
        <v>39.368700000000004</v>
      </c>
      <c r="D277">
        <v>6.8765999999999998</v>
      </c>
    </row>
    <row r="278" spans="1:4" x14ac:dyDescent="0.2">
      <c r="A278" s="26" t="s">
        <v>411</v>
      </c>
      <c r="B278" t="s">
        <v>118</v>
      </c>
      <c r="C278">
        <v>41.349600000000002</v>
      </c>
      <c r="D278">
        <v>6.0898000000000003</v>
      </c>
    </row>
    <row r="279" spans="1:4" x14ac:dyDescent="0.2">
      <c r="A279" s="26" t="s">
        <v>411</v>
      </c>
      <c r="B279" t="s">
        <v>118</v>
      </c>
      <c r="C279">
        <v>41.148299999999999</v>
      </c>
      <c r="D279">
        <v>6.0150000000000006</v>
      </c>
    </row>
    <row r="280" spans="1:4" x14ac:dyDescent="0.2">
      <c r="A280" s="26" t="s">
        <v>411</v>
      </c>
      <c r="B280" t="s">
        <v>118</v>
      </c>
      <c r="C280">
        <v>41.182400000000001</v>
      </c>
      <c r="D280">
        <v>5.9468000000000005</v>
      </c>
    </row>
    <row r="281" spans="1:4" x14ac:dyDescent="0.2">
      <c r="A281" s="32" t="s">
        <v>436</v>
      </c>
      <c r="B281" t="s">
        <v>118</v>
      </c>
      <c r="C281">
        <v>48.105699999999999</v>
      </c>
      <c r="D281">
        <v>8.8373000000000008</v>
      </c>
    </row>
    <row r="282" spans="1:4" x14ac:dyDescent="0.2">
      <c r="A282" s="32" t="s">
        <v>436</v>
      </c>
      <c r="B282" t="s">
        <v>118</v>
      </c>
      <c r="C282">
        <v>47.319200000000002</v>
      </c>
      <c r="D282">
        <v>8.6532999999999998</v>
      </c>
    </row>
    <row r="283" spans="1:4" x14ac:dyDescent="0.2">
      <c r="A283" s="32" t="s">
        <v>436</v>
      </c>
      <c r="B283" t="s">
        <v>118</v>
      </c>
      <c r="C283">
        <v>47.924199999999999</v>
      </c>
      <c r="D283">
        <v>8.5866000000000007</v>
      </c>
    </row>
    <row r="284" spans="1:4" x14ac:dyDescent="0.2">
      <c r="A284" s="38" t="s">
        <v>467</v>
      </c>
      <c r="B284" t="s">
        <v>118</v>
      </c>
      <c r="C284">
        <v>25.5655</v>
      </c>
      <c r="D284">
        <v>6.4111000000000002</v>
      </c>
    </row>
    <row r="285" spans="1:4" x14ac:dyDescent="0.2">
      <c r="A285" s="38" t="s">
        <v>467</v>
      </c>
      <c r="B285" t="s">
        <v>118</v>
      </c>
      <c r="C285">
        <v>25.9681</v>
      </c>
      <c r="D285">
        <v>6.4177</v>
      </c>
    </row>
    <row r="286" spans="1:4" x14ac:dyDescent="0.2">
      <c r="A286" s="38" t="s">
        <v>467</v>
      </c>
      <c r="B286" t="s">
        <v>118</v>
      </c>
      <c r="C286">
        <v>25.747</v>
      </c>
      <c r="D286">
        <v>6.2175000000000002</v>
      </c>
    </row>
    <row r="287" spans="1:4" x14ac:dyDescent="0.2">
      <c r="A287" s="7" t="s">
        <v>522</v>
      </c>
      <c r="B287" t="s">
        <v>118</v>
      </c>
      <c r="C287">
        <v>49.969500000000004</v>
      </c>
      <c r="D287">
        <v>9.9621999999999993</v>
      </c>
    </row>
    <row r="288" spans="1:4" x14ac:dyDescent="0.2">
      <c r="A288" s="7" t="s">
        <v>522</v>
      </c>
      <c r="B288" t="s">
        <v>118</v>
      </c>
      <c r="C288">
        <v>49.629300000000001</v>
      </c>
      <c r="D288">
        <v>9.359</v>
      </c>
    </row>
    <row r="289" spans="1:4" x14ac:dyDescent="0.2">
      <c r="A289" s="7" t="s">
        <v>522</v>
      </c>
      <c r="B289" t="s">
        <v>118</v>
      </c>
      <c r="C289">
        <v>49.9499</v>
      </c>
      <c r="D289">
        <v>9.3676999999999992</v>
      </c>
    </row>
    <row r="290" spans="1:4" x14ac:dyDescent="0.2">
      <c r="A290" s="26" t="s">
        <v>412</v>
      </c>
      <c r="B290" t="s">
        <v>118</v>
      </c>
      <c r="C290">
        <v>45.813400000000001</v>
      </c>
      <c r="D290">
        <v>6.3318000000000003</v>
      </c>
    </row>
    <row r="291" spans="1:4" x14ac:dyDescent="0.2">
      <c r="A291" s="26" t="s">
        <v>412</v>
      </c>
      <c r="B291" t="s">
        <v>118</v>
      </c>
      <c r="C291">
        <v>46.414000000000001</v>
      </c>
      <c r="D291">
        <v>6.4946000000000002</v>
      </c>
    </row>
    <row r="292" spans="1:4" x14ac:dyDescent="0.2">
      <c r="A292" s="26" t="s">
        <v>412</v>
      </c>
      <c r="B292" t="s">
        <v>118</v>
      </c>
      <c r="C292">
        <v>46.615299999999998</v>
      </c>
      <c r="D292">
        <v>6.367</v>
      </c>
    </row>
    <row r="293" spans="1:4" x14ac:dyDescent="0.2">
      <c r="A293" s="32" t="s">
        <v>437</v>
      </c>
      <c r="B293" t="s">
        <v>118</v>
      </c>
      <c r="C293">
        <v>49.121000000000002</v>
      </c>
      <c r="D293">
        <v>8.9799000000000007</v>
      </c>
    </row>
    <row r="294" spans="1:4" x14ac:dyDescent="0.2">
      <c r="A294" s="32" t="s">
        <v>437</v>
      </c>
      <c r="B294" t="s">
        <v>118</v>
      </c>
      <c r="C294">
        <v>48.151899999999998</v>
      </c>
      <c r="D294">
        <v>8.7637</v>
      </c>
    </row>
    <row r="295" spans="1:4" x14ac:dyDescent="0.2">
      <c r="A295" s="32" t="s">
        <v>437</v>
      </c>
      <c r="B295" t="s">
        <v>118</v>
      </c>
      <c r="C295">
        <v>48.214599999999997</v>
      </c>
      <c r="D295">
        <v>8.7499000000000002</v>
      </c>
    </row>
    <row r="296" spans="1:4" x14ac:dyDescent="0.2">
      <c r="A296" s="38" t="s">
        <v>468</v>
      </c>
      <c r="B296" t="s">
        <v>118</v>
      </c>
      <c r="C296">
        <v>50.242900000000006</v>
      </c>
      <c r="D296">
        <v>7.8961000000000006</v>
      </c>
    </row>
    <row r="297" spans="1:4" x14ac:dyDescent="0.2">
      <c r="A297" s="38" t="s">
        <v>468</v>
      </c>
      <c r="B297" t="s">
        <v>118</v>
      </c>
      <c r="C297">
        <v>49.944800000000008</v>
      </c>
      <c r="D297">
        <v>7.8939000000000004</v>
      </c>
    </row>
    <row r="298" spans="1:4" x14ac:dyDescent="0.2">
      <c r="A298" s="38" t="s">
        <v>468</v>
      </c>
      <c r="B298" t="s">
        <v>118</v>
      </c>
      <c r="C298">
        <v>50.457400000000007</v>
      </c>
      <c r="D298">
        <v>7.8455000000000004</v>
      </c>
    </row>
    <row r="299" spans="1:4" x14ac:dyDescent="0.2">
      <c r="A299" s="7" t="s">
        <v>523</v>
      </c>
      <c r="B299" t="s">
        <v>118</v>
      </c>
      <c r="C299">
        <v>44.610300000000002</v>
      </c>
      <c r="D299">
        <v>8.5208999999999993</v>
      </c>
    </row>
    <row r="300" spans="1:4" x14ac:dyDescent="0.2">
      <c r="A300" s="7" t="s">
        <v>523</v>
      </c>
      <c r="B300" t="s">
        <v>118</v>
      </c>
      <c r="C300">
        <v>44.431100000000001</v>
      </c>
      <c r="D300">
        <v>8.0366</v>
      </c>
    </row>
    <row r="301" spans="1:4" x14ac:dyDescent="0.2">
      <c r="A301" s="7" t="s">
        <v>523</v>
      </c>
      <c r="B301" t="s">
        <v>118</v>
      </c>
      <c r="C301">
        <v>44.712500000000006</v>
      </c>
      <c r="D301">
        <v>8.1844999999999999</v>
      </c>
    </row>
    <row r="302" spans="1:4" x14ac:dyDescent="0.2">
      <c r="A302" s="26" t="s">
        <v>413</v>
      </c>
      <c r="B302" t="s">
        <v>118</v>
      </c>
      <c r="C302">
        <v>38.854799999999997</v>
      </c>
      <c r="D302">
        <v>5.7070000000000007</v>
      </c>
    </row>
    <row r="303" spans="1:4" x14ac:dyDescent="0.2">
      <c r="A303" s="26" t="s">
        <v>413</v>
      </c>
      <c r="B303" t="s">
        <v>118</v>
      </c>
      <c r="C303">
        <v>38.554499999999997</v>
      </c>
      <c r="D303">
        <v>5.7774000000000001</v>
      </c>
    </row>
    <row r="304" spans="1:4" x14ac:dyDescent="0.2">
      <c r="A304" s="26" t="s">
        <v>413</v>
      </c>
      <c r="B304" t="s">
        <v>118</v>
      </c>
      <c r="C304">
        <v>38.844900000000003</v>
      </c>
      <c r="D304">
        <v>5.7092000000000001</v>
      </c>
    </row>
    <row r="305" spans="1:4" x14ac:dyDescent="0.2">
      <c r="A305" s="32" t="s">
        <v>438</v>
      </c>
      <c r="B305" t="s">
        <v>118</v>
      </c>
      <c r="C305">
        <v>29.246200000000002</v>
      </c>
      <c r="D305">
        <v>7.5010000000000003</v>
      </c>
    </row>
    <row r="306" spans="1:4" x14ac:dyDescent="0.2">
      <c r="A306" s="32" t="s">
        <v>438</v>
      </c>
      <c r="B306" t="s">
        <v>118</v>
      </c>
      <c r="C306">
        <v>28.687400000000004</v>
      </c>
      <c r="D306">
        <v>7.2847999999999997</v>
      </c>
    </row>
    <row r="307" spans="1:4" x14ac:dyDescent="0.2">
      <c r="A307" s="32" t="s">
        <v>438</v>
      </c>
      <c r="B307" t="s">
        <v>118</v>
      </c>
      <c r="C307">
        <v>28.640100000000004</v>
      </c>
      <c r="D307">
        <v>7.1261000000000001</v>
      </c>
    </row>
    <row r="308" spans="1:4" x14ac:dyDescent="0.2">
      <c r="A308" s="38" t="s">
        <v>469</v>
      </c>
      <c r="B308" t="s">
        <v>118</v>
      </c>
      <c r="C308">
        <v>26.190300000000001</v>
      </c>
      <c r="D308">
        <v>7.7883000000000004</v>
      </c>
    </row>
    <row r="309" spans="1:4" x14ac:dyDescent="0.2">
      <c r="A309" s="38" t="s">
        <v>469</v>
      </c>
      <c r="B309" t="s">
        <v>118</v>
      </c>
      <c r="C309">
        <v>25.821800000000003</v>
      </c>
      <c r="D309">
        <v>7.6321000000000003</v>
      </c>
    </row>
    <row r="310" spans="1:4" x14ac:dyDescent="0.2">
      <c r="A310" s="38" t="s">
        <v>469</v>
      </c>
      <c r="B310" t="s">
        <v>118</v>
      </c>
      <c r="C310">
        <v>25.6051</v>
      </c>
      <c r="D310">
        <v>7.4099000000000004</v>
      </c>
    </row>
    <row r="311" spans="1:4" x14ac:dyDescent="0.2">
      <c r="A311" s="7" t="s">
        <v>524</v>
      </c>
      <c r="B311" t="s">
        <v>118</v>
      </c>
      <c r="C311">
        <v>41.115900000000003</v>
      </c>
      <c r="D311">
        <v>7.2013999999999996</v>
      </c>
    </row>
    <row r="312" spans="1:4" x14ac:dyDescent="0.2">
      <c r="A312" s="7" t="s">
        <v>524</v>
      </c>
      <c r="B312" t="s">
        <v>118</v>
      </c>
      <c r="C312">
        <v>40.347300000000004</v>
      </c>
      <c r="D312">
        <v>6.7026000000000003</v>
      </c>
    </row>
    <row r="313" spans="1:4" x14ac:dyDescent="0.2">
      <c r="A313" s="7" t="s">
        <v>524</v>
      </c>
      <c r="B313" t="s">
        <v>118</v>
      </c>
      <c r="C313">
        <v>40.760300000000001</v>
      </c>
      <c r="D313">
        <v>6.7663999999999991</v>
      </c>
    </row>
    <row r="314" spans="1:4" x14ac:dyDescent="0.2">
      <c r="A314" s="26" t="s">
        <v>414</v>
      </c>
      <c r="B314" t="s">
        <v>118</v>
      </c>
      <c r="C314">
        <v>41.305599999999998</v>
      </c>
      <c r="D314">
        <v>6.2746000000000004</v>
      </c>
    </row>
    <row r="315" spans="1:4" x14ac:dyDescent="0.2">
      <c r="A315" s="26" t="s">
        <v>414</v>
      </c>
      <c r="B315" t="s">
        <v>118</v>
      </c>
      <c r="C315">
        <v>40.964600000000004</v>
      </c>
      <c r="D315">
        <v>6.2790000000000008</v>
      </c>
    </row>
    <row r="316" spans="1:4" x14ac:dyDescent="0.2">
      <c r="A316" s="26" t="s">
        <v>414</v>
      </c>
      <c r="B316" t="s">
        <v>118</v>
      </c>
      <c r="C316">
        <v>41.1417</v>
      </c>
      <c r="D316">
        <v>6.3120000000000003</v>
      </c>
    </row>
    <row r="317" spans="1:4" x14ac:dyDescent="0.2">
      <c r="A317" s="32" t="s">
        <v>439</v>
      </c>
      <c r="B317" t="s">
        <v>118</v>
      </c>
      <c r="C317">
        <v>43.118299999999998</v>
      </c>
      <c r="D317">
        <v>8.6624999999999996</v>
      </c>
    </row>
    <row r="318" spans="1:4" x14ac:dyDescent="0.2">
      <c r="A318" s="32" t="s">
        <v>439</v>
      </c>
      <c r="B318" t="s">
        <v>118</v>
      </c>
      <c r="C318">
        <v>42.868600000000001</v>
      </c>
      <c r="D318">
        <v>8.7177000000000007</v>
      </c>
    </row>
    <row r="319" spans="1:4" x14ac:dyDescent="0.2">
      <c r="A319" s="32" t="s">
        <v>439</v>
      </c>
      <c r="B319" t="s">
        <v>118</v>
      </c>
      <c r="C319">
        <v>43.067700000000002</v>
      </c>
      <c r="D319">
        <v>8.6808999999999994</v>
      </c>
    </row>
    <row r="320" spans="1:4" x14ac:dyDescent="0.2">
      <c r="A320" s="38" t="s">
        <v>470</v>
      </c>
      <c r="B320" t="s">
        <v>118</v>
      </c>
      <c r="C320">
        <v>45.637200000000007</v>
      </c>
      <c r="D320">
        <v>8.1271000000000004</v>
      </c>
    </row>
    <row r="321" spans="1:4" x14ac:dyDescent="0.2">
      <c r="A321" s="38" t="s">
        <v>470</v>
      </c>
      <c r="B321" t="s">
        <v>118</v>
      </c>
      <c r="C321">
        <v>45.461200000000005</v>
      </c>
      <c r="D321">
        <v>8.4131</v>
      </c>
    </row>
    <row r="322" spans="1:4" x14ac:dyDescent="0.2">
      <c r="A322" s="38" t="s">
        <v>470</v>
      </c>
      <c r="B322" t="s">
        <v>118</v>
      </c>
      <c r="C322">
        <v>45.680100000000003</v>
      </c>
      <c r="D322">
        <v>8.210700000000001</v>
      </c>
    </row>
    <row r="323" spans="1:4" x14ac:dyDescent="0.2">
      <c r="A323" s="7" t="s">
        <v>525</v>
      </c>
      <c r="B323" t="s">
        <v>118</v>
      </c>
      <c r="C323">
        <v>49.585900000000002</v>
      </c>
      <c r="D323">
        <v>8.1612999999999989</v>
      </c>
    </row>
    <row r="324" spans="1:4" x14ac:dyDescent="0.2">
      <c r="A324" s="7" t="s">
        <v>525</v>
      </c>
      <c r="B324" t="s">
        <v>118</v>
      </c>
      <c r="C324">
        <v>49.186900000000001</v>
      </c>
      <c r="D324">
        <v>7.5841999999999992</v>
      </c>
    </row>
    <row r="325" spans="1:4" x14ac:dyDescent="0.2">
      <c r="A325" s="7" t="s">
        <v>525</v>
      </c>
      <c r="B325" t="s">
        <v>118</v>
      </c>
      <c r="C325">
        <v>49.424900000000001</v>
      </c>
      <c r="D325">
        <v>7.6334999999999997</v>
      </c>
    </row>
    <row r="326" spans="1:4" x14ac:dyDescent="0.2">
      <c r="A326" s="26" t="s">
        <v>415</v>
      </c>
      <c r="B326" t="s">
        <v>118</v>
      </c>
      <c r="C326">
        <v>38.909800000000004</v>
      </c>
      <c r="D326">
        <v>6.1536</v>
      </c>
    </row>
    <row r="327" spans="1:4" x14ac:dyDescent="0.2">
      <c r="A327" s="26" t="s">
        <v>415</v>
      </c>
      <c r="B327" t="s">
        <v>118</v>
      </c>
      <c r="C327">
        <v>38.618299999999998</v>
      </c>
      <c r="D327">
        <v>6.1118000000000006</v>
      </c>
    </row>
    <row r="328" spans="1:4" x14ac:dyDescent="0.2">
      <c r="A328" s="26" t="s">
        <v>415</v>
      </c>
      <c r="B328" t="s">
        <v>118</v>
      </c>
      <c r="C328">
        <v>38.432400000000001</v>
      </c>
      <c r="D328">
        <v>6.1514000000000006</v>
      </c>
    </row>
    <row r="329" spans="1:4" x14ac:dyDescent="0.2">
      <c r="A329" s="32" t="s">
        <v>440</v>
      </c>
      <c r="B329" t="s">
        <v>118</v>
      </c>
      <c r="C329">
        <v>49.1419</v>
      </c>
      <c r="D329">
        <v>7.8137999999999996</v>
      </c>
    </row>
    <row r="330" spans="1:4" x14ac:dyDescent="0.2">
      <c r="A330" s="32" t="s">
        <v>440</v>
      </c>
      <c r="B330" t="s">
        <v>118</v>
      </c>
      <c r="C330">
        <v>48.387300000000003</v>
      </c>
      <c r="D330">
        <v>7.9725000000000001</v>
      </c>
    </row>
    <row r="331" spans="1:4" x14ac:dyDescent="0.2">
      <c r="A331" s="32" t="s">
        <v>440</v>
      </c>
      <c r="B331" t="s">
        <v>118</v>
      </c>
      <c r="C331">
        <v>48.4467</v>
      </c>
      <c r="D331">
        <v>7.7424999999999997</v>
      </c>
    </row>
    <row r="332" spans="1:4" x14ac:dyDescent="0.2">
      <c r="A332" s="38" t="s">
        <v>471</v>
      </c>
      <c r="B332" t="s">
        <v>118</v>
      </c>
      <c r="C332">
        <v>43.229300000000002</v>
      </c>
      <c r="D332">
        <v>8.0127000000000006</v>
      </c>
    </row>
    <row r="333" spans="1:4" x14ac:dyDescent="0.2">
      <c r="A333" s="38" t="s">
        <v>471</v>
      </c>
      <c r="B333" t="s">
        <v>118</v>
      </c>
      <c r="C333">
        <v>42.672700000000006</v>
      </c>
      <c r="D333">
        <v>8.2657000000000007</v>
      </c>
    </row>
    <row r="334" spans="1:4" x14ac:dyDescent="0.2">
      <c r="A334" s="38" t="s">
        <v>471</v>
      </c>
      <c r="B334" t="s">
        <v>118</v>
      </c>
      <c r="C334">
        <v>42.727700000000006</v>
      </c>
      <c r="D334">
        <v>8.1227</v>
      </c>
    </row>
    <row r="335" spans="1:4" x14ac:dyDescent="0.2">
      <c r="A335" s="7" t="s">
        <v>526</v>
      </c>
      <c r="B335" t="s">
        <v>118</v>
      </c>
      <c r="C335">
        <v>37.051700000000004</v>
      </c>
      <c r="D335">
        <v>6.6997</v>
      </c>
    </row>
    <row r="336" spans="1:4" x14ac:dyDescent="0.2">
      <c r="A336" s="7" t="s">
        <v>526</v>
      </c>
      <c r="B336" t="s">
        <v>118</v>
      </c>
      <c r="C336">
        <v>37.081099999999999</v>
      </c>
      <c r="D336">
        <v>6.5778999999999996</v>
      </c>
    </row>
    <row r="337" spans="1:4" x14ac:dyDescent="0.2">
      <c r="A337" s="7" t="s">
        <v>526</v>
      </c>
      <c r="B337" t="s">
        <v>118</v>
      </c>
      <c r="C337">
        <v>36.823500000000003</v>
      </c>
      <c r="D337">
        <v>6.2241</v>
      </c>
    </row>
    <row r="338" spans="1:4" x14ac:dyDescent="0.2">
      <c r="A338" s="26" t="s">
        <v>416</v>
      </c>
      <c r="B338" t="s">
        <v>118</v>
      </c>
      <c r="C338">
        <v>40.079100000000004</v>
      </c>
      <c r="D338">
        <v>6.4638</v>
      </c>
    </row>
    <row r="339" spans="1:4" x14ac:dyDescent="0.2">
      <c r="A339" s="26" t="s">
        <v>416</v>
      </c>
      <c r="B339" t="s">
        <v>118</v>
      </c>
      <c r="C339">
        <v>39.9163</v>
      </c>
      <c r="D339">
        <v>6.3802000000000003</v>
      </c>
    </row>
    <row r="340" spans="1:4" x14ac:dyDescent="0.2">
      <c r="A340" s="26" t="s">
        <v>416</v>
      </c>
      <c r="B340" t="s">
        <v>118</v>
      </c>
      <c r="C340">
        <v>40.265000000000001</v>
      </c>
      <c r="D340">
        <v>6.5078000000000005</v>
      </c>
    </row>
    <row r="341" spans="1:4" x14ac:dyDescent="0.2">
      <c r="A341" s="32" t="s">
        <v>441</v>
      </c>
      <c r="B341" t="s">
        <v>118</v>
      </c>
      <c r="C341">
        <v>46.190599999999996</v>
      </c>
      <c r="D341">
        <v>8.5405999999999995</v>
      </c>
    </row>
    <row r="342" spans="1:4" x14ac:dyDescent="0.2">
      <c r="A342" s="32" t="s">
        <v>441</v>
      </c>
      <c r="B342" t="s">
        <v>118</v>
      </c>
      <c r="C342">
        <v>45.746200000000002</v>
      </c>
      <c r="D342">
        <v>8.4624000000000006</v>
      </c>
    </row>
    <row r="343" spans="1:4" x14ac:dyDescent="0.2">
      <c r="A343" s="32" t="s">
        <v>441</v>
      </c>
      <c r="B343" t="s">
        <v>118</v>
      </c>
      <c r="C343">
        <v>45.387599999999999</v>
      </c>
      <c r="D343">
        <v>8.4555000000000007</v>
      </c>
    </row>
    <row r="344" spans="1:4" x14ac:dyDescent="0.2">
      <c r="A344" s="38" t="s">
        <v>472</v>
      </c>
      <c r="B344" t="s">
        <v>118</v>
      </c>
      <c r="C344">
        <v>30.315300000000001</v>
      </c>
      <c r="D344">
        <v>7.7927</v>
      </c>
    </row>
    <row r="345" spans="1:4" x14ac:dyDescent="0.2">
      <c r="A345" s="38" t="s">
        <v>472</v>
      </c>
      <c r="B345" t="s">
        <v>118</v>
      </c>
      <c r="C345">
        <v>29.988600000000005</v>
      </c>
      <c r="D345">
        <v>7.6760999999999999</v>
      </c>
    </row>
    <row r="346" spans="1:4" x14ac:dyDescent="0.2">
      <c r="A346" s="38" t="s">
        <v>472</v>
      </c>
      <c r="B346" t="s">
        <v>118</v>
      </c>
      <c r="C346">
        <v>30.079900000000002</v>
      </c>
      <c r="D346">
        <v>7.6585000000000001</v>
      </c>
    </row>
    <row r="347" spans="1:4" x14ac:dyDescent="0.2">
      <c r="A347" s="7" t="s">
        <v>527</v>
      </c>
      <c r="B347" t="s">
        <v>118</v>
      </c>
      <c r="C347">
        <v>43.635899999999999</v>
      </c>
      <c r="D347">
        <v>7.7408000000000001</v>
      </c>
    </row>
    <row r="348" spans="1:4" x14ac:dyDescent="0.2">
      <c r="A348" s="7" t="s">
        <v>527</v>
      </c>
      <c r="B348" t="s">
        <v>118</v>
      </c>
      <c r="C348">
        <v>43.907500000000006</v>
      </c>
      <c r="D348">
        <v>7.4855999999999998</v>
      </c>
    </row>
    <row r="349" spans="1:4" x14ac:dyDescent="0.2">
      <c r="A349" s="7" t="s">
        <v>527</v>
      </c>
      <c r="B349" t="s">
        <v>118</v>
      </c>
      <c r="C349">
        <v>44.054500000000004</v>
      </c>
      <c r="D349">
        <v>7.2971000000000004</v>
      </c>
    </row>
  </sheetData>
  <sortState xmlns:xlrd2="http://schemas.microsoft.com/office/spreadsheetml/2017/richdata2" ref="A2:D349">
    <sortCondition ref="A1:A3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924B-91B1-5445-ADBF-D238194F7251}">
  <dimension ref="A1:X350"/>
  <sheetViews>
    <sheetView topLeftCell="K1" workbookViewId="0">
      <selection activeCell="A261" sqref="A261:XFD263"/>
    </sheetView>
  </sheetViews>
  <sheetFormatPr baseColWidth="10" defaultRowHeight="16" x14ac:dyDescent="0.2"/>
  <cols>
    <col min="1" max="1" width="37" customWidth="1"/>
    <col min="14" max="14" width="12.83203125" customWidth="1"/>
  </cols>
  <sheetData>
    <row r="1" spans="1:24" x14ac:dyDescent="0.2">
      <c r="C1" s="1" t="s">
        <v>0</v>
      </c>
      <c r="D1" s="2" t="s">
        <v>0</v>
      </c>
      <c r="E1" s="1" t="s">
        <v>1</v>
      </c>
      <c r="F1" s="2" t="s">
        <v>1</v>
      </c>
      <c r="G1" t="s">
        <v>2</v>
      </c>
      <c r="H1" s="2" t="s">
        <v>2</v>
      </c>
      <c r="O1" t="s">
        <v>3</v>
      </c>
      <c r="P1" t="s">
        <v>4</v>
      </c>
      <c r="R1" t="s">
        <v>67</v>
      </c>
      <c r="S1" t="s">
        <v>14</v>
      </c>
      <c r="U1" t="s">
        <v>5</v>
      </c>
      <c r="V1" t="s">
        <v>6</v>
      </c>
      <c r="W1" t="s">
        <v>68</v>
      </c>
      <c r="X1" t="s">
        <v>69</v>
      </c>
    </row>
    <row r="2" spans="1:24" x14ac:dyDescent="0.2">
      <c r="C2" s="1" t="s">
        <v>66</v>
      </c>
      <c r="D2" s="2" t="s">
        <v>65</v>
      </c>
      <c r="E2" s="1" t="s">
        <v>66</v>
      </c>
      <c r="F2" s="2" t="s">
        <v>65</v>
      </c>
      <c r="G2" s="1" t="s">
        <v>66</v>
      </c>
      <c r="H2" s="2" t="s">
        <v>65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13</v>
      </c>
      <c r="R2" t="s">
        <v>13</v>
      </c>
      <c r="S2" t="s">
        <v>13</v>
      </c>
    </row>
    <row r="3" spans="1:24" x14ac:dyDescent="0.2">
      <c r="A3" t="s">
        <v>542</v>
      </c>
      <c r="C3">
        <f>TOTAL_unfumigated!C2</f>
        <v>10.2225</v>
      </c>
      <c r="D3">
        <f>TOTAL_unfumigated!D2</f>
        <v>1.4862</v>
      </c>
      <c r="E3">
        <f>TOTAL_fumigated!C2</f>
        <v>35.995899999999999</v>
      </c>
      <c r="F3">
        <f>TOTAL_fumigated!D2</f>
        <v>4.0064000000000002</v>
      </c>
      <c r="G3">
        <f>E3-C3</f>
        <v>25.773399999999999</v>
      </c>
      <c r="H3">
        <f>F3-D3</f>
        <v>2.5202</v>
      </c>
      <c r="I3" s="3">
        <v>1.25</v>
      </c>
      <c r="J3" s="3">
        <v>0.04</v>
      </c>
      <c r="K3">
        <v>8</v>
      </c>
      <c r="L3">
        <v>8.2000000000000003E-2</v>
      </c>
      <c r="M3" s="3">
        <f>K3*(1-L3/100)</f>
        <v>7.9934399999999997</v>
      </c>
      <c r="N3" s="3">
        <v>0.45</v>
      </c>
      <c r="O3">
        <f>((G3*I3*J3)/(M3*N3))*1000</f>
        <v>358.25766017022846</v>
      </c>
      <c r="P3">
        <f>((H3*I3*J3)/(M3*N3))*1000</f>
        <v>35.031503610738575</v>
      </c>
      <c r="R3">
        <f>((C3*I3*J3)/(M3*N3))*1000</f>
        <v>142.09568512847198</v>
      </c>
      <c r="S3">
        <f>((D3*I3*J3)/(M3*N3))*1000</f>
        <v>20.658606724180498</v>
      </c>
      <c r="U3">
        <f>AVERAGE(O3:O5)</f>
        <v>355.75236508751988</v>
      </c>
      <c r="V3">
        <f>AVERAGE(P3:P5)</f>
        <v>35.521257060419174</v>
      </c>
      <c r="W3">
        <f>AVERAGE(R3:R5)</f>
        <v>143.45930329536887</v>
      </c>
      <c r="X3">
        <f>AVERAGE(S3:S5)</f>
        <v>20.454272503452831</v>
      </c>
    </row>
    <row r="4" spans="1:24" x14ac:dyDescent="0.2">
      <c r="A4" t="s">
        <v>542</v>
      </c>
      <c r="C4">
        <f>TOTAL_unfumigated!C3</f>
        <v>10.3314</v>
      </c>
      <c r="D4">
        <f>TOTAL_unfumigated!D3</f>
        <v>1.4126999999999998</v>
      </c>
      <c r="E4">
        <f>TOTAL_fumigated!C3</f>
        <v>35.650500000000001</v>
      </c>
      <c r="F4">
        <f>TOTAL_fumigated!D3</f>
        <v>4.0174000000000003</v>
      </c>
      <c r="G4">
        <f t="shared" ref="G4:G67" si="0">E4-C4</f>
        <v>25.319099999999999</v>
      </c>
      <c r="H4">
        <f t="shared" ref="H4:H67" si="1">F4-D4</f>
        <v>2.6047000000000002</v>
      </c>
      <c r="I4" s="3">
        <v>1.25</v>
      </c>
      <c r="J4" s="3">
        <v>0.04</v>
      </c>
      <c r="K4">
        <v>8</v>
      </c>
      <c r="L4">
        <v>8.2000000000000003E-2</v>
      </c>
      <c r="M4" s="3">
        <f t="shared" ref="M4:M67" si="2">K4*(1-L4/100)</f>
        <v>7.9934399999999997</v>
      </c>
      <c r="N4" s="3">
        <v>0.45</v>
      </c>
      <c r="O4">
        <f t="shared" ref="O4:O65" si="3">((G4*I4*J4)/(M4*N4))*1000</f>
        <v>351.94275972964493</v>
      </c>
      <c r="P4">
        <f t="shared" ref="P4:P65" si="4">((H4*I4*J4)/(M4*N4))*1000</f>
        <v>36.206077872744544</v>
      </c>
      <c r="R4">
        <f t="shared" ref="R4:R67" si="5">((C4*I4*J4)/(M4*N4))*1000</f>
        <v>143.60942639631168</v>
      </c>
      <c r="S4">
        <f t="shared" ref="S4:S67" si="6">((D4*I4*J4)/(M4*N4))*1000</f>
        <v>19.636935620542175</v>
      </c>
    </row>
    <row r="5" spans="1:24" x14ac:dyDescent="0.2">
      <c r="A5" t="s">
        <v>542</v>
      </c>
      <c r="C5">
        <f>TOTAL_unfumigated!C4</f>
        <v>10.4079</v>
      </c>
      <c r="D5">
        <f>TOTAL_unfumigated!D4</f>
        <v>1.5155999999999998</v>
      </c>
      <c r="E5">
        <f>TOTAL_fumigated!C4</f>
        <v>36.094900000000003</v>
      </c>
      <c r="F5">
        <f>TOTAL_fumigated!D4</f>
        <v>4.0570000000000004</v>
      </c>
      <c r="G5">
        <f t="shared" si="0"/>
        <v>25.687000000000005</v>
      </c>
      <c r="H5">
        <f t="shared" si="1"/>
        <v>2.5414000000000003</v>
      </c>
      <c r="I5" s="3">
        <v>1.25</v>
      </c>
      <c r="J5" s="3">
        <v>0.04</v>
      </c>
      <c r="K5">
        <v>8</v>
      </c>
      <c r="L5">
        <v>8.2000000000000003E-2</v>
      </c>
      <c r="M5" s="3">
        <f t="shared" si="2"/>
        <v>7.9934399999999997</v>
      </c>
      <c r="N5" s="3">
        <v>0.45</v>
      </c>
      <c r="O5">
        <f t="shared" si="3"/>
        <v>357.05667536268635</v>
      </c>
      <c r="P5">
        <f t="shared" si="4"/>
        <v>35.326189697774403</v>
      </c>
      <c r="R5">
        <f t="shared" si="5"/>
        <v>144.67279836132295</v>
      </c>
      <c r="S5">
        <f t="shared" si="6"/>
        <v>21.06727516563582</v>
      </c>
    </row>
    <row r="6" spans="1:24" x14ac:dyDescent="0.2">
      <c r="A6" t="s">
        <v>543</v>
      </c>
      <c r="C6">
        <f>TOTAL_unfumigated!C5</f>
        <v>15.2301</v>
      </c>
      <c r="D6">
        <f>TOTAL_unfumigated!D5</f>
        <v>4.1532</v>
      </c>
      <c r="E6">
        <f>TOTAL_fumigated!C5</f>
        <v>30.351700000000001</v>
      </c>
      <c r="F6">
        <f>TOTAL_fumigated!D5</f>
        <v>4.7847</v>
      </c>
      <c r="G6">
        <f t="shared" si="0"/>
        <v>15.121600000000001</v>
      </c>
      <c r="H6">
        <f t="shared" si="1"/>
        <v>0.63149999999999995</v>
      </c>
      <c r="I6" s="3">
        <v>1.25</v>
      </c>
      <c r="J6" s="3">
        <v>0.04</v>
      </c>
      <c r="K6">
        <v>8</v>
      </c>
      <c r="L6">
        <v>8.2000000000000003E-2</v>
      </c>
      <c r="M6" s="3">
        <f t="shared" si="2"/>
        <v>7.9934399999999997</v>
      </c>
      <c r="N6" s="3">
        <v>0.45</v>
      </c>
      <c r="O6">
        <f t="shared" si="3"/>
        <v>210.19458177928124</v>
      </c>
      <c r="P6">
        <f t="shared" si="4"/>
        <v>8.7780313190149268</v>
      </c>
      <c r="R6">
        <f t="shared" si="5"/>
        <v>211.70276293227113</v>
      </c>
      <c r="S6">
        <f t="shared" si="6"/>
        <v>57.730672484770835</v>
      </c>
      <c r="U6">
        <f>AVERAGE(O6:O8)</f>
        <v>174.26650964902333</v>
      </c>
      <c r="V6">
        <f t="shared" ref="V6:V63" si="7">AVERAGE(P6:P8)</f>
        <v>6.1601439105992952</v>
      </c>
      <c r="W6">
        <f t="shared" ref="W6" si="8">AVERAGE(R6:R8)</f>
        <v>240.82664451516908</v>
      </c>
      <c r="X6">
        <f>AVERAGE(S6:S8)</f>
        <v>62.021691120051763</v>
      </c>
    </row>
    <row r="7" spans="1:24" x14ac:dyDescent="0.2">
      <c r="A7" t="s">
        <v>543</v>
      </c>
      <c r="C7">
        <f>TOTAL_unfumigated!C6</f>
        <v>15.0501</v>
      </c>
      <c r="D7">
        <f>TOTAL_unfumigated!D6</f>
        <v>4.3547999999999991</v>
      </c>
      <c r="E7">
        <f>TOTAL_fumigated!C6</f>
        <v>29.568500000000004</v>
      </c>
      <c r="F7">
        <f>TOTAL_fumigated!D6</f>
        <v>4.9112</v>
      </c>
      <c r="G7">
        <f t="shared" si="0"/>
        <v>14.518400000000003</v>
      </c>
      <c r="H7">
        <f t="shared" si="1"/>
        <v>0.55640000000000089</v>
      </c>
      <c r="I7" s="3">
        <v>1.25</v>
      </c>
      <c r="J7" s="3">
        <v>0.04</v>
      </c>
      <c r="K7">
        <v>8</v>
      </c>
      <c r="L7">
        <v>8.2000000000000003E-2</v>
      </c>
      <c r="M7" s="3">
        <f t="shared" si="2"/>
        <v>7.9934399999999997</v>
      </c>
      <c r="N7" s="3">
        <v>0.45</v>
      </c>
      <c r="O7">
        <f t="shared" si="3"/>
        <v>201.8099285858849</v>
      </c>
      <c r="P7">
        <f t="shared" si="4"/>
        <v>7.7341197559776917</v>
      </c>
      <c r="R7">
        <f t="shared" si="5"/>
        <v>209.20071124989158</v>
      </c>
      <c r="S7">
        <f t="shared" si="6"/>
        <v>60.532970369035922</v>
      </c>
    </row>
    <row r="8" spans="1:24" x14ac:dyDescent="0.2">
      <c r="A8" t="s">
        <v>543</v>
      </c>
      <c r="C8">
        <f>TOTAL_unfumigated!C7</f>
        <v>21.695699999999999</v>
      </c>
      <c r="D8">
        <f>TOTAL_unfumigated!D7</f>
        <v>4.877699999999999</v>
      </c>
      <c r="E8">
        <f>TOTAL_fumigated!C7</f>
        <v>29.666400000000003</v>
      </c>
      <c r="F8">
        <f>TOTAL_fumigated!D7</f>
        <v>5.0193000000000003</v>
      </c>
      <c r="G8">
        <f t="shared" si="0"/>
        <v>7.9707000000000043</v>
      </c>
      <c r="H8">
        <f t="shared" si="1"/>
        <v>0.14160000000000128</v>
      </c>
      <c r="I8" s="3">
        <v>1.25</v>
      </c>
      <c r="J8" s="3">
        <v>0.04</v>
      </c>
      <c r="K8">
        <v>8</v>
      </c>
      <c r="L8">
        <v>8.2000000000000003E-2</v>
      </c>
      <c r="M8" s="3">
        <f t="shared" si="2"/>
        <v>7.9934399999999997</v>
      </c>
      <c r="N8" s="3">
        <v>0.45</v>
      </c>
      <c r="O8">
        <f t="shared" si="3"/>
        <v>110.79501858190389</v>
      </c>
      <c r="P8">
        <f t="shared" si="4"/>
        <v>1.9682806568052649</v>
      </c>
      <c r="R8">
        <f t="shared" si="5"/>
        <v>301.57645936334461</v>
      </c>
      <c r="S8">
        <f t="shared" si="6"/>
        <v>67.80143050634851</v>
      </c>
    </row>
    <row r="9" spans="1:24" x14ac:dyDescent="0.2">
      <c r="A9" t="s">
        <v>544</v>
      </c>
      <c r="C9">
        <f>TOTAL_unfumigated!C8</f>
        <v>10.174800000000001</v>
      </c>
      <c r="D9">
        <f>TOTAL_unfumigated!D8</f>
        <v>2.7923999999999998</v>
      </c>
      <c r="E9">
        <f>TOTAL_fumigated!C8</f>
        <v>33.825400000000002</v>
      </c>
      <c r="F9">
        <f>TOTAL_fumigated!D8</f>
        <v>4.6620999999999997</v>
      </c>
      <c r="G9">
        <f t="shared" si="0"/>
        <v>23.650600000000001</v>
      </c>
      <c r="H9">
        <f t="shared" si="1"/>
        <v>1.8696999999999999</v>
      </c>
      <c r="I9" s="3">
        <v>1.25</v>
      </c>
      <c r="J9" s="3">
        <v>0.04</v>
      </c>
      <c r="K9">
        <v>8</v>
      </c>
      <c r="L9">
        <v>8.2000000000000003E-2</v>
      </c>
      <c r="M9" s="3">
        <f t="shared" si="2"/>
        <v>7.9934399999999997</v>
      </c>
      <c r="N9" s="3">
        <v>0.45</v>
      </c>
      <c r="O9">
        <f t="shared" si="3"/>
        <v>328.75013066269901</v>
      </c>
      <c r="P9">
        <f t="shared" si="4"/>
        <v>25.989366836361373</v>
      </c>
      <c r="R9">
        <f t="shared" si="5"/>
        <v>141.43264143264145</v>
      </c>
      <c r="S9">
        <f t="shared" si="6"/>
        <v>38.815161765981436</v>
      </c>
      <c r="U9">
        <f t="shared" ref="U9:U63" si="9">AVERAGE(O9:O11)</f>
        <v>274.05250082845714</v>
      </c>
      <c r="V9">
        <f t="shared" si="7"/>
        <v>15.106832046722758</v>
      </c>
      <c r="W9">
        <f t="shared" ref="W9:X9" si="10">AVERAGE(R9:R11)</f>
        <v>190.19762872221887</v>
      </c>
      <c r="X9">
        <f t="shared" si="10"/>
        <v>51.318470034317038</v>
      </c>
    </row>
    <row r="10" spans="1:24" x14ac:dyDescent="0.2">
      <c r="A10" t="s">
        <v>544</v>
      </c>
      <c r="C10">
        <f>TOTAL_unfumigated!C9</f>
        <v>15.5181</v>
      </c>
      <c r="D10">
        <f>TOTAL_unfumigated!D9</f>
        <v>4.2141000000000002</v>
      </c>
      <c r="E10">
        <f>TOTAL_fumigated!C9</f>
        <v>33.042200000000001</v>
      </c>
      <c r="F10">
        <f>TOTAL_fumigated!D9</f>
        <v>4.7567000000000004</v>
      </c>
      <c r="G10">
        <f t="shared" si="0"/>
        <v>17.524100000000001</v>
      </c>
      <c r="H10">
        <f t="shared" si="1"/>
        <v>0.54260000000000019</v>
      </c>
      <c r="I10" s="3">
        <v>1.25</v>
      </c>
      <c r="J10" s="3">
        <v>0.04</v>
      </c>
      <c r="K10">
        <v>8</v>
      </c>
      <c r="L10">
        <v>8.2000000000000003E-2</v>
      </c>
      <c r="M10" s="3">
        <f t="shared" si="2"/>
        <v>7.9934399999999997</v>
      </c>
      <c r="N10" s="3">
        <v>0.45</v>
      </c>
      <c r="O10">
        <f t="shared" si="3"/>
        <v>243.59002159548612</v>
      </c>
      <c r="P10">
        <f t="shared" si="4"/>
        <v>7.5422957936619177</v>
      </c>
      <c r="R10">
        <f t="shared" si="5"/>
        <v>215.70604562407843</v>
      </c>
      <c r="S10">
        <f t="shared" si="6"/>
        <v>58.577199970642603</v>
      </c>
    </row>
    <row r="11" spans="1:24" x14ac:dyDescent="0.2">
      <c r="A11" t="s">
        <v>544</v>
      </c>
      <c r="C11">
        <f>TOTAL_unfumigated!C10</f>
        <v>15.3561</v>
      </c>
      <c r="D11">
        <f>TOTAL_unfumigated!D10</f>
        <v>4.0692000000000004</v>
      </c>
      <c r="E11">
        <f>TOTAL_fumigated!C10</f>
        <v>33.328200000000002</v>
      </c>
      <c r="F11">
        <f>TOTAL_fumigated!D10</f>
        <v>4.9173</v>
      </c>
      <c r="G11">
        <f t="shared" si="0"/>
        <v>17.972100000000005</v>
      </c>
      <c r="H11">
        <f t="shared" si="1"/>
        <v>0.84809999999999963</v>
      </c>
      <c r="I11" s="3">
        <v>1.25</v>
      </c>
      <c r="J11" s="3">
        <v>0.04</v>
      </c>
      <c r="K11">
        <v>8</v>
      </c>
      <c r="L11">
        <v>8.2000000000000003E-2</v>
      </c>
      <c r="M11" s="3">
        <f t="shared" si="2"/>
        <v>7.9934399999999997</v>
      </c>
      <c r="N11" s="3">
        <v>0.45</v>
      </c>
      <c r="O11">
        <f t="shared" si="3"/>
        <v>249.81735022718638</v>
      </c>
      <c r="P11">
        <f t="shared" si="4"/>
        <v>11.788833510144981</v>
      </c>
      <c r="R11">
        <f t="shared" si="5"/>
        <v>213.45419910993681</v>
      </c>
      <c r="S11">
        <f t="shared" si="6"/>
        <v>56.563048366327067</v>
      </c>
    </row>
    <row r="12" spans="1:24" x14ac:dyDescent="0.2">
      <c r="A12" t="s">
        <v>629</v>
      </c>
      <c r="C12">
        <f>TOTAL_unfumigated!C11</f>
        <v>7.7311000000000005</v>
      </c>
      <c r="D12">
        <f>TOTAL_unfumigated!D11</f>
        <v>1.3233999999999999</v>
      </c>
      <c r="E12">
        <f>TOTAL_fumigated!C11</f>
        <v>42.695100000000004</v>
      </c>
      <c r="F12">
        <f>TOTAL_fumigated!D11</f>
        <v>4.3246000000000002</v>
      </c>
      <c r="G12">
        <f t="shared" si="0"/>
        <v>34.964000000000006</v>
      </c>
      <c r="H12">
        <f t="shared" si="1"/>
        <v>3.0012000000000003</v>
      </c>
      <c r="I12" s="3">
        <v>1.25</v>
      </c>
      <c r="J12" s="3">
        <v>0.04</v>
      </c>
      <c r="K12">
        <v>10</v>
      </c>
      <c r="L12">
        <v>9.2999999999999999E-2</v>
      </c>
      <c r="M12" s="3">
        <f t="shared" si="2"/>
        <v>9.9907000000000004</v>
      </c>
      <c r="N12" s="3">
        <v>0.45</v>
      </c>
      <c r="O12">
        <f t="shared" si="3"/>
        <v>388.85051987237017</v>
      </c>
      <c r="P12">
        <f t="shared" si="4"/>
        <v>33.37770793504626</v>
      </c>
      <c r="R12">
        <f t="shared" si="5"/>
        <v>85.981073509474925</v>
      </c>
      <c r="S12">
        <f t="shared" si="6"/>
        <v>14.718132307490409</v>
      </c>
      <c r="U12">
        <f t="shared" si="9"/>
        <v>393.91819577392158</v>
      </c>
      <c r="V12">
        <f t="shared" si="7"/>
        <v>30.968800984915973</v>
      </c>
      <c r="W12">
        <f t="shared" ref="W12:X12" si="11">AVERAGE(R12:R14)</f>
        <v>76.112636603893463</v>
      </c>
      <c r="X12">
        <f t="shared" si="11"/>
        <v>14.095330879940564</v>
      </c>
    </row>
    <row r="13" spans="1:24" x14ac:dyDescent="0.2">
      <c r="A13" t="s">
        <v>629</v>
      </c>
      <c r="C13">
        <f>TOTAL_unfumigated!C12</f>
        <v>6.4617000000000004</v>
      </c>
      <c r="D13">
        <f>TOTAL_unfumigated!D12</f>
        <v>1.2322</v>
      </c>
      <c r="E13">
        <f>TOTAL_fumigated!C12</f>
        <v>42.112700000000004</v>
      </c>
      <c r="F13">
        <f>TOTAL_fumigated!D12</f>
        <v>4.0316999999999998</v>
      </c>
      <c r="G13">
        <f t="shared" si="0"/>
        <v>35.651000000000003</v>
      </c>
      <c r="H13">
        <f t="shared" si="1"/>
        <v>2.7995000000000001</v>
      </c>
      <c r="I13" s="3">
        <v>1.25</v>
      </c>
      <c r="J13" s="3">
        <v>0.04</v>
      </c>
      <c r="K13" s="3">
        <v>10</v>
      </c>
      <c r="L13">
        <v>9.2999999999999999E-2</v>
      </c>
      <c r="M13" s="3">
        <f t="shared" si="2"/>
        <v>9.9907000000000004</v>
      </c>
      <c r="N13" s="3">
        <v>0.45</v>
      </c>
      <c r="O13">
        <f t="shared" si="3"/>
        <v>396.49095881391924</v>
      </c>
      <c r="P13">
        <f t="shared" si="4"/>
        <v>31.134510650460484</v>
      </c>
      <c r="R13">
        <f t="shared" si="5"/>
        <v>71.863499721407564</v>
      </c>
      <c r="S13">
        <f t="shared" si="6"/>
        <v>13.703855696909237</v>
      </c>
    </row>
    <row r="14" spans="1:24" x14ac:dyDescent="0.2">
      <c r="A14" t="s">
        <v>629</v>
      </c>
      <c r="C14">
        <f>TOTAL_unfumigated!C13</f>
        <v>6.3385000000000007</v>
      </c>
      <c r="D14">
        <f>TOTAL_unfumigated!D13</f>
        <v>1.2465999999999999</v>
      </c>
      <c r="E14">
        <f>TOTAL_fumigated!C13</f>
        <v>41.982500000000002</v>
      </c>
      <c r="F14">
        <f>TOTAL_fumigated!D13</f>
        <v>3.7997000000000001</v>
      </c>
      <c r="G14">
        <f t="shared" si="0"/>
        <v>35.643999999999998</v>
      </c>
      <c r="H14">
        <f t="shared" si="1"/>
        <v>2.5531000000000001</v>
      </c>
      <c r="I14" s="3">
        <v>1.25</v>
      </c>
      <c r="J14" s="3">
        <v>0.04</v>
      </c>
      <c r="K14" s="3">
        <v>10</v>
      </c>
      <c r="L14">
        <v>9.2999999999999999E-2</v>
      </c>
      <c r="M14" s="3">
        <f t="shared" si="2"/>
        <v>9.9907000000000004</v>
      </c>
      <c r="N14" s="3">
        <v>0.45</v>
      </c>
      <c r="O14">
        <f t="shared" si="3"/>
        <v>396.4131086354754</v>
      </c>
      <c r="P14">
        <f t="shared" si="4"/>
        <v>28.394184369241174</v>
      </c>
      <c r="R14">
        <f t="shared" si="5"/>
        <v>70.493336580797916</v>
      </c>
      <c r="S14">
        <f t="shared" si="6"/>
        <v>13.864004635422051</v>
      </c>
    </row>
    <row r="15" spans="1:24" x14ac:dyDescent="0.2">
      <c r="A15" t="s">
        <v>545</v>
      </c>
      <c r="C15">
        <f>TOTAL_unfumigated!C14</f>
        <v>10.7796</v>
      </c>
      <c r="D15">
        <f>TOTAL_unfumigated!D14</f>
        <v>1.65</v>
      </c>
      <c r="E15">
        <f>TOTAL_fumigated!C14</f>
        <v>29.542200000000001</v>
      </c>
      <c r="F15">
        <f>TOTAL_fumigated!D14</f>
        <v>3.6346000000000003</v>
      </c>
      <c r="G15">
        <f t="shared" si="0"/>
        <v>18.762599999999999</v>
      </c>
      <c r="H15">
        <f t="shared" si="1"/>
        <v>1.9846000000000004</v>
      </c>
      <c r="I15" s="3">
        <v>1.25</v>
      </c>
      <c r="J15" s="3">
        <v>0.04</v>
      </c>
      <c r="K15">
        <v>8</v>
      </c>
      <c r="L15">
        <v>0.127</v>
      </c>
      <c r="M15" s="3">
        <f t="shared" si="2"/>
        <v>7.9898400000000001</v>
      </c>
      <c r="N15" s="3">
        <v>0.45</v>
      </c>
      <c r="O15">
        <f t="shared" si="3"/>
        <v>260.92303892610278</v>
      </c>
      <c r="P15">
        <f t="shared" si="4"/>
        <v>27.598939542107374</v>
      </c>
      <c r="R15">
        <f t="shared" si="5"/>
        <v>149.90704861841206</v>
      </c>
      <c r="S15">
        <f t="shared" si="6"/>
        <v>22.945807842626802</v>
      </c>
      <c r="U15">
        <f t="shared" si="9"/>
        <v>255.62974236539662</v>
      </c>
      <c r="V15">
        <f t="shared" si="7"/>
        <v>28.4022745924361</v>
      </c>
      <c r="W15">
        <f t="shared" ref="W15:X15" si="12">AVERAGE(R15:R17)</f>
        <v>150.34093298489083</v>
      </c>
      <c r="X15">
        <f t="shared" si="12"/>
        <v>23.111295790097866</v>
      </c>
    </row>
    <row r="16" spans="1:24" x14ac:dyDescent="0.2">
      <c r="A16" t="s">
        <v>545</v>
      </c>
      <c r="C16">
        <f>TOTAL_unfumigated!C15</f>
        <v>10.803000000000001</v>
      </c>
      <c r="D16">
        <f>TOTAL_unfumigated!D15</f>
        <v>1.6773</v>
      </c>
      <c r="E16">
        <f>TOTAL_fumigated!C15</f>
        <v>29.032900000000005</v>
      </c>
      <c r="F16">
        <f>TOTAL_fumigated!D15</f>
        <v>3.8128000000000002</v>
      </c>
      <c r="G16">
        <f t="shared" si="0"/>
        <v>18.229900000000004</v>
      </c>
      <c r="H16">
        <f t="shared" si="1"/>
        <v>2.1355000000000004</v>
      </c>
      <c r="I16" s="3">
        <v>1.25</v>
      </c>
      <c r="J16" s="3">
        <v>0.04</v>
      </c>
      <c r="K16">
        <v>8</v>
      </c>
      <c r="L16">
        <v>0.127</v>
      </c>
      <c r="M16" s="3">
        <f t="shared" si="2"/>
        <v>7.9898400000000001</v>
      </c>
      <c r="N16" s="3">
        <v>0.45</v>
      </c>
      <c r="O16">
        <f t="shared" si="3"/>
        <v>253.51501963048634</v>
      </c>
      <c r="P16">
        <f t="shared" si="4"/>
        <v>29.697437968442149</v>
      </c>
      <c r="R16">
        <f t="shared" si="5"/>
        <v>150.23246189327114</v>
      </c>
      <c r="S16">
        <f t="shared" si="6"/>
        <v>23.325456663295718</v>
      </c>
    </row>
    <row r="17" spans="1:24" x14ac:dyDescent="0.2">
      <c r="A17" t="s">
        <v>545</v>
      </c>
      <c r="C17">
        <f>TOTAL_unfumigated!C16</f>
        <v>10.8498</v>
      </c>
      <c r="D17">
        <f>TOTAL_unfumigated!D16</f>
        <v>1.6583999999999999</v>
      </c>
      <c r="E17">
        <f>TOTAL_fumigated!C16</f>
        <v>29.0032</v>
      </c>
      <c r="F17">
        <f>TOTAL_fumigated!D16</f>
        <v>3.6654</v>
      </c>
      <c r="G17">
        <f t="shared" si="0"/>
        <v>18.153399999999998</v>
      </c>
      <c r="H17">
        <f t="shared" si="1"/>
        <v>2.0070000000000001</v>
      </c>
      <c r="I17" s="3">
        <v>1.25</v>
      </c>
      <c r="J17" s="3">
        <v>0.04</v>
      </c>
      <c r="K17">
        <v>8</v>
      </c>
      <c r="L17">
        <v>0.127</v>
      </c>
      <c r="M17" s="3">
        <f t="shared" si="2"/>
        <v>7.9898400000000001</v>
      </c>
      <c r="N17" s="3">
        <v>0.45</v>
      </c>
      <c r="O17">
        <f t="shared" si="3"/>
        <v>252.45116853960081</v>
      </c>
      <c r="P17">
        <f t="shared" si="4"/>
        <v>27.910446266758786</v>
      </c>
      <c r="R17">
        <f t="shared" si="5"/>
        <v>150.88328844298925</v>
      </c>
      <c r="S17">
        <f t="shared" si="6"/>
        <v>23.062622864371082</v>
      </c>
    </row>
    <row r="18" spans="1:24" x14ac:dyDescent="0.2">
      <c r="A18" t="s">
        <v>546</v>
      </c>
      <c r="C18">
        <f>TOTAL_unfumigated!C17</f>
        <v>14.0646</v>
      </c>
      <c r="D18">
        <f>TOTAL_unfumigated!D17</f>
        <v>2.9204999999999997</v>
      </c>
      <c r="E18">
        <f>TOTAL_fumigated!C17</f>
        <v>40.332000000000001</v>
      </c>
      <c r="F18">
        <f>TOTAL_fumigated!D17</f>
        <v>4.1223000000000001</v>
      </c>
      <c r="G18">
        <f t="shared" si="0"/>
        <v>26.267400000000002</v>
      </c>
      <c r="H18">
        <f t="shared" si="1"/>
        <v>1.2018000000000004</v>
      </c>
      <c r="I18" s="3">
        <v>1.25</v>
      </c>
      <c r="J18" s="3">
        <v>0.04</v>
      </c>
      <c r="K18">
        <v>8</v>
      </c>
      <c r="L18">
        <v>0.127</v>
      </c>
      <c r="M18" s="3">
        <f t="shared" si="2"/>
        <v>7.9898400000000001</v>
      </c>
      <c r="N18" s="3">
        <v>0.45</v>
      </c>
      <c r="O18">
        <f t="shared" si="3"/>
        <v>365.28891692449417</v>
      </c>
      <c r="P18">
        <f t="shared" si="4"/>
        <v>16.712892039556909</v>
      </c>
      <c r="R18">
        <f t="shared" si="5"/>
        <v>195.59006605055092</v>
      </c>
      <c r="S18">
        <f t="shared" si="6"/>
        <v>40.614079881449442</v>
      </c>
      <c r="U18">
        <f t="shared" si="9"/>
        <v>354.55491437088062</v>
      </c>
      <c r="V18">
        <f t="shared" si="7"/>
        <v>18.127188195675174</v>
      </c>
      <c r="W18">
        <f t="shared" ref="W18:X18" si="13">AVERAGE(R18:R20)</f>
        <v>196.71232465230847</v>
      </c>
      <c r="X18">
        <f t="shared" si="13"/>
        <v>40.351246082524803</v>
      </c>
    </row>
    <row r="19" spans="1:24" x14ac:dyDescent="0.2">
      <c r="A19" t="s">
        <v>546</v>
      </c>
      <c r="C19">
        <f>TOTAL_unfumigated!C18</f>
        <v>14.197800000000001</v>
      </c>
      <c r="D19">
        <f>TOTAL_unfumigated!D18</f>
        <v>2.8847999999999998</v>
      </c>
      <c r="E19">
        <f>TOTAL_fumigated!C18</f>
        <v>39.141799999999996</v>
      </c>
      <c r="F19">
        <f>TOTAL_fumigated!D18</f>
        <v>4.2349999999999994</v>
      </c>
      <c r="G19">
        <f t="shared" si="0"/>
        <v>24.943999999999996</v>
      </c>
      <c r="H19">
        <f t="shared" si="1"/>
        <v>1.3501999999999996</v>
      </c>
      <c r="I19" s="3">
        <v>1.25</v>
      </c>
      <c r="J19" s="3">
        <v>0.04</v>
      </c>
      <c r="K19">
        <v>8</v>
      </c>
      <c r="L19">
        <v>0.127</v>
      </c>
      <c r="M19" s="3">
        <f t="shared" si="2"/>
        <v>7.9898400000000001</v>
      </c>
      <c r="N19" s="3">
        <v>0.45</v>
      </c>
      <c r="O19">
        <f t="shared" si="3"/>
        <v>346.88498837968655</v>
      </c>
      <c r="P19">
        <f t="shared" si="4"/>
        <v>18.776624090372543</v>
      </c>
      <c r="R19">
        <f t="shared" si="5"/>
        <v>197.44241853821021</v>
      </c>
      <c r="S19">
        <f t="shared" si="6"/>
        <v>40.117616039036243</v>
      </c>
    </row>
    <row r="20" spans="1:24" x14ac:dyDescent="0.2">
      <c r="A20" t="s">
        <v>546</v>
      </c>
      <c r="C20">
        <f>TOTAL_unfumigated!C19</f>
        <v>14.173500000000001</v>
      </c>
      <c r="D20">
        <f>TOTAL_unfumigated!D19</f>
        <v>2.8994999999999997</v>
      </c>
      <c r="E20">
        <f>TOTAL_fumigated!C19</f>
        <v>39.448700000000002</v>
      </c>
      <c r="F20">
        <f>TOTAL_fumigated!D19</f>
        <v>4.258</v>
      </c>
      <c r="G20">
        <f t="shared" si="0"/>
        <v>25.275200000000002</v>
      </c>
      <c r="H20">
        <f t="shared" si="1"/>
        <v>1.3585000000000003</v>
      </c>
      <c r="I20" s="3">
        <v>1.25</v>
      </c>
      <c r="J20" s="3">
        <v>0.04</v>
      </c>
      <c r="K20">
        <v>8</v>
      </c>
      <c r="L20">
        <v>0.127</v>
      </c>
      <c r="M20" s="3">
        <f t="shared" si="2"/>
        <v>7.9898400000000001</v>
      </c>
      <c r="N20" s="3">
        <v>0.45</v>
      </c>
      <c r="O20">
        <f t="shared" si="3"/>
        <v>351.49083780846121</v>
      </c>
      <c r="P20">
        <f t="shared" si="4"/>
        <v>18.89204845709607</v>
      </c>
      <c r="R20">
        <f t="shared" si="5"/>
        <v>197.10448936816425</v>
      </c>
      <c r="S20">
        <f t="shared" si="6"/>
        <v>40.322042327088731</v>
      </c>
    </row>
    <row r="21" spans="1:24" x14ac:dyDescent="0.2">
      <c r="A21" t="s">
        <v>547</v>
      </c>
      <c r="C21">
        <f>TOTAL_unfumigated!C20</f>
        <v>13.500300000000001</v>
      </c>
      <c r="D21">
        <f>TOTAL_unfumigated!D20</f>
        <v>2.7692999999999999</v>
      </c>
      <c r="E21">
        <f>TOTAL_fumigated!C20</f>
        <v>31.492300000000007</v>
      </c>
      <c r="F21">
        <f>TOTAL_fumigated!D20</f>
        <v>4.2858999999999998</v>
      </c>
      <c r="G21">
        <f t="shared" si="0"/>
        <v>17.992000000000004</v>
      </c>
      <c r="H21">
        <f t="shared" si="1"/>
        <v>1.5165999999999999</v>
      </c>
      <c r="I21" s="3">
        <v>1.25</v>
      </c>
      <c r="J21" s="3">
        <v>0.04</v>
      </c>
      <c r="K21">
        <v>8</v>
      </c>
      <c r="L21">
        <v>0.127</v>
      </c>
      <c r="M21" s="3">
        <f t="shared" si="2"/>
        <v>7.9898400000000001</v>
      </c>
      <c r="N21" s="3">
        <v>0.45</v>
      </c>
      <c r="O21">
        <f t="shared" si="3"/>
        <v>250.20665133608577</v>
      </c>
      <c r="P21">
        <f t="shared" si="4"/>
        <v>21.090674044925944</v>
      </c>
      <c r="R21">
        <f t="shared" si="5"/>
        <v>187.74259976837251</v>
      </c>
      <c r="S21">
        <f t="shared" si="6"/>
        <v>38.511409490052372</v>
      </c>
      <c r="U21">
        <f t="shared" si="9"/>
        <v>201.91337442997053</v>
      </c>
      <c r="V21">
        <f t="shared" si="7"/>
        <v>13.170893701667787</v>
      </c>
      <c r="W21">
        <f t="shared" ref="W21:X21" si="14">AVERAGE(R21:R23)</f>
        <v>229.77931973606482</v>
      </c>
      <c r="X21">
        <f t="shared" si="14"/>
        <v>47.379616557472424</v>
      </c>
    </row>
    <row r="22" spans="1:24" x14ac:dyDescent="0.2">
      <c r="A22" t="s">
        <v>547</v>
      </c>
      <c r="C22">
        <f>TOTAL_unfumigated!C21</f>
        <v>17.654700000000002</v>
      </c>
      <c r="D22">
        <f>TOTAL_unfumigated!D21</f>
        <v>3.6071999999999997</v>
      </c>
      <c r="E22">
        <f>TOTAL_fumigated!C21</f>
        <v>30.639800000000001</v>
      </c>
      <c r="F22">
        <f>TOTAL_fumigated!D21</f>
        <v>4.3628999999999998</v>
      </c>
      <c r="G22">
        <f t="shared" si="0"/>
        <v>12.985099999999999</v>
      </c>
      <c r="H22">
        <f t="shared" si="1"/>
        <v>0.75570000000000004</v>
      </c>
      <c r="I22" s="3">
        <v>1.25</v>
      </c>
      <c r="J22" s="3">
        <v>0.04</v>
      </c>
      <c r="K22">
        <v>8</v>
      </c>
      <c r="L22">
        <v>0.127</v>
      </c>
      <c r="M22" s="3">
        <f t="shared" si="2"/>
        <v>7.9898400000000001</v>
      </c>
      <c r="N22" s="3">
        <v>0.45</v>
      </c>
      <c r="O22">
        <f t="shared" si="3"/>
        <v>180.57794510138987</v>
      </c>
      <c r="P22">
        <f t="shared" si="4"/>
        <v>10.509179991923077</v>
      </c>
      <c r="R22">
        <f t="shared" si="5"/>
        <v>245.51597195104452</v>
      </c>
      <c r="S22">
        <f t="shared" si="6"/>
        <v>50.163707909044483</v>
      </c>
    </row>
    <row r="23" spans="1:24" x14ac:dyDescent="0.2">
      <c r="A23" t="s">
        <v>547</v>
      </c>
      <c r="C23">
        <f>TOTAL_unfumigated!C22</f>
        <v>18.414300000000001</v>
      </c>
      <c r="D23">
        <f>TOTAL_unfumigated!D22</f>
        <v>3.8444999999999996</v>
      </c>
      <c r="E23">
        <f>TOTAL_fumigated!C22</f>
        <v>30.995100000000001</v>
      </c>
      <c r="F23">
        <f>TOTAL_fumigated!D22</f>
        <v>4.4135</v>
      </c>
      <c r="G23">
        <f t="shared" si="0"/>
        <v>12.5808</v>
      </c>
      <c r="H23">
        <f t="shared" si="1"/>
        <v>0.56900000000000039</v>
      </c>
      <c r="I23" s="3">
        <v>1.25</v>
      </c>
      <c r="J23" s="3">
        <v>0.04</v>
      </c>
      <c r="K23">
        <v>8</v>
      </c>
      <c r="L23">
        <v>0.127</v>
      </c>
      <c r="M23" s="3">
        <f t="shared" si="2"/>
        <v>7.9898400000000001</v>
      </c>
      <c r="N23" s="3">
        <v>0.45</v>
      </c>
      <c r="O23">
        <f t="shared" si="3"/>
        <v>174.9555268524359</v>
      </c>
      <c r="P23">
        <f t="shared" si="4"/>
        <v>7.9128270681543391</v>
      </c>
      <c r="R23">
        <f t="shared" si="5"/>
        <v>256.0793874887774</v>
      </c>
      <c r="S23">
        <f t="shared" si="6"/>
        <v>53.463732273320446</v>
      </c>
    </row>
    <row r="24" spans="1:24" x14ac:dyDescent="0.2">
      <c r="A24" t="s">
        <v>630</v>
      </c>
      <c r="C24">
        <f>TOTAL_unfumigated!C23</f>
        <v>5.7280000000000006</v>
      </c>
      <c r="D24">
        <f>TOTAL_unfumigated!D23</f>
        <v>1.5922000000000001</v>
      </c>
      <c r="E24">
        <f>TOTAL_fumigated!C23</f>
        <v>30.051200000000001</v>
      </c>
      <c r="F24">
        <f>TOTAL_fumigated!D23</f>
        <v>4.2585999999999995</v>
      </c>
      <c r="G24">
        <f t="shared" si="0"/>
        <v>24.3232</v>
      </c>
      <c r="H24">
        <f t="shared" si="1"/>
        <v>2.6663999999999994</v>
      </c>
      <c r="I24" s="3">
        <v>1.25</v>
      </c>
      <c r="J24" s="3">
        <v>0.04</v>
      </c>
      <c r="K24">
        <v>10</v>
      </c>
      <c r="L24">
        <v>0.14099999999999999</v>
      </c>
      <c r="M24" s="3">
        <f t="shared" si="2"/>
        <v>9.9858999999999991</v>
      </c>
      <c r="N24" s="3">
        <v>0.45</v>
      </c>
      <c r="O24">
        <f t="shared" si="3"/>
        <v>270.63937930259453</v>
      </c>
      <c r="P24">
        <f t="shared" si="4"/>
        <v>29.668499250610022</v>
      </c>
      <c r="R24">
        <f t="shared" si="5"/>
        <v>63.734309821292484</v>
      </c>
      <c r="S24">
        <f t="shared" si="6"/>
        <v>17.716090799137898</v>
      </c>
      <c r="U24">
        <f t="shared" si="9"/>
        <v>276.37153571721319</v>
      </c>
      <c r="V24">
        <f t="shared" si="7"/>
        <v>27.843704067179164</v>
      </c>
      <c r="W24">
        <f t="shared" ref="W24:X24" si="15">AVERAGE(R24:R26)</f>
        <v>56.896520390046277</v>
      </c>
      <c r="X24">
        <f t="shared" si="15"/>
        <v>16.79924248746288</v>
      </c>
    </row>
    <row r="25" spans="1:24" x14ac:dyDescent="0.2">
      <c r="A25" t="s">
        <v>630</v>
      </c>
      <c r="C25">
        <f>TOTAL_unfumigated!C24</f>
        <v>4.7710000000000008</v>
      </c>
      <c r="D25">
        <f>TOTAL_unfumigated!D24</f>
        <v>1.5009999999999999</v>
      </c>
      <c r="E25">
        <f>TOTAL_fumigated!C24</f>
        <v>29.614500000000003</v>
      </c>
      <c r="F25">
        <f>TOTAL_fumigated!D24</f>
        <v>3.9274</v>
      </c>
      <c r="G25">
        <f t="shared" si="0"/>
        <v>24.843500000000002</v>
      </c>
      <c r="H25">
        <f t="shared" si="1"/>
        <v>2.4264000000000001</v>
      </c>
      <c r="I25" s="3">
        <v>1.25</v>
      </c>
      <c r="J25" s="3">
        <v>0.04</v>
      </c>
      <c r="K25" s="3">
        <v>10</v>
      </c>
      <c r="L25">
        <v>0.14099999999999999</v>
      </c>
      <c r="M25" s="3">
        <f t="shared" si="2"/>
        <v>9.9858999999999991</v>
      </c>
      <c r="N25" s="3">
        <v>0.45</v>
      </c>
      <c r="O25">
        <f t="shared" si="3"/>
        <v>276.42865329002791</v>
      </c>
      <c r="P25">
        <f t="shared" si="4"/>
        <v>26.998067274857554</v>
      </c>
      <c r="R25">
        <f t="shared" si="5"/>
        <v>53.08596231797948</v>
      </c>
      <c r="S25">
        <f t="shared" si="6"/>
        <v>16.701326648351955</v>
      </c>
    </row>
    <row r="26" spans="1:24" x14ac:dyDescent="0.2">
      <c r="A26" t="s">
        <v>630</v>
      </c>
      <c r="C26">
        <f>TOTAL_unfumigated!C25</f>
        <v>4.8414000000000001</v>
      </c>
      <c r="D26">
        <f>TOTAL_unfumigated!D25</f>
        <v>1.4361999999999999</v>
      </c>
      <c r="E26">
        <f>TOTAL_fumigated!C25</f>
        <v>30.189800000000002</v>
      </c>
      <c r="F26">
        <f>TOTAL_fumigated!D25</f>
        <v>3.8506</v>
      </c>
      <c r="G26">
        <f t="shared" si="0"/>
        <v>25.348400000000002</v>
      </c>
      <c r="H26">
        <f t="shared" si="1"/>
        <v>2.4144000000000001</v>
      </c>
      <c r="I26" s="3">
        <v>1.25</v>
      </c>
      <c r="J26" s="3">
        <v>0.04</v>
      </c>
      <c r="K26" s="3">
        <v>10</v>
      </c>
      <c r="L26">
        <v>0.14099999999999999</v>
      </c>
      <c r="M26" s="3">
        <f t="shared" si="2"/>
        <v>9.9858999999999991</v>
      </c>
      <c r="N26" s="3">
        <v>0.45</v>
      </c>
      <c r="O26">
        <f t="shared" si="3"/>
        <v>282.04657455901713</v>
      </c>
      <c r="P26">
        <f t="shared" si="4"/>
        <v>26.86454567606993</v>
      </c>
      <c r="R26">
        <f t="shared" si="5"/>
        <v>53.869289030866867</v>
      </c>
      <c r="S26">
        <f t="shared" si="6"/>
        <v>15.980310014898787</v>
      </c>
    </row>
    <row r="27" spans="1:24" x14ac:dyDescent="0.2">
      <c r="A27" t="s">
        <v>548</v>
      </c>
      <c r="C27">
        <f>TOTAL_unfumigated!C26</f>
        <v>9.2559000000000005</v>
      </c>
      <c r="D27">
        <f>TOTAL_unfumigated!D26</f>
        <v>1.4295</v>
      </c>
      <c r="E27">
        <f>TOTAL_fumigated!C26</f>
        <v>22.939799999999998</v>
      </c>
      <c r="F27">
        <f>TOTAL_fumigated!D26</f>
        <v>2.9153000000000002</v>
      </c>
      <c r="G27">
        <f t="shared" si="0"/>
        <v>13.683899999999998</v>
      </c>
      <c r="H27">
        <f t="shared" si="1"/>
        <v>1.4858000000000002</v>
      </c>
      <c r="I27" s="3">
        <v>1.25</v>
      </c>
      <c r="J27" s="3">
        <v>0.04</v>
      </c>
      <c r="K27">
        <v>8</v>
      </c>
      <c r="L27">
        <v>0.124</v>
      </c>
      <c r="M27" s="3">
        <f t="shared" si="2"/>
        <v>7.9900799999999998</v>
      </c>
      <c r="N27" s="3">
        <v>0.45</v>
      </c>
      <c r="O27">
        <f t="shared" si="3"/>
        <v>190.29012642343167</v>
      </c>
      <c r="P27">
        <f t="shared" si="4"/>
        <v>20.661731658367486</v>
      </c>
      <c r="R27">
        <f t="shared" si="5"/>
        <v>128.71377174362877</v>
      </c>
      <c r="S27">
        <f t="shared" si="6"/>
        <v>19.878816399001426</v>
      </c>
      <c r="U27">
        <f t="shared" si="9"/>
        <v>182.76041921612432</v>
      </c>
      <c r="V27">
        <f t="shared" si="7"/>
        <v>20.462410425965235</v>
      </c>
      <c r="W27">
        <f t="shared" ref="W27:X27" si="16">AVERAGE(R27:R29)</f>
        <v>131.49638885551417</v>
      </c>
      <c r="X27">
        <f t="shared" si="16"/>
        <v>21.046931528428587</v>
      </c>
    </row>
    <row r="28" spans="1:24" x14ac:dyDescent="0.2">
      <c r="A28" t="s">
        <v>548</v>
      </c>
      <c r="C28">
        <f>TOTAL_unfumigated!C27</f>
        <v>9.6699000000000002</v>
      </c>
      <c r="D28">
        <f>TOTAL_unfumigated!D27</f>
        <v>1.5345</v>
      </c>
      <c r="E28">
        <f>TOTAL_fumigated!C27</f>
        <v>22.422800000000002</v>
      </c>
      <c r="F28">
        <f>TOTAL_fumigated!D27</f>
        <v>3.0033000000000003</v>
      </c>
      <c r="G28">
        <f t="shared" si="0"/>
        <v>12.752900000000002</v>
      </c>
      <c r="H28">
        <f t="shared" si="1"/>
        <v>1.4688000000000003</v>
      </c>
      <c r="I28" s="3">
        <v>1.25</v>
      </c>
      <c r="J28" s="3">
        <v>0.04</v>
      </c>
      <c r="K28">
        <v>8</v>
      </c>
      <c r="L28">
        <v>0.124</v>
      </c>
      <c r="M28" s="3">
        <f t="shared" si="2"/>
        <v>7.9900799999999998</v>
      </c>
      <c r="N28" s="3">
        <v>0.45</v>
      </c>
      <c r="O28">
        <f t="shared" si="3"/>
        <v>177.34351707228078</v>
      </c>
      <c r="P28">
        <f t="shared" si="4"/>
        <v>20.425327405983424</v>
      </c>
      <c r="R28">
        <f t="shared" si="5"/>
        <v>134.47091059580546</v>
      </c>
      <c r="S28">
        <f t="shared" si="6"/>
        <v>21.338960310785374</v>
      </c>
    </row>
    <row r="29" spans="1:24" x14ac:dyDescent="0.2">
      <c r="A29" t="s">
        <v>548</v>
      </c>
      <c r="C29">
        <f>TOTAL_unfumigated!C28</f>
        <v>9.4421999999999997</v>
      </c>
      <c r="D29">
        <f>TOTAL_unfumigated!D28</f>
        <v>1.5765</v>
      </c>
      <c r="E29">
        <f>TOTAL_fumigated!C28</f>
        <v>22.432700000000004</v>
      </c>
      <c r="F29">
        <f>TOTAL_fumigated!D28</f>
        <v>3.0363000000000002</v>
      </c>
      <c r="G29">
        <f t="shared" si="0"/>
        <v>12.990500000000004</v>
      </c>
      <c r="H29">
        <f t="shared" si="1"/>
        <v>1.4598000000000002</v>
      </c>
      <c r="I29" s="3">
        <v>1.25</v>
      </c>
      <c r="J29" s="3">
        <v>0.04</v>
      </c>
      <c r="K29">
        <v>8</v>
      </c>
      <c r="L29">
        <v>0.124</v>
      </c>
      <c r="M29" s="3">
        <f t="shared" si="2"/>
        <v>7.9900799999999998</v>
      </c>
      <c r="N29" s="3">
        <v>0.45</v>
      </c>
      <c r="O29">
        <f t="shared" si="3"/>
        <v>180.64761415266045</v>
      </c>
      <c r="P29">
        <f t="shared" si="4"/>
        <v>20.300172213544798</v>
      </c>
      <c r="R29">
        <f t="shared" si="5"/>
        <v>131.30448422710828</v>
      </c>
      <c r="S29">
        <f t="shared" si="6"/>
        <v>21.923017875498953</v>
      </c>
    </row>
    <row r="30" spans="1:24" x14ac:dyDescent="0.2">
      <c r="A30" t="s">
        <v>549</v>
      </c>
      <c r="C30">
        <f>TOTAL_unfumigated!C29</f>
        <v>16.241700000000002</v>
      </c>
      <c r="D30">
        <f>TOTAL_unfumigated!D29</f>
        <v>3.9558</v>
      </c>
      <c r="E30">
        <f>TOTAL_fumigated!C29</f>
        <v>31.992800000000003</v>
      </c>
      <c r="F30">
        <f>TOTAL_fumigated!D29</f>
        <v>4.6555</v>
      </c>
      <c r="G30">
        <f t="shared" si="0"/>
        <v>15.751100000000001</v>
      </c>
      <c r="H30">
        <f t="shared" si="1"/>
        <v>0.69969999999999999</v>
      </c>
      <c r="I30" s="3">
        <v>1.25</v>
      </c>
      <c r="J30" s="3">
        <v>0.04</v>
      </c>
      <c r="K30">
        <v>8</v>
      </c>
      <c r="L30">
        <v>0.124</v>
      </c>
      <c r="M30" s="3">
        <f t="shared" si="2"/>
        <v>7.9900799999999998</v>
      </c>
      <c r="N30" s="3">
        <v>0.45</v>
      </c>
      <c r="O30">
        <f t="shared" si="3"/>
        <v>219.03688351333435</v>
      </c>
      <c r="P30">
        <f t="shared" si="4"/>
        <v>9.7301209054783495</v>
      </c>
      <c r="R30">
        <f t="shared" si="5"/>
        <v>225.85923211448866</v>
      </c>
      <c r="S30">
        <f t="shared" si="6"/>
        <v>55.009878916523157</v>
      </c>
      <c r="U30">
        <f t="shared" si="9"/>
        <v>215.7531820939447</v>
      </c>
      <c r="V30">
        <f t="shared" si="7"/>
        <v>13.467625781895473</v>
      </c>
      <c r="W30">
        <f t="shared" ref="W30:X30" si="17">AVERAGE(R30:R32)</f>
        <v>230.40236560001071</v>
      </c>
      <c r="X30">
        <f t="shared" si="17"/>
        <v>53.617875053955792</v>
      </c>
    </row>
    <row r="31" spans="1:24" x14ac:dyDescent="0.2">
      <c r="A31" t="s">
        <v>549</v>
      </c>
      <c r="C31">
        <f>TOTAL_unfumigated!C30</f>
        <v>17.5458</v>
      </c>
      <c r="D31">
        <f>TOTAL_unfumigated!D30</f>
        <v>3.9746999999999999</v>
      </c>
      <c r="E31">
        <f>TOTAL_fumigated!C30</f>
        <v>31.940000000000005</v>
      </c>
      <c r="F31">
        <f>TOTAL_fumigated!D30</f>
        <v>4.9238999999999997</v>
      </c>
      <c r="G31">
        <f t="shared" si="0"/>
        <v>14.394200000000005</v>
      </c>
      <c r="H31">
        <f t="shared" si="1"/>
        <v>0.94919999999999982</v>
      </c>
      <c r="I31" s="3">
        <v>1.25</v>
      </c>
      <c r="J31" s="3">
        <v>0.04</v>
      </c>
      <c r="K31">
        <v>8</v>
      </c>
      <c r="L31">
        <v>0.124</v>
      </c>
      <c r="M31" s="3">
        <f t="shared" si="2"/>
        <v>7.9900799999999998</v>
      </c>
      <c r="N31" s="3">
        <v>0.45</v>
      </c>
      <c r="O31">
        <f t="shared" si="3"/>
        <v>200.16765233333786</v>
      </c>
      <c r="P31">
        <f t="shared" si="4"/>
        <v>13.199700962526864</v>
      </c>
      <c r="R31">
        <f t="shared" si="5"/>
        <v>243.99421949884524</v>
      </c>
      <c r="S31">
        <f t="shared" si="6"/>
        <v>55.272704820644257</v>
      </c>
    </row>
    <row r="32" spans="1:24" x14ac:dyDescent="0.2">
      <c r="A32" t="s">
        <v>549</v>
      </c>
      <c r="C32">
        <f>TOTAL_unfumigated!C31</f>
        <v>15.9177</v>
      </c>
      <c r="D32">
        <f>TOTAL_unfumigated!D31</f>
        <v>3.6365999999999996</v>
      </c>
      <c r="E32">
        <f>TOTAL_fumigated!C31</f>
        <v>32.317300000000003</v>
      </c>
      <c r="F32">
        <f>TOTAL_fumigated!D31</f>
        <v>4.8930999999999996</v>
      </c>
      <c r="G32">
        <f t="shared" si="0"/>
        <v>16.399600000000003</v>
      </c>
      <c r="H32">
        <f t="shared" si="1"/>
        <v>1.2565</v>
      </c>
      <c r="I32" s="3">
        <v>1.25</v>
      </c>
      <c r="J32" s="3">
        <v>0.04</v>
      </c>
      <c r="K32">
        <v>8</v>
      </c>
      <c r="L32">
        <v>0.124</v>
      </c>
      <c r="M32" s="3">
        <f t="shared" si="2"/>
        <v>7.9900799999999998</v>
      </c>
      <c r="N32" s="3">
        <v>0.45</v>
      </c>
      <c r="O32">
        <f t="shared" si="3"/>
        <v>228.05501043516185</v>
      </c>
      <c r="P32">
        <f t="shared" si="4"/>
        <v>17.473055477681211</v>
      </c>
      <c r="R32">
        <f t="shared" si="5"/>
        <v>221.35364518669815</v>
      </c>
      <c r="S32">
        <f t="shared" si="6"/>
        <v>50.571041424699963</v>
      </c>
    </row>
    <row r="33" spans="1:24" x14ac:dyDescent="0.2">
      <c r="A33" t="s">
        <v>550</v>
      </c>
      <c r="C33">
        <f>TOTAL_unfumigated!C32</f>
        <v>7.1193</v>
      </c>
      <c r="D33">
        <f>TOTAL_unfumigated!D32</f>
        <v>2.5130999999999997</v>
      </c>
      <c r="E33">
        <f>TOTAL_fumigated!C32</f>
        <v>75.558300000000003</v>
      </c>
      <c r="F33">
        <f>TOTAL_fumigated!D32</f>
        <v>7.3043000000000005</v>
      </c>
      <c r="G33">
        <f t="shared" si="0"/>
        <v>68.439000000000007</v>
      </c>
      <c r="H33">
        <f t="shared" si="1"/>
        <v>4.7912000000000008</v>
      </c>
      <c r="I33" s="3">
        <v>1.25</v>
      </c>
      <c r="J33" s="3">
        <v>0.04</v>
      </c>
      <c r="K33">
        <v>8</v>
      </c>
      <c r="L33">
        <v>0.124</v>
      </c>
      <c r="M33" s="3">
        <f t="shared" si="2"/>
        <v>7.9900799999999998</v>
      </c>
      <c r="N33" s="3">
        <v>0.45</v>
      </c>
      <c r="O33">
        <f t="shared" si="3"/>
        <v>951.72180170077581</v>
      </c>
      <c r="P33">
        <f t="shared" si="4"/>
        <v>66.627062001326095</v>
      </c>
      <c r="R33">
        <f t="shared" si="5"/>
        <v>99.001929058699446</v>
      </c>
      <c r="S33">
        <f t="shared" si="6"/>
        <v>34.947501568611742</v>
      </c>
      <c r="U33">
        <f t="shared" si="9"/>
        <v>883.78339140534263</v>
      </c>
      <c r="V33">
        <f t="shared" si="7"/>
        <v>41.915401023194683</v>
      </c>
      <c r="W33">
        <f t="shared" ref="W33:X33" si="18">AVERAGE(R33:R35)</f>
        <v>164.23281535771025</v>
      </c>
      <c r="X33">
        <f t="shared" si="18"/>
        <v>56.956737465568416</v>
      </c>
    </row>
    <row r="34" spans="1:24" x14ac:dyDescent="0.2">
      <c r="A34" t="s">
        <v>550</v>
      </c>
      <c r="C34">
        <f>TOTAL_unfumigated!C33</f>
        <v>14.214</v>
      </c>
      <c r="D34">
        <f>TOTAL_unfumigated!D33</f>
        <v>5.01</v>
      </c>
      <c r="E34">
        <f>TOTAL_fumigated!C33</f>
        <v>75.242599999999996</v>
      </c>
      <c r="F34">
        <f>TOTAL_fumigated!D33</f>
        <v>6.9874999999999998</v>
      </c>
      <c r="G34">
        <f t="shared" si="0"/>
        <v>61.028599999999997</v>
      </c>
      <c r="H34">
        <f t="shared" si="1"/>
        <v>1.9775</v>
      </c>
      <c r="I34" s="3">
        <v>1.25</v>
      </c>
      <c r="J34" s="3">
        <v>0.04</v>
      </c>
      <c r="K34">
        <v>8</v>
      </c>
      <c r="L34">
        <v>0.124</v>
      </c>
      <c r="M34" s="3">
        <f t="shared" si="2"/>
        <v>7.9900799999999998</v>
      </c>
      <c r="N34" s="3">
        <v>0.45</v>
      </c>
      <c r="O34">
        <f t="shared" si="3"/>
        <v>848.67179747331136</v>
      </c>
      <c r="P34">
        <f t="shared" si="4"/>
        <v>27.4993770052643</v>
      </c>
      <c r="R34">
        <f t="shared" si="5"/>
        <v>197.6617672580667</v>
      </c>
      <c r="S34">
        <f t="shared" si="6"/>
        <v>69.66972379083397</v>
      </c>
    </row>
    <row r="35" spans="1:24" x14ac:dyDescent="0.2">
      <c r="A35" t="s">
        <v>550</v>
      </c>
      <c r="C35">
        <f>TOTAL_unfumigated!C34</f>
        <v>14.097000000000001</v>
      </c>
      <c r="D35">
        <f>TOTAL_unfumigated!D34</f>
        <v>4.7643000000000004</v>
      </c>
      <c r="E35">
        <f>TOTAL_fumigated!C34</f>
        <v>75.289900000000003</v>
      </c>
      <c r="F35">
        <f>TOTAL_fumigated!D34</f>
        <v>7.0381</v>
      </c>
      <c r="G35">
        <f t="shared" si="0"/>
        <v>61.192900000000002</v>
      </c>
      <c r="H35">
        <f t="shared" si="1"/>
        <v>2.2737999999999996</v>
      </c>
      <c r="I35" s="3">
        <v>1.25</v>
      </c>
      <c r="J35" s="3">
        <v>0.04</v>
      </c>
      <c r="K35">
        <v>8</v>
      </c>
      <c r="L35">
        <v>0.124</v>
      </c>
      <c r="M35" s="3">
        <f t="shared" si="2"/>
        <v>7.9900799999999998</v>
      </c>
      <c r="N35" s="3">
        <v>0.45</v>
      </c>
      <c r="O35">
        <f t="shared" si="3"/>
        <v>850.95657504194082</v>
      </c>
      <c r="P35">
        <f t="shared" si="4"/>
        <v>31.61976406299366</v>
      </c>
      <c r="R35">
        <f t="shared" si="5"/>
        <v>196.03474975636462</v>
      </c>
      <c r="S35">
        <f t="shared" si="6"/>
        <v>66.252987037259544</v>
      </c>
    </row>
    <row r="36" spans="1:24" x14ac:dyDescent="0.2">
      <c r="A36" t="s">
        <v>631</v>
      </c>
      <c r="C36">
        <f>TOTAL_unfumigated!C35</f>
        <v>5.4783000000000008</v>
      </c>
      <c r="D36">
        <f>TOTAL_unfumigated!D35</f>
        <v>1.4842</v>
      </c>
      <c r="E36">
        <f>TOTAL_fumigated!C35</f>
        <v>28.426500000000004</v>
      </c>
      <c r="F36">
        <f>TOTAL_fumigated!D35</f>
        <v>3.2505999999999999</v>
      </c>
      <c r="G36">
        <f t="shared" si="0"/>
        <v>22.948200000000003</v>
      </c>
      <c r="H36">
        <f t="shared" si="1"/>
        <v>1.7664</v>
      </c>
      <c r="I36" s="3">
        <v>1.25</v>
      </c>
      <c r="J36" s="3">
        <v>0.04</v>
      </c>
      <c r="K36">
        <v>10</v>
      </c>
      <c r="L36">
        <v>0.106</v>
      </c>
      <c r="M36" s="3">
        <f t="shared" si="2"/>
        <v>9.9893999999999998</v>
      </c>
      <c r="N36" s="3">
        <v>0.45</v>
      </c>
      <c r="O36">
        <f t="shared" si="3"/>
        <v>255.25056559953558</v>
      </c>
      <c r="P36">
        <f t="shared" si="4"/>
        <v>19.647493009256479</v>
      </c>
      <c r="R36">
        <f t="shared" si="5"/>
        <v>60.934590666106082</v>
      </c>
      <c r="S36">
        <f t="shared" si="6"/>
        <v>16.508610237963349</v>
      </c>
      <c r="U36">
        <f t="shared" si="9"/>
        <v>260.3771108486107</v>
      </c>
      <c r="V36">
        <f t="shared" si="7"/>
        <v>18.25045659510192</v>
      </c>
      <c r="W36">
        <f t="shared" ref="W36:X36" si="19">AVERAGE(R36:R38)</f>
        <v>54.662015810833566</v>
      </c>
      <c r="X36">
        <f t="shared" si="19"/>
        <v>15.58318484259982</v>
      </c>
    </row>
    <row r="37" spans="1:24" x14ac:dyDescent="0.2">
      <c r="A37" t="s">
        <v>631</v>
      </c>
      <c r="C37">
        <f>TOTAL_unfumigated!C36</f>
        <v>4.6478000000000002</v>
      </c>
      <c r="D37">
        <f>TOTAL_unfumigated!D36</f>
        <v>1.3473999999999999</v>
      </c>
      <c r="E37">
        <f>TOTAL_fumigated!C36</f>
        <v>28.303300000000004</v>
      </c>
      <c r="F37">
        <f>TOTAL_fumigated!D36</f>
        <v>3.0417999999999998</v>
      </c>
      <c r="G37">
        <f t="shared" si="0"/>
        <v>23.655500000000004</v>
      </c>
      <c r="H37">
        <f t="shared" si="1"/>
        <v>1.6943999999999999</v>
      </c>
      <c r="I37" s="3">
        <v>1.25</v>
      </c>
      <c r="J37" s="3">
        <v>0.04</v>
      </c>
      <c r="K37" s="3">
        <v>10</v>
      </c>
      <c r="L37">
        <v>0.106</v>
      </c>
      <c r="M37" s="3">
        <f t="shared" si="2"/>
        <v>9.9893999999999998</v>
      </c>
      <c r="N37" s="3">
        <v>0.45</v>
      </c>
      <c r="O37">
        <f t="shared" si="3"/>
        <v>263.11779375026418</v>
      </c>
      <c r="P37">
        <f t="shared" si="4"/>
        <v>18.846644109422655</v>
      </c>
      <c r="R37">
        <f t="shared" si="5"/>
        <v>51.697021064550647</v>
      </c>
      <c r="S37">
        <f t="shared" si="6"/>
        <v>14.986997328279086</v>
      </c>
    </row>
    <row r="38" spans="1:24" x14ac:dyDescent="0.2">
      <c r="A38" t="s">
        <v>631</v>
      </c>
      <c r="C38">
        <f>TOTAL_unfumigated!C37</f>
        <v>4.6170000000000009</v>
      </c>
      <c r="D38">
        <f>TOTAL_unfumigated!D37</f>
        <v>1.3714</v>
      </c>
      <c r="E38">
        <f>TOTAL_fumigated!C37</f>
        <v>28.240600000000004</v>
      </c>
      <c r="F38">
        <f>TOTAL_fumigated!D37</f>
        <v>2.8329999999999997</v>
      </c>
      <c r="G38">
        <f t="shared" si="0"/>
        <v>23.623600000000003</v>
      </c>
      <c r="H38">
        <f t="shared" si="1"/>
        <v>1.4615999999999998</v>
      </c>
      <c r="I38" s="3">
        <v>1.25</v>
      </c>
      <c r="J38" s="3">
        <v>0.04</v>
      </c>
      <c r="K38" s="3">
        <v>10</v>
      </c>
      <c r="L38">
        <v>0.106</v>
      </c>
      <c r="M38" s="3">
        <f t="shared" si="2"/>
        <v>9.9893999999999998</v>
      </c>
      <c r="N38" s="3">
        <v>0.45</v>
      </c>
      <c r="O38">
        <f t="shared" si="3"/>
        <v>262.76297319603231</v>
      </c>
      <c r="P38">
        <f t="shared" si="4"/>
        <v>16.257232666626621</v>
      </c>
      <c r="R38">
        <f t="shared" si="5"/>
        <v>51.354435701843961</v>
      </c>
      <c r="S38">
        <f t="shared" si="6"/>
        <v>15.253946961557025</v>
      </c>
    </row>
    <row r="39" spans="1:24" x14ac:dyDescent="0.2">
      <c r="A39" t="s">
        <v>551</v>
      </c>
      <c r="C39">
        <f>TOTAL_unfumigated!C38</f>
        <v>6.6731999999999996</v>
      </c>
      <c r="D39">
        <f>TOTAL_unfumigated!D38</f>
        <v>0.72000000000000008</v>
      </c>
      <c r="E39">
        <f>TOTAL_fumigated!C38</f>
        <v>25.232199999999999</v>
      </c>
      <c r="F39">
        <f>TOTAL_fumigated!D38</f>
        <v>3.9493000000000005</v>
      </c>
      <c r="G39">
        <f t="shared" si="0"/>
        <v>18.558999999999997</v>
      </c>
      <c r="H39">
        <f t="shared" si="1"/>
        <v>3.2293000000000003</v>
      </c>
      <c r="I39" s="3">
        <v>1.25</v>
      </c>
      <c r="J39" s="3">
        <v>0.04</v>
      </c>
      <c r="K39">
        <v>8</v>
      </c>
      <c r="L39">
        <v>0.16</v>
      </c>
      <c r="M39" s="3">
        <f t="shared" si="2"/>
        <v>7.9871999999999996</v>
      </c>
      <c r="N39" s="3">
        <v>0.45</v>
      </c>
      <c r="O39">
        <f t="shared" si="3"/>
        <v>258.17697204415953</v>
      </c>
      <c r="P39">
        <f t="shared" si="4"/>
        <v>44.923266114672373</v>
      </c>
      <c r="R39">
        <f t="shared" si="5"/>
        <v>92.831864316239319</v>
      </c>
      <c r="S39">
        <f t="shared" si="6"/>
        <v>10.016025641025642</v>
      </c>
      <c r="U39">
        <f t="shared" si="9"/>
        <v>251.47968230650523</v>
      </c>
      <c r="V39">
        <f t="shared" si="7"/>
        <v>45.896582680436858</v>
      </c>
      <c r="W39">
        <f t="shared" ref="W39:X39" si="20">AVERAGE(R39:R41)</f>
        <v>94.020339951329547</v>
      </c>
      <c r="X39">
        <f t="shared" si="20"/>
        <v>9.8282251602564106</v>
      </c>
    </row>
    <row r="40" spans="1:24" x14ac:dyDescent="0.2">
      <c r="A40" t="s">
        <v>551</v>
      </c>
      <c r="C40">
        <f>TOTAL_unfumigated!C39</f>
        <v>6.5368000000000013</v>
      </c>
      <c r="D40">
        <f>TOTAL_unfumigated!D39</f>
        <v>0.69300000000000017</v>
      </c>
      <c r="E40">
        <f>TOTAL_fumigated!C39</f>
        <v>24.531500000000001</v>
      </c>
      <c r="F40">
        <f>TOTAL_fumigated!D39</f>
        <v>3.9515000000000002</v>
      </c>
      <c r="G40">
        <f t="shared" si="0"/>
        <v>17.994700000000002</v>
      </c>
      <c r="H40">
        <f t="shared" si="1"/>
        <v>3.2585000000000002</v>
      </c>
      <c r="I40" s="3">
        <v>1.25</v>
      </c>
      <c r="J40" s="3">
        <v>0.04</v>
      </c>
      <c r="K40">
        <v>8</v>
      </c>
      <c r="L40">
        <v>0.16</v>
      </c>
      <c r="M40" s="3">
        <f t="shared" si="2"/>
        <v>7.9871999999999996</v>
      </c>
      <c r="N40" s="3">
        <v>0.45</v>
      </c>
      <c r="O40">
        <f t="shared" si="3"/>
        <v>250.32691194800572</v>
      </c>
      <c r="P40">
        <f t="shared" si="4"/>
        <v>45.329471599002851</v>
      </c>
      <c r="R40">
        <f t="shared" si="5"/>
        <v>90.93438390313392</v>
      </c>
      <c r="S40">
        <f t="shared" si="6"/>
        <v>9.6404246794871824</v>
      </c>
    </row>
    <row r="41" spans="1:24" x14ac:dyDescent="0.2">
      <c r="A41" t="s">
        <v>551</v>
      </c>
      <c r="C41">
        <f>TOTAL_unfumigated!C40</f>
        <v>7.0658999999999992</v>
      </c>
      <c r="D41">
        <f>TOTAL_unfumigated!D40</f>
        <v>0.70650000000000002</v>
      </c>
      <c r="E41">
        <f>TOTAL_fumigated!C40</f>
        <v>24.744900000000001</v>
      </c>
      <c r="F41">
        <f>TOTAL_fumigated!D40</f>
        <v>4.1165000000000003</v>
      </c>
      <c r="G41">
        <f t="shared" si="0"/>
        <v>17.679000000000002</v>
      </c>
      <c r="H41">
        <f t="shared" si="1"/>
        <v>3.41</v>
      </c>
      <c r="I41" s="3">
        <v>1.25</v>
      </c>
      <c r="J41" s="3">
        <v>0.04</v>
      </c>
      <c r="K41">
        <v>8</v>
      </c>
      <c r="L41">
        <v>0.16</v>
      </c>
      <c r="M41" s="3">
        <f t="shared" si="2"/>
        <v>7.9871999999999996</v>
      </c>
      <c r="N41" s="3">
        <v>0.45</v>
      </c>
      <c r="O41">
        <f t="shared" si="3"/>
        <v>245.93516292735046</v>
      </c>
      <c r="P41">
        <f t="shared" si="4"/>
        <v>47.437010327635328</v>
      </c>
      <c r="R41">
        <f t="shared" si="5"/>
        <v>98.294771634615373</v>
      </c>
      <c r="S41">
        <f t="shared" si="6"/>
        <v>9.8282251602564106</v>
      </c>
    </row>
    <row r="42" spans="1:24" x14ac:dyDescent="0.2">
      <c r="A42" t="s">
        <v>552</v>
      </c>
      <c r="C42">
        <f>TOTAL_unfumigated!C41</f>
        <v>15.261799999999999</v>
      </c>
      <c r="D42">
        <f>TOTAL_unfumigated!D41</f>
        <v>4.7176999999999998</v>
      </c>
      <c r="E42">
        <f>TOTAL_fumigated!C41</f>
        <v>28.592700000000001</v>
      </c>
      <c r="F42">
        <f>TOTAL_fumigated!D41</f>
        <v>4.6467000000000001</v>
      </c>
      <c r="G42">
        <f t="shared" si="0"/>
        <v>13.330900000000002</v>
      </c>
      <c r="H42">
        <f>F42-D42</f>
        <v>-7.099999999999973E-2</v>
      </c>
      <c r="I42" s="3">
        <v>1.25</v>
      </c>
      <c r="J42" s="3">
        <v>0.04</v>
      </c>
      <c r="K42">
        <v>8</v>
      </c>
      <c r="L42">
        <v>0.16</v>
      </c>
      <c r="M42" s="3">
        <f t="shared" si="2"/>
        <v>7.9871999999999996</v>
      </c>
      <c r="N42" s="3">
        <v>0.45</v>
      </c>
      <c r="O42">
        <f t="shared" si="3"/>
        <v>185.44810585826215</v>
      </c>
      <c r="P42">
        <v>0</v>
      </c>
      <c r="R42">
        <f t="shared" si="5"/>
        <v>212.30913906695156</v>
      </c>
      <c r="S42">
        <f t="shared" si="6"/>
        <v>65.628616898148152</v>
      </c>
      <c r="U42">
        <f t="shared" si="9"/>
        <v>174.19259704415958</v>
      </c>
      <c r="V42">
        <f t="shared" si="7"/>
        <v>0</v>
      </c>
      <c r="W42">
        <f t="shared" ref="W42:X42" si="21">AVERAGE(R42:R44)</f>
        <v>221.25400641025644</v>
      </c>
      <c r="X42">
        <f t="shared" si="21"/>
        <v>71.888632923789189</v>
      </c>
    </row>
    <row r="43" spans="1:24" x14ac:dyDescent="0.2">
      <c r="A43" t="s">
        <v>552</v>
      </c>
      <c r="C43">
        <f>TOTAL_unfumigated!C42</f>
        <v>16.2058</v>
      </c>
      <c r="D43">
        <f>TOTAL_unfumigated!D42</f>
        <v>5.4726999999999997</v>
      </c>
      <c r="E43">
        <f>TOTAL_fumigated!C42</f>
        <v>28.3474</v>
      </c>
      <c r="F43">
        <f>TOTAL_fumigated!D42</f>
        <v>5.1570999999999998</v>
      </c>
      <c r="G43">
        <f t="shared" si="0"/>
        <v>12.1416</v>
      </c>
      <c r="H43">
        <f t="shared" si="1"/>
        <v>-0.31559999999999988</v>
      </c>
      <c r="I43" s="3">
        <v>1.25</v>
      </c>
      <c r="J43" s="3">
        <v>0.04</v>
      </c>
      <c r="K43">
        <v>8</v>
      </c>
      <c r="L43">
        <v>0.16</v>
      </c>
      <c r="M43" s="3">
        <f t="shared" si="2"/>
        <v>7.9871999999999996</v>
      </c>
      <c r="N43" s="3">
        <v>0.45</v>
      </c>
      <c r="O43">
        <f t="shared" si="3"/>
        <v>168.90357905982904</v>
      </c>
      <c r="P43">
        <v>0</v>
      </c>
      <c r="R43">
        <f t="shared" si="5"/>
        <v>225.44126157407405</v>
      </c>
      <c r="S43">
        <f t="shared" si="6"/>
        <v>76.131532674501429</v>
      </c>
    </row>
    <row r="44" spans="1:24" x14ac:dyDescent="0.2">
      <c r="A44" t="s">
        <v>552</v>
      </c>
      <c r="C44">
        <f>TOTAL_unfumigated!C43</f>
        <v>16.2468</v>
      </c>
      <c r="D44">
        <f>TOTAL_unfumigated!D43</f>
        <v>5.3127000000000004</v>
      </c>
      <c r="E44">
        <f>TOTAL_fumigated!C43</f>
        <v>28.339700000000001</v>
      </c>
      <c r="F44">
        <f>TOTAL_fumigated!D43</f>
        <v>4.9965000000000002</v>
      </c>
      <c r="G44">
        <f t="shared" si="0"/>
        <v>12.0929</v>
      </c>
      <c r="H44">
        <f t="shared" si="1"/>
        <v>-0.31620000000000026</v>
      </c>
      <c r="I44" s="3">
        <v>1.25</v>
      </c>
      <c r="J44" s="3">
        <v>0.04</v>
      </c>
      <c r="K44">
        <v>8</v>
      </c>
      <c r="L44">
        <v>0.16</v>
      </c>
      <c r="M44" s="3">
        <f t="shared" si="2"/>
        <v>7.9871999999999996</v>
      </c>
      <c r="N44" s="3">
        <v>0.45</v>
      </c>
      <c r="O44">
        <f t="shared" si="3"/>
        <v>168.22610621438747</v>
      </c>
      <c r="P44">
        <v>0</v>
      </c>
      <c r="R44">
        <f t="shared" si="5"/>
        <v>226.01161858974362</v>
      </c>
      <c r="S44">
        <f t="shared" si="6"/>
        <v>73.905749198717956</v>
      </c>
    </row>
    <row r="45" spans="1:24" x14ac:dyDescent="0.2">
      <c r="A45" t="s">
        <v>553</v>
      </c>
      <c r="C45">
        <f>TOTAL_unfumigated!C44</f>
        <v>14.6586</v>
      </c>
      <c r="D45">
        <f>TOTAL_unfumigated!D44</f>
        <v>3.8599000000000006</v>
      </c>
      <c r="E45">
        <f>TOTAL_fumigated!C44</f>
        <v>41.265800000000006</v>
      </c>
      <c r="F45">
        <f>TOTAL_fumigated!D44</f>
        <v>8.1931000000000012</v>
      </c>
      <c r="G45">
        <f t="shared" si="0"/>
        <v>26.607200000000006</v>
      </c>
      <c r="H45">
        <f t="shared" si="1"/>
        <v>4.3332000000000006</v>
      </c>
      <c r="I45" s="3">
        <v>1.25</v>
      </c>
      <c r="J45" s="3">
        <v>0.04</v>
      </c>
      <c r="K45">
        <v>8</v>
      </c>
      <c r="L45">
        <v>0.16</v>
      </c>
      <c r="M45" s="3">
        <f t="shared" si="2"/>
        <v>7.9871999999999996</v>
      </c>
      <c r="N45" s="3">
        <v>0.45</v>
      </c>
      <c r="O45">
        <f t="shared" si="3"/>
        <v>370.13666310541322</v>
      </c>
      <c r="P45">
        <f t="shared" si="4"/>
        <v>60.279780982905997</v>
      </c>
      <c r="R45">
        <f t="shared" si="5"/>
        <v>203.91793536324786</v>
      </c>
      <c r="S45">
        <f t="shared" si="6"/>
        <v>53.695635238603998</v>
      </c>
      <c r="U45">
        <f t="shared" si="9"/>
        <v>361.94021545584047</v>
      </c>
      <c r="V45">
        <f t="shared" si="7"/>
        <v>55.546281457739788</v>
      </c>
      <c r="W45">
        <f t="shared" ref="W45:X45" si="22">AVERAGE(R45:R47)</f>
        <v>210.55355235042737</v>
      </c>
      <c r="X45">
        <f t="shared" si="22"/>
        <v>55.225861378205138</v>
      </c>
    </row>
    <row r="46" spans="1:24" x14ac:dyDescent="0.2">
      <c r="A46" t="s">
        <v>553</v>
      </c>
      <c r="C46">
        <f>TOTAL_unfumigated!C45</f>
        <v>15.278599999999999</v>
      </c>
      <c r="D46">
        <f>TOTAL_unfumigated!D45</f>
        <v>4.0975000000000001</v>
      </c>
      <c r="E46">
        <f>TOTAL_fumigated!C45</f>
        <v>40.945700000000002</v>
      </c>
      <c r="F46">
        <f>TOTAL_fumigated!D45</f>
        <v>7.8433000000000002</v>
      </c>
      <c r="G46">
        <f t="shared" si="0"/>
        <v>25.667100000000005</v>
      </c>
      <c r="H46">
        <f t="shared" si="1"/>
        <v>3.7458</v>
      </c>
      <c r="I46" s="3">
        <v>1.25</v>
      </c>
      <c r="J46" s="3">
        <v>0.04</v>
      </c>
      <c r="K46">
        <v>8</v>
      </c>
      <c r="L46">
        <v>0.16</v>
      </c>
      <c r="M46" s="3">
        <f t="shared" si="2"/>
        <v>7.9871999999999996</v>
      </c>
      <c r="N46" s="3">
        <v>0.45</v>
      </c>
      <c r="O46">
        <f t="shared" si="3"/>
        <v>357.05879407051287</v>
      </c>
      <c r="P46">
        <f t="shared" si="4"/>
        <v>52.108373397435891</v>
      </c>
      <c r="R46">
        <f t="shared" si="5"/>
        <v>212.54284633190881</v>
      </c>
      <c r="S46">
        <f t="shared" si="6"/>
        <v>57.000923700142444</v>
      </c>
    </row>
    <row r="47" spans="1:24" x14ac:dyDescent="0.2">
      <c r="A47" t="s">
        <v>553</v>
      </c>
      <c r="C47">
        <f>TOTAL_unfumigated!C46</f>
        <v>15.469600000000002</v>
      </c>
      <c r="D47">
        <f>TOTAL_unfumigated!D46</f>
        <v>3.9523000000000001</v>
      </c>
      <c r="E47">
        <f>TOTAL_fumigated!C46</f>
        <v>41.249300000000005</v>
      </c>
      <c r="F47">
        <f>TOTAL_fumigated!D46</f>
        <v>7.8521000000000001</v>
      </c>
      <c r="G47">
        <f t="shared" si="0"/>
        <v>25.779700000000005</v>
      </c>
      <c r="H47">
        <f t="shared" si="1"/>
        <v>3.8997999999999999</v>
      </c>
      <c r="I47" s="3">
        <v>1.25</v>
      </c>
      <c r="J47" s="3">
        <v>0.04</v>
      </c>
      <c r="K47">
        <v>8</v>
      </c>
      <c r="L47">
        <v>0.16</v>
      </c>
      <c r="M47" s="3">
        <f t="shared" si="2"/>
        <v>7.9871999999999996</v>
      </c>
      <c r="N47" s="3">
        <v>0.45</v>
      </c>
      <c r="O47">
        <f t="shared" si="3"/>
        <v>358.62518919159544</v>
      </c>
      <c r="P47">
        <f t="shared" si="4"/>
        <v>54.25068999287749</v>
      </c>
      <c r="R47">
        <f t="shared" si="5"/>
        <v>215.1998753561254</v>
      </c>
      <c r="S47">
        <f t="shared" si="6"/>
        <v>54.981025195868952</v>
      </c>
    </row>
    <row r="48" spans="1:24" x14ac:dyDescent="0.2">
      <c r="A48" t="s">
        <v>632</v>
      </c>
      <c r="C48">
        <f>TOTAL_unfumigated!C47</f>
        <v>4.1099000000000006</v>
      </c>
      <c r="D48">
        <f>TOTAL_unfumigated!D47</f>
        <v>1.1386000000000001</v>
      </c>
      <c r="E48">
        <f>TOTAL_fumigated!C47</f>
        <v>36.085799999999999</v>
      </c>
      <c r="F48">
        <f>TOTAL_fumigated!D47</f>
        <v>4.5345999999999993</v>
      </c>
      <c r="G48">
        <f t="shared" si="0"/>
        <v>31.975899999999999</v>
      </c>
      <c r="H48">
        <f t="shared" si="1"/>
        <v>3.395999999999999</v>
      </c>
      <c r="I48" s="3">
        <v>1.25</v>
      </c>
      <c r="J48" s="3">
        <v>0.04</v>
      </c>
      <c r="K48">
        <v>10</v>
      </c>
      <c r="L48">
        <v>0.13700000000000001</v>
      </c>
      <c r="M48" s="3">
        <f t="shared" si="2"/>
        <v>9.9863</v>
      </c>
      <c r="N48" s="3">
        <v>0.45</v>
      </c>
      <c r="O48">
        <f t="shared" si="3"/>
        <v>355.7751897877871</v>
      </c>
      <c r="P48">
        <f t="shared" si="4"/>
        <v>37.785098918852157</v>
      </c>
      <c r="R48">
        <f t="shared" si="5"/>
        <v>45.72820319393125</v>
      </c>
      <c r="S48">
        <f t="shared" si="6"/>
        <v>12.66846691077888</v>
      </c>
      <c r="U48">
        <f t="shared" si="9"/>
        <v>359.97316323363003</v>
      </c>
      <c r="V48">
        <f t="shared" si="7"/>
        <v>36.619056996974741</v>
      </c>
      <c r="W48">
        <f t="shared" ref="W48:X48" si="23">AVERAGE(R48:R50)</f>
        <v>40.959076898313661</v>
      </c>
      <c r="X48">
        <f t="shared" si="23"/>
        <v>12.445939826451125</v>
      </c>
    </row>
    <row r="49" spans="1:24" x14ac:dyDescent="0.2">
      <c r="A49" t="s">
        <v>632</v>
      </c>
      <c r="C49">
        <f>TOTAL_unfumigated!C48</f>
        <v>3.3927000000000005</v>
      </c>
      <c r="D49">
        <f>TOTAL_unfumigated!D48</f>
        <v>1.0977999999999999</v>
      </c>
      <c r="E49">
        <f>TOTAL_fumigated!C48</f>
        <v>35.951599999999999</v>
      </c>
      <c r="F49">
        <f>TOTAL_fumigated!D48</f>
        <v>4.4361999999999995</v>
      </c>
      <c r="G49">
        <f t="shared" si="0"/>
        <v>32.558900000000001</v>
      </c>
      <c r="H49">
        <f t="shared" si="1"/>
        <v>3.3383999999999996</v>
      </c>
      <c r="I49" s="3">
        <v>1.25</v>
      </c>
      <c r="J49" s="3">
        <v>0.04</v>
      </c>
      <c r="K49" s="3">
        <v>10</v>
      </c>
      <c r="L49">
        <v>0.13700000000000001</v>
      </c>
      <c r="M49" s="3">
        <f t="shared" si="2"/>
        <v>9.9863</v>
      </c>
      <c r="N49" s="3">
        <v>0.45</v>
      </c>
      <c r="O49">
        <f t="shared" si="3"/>
        <v>362.26185429594096</v>
      </c>
      <c r="P49">
        <f t="shared" si="4"/>
        <v>37.144220915988228</v>
      </c>
      <c r="R49">
        <f t="shared" si="5"/>
        <v>37.748381949938093</v>
      </c>
      <c r="S49">
        <f t="shared" si="6"/>
        <v>12.214511658750265</v>
      </c>
    </row>
    <row r="50" spans="1:24" x14ac:dyDescent="0.2">
      <c r="A50" t="s">
        <v>632</v>
      </c>
      <c r="C50">
        <f>TOTAL_unfumigated!C49</f>
        <v>3.5412000000000003</v>
      </c>
      <c r="D50">
        <f>TOTAL_unfumigated!D49</f>
        <v>1.1194</v>
      </c>
      <c r="E50">
        <f>TOTAL_fumigated!C49</f>
        <v>36.066000000000003</v>
      </c>
      <c r="F50">
        <f>TOTAL_fumigated!D49</f>
        <v>4.2585999999999995</v>
      </c>
      <c r="G50">
        <f t="shared" si="0"/>
        <v>32.524799999999999</v>
      </c>
      <c r="H50">
        <f t="shared" si="1"/>
        <v>3.1391999999999998</v>
      </c>
      <c r="I50" s="3">
        <v>1.25</v>
      </c>
      <c r="J50" s="3">
        <v>0.04</v>
      </c>
      <c r="K50" s="3">
        <v>10</v>
      </c>
      <c r="L50">
        <v>0.13700000000000001</v>
      </c>
      <c r="M50" s="3">
        <f t="shared" si="2"/>
        <v>9.9863</v>
      </c>
      <c r="N50" s="3">
        <v>0.45</v>
      </c>
      <c r="O50">
        <f t="shared" si="3"/>
        <v>361.88244561716215</v>
      </c>
      <c r="P50">
        <f t="shared" si="4"/>
        <v>34.92785115608384</v>
      </c>
      <c r="R50">
        <f t="shared" si="5"/>
        <v>39.400645551071648</v>
      </c>
      <c r="S50">
        <f t="shared" si="6"/>
        <v>12.454840909824236</v>
      </c>
    </row>
    <row r="51" spans="1:24" x14ac:dyDescent="0.2">
      <c r="A51" t="s">
        <v>554</v>
      </c>
      <c r="C51">
        <f>TOTAL_unfumigated!C50</f>
        <v>6.8041</v>
      </c>
      <c r="D51">
        <f>TOTAL_unfumigated!D50</f>
        <v>0.63360000000000005</v>
      </c>
      <c r="E51">
        <f>TOTAL_fumigated!C50</f>
        <v>27.249600000000001</v>
      </c>
      <c r="F51">
        <f>TOTAL_fumigated!D50</f>
        <v>4.2749000000000006</v>
      </c>
      <c r="G51">
        <f t="shared" si="0"/>
        <v>20.445500000000003</v>
      </c>
      <c r="H51">
        <f t="shared" si="1"/>
        <v>3.6413000000000006</v>
      </c>
      <c r="I51" s="3">
        <v>1.25</v>
      </c>
      <c r="J51" s="3">
        <v>0.04</v>
      </c>
      <c r="K51">
        <v>8</v>
      </c>
      <c r="L51">
        <v>0.13300000000000001</v>
      </c>
      <c r="M51" s="3">
        <f t="shared" si="2"/>
        <v>7.9893599999999996</v>
      </c>
      <c r="N51" s="3">
        <v>0.45</v>
      </c>
      <c r="O51">
        <f t="shared" si="3"/>
        <v>284.34345457235912</v>
      </c>
      <c r="P51">
        <f t="shared" si="4"/>
        <v>50.640963592689396</v>
      </c>
      <c r="R51">
        <f t="shared" si="5"/>
        <v>94.627243122241467</v>
      </c>
      <c r="S51">
        <f t="shared" si="6"/>
        <v>8.8117195870507761</v>
      </c>
      <c r="U51">
        <f>AVERAGE(O51:O53)</f>
        <v>282.39039403888654</v>
      </c>
      <c r="V51">
        <f t="shared" si="7"/>
        <v>52.892569339443696</v>
      </c>
      <c r="W51">
        <f t="shared" ref="W51:X51" si="24">AVERAGE(R51:R53)</f>
        <v>93.199418189154542</v>
      </c>
      <c r="X51">
        <f t="shared" si="24"/>
        <v>7.7227712858101283</v>
      </c>
    </row>
    <row r="52" spans="1:24" x14ac:dyDescent="0.2">
      <c r="A52" t="s">
        <v>554</v>
      </c>
      <c r="C52">
        <f>TOTAL_unfumigated!C51</f>
        <v>6.6050000000000004</v>
      </c>
      <c r="D52">
        <f>TOTAL_unfumigated!D51</f>
        <v>0.53910000000000002</v>
      </c>
      <c r="E52">
        <f>TOTAL_fumigated!C51</f>
        <v>26.860199999999999</v>
      </c>
      <c r="F52">
        <f>TOTAL_fumigated!D51</f>
        <v>4.2968999999999999</v>
      </c>
      <c r="G52">
        <f t="shared" si="0"/>
        <v>20.255199999999999</v>
      </c>
      <c r="H52">
        <f t="shared" si="1"/>
        <v>3.7578</v>
      </c>
      <c r="I52" s="3">
        <v>1.25</v>
      </c>
      <c r="J52" s="3">
        <v>0.04</v>
      </c>
      <c r="K52">
        <v>8</v>
      </c>
      <c r="L52">
        <v>0.13300000000000001</v>
      </c>
      <c r="M52" s="3">
        <f t="shared" si="2"/>
        <v>7.9893599999999996</v>
      </c>
      <c r="N52" s="3">
        <v>0.45</v>
      </c>
      <c r="O52">
        <f t="shared" si="3"/>
        <v>281.69687907138712</v>
      </c>
      <c r="P52">
        <f t="shared" si="4"/>
        <v>52.261174028124081</v>
      </c>
      <c r="R52">
        <f t="shared" si="5"/>
        <v>91.858282627005039</v>
      </c>
      <c r="S52">
        <f t="shared" si="6"/>
        <v>7.4974716372775791</v>
      </c>
    </row>
    <row r="53" spans="1:24" x14ac:dyDescent="0.2">
      <c r="A53" t="s">
        <v>554</v>
      </c>
      <c r="C53">
        <f>TOTAL_unfumigated!C52</f>
        <v>6.6951999999999998</v>
      </c>
      <c r="D53">
        <f>TOTAL_unfumigated!D52</f>
        <v>0.49320000000000019</v>
      </c>
      <c r="E53">
        <f>TOTAL_fumigated!C52</f>
        <v>26.909700000000001</v>
      </c>
      <c r="F53">
        <f>TOTAL_fumigated!D52</f>
        <v>4.5037000000000003</v>
      </c>
      <c r="G53">
        <f t="shared" si="0"/>
        <v>20.214500000000001</v>
      </c>
      <c r="H53">
        <f t="shared" si="1"/>
        <v>4.0105000000000004</v>
      </c>
      <c r="I53" s="3">
        <v>1.25</v>
      </c>
      <c r="J53" s="3">
        <v>0.04</v>
      </c>
      <c r="K53">
        <v>8</v>
      </c>
      <c r="L53">
        <v>0.13300000000000001</v>
      </c>
      <c r="M53" s="3">
        <f t="shared" si="2"/>
        <v>7.9893599999999996</v>
      </c>
      <c r="N53" s="3">
        <v>0.45</v>
      </c>
      <c r="O53">
        <f t="shared" si="3"/>
        <v>281.13084847291344</v>
      </c>
      <c r="P53">
        <f t="shared" si="4"/>
        <v>55.775570397517598</v>
      </c>
      <c r="R53">
        <f t="shared" si="5"/>
        <v>93.112728818217107</v>
      </c>
      <c r="S53">
        <f t="shared" si="6"/>
        <v>6.8591226331020287</v>
      </c>
    </row>
    <row r="54" spans="1:24" x14ac:dyDescent="0.2">
      <c r="A54" t="s">
        <v>555</v>
      </c>
      <c r="C54">
        <f>TOTAL_unfumigated!C53</f>
        <v>16.944799999999997</v>
      </c>
      <c r="D54">
        <f>TOTAL_unfumigated!D53</f>
        <v>5.7001999999999997</v>
      </c>
      <c r="E54">
        <f>TOTAL_fumigated!C53</f>
        <v>0.4910000000000001</v>
      </c>
      <c r="F54">
        <f>TOTAL_fumigated!D53</f>
        <v>0.62290000000000001</v>
      </c>
      <c r="G54">
        <f t="shared" si="0"/>
        <v>-16.453799999999998</v>
      </c>
      <c r="H54">
        <f>F54-D54</f>
        <v>-5.0772999999999993</v>
      </c>
      <c r="I54" s="3">
        <v>1.25</v>
      </c>
      <c r="J54" s="3">
        <v>0.04</v>
      </c>
      <c r="K54">
        <v>8</v>
      </c>
      <c r="L54">
        <v>0.13300000000000001</v>
      </c>
      <c r="M54" s="3">
        <f t="shared" si="2"/>
        <v>7.9893599999999996</v>
      </c>
      <c r="N54" s="3">
        <v>0.45</v>
      </c>
      <c r="O54">
        <v>0</v>
      </c>
      <c r="P54">
        <v>0</v>
      </c>
      <c r="R54">
        <f t="shared" si="5"/>
        <v>235.65786941076072</v>
      </c>
      <c r="S54">
        <f t="shared" si="6"/>
        <v>79.274880034890842</v>
      </c>
      <c r="U54">
        <v>0</v>
      </c>
      <c r="V54">
        <v>0</v>
      </c>
      <c r="W54">
        <f>AVERAGE(R54:R56)</f>
        <v>244.81356500441882</v>
      </c>
      <c r="X54">
        <f>AVERAGE(S54:S56)</f>
        <v>84.142465034050844</v>
      </c>
    </row>
    <row r="55" spans="1:24" x14ac:dyDescent="0.2">
      <c r="A55" t="s">
        <v>555</v>
      </c>
      <c r="C55">
        <f>TOTAL_unfumigated!C54</f>
        <v>17.869799999999998</v>
      </c>
      <c r="D55">
        <f>TOTAL_unfumigated!D54</f>
        <v>6.2902000000000005</v>
      </c>
      <c r="E55">
        <f>TOTAL_fumigated!C54</f>
        <v>0.46020000000000016</v>
      </c>
      <c r="F55">
        <f>TOTAL_fumigated!D54</f>
        <v>0.55030000000000001</v>
      </c>
      <c r="G55">
        <f t="shared" si="0"/>
        <v>-17.409599999999998</v>
      </c>
      <c r="H55">
        <f t="shared" si="1"/>
        <v>-5.7399000000000004</v>
      </c>
      <c r="I55" s="3">
        <v>1.25</v>
      </c>
      <c r="J55" s="3">
        <v>0.04</v>
      </c>
      <c r="K55">
        <v>8</v>
      </c>
      <c r="L55">
        <v>0.13300000000000001</v>
      </c>
      <c r="M55" s="3">
        <f t="shared" si="2"/>
        <v>7.9893599999999996</v>
      </c>
      <c r="N55" s="3">
        <v>0.45</v>
      </c>
      <c r="O55">
        <v>0</v>
      </c>
      <c r="P55">
        <v>0</v>
      </c>
      <c r="R55">
        <f t="shared" si="5"/>
        <v>248.52220119425499</v>
      </c>
      <c r="S55">
        <f t="shared" si="6"/>
        <v>87.480237604903408</v>
      </c>
    </row>
    <row r="56" spans="1:24" x14ac:dyDescent="0.2">
      <c r="A56" t="s">
        <v>555</v>
      </c>
      <c r="C56">
        <f>TOTAL_unfumigated!C55</f>
        <v>17.994799999999998</v>
      </c>
      <c r="D56">
        <f>TOTAL_unfumigated!D55</f>
        <v>6.1601999999999997</v>
      </c>
      <c r="E56">
        <f>TOTAL_fumigated!C55</f>
        <v>0.51080000000000014</v>
      </c>
      <c r="F56">
        <f>TOTAL_fumigated!D55</f>
        <v>0.53710000000000002</v>
      </c>
      <c r="G56">
        <f t="shared" si="0"/>
        <v>-17.483999999999998</v>
      </c>
      <c r="H56">
        <f t="shared" si="1"/>
        <v>-5.6231</v>
      </c>
      <c r="I56" s="3">
        <v>1.25</v>
      </c>
      <c r="J56" s="3">
        <v>0.04</v>
      </c>
      <c r="K56">
        <v>8</v>
      </c>
      <c r="L56">
        <v>0.13300000000000001</v>
      </c>
      <c r="M56" s="3">
        <f t="shared" si="2"/>
        <v>7.9893599999999996</v>
      </c>
      <c r="N56" s="3">
        <v>0.45</v>
      </c>
      <c r="O56">
        <v>0</v>
      </c>
      <c r="P56">
        <v>0</v>
      </c>
      <c r="R56">
        <f t="shared" si="5"/>
        <v>250.26062440824072</v>
      </c>
      <c r="S56">
        <f t="shared" si="6"/>
        <v>85.672277462358267</v>
      </c>
    </row>
    <row r="57" spans="1:24" x14ac:dyDescent="0.2">
      <c r="A57" t="s">
        <v>556</v>
      </c>
      <c r="C57">
        <f>TOTAL_unfumigated!C56</f>
        <v>14.176600000000001</v>
      </c>
      <c r="D57">
        <f>TOTAL_unfumigated!D56</f>
        <v>3.5101000000000004</v>
      </c>
      <c r="E57">
        <f>TOTAL_fumigated!C56</f>
        <v>38.422300000000007</v>
      </c>
      <c r="F57">
        <f>TOTAL_fumigated!D56</f>
        <v>7.8895</v>
      </c>
      <c r="G57">
        <f t="shared" si="0"/>
        <v>24.245700000000006</v>
      </c>
      <c r="H57">
        <f t="shared" si="1"/>
        <v>4.3793999999999995</v>
      </c>
      <c r="I57" s="3">
        <v>1.25</v>
      </c>
      <c r="J57" s="3">
        <v>0.04</v>
      </c>
      <c r="K57">
        <v>8</v>
      </c>
      <c r="L57">
        <v>0.13300000000000001</v>
      </c>
      <c r="M57" s="3">
        <f t="shared" si="2"/>
        <v>7.9893599999999996</v>
      </c>
      <c r="N57" s="3">
        <v>0.45</v>
      </c>
      <c r="O57">
        <f t="shared" si="3"/>
        <v>337.19430175466715</v>
      </c>
      <c r="P57">
        <f t="shared" si="4"/>
        <v>60.906004986632219</v>
      </c>
      <c r="R57">
        <f t="shared" si="5"/>
        <v>197.1594442831188</v>
      </c>
      <c r="S57">
        <f t="shared" si="6"/>
        <v>48.816314587289988</v>
      </c>
      <c r="U57">
        <f t="shared" si="9"/>
        <v>315.23314897702841</v>
      </c>
      <c r="V57">
        <f t="shared" si="7"/>
        <v>57.458827648179486</v>
      </c>
      <c r="W57">
        <f t="shared" ref="W57:X57" si="25">AVERAGE(R57:R59)</f>
        <v>216.09666782746982</v>
      </c>
      <c r="X57">
        <f t="shared" si="25"/>
        <v>49.917779535671343</v>
      </c>
    </row>
    <row r="58" spans="1:24" x14ac:dyDescent="0.2">
      <c r="A58" t="s">
        <v>556</v>
      </c>
      <c r="C58">
        <f>TOTAL_unfumigated!C57</f>
        <v>14.932600000000001</v>
      </c>
      <c r="D58">
        <f>TOTAL_unfumigated!D57</f>
        <v>3.5673000000000004</v>
      </c>
      <c r="E58">
        <f>TOTAL_fumigated!C57</f>
        <v>38.067000000000007</v>
      </c>
      <c r="F58">
        <f>TOTAL_fumigated!D57</f>
        <v>7.6321000000000003</v>
      </c>
      <c r="G58">
        <f t="shared" si="0"/>
        <v>23.134400000000007</v>
      </c>
      <c r="H58">
        <f t="shared" si="1"/>
        <v>4.0648</v>
      </c>
      <c r="I58" s="3">
        <v>1.25</v>
      </c>
      <c r="J58" s="3">
        <v>0.04</v>
      </c>
      <c r="K58">
        <v>8</v>
      </c>
      <c r="L58">
        <v>0.13300000000000001</v>
      </c>
      <c r="M58" s="3">
        <f t="shared" si="2"/>
        <v>7.9893599999999996</v>
      </c>
      <c r="N58" s="3">
        <v>0.45</v>
      </c>
      <c r="O58">
        <f t="shared" si="3"/>
        <v>321.73902401304849</v>
      </c>
      <c r="P58">
        <f t="shared" si="4"/>
        <v>56.530741441672973</v>
      </c>
      <c r="R58">
        <f t="shared" si="5"/>
        <v>207.67342788130438</v>
      </c>
      <c r="S58">
        <f t="shared" si="6"/>
        <v>49.611817050009854</v>
      </c>
    </row>
    <row r="59" spans="1:24" x14ac:dyDescent="0.2">
      <c r="A59" t="s">
        <v>556</v>
      </c>
      <c r="C59">
        <f>TOTAL_unfumigated!C58</f>
        <v>17.505599999999998</v>
      </c>
      <c r="D59">
        <f>TOTAL_unfumigated!D58</f>
        <v>3.6905000000000006</v>
      </c>
      <c r="E59">
        <f>TOTAL_fumigated!C58</f>
        <v>38.125300000000003</v>
      </c>
      <c r="F59">
        <f>TOTAL_fumigated!D58</f>
        <v>7.6409000000000002</v>
      </c>
      <c r="G59">
        <f t="shared" si="0"/>
        <v>20.619700000000005</v>
      </c>
      <c r="H59">
        <f t="shared" si="1"/>
        <v>3.9503999999999997</v>
      </c>
      <c r="I59" s="3">
        <v>1.25</v>
      </c>
      <c r="J59" s="3">
        <v>0.04</v>
      </c>
      <c r="K59">
        <v>8</v>
      </c>
      <c r="L59">
        <v>0.13300000000000001</v>
      </c>
      <c r="M59" s="3">
        <f t="shared" si="2"/>
        <v>7.9893599999999996</v>
      </c>
      <c r="N59" s="3">
        <v>0.45</v>
      </c>
      <c r="O59">
        <f t="shared" si="3"/>
        <v>286.76612116336958</v>
      </c>
      <c r="P59">
        <f t="shared" si="4"/>
        <v>54.939736516233253</v>
      </c>
      <c r="R59">
        <f t="shared" si="5"/>
        <v>243.45713131798624</v>
      </c>
      <c r="S59">
        <f t="shared" si="6"/>
        <v>51.325206969714174</v>
      </c>
    </row>
    <row r="60" spans="1:24" x14ac:dyDescent="0.2">
      <c r="A60" t="s">
        <v>633</v>
      </c>
      <c r="C60">
        <f>TOTAL_unfumigated!C59</f>
        <v>3.8888000000000007</v>
      </c>
      <c r="D60">
        <f>TOTAL_unfumigated!D59</f>
        <v>1.4001999999999999</v>
      </c>
      <c r="E60">
        <f>TOTAL_fumigated!C59</f>
        <v>31.572500000000002</v>
      </c>
      <c r="F60">
        <f>TOTAL_fumigated!D59</f>
        <v>5.4009999999999989</v>
      </c>
      <c r="G60">
        <f t="shared" si="0"/>
        <v>27.683700000000002</v>
      </c>
      <c r="H60">
        <f t="shared" si="1"/>
        <v>4.000799999999999</v>
      </c>
      <c r="I60" s="3">
        <v>1.25</v>
      </c>
      <c r="J60" s="3">
        <v>0.04</v>
      </c>
      <c r="K60">
        <v>10</v>
      </c>
      <c r="L60">
        <v>0.14199999999999999</v>
      </c>
      <c r="M60" s="3">
        <f t="shared" si="2"/>
        <v>9.9858000000000011</v>
      </c>
      <c r="N60" s="3">
        <v>0.45</v>
      </c>
      <c r="O60">
        <f t="shared" si="3"/>
        <v>308.03407505324225</v>
      </c>
      <c r="P60">
        <f t="shared" si="4"/>
        <v>44.516546829831682</v>
      </c>
      <c r="R60">
        <f t="shared" si="5"/>
        <v>43.270332761410096</v>
      </c>
      <c r="S60">
        <f t="shared" si="6"/>
        <v>15.579901237535077</v>
      </c>
      <c r="U60">
        <f t="shared" si="9"/>
        <v>311.07357633024077</v>
      </c>
      <c r="V60">
        <f t="shared" si="7"/>
        <v>42.193247745131401</v>
      </c>
      <c r="W60">
        <f t="shared" ref="W60:X60" si="26">AVERAGE(R60:R62)</f>
        <v>38.843676539204196</v>
      </c>
      <c r="X60">
        <f t="shared" si="26"/>
        <v>14.965695732384431</v>
      </c>
    </row>
    <row r="61" spans="1:24" x14ac:dyDescent="0.2">
      <c r="A61" t="s">
        <v>633</v>
      </c>
      <c r="C61">
        <f>TOTAL_unfumigated!C60</f>
        <v>3.3454000000000006</v>
      </c>
      <c r="D61">
        <f>TOTAL_unfumigated!D60</f>
        <v>1.321</v>
      </c>
      <c r="E61">
        <f>TOTAL_fumigated!C60</f>
        <v>31.361300000000004</v>
      </c>
      <c r="F61">
        <f>TOTAL_fumigated!D60</f>
        <v>5.0625999999999989</v>
      </c>
      <c r="G61">
        <f t="shared" si="0"/>
        <v>28.015900000000002</v>
      </c>
      <c r="H61">
        <f t="shared" si="1"/>
        <v>3.7415999999999991</v>
      </c>
      <c r="I61" s="3">
        <v>1.25</v>
      </c>
      <c r="J61" s="3">
        <v>0.04</v>
      </c>
      <c r="K61" s="3">
        <v>10</v>
      </c>
      <c r="L61">
        <v>0.14199999999999999</v>
      </c>
      <c r="M61" s="3">
        <f t="shared" si="2"/>
        <v>9.9858000000000011</v>
      </c>
      <c r="N61" s="3">
        <v>0.45</v>
      </c>
      <c r="O61">
        <f t="shared" si="3"/>
        <v>311.73043499547134</v>
      </c>
      <c r="P61">
        <f t="shared" si="4"/>
        <v>41.632451414341681</v>
      </c>
      <c r="R61">
        <f t="shared" si="5"/>
        <v>37.223969147300281</v>
      </c>
      <c r="S61">
        <f t="shared" si="6"/>
        <v>14.698649860579799</v>
      </c>
    </row>
    <row r="62" spans="1:24" x14ac:dyDescent="0.2">
      <c r="A62" t="s">
        <v>633</v>
      </c>
      <c r="C62">
        <f>TOTAL_unfumigated!C61</f>
        <v>3.2387000000000006</v>
      </c>
      <c r="D62">
        <f>TOTAL_unfumigated!D61</f>
        <v>1.3138000000000001</v>
      </c>
      <c r="E62">
        <f>TOTAL_fumigated!C61</f>
        <v>31.409700000000004</v>
      </c>
      <c r="F62">
        <f>TOTAL_fumigated!D61</f>
        <v>4.9473999999999991</v>
      </c>
      <c r="G62">
        <f t="shared" si="0"/>
        <v>28.171000000000003</v>
      </c>
      <c r="H62">
        <f t="shared" si="1"/>
        <v>3.6335999999999991</v>
      </c>
      <c r="I62" s="3">
        <v>1.25</v>
      </c>
      <c r="J62" s="3">
        <v>0.04</v>
      </c>
      <c r="K62" s="3">
        <v>10</v>
      </c>
      <c r="L62">
        <v>0.14199999999999999</v>
      </c>
      <c r="M62" s="3">
        <f t="shared" si="2"/>
        <v>9.9858000000000011</v>
      </c>
      <c r="N62" s="3">
        <v>0.45</v>
      </c>
      <c r="O62">
        <f t="shared" si="3"/>
        <v>313.45621894200877</v>
      </c>
      <c r="P62">
        <f t="shared" si="4"/>
        <v>40.430744991220855</v>
      </c>
      <c r="R62">
        <f t="shared" si="5"/>
        <v>36.036727708902205</v>
      </c>
      <c r="S62">
        <f t="shared" si="6"/>
        <v>14.618536099038414</v>
      </c>
    </row>
    <row r="63" spans="1:24" x14ac:dyDescent="0.2">
      <c r="A63" t="s">
        <v>557</v>
      </c>
      <c r="C63">
        <f>TOTAL_unfumigated!C62</f>
        <v>5.206900000000001</v>
      </c>
      <c r="D63">
        <f>TOTAL_unfumigated!D62</f>
        <v>0.1503000000000001</v>
      </c>
      <c r="E63">
        <f>TOTAL_fumigated!C62</f>
        <v>24.773499999999999</v>
      </c>
      <c r="F63">
        <f>TOTAL_fumigated!D62</f>
        <v>3.7711000000000001</v>
      </c>
      <c r="G63">
        <f t="shared" si="0"/>
        <v>19.566599999999998</v>
      </c>
      <c r="H63">
        <f t="shared" si="1"/>
        <v>3.6208</v>
      </c>
      <c r="I63" s="3">
        <v>1.25</v>
      </c>
      <c r="J63" s="3">
        <v>0.04</v>
      </c>
      <c r="K63">
        <v>8</v>
      </c>
      <c r="L63">
        <v>0.16400000000000001</v>
      </c>
      <c r="M63" s="3">
        <f t="shared" si="2"/>
        <v>7.9868800000000002</v>
      </c>
      <c r="N63" s="3">
        <v>0.45</v>
      </c>
      <c r="O63">
        <f t="shared" si="3"/>
        <v>272.2047491218932</v>
      </c>
      <c r="P63">
        <f t="shared" si="4"/>
        <v>50.371498145848086</v>
      </c>
      <c r="R63">
        <f t="shared" si="5"/>
        <v>72.436851992823804</v>
      </c>
      <c r="S63">
        <f t="shared" si="6"/>
        <v>2.0909291237629728</v>
      </c>
      <c r="U63">
        <f t="shared" si="9"/>
        <v>263.42089916351705</v>
      </c>
      <c r="V63">
        <f t="shared" si="7"/>
        <v>52.418837263482487</v>
      </c>
      <c r="W63">
        <f t="shared" ref="W63:X63" si="27">AVERAGE(R63:R65)</f>
        <v>74.033451898150005</v>
      </c>
      <c r="X63">
        <f t="shared" si="27"/>
        <v>2.053367522737291</v>
      </c>
    </row>
    <row r="64" spans="1:24" x14ac:dyDescent="0.2">
      <c r="A64" t="s">
        <v>557</v>
      </c>
      <c r="C64">
        <f>TOTAL_unfumigated!C63</f>
        <v>5.3751999999999995</v>
      </c>
      <c r="D64">
        <f>TOTAL_unfumigated!D63</f>
        <v>0.21510000000000007</v>
      </c>
      <c r="E64">
        <f>TOTAL_fumigated!C63</f>
        <v>24.013400000000004</v>
      </c>
      <c r="F64">
        <f>TOTAL_fumigated!D63</f>
        <v>4.0307000000000004</v>
      </c>
      <c r="G64">
        <f t="shared" si="0"/>
        <v>18.638200000000005</v>
      </c>
      <c r="H64">
        <f t="shared" si="1"/>
        <v>3.8156000000000003</v>
      </c>
      <c r="I64" s="3">
        <v>1.25</v>
      </c>
      <c r="J64" s="3">
        <v>0.04</v>
      </c>
      <c r="K64">
        <v>8</v>
      </c>
      <c r="L64">
        <v>0.16400000000000001</v>
      </c>
      <c r="M64" s="3">
        <f t="shared" si="2"/>
        <v>7.9868800000000002</v>
      </c>
      <c r="N64" s="3">
        <v>0.45</v>
      </c>
      <c r="O64">
        <f t="shared" si="3"/>
        <v>259.28912305069213</v>
      </c>
      <c r="P64">
        <f t="shared" si="4"/>
        <v>53.081498101330638</v>
      </c>
      <c r="R64">
        <f t="shared" si="5"/>
        <v>74.778191790091299</v>
      </c>
      <c r="S64">
        <f t="shared" si="6"/>
        <v>2.9924075483793433</v>
      </c>
    </row>
    <row r="65" spans="1:24" x14ac:dyDescent="0.2">
      <c r="A65" t="s">
        <v>557</v>
      </c>
      <c r="C65">
        <f>TOTAL_unfumigated!C64</f>
        <v>5.3829000000000011</v>
      </c>
      <c r="D65">
        <f>TOTAL_unfumigated!D64</f>
        <v>7.7400000000000135E-2</v>
      </c>
      <c r="E65">
        <f>TOTAL_fumigated!C64</f>
        <v>23.983699999999999</v>
      </c>
      <c r="F65">
        <f>TOTAL_fumigated!D64</f>
        <v>3.9449000000000005</v>
      </c>
      <c r="G65">
        <f t="shared" si="0"/>
        <v>18.6008</v>
      </c>
      <c r="H65">
        <f t="shared" si="1"/>
        <v>3.8675000000000006</v>
      </c>
      <c r="I65" s="3">
        <v>1.25</v>
      </c>
      <c r="J65" s="3">
        <v>0.04</v>
      </c>
      <c r="K65">
        <v>8</v>
      </c>
      <c r="L65">
        <v>0.16400000000000001</v>
      </c>
      <c r="M65" s="3">
        <f t="shared" si="2"/>
        <v>7.9868800000000002</v>
      </c>
      <c r="N65" s="3">
        <v>0.45</v>
      </c>
      <c r="O65">
        <f t="shared" si="3"/>
        <v>258.76882531796593</v>
      </c>
      <c r="P65">
        <f t="shared" si="4"/>
        <v>53.803515543268745</v>
      </c>
      <c r="R65">
        <f t="shared" si="5"/>
        <v>74.885311911534927</v>
      </c>
      <c r="S65">
        <f t="shared" si="6"/>
        <v>1.0767658960695559</v>
      </c>
    </row>
    <row r="66" spans="1:24" x14ac:dyDescent="0.2">
      <c r="A66" t="s">
        <v>558</v>
      </c>
      <c r="C66">
        <f>TOTAL_unfumigated!C65</f>
        <v>18.602799999999998</v>
      </c>
      <c r="D66">
        <f>TOTAL_unfumigated!D65</f>
        <v>5.3876999999999997</v>
      </c>
      <c r="E66">
        <f>TOTAL_fumigated!C65</f>
        <v>0.3227000000000001</v>
      </c>
      <c r="F66">
        <f>TOTAL_fumigated!D65</f>
        <v>0.50190000000000001</v>
      </c>
      <c r="G66">
        <f t="shared" si="0"/>
        <v>-18.280099999999997</v>
      </c>
      <c r="H66">
        <f t="shared" si="1"/>
        <v>-4.8857999999999997</v>
      </c>
      <c r="I66" s="3">
        <v>1.25</v>
      </c>
      <c r="J66" s="3">
        <v>0.04</v>
      </c>
      <c r="K66">
        <v>8</v>
      </c>
      <c r="L66">
        <v>0.16400000000000001</v>
      </c>
      <c r="M66" s="3">
        <f t="shared" si="2"/>
        <v>7.9868800000000002</v>
      </c>
      <c r="N66" s="3">
        <v>0.45</v>
      </c>
      <c r="O66">
        <v>0</v>
      </c>
      <c r="P66">
        <v>0</v>
      </c>
      <c r="R66">
        <f t="shared" si="5"/>
        <v>258.79664872613307</v>
      </c>
      <c r="S66">
        <f t="shared" si="6"/>
        <v>74.952088091136133</v>
      </c>
      <c r="U66">
        <v>0</v>
      </c>
      <c r="V66">
        <v>0</v>
      </c>
      <c r="W66">
        <f t="shared" ref="W66:X66" si="28">AVERAGE(R66:R68)</f>
        <v>274.9991467488162</v>
      </c>
      <c r="X66">
        <f t="shared" si="28"/>
        <v>82.997690286143353</v>
      </c>
    </row>
    <row r="67" spans="1:24" x14ac:dyDescent="0.2">
      <c r="A67" t="s">
        <v>558</v>
      </c>
      <c r="C67">
        <f>TOTAL_unfumigated!C66</f>
        <v>20.439799999999998</v>
      </c>
      <c r="D67">
        <f>TOTAL_unfumigated!D66</f>
        <v>6.2302</v>
      </c>
      <c r="E67">
        <f>TOTAL_fumigated!C66</f>
        <v>0.25340000000000007</v>
      </c>
      <c r="F67">
        <f>TOTAL_fumigated!D66</f>
        <v>0.53049999999999997</v>
      </c>
      <c r="G67">
        <f t="shared" si="0"/>
        <v>-20.186399999999999</v>
      </c>
      <c r="H67">
        <f t="shared" si="1"/>
        <v>-5.6997</v>
      </c>
      <c r="I67" s="3">
        <v>1.25</v>
      </c>
      <c r="J67" s="3">
        <v>0.04</v>
      </c>
      <c r="K67">
        <v>8</v>
      </c>
      <c r="L67">
        <v>0.16400000000000001</v>
      </c>
      <c r="M67" s="3">
        <f t="shared" si="2"/>
        <v>7.9868800000000002</v>
      </c>
      <c r="N67" s="3">
        <v>0.45</v>
      </c>
      <c r="O67">
        <v>0</v>
      </c>
      <c r="P67">
        <v>0</v>
      </c>
      <c r="R67">
        <f t="shared" si="5"/>
        <v>284.35244912768047</v>
      </c>
      <c r="S67">
        <f t="shared" si="6"/>
        <v>86.672698781557315</v>
      </c>
    </row>
    <row r="68" spans="1:24" x14ac:dyDescent="0.2">
      <c r="A68" t="s">
        <v>558</v>
      </c>
      <c r="C68">
        <f>TOTAL_unfumigated!C67</f>
        <v>20.259799999999998</v>
      </c>
      <c r="D68">
        <f>TOTAL_unfumigated!D67</f>
        <v>6.2801999999999998</v>
      </c>
      <c r="E68">
        <f>TOTAL_fumigated!C67</f>
        <v>0.34140000000000015</v>
      </c>
      <c r="F68">
        <f>TOTAL_fumigated!D67</f>
        <v>0.53490000000000004</v>
      </c>
      <c r="G68">
        <f t="shared" ref="G68:G131" si="29">E68-C68</f>
        <v>-19.918399999999998</v>
      </c>
      <c r="H68">
        <f t="shared" ref="H68:H131" si="30">F68-D68</f>
        <v>-5.7452999999999994</v>
      </c>
      <c r="I68" s="3">
        <v>1.25</v>
      </c>
      <c r="J68" s="3">
        <v>0.04</v>
      </c>
      <c r="K68">
        <v>8</v>
      </c>
      <c r="L68">
        <v>0.16400000000000001</v>
      </c>
      <c r="M68" s="3">
        <f t="shared" ref="M68:M131" si="31">K68*(1-L68/100)</f>
        <v>7.9868800000000002</v>
      </c>
      <c r="N68" s="3">
        <v>0.45</v>
      </c>
      <c r="O68">
        <v>0</v>
      </c>
      <c r="P68">
        <v>0</v>
      </c>
      <c r="R68">
        <f t="shared" ref="R68:R131" si="32">((C68*I68*J68)/(M68*N68))*1000</f>
        <v>281.848342392635</v>
      </c>
      <c r="S68">
        <f t="shared" ref="S68:S131" si="33">((D68*I68*J68)/(M68*N68))*1000</f>
        <v>87.36828398573661</v>
      </c>
    </row>
    <row r="69" spans="1:24" x14ac:dyDescent="0.2">
      <c r="A69" t="s">
        <v>559</v>
      </c>
      <c r="C69">
        <f>TOTAL_unfumigated!C68</f>
        <v>13.451700000000001</v>
      </c>
      <c r="D69">
        <f>TOTAL_unfumigated!D68</f>
        <v>4.1069999999999993</v>
      </c>
      <c r="E69">
        <f>TOTAL_fumigated!C68</f>
        <v>76.755099999999999</v>
      </c>
      <c r="F69">
        <f>TOTAL_fumigated!D68</f>
        <v>7.8235000000000001</v>
      </c>
      <c r="G69">
        <f t="shared" si="29"/>
        <v>63.303399999999996</v>
      </c>
      <c r="H69">
        <f t="shared" si="30"/>
        <v>3.7165000000000008</v>
      </c>
      <c r="I69" s="3">
        <v>1.25</v>
      </c>
      <c r="J69" s="3">
        <v>0.04</v>
      </c>
      <c r="K69">
        <v>8</v>
      </c>
      <c r="L69">
        <v>0.16400000000000001</v>
      </c>
      <c r="M69" s="3">
        <f t="shared" si="31"/>
        <v>7.9868800000000002</v>
      </c>
      <c r="N69" s="3">
        <v>0.45</v>
      </c>
      <c r="O69">
        <f t="shared" ref="O69:O131" si="34">((G69*I69*J69)/(M69*N69))*1000</f>
        <v>880.65816828487607</v>
      </c>
      <c r="P69">
        <f t="shared" ref="P69:P131" si="35">((H69*I69*J69)/(M69*N69))*1000</f>
        <v>51.702848226647276</v>
      </c>
      <c r="R69">
        <f t="shared" si="32"/>
        <v>187.13606982117341</v>
      </c>
      <c r="S69">
        <f t="shared" si="33"/>
        <v>57.135368671287573</v>
      </c>
      <c r="U69">
        <f t="shared" ref="U69:U129" si="36">AVERAGE(O69:O71)</f>
        <v>860.83445368923549</v>
      </c>
      <c r="V69">
        <f t="shared" ref="V69:V129" si="37">AVERAGE(P69:P71)</f>
        <v>34.185694168065268</v>
      </c>
      <c r="W69">
        <f t="shared" ref="W69:X69" si="38">AVERAGE(R69:R71)</f>
        <v>223.28285054155484</v>
      </c>
      <c r="X69">
        <f t="shared" si="38"/>
        <v>69.765804808775272</v>
      </c>
    </row>
    <row r="70" spans="1:24" x14ac:dyDescent="0.2">
      <c r="A70" t="s">
        <v>559</v>
      </c>
      <c r="C70">
        <f>TOTAL_unfumigated!C69</f>
        <v>17.351400000000002</v>
      </c>
      <c r="D70">
        <f>TOTAL_unfumigated!D69</f>
        <v>5.5832999999999995</v>
      </c>
      <c r="E70">
        <f>TOTAL_fumigated!C69</f>
        <v>78.347899999999996</v>
      </c>
      <c r="F70">
        <f>TOTAL_fumigated!D69</f>
        <v>7.3856999999999999</v>
      </c>
      <c r="G70">
        <f t="shared" si="29"/>
        <v>60.996499999999997</v>
      </c>
      <c r="H70">
        <f t="shared" si="30"/>
        <v>1.8024000000000004</v>
      </c>
      <c r="I70" s="3">
        <v>1.25</v>
      </c>
      <c r="J70" s="3">
        <v>0.04</v>
      </c>
      <c r="K70">
        <v>8</v>
      </c>
      <c r="L70">
        <v>0.16400000000000001</v>
      </c>
      <c r="M70" s="3">
        <f t="shared" si="31"/>
        <v>7.9868800000000002</v>
      </c>
      <c r="N70" s="3">
        <v>0.45</v>
      </c>
      <c r="O70">
        <f t="shared" si="34"/>
        <v>848.5652581344516</v>
      </c>
      <c r="P70">
        <f t="shared" si="35"/>
        <v>25.07445544025536</v>
      </c>
      <c r="R70">
        <f t="shared" si="32"/>
        <v>241.38754223593361</v>
      </c>
      <c r="S70">
        <f t="shared" si="33"/>
        <v>77.673217409885538</v>
      </c>
    </row>
    <row r="71" spans="1:24" x14ac:dyDescent="0.2">
      <c r="A71" t="s">
        <v>559</v>
      </c>
      <c r="C71">
        <f>TOTAL_unfumigated!C70</f>
        <v>17.346900000000002</v>
      </c>
      <c r="D71">
        <f>TOTAL_unfumigated!D70</f>
        <v>5.3544</v>
      </c>
      <c r="E71">
        <f>TOTAL_fumigated!C70</f>
        <v>78.682299999999998</v>
      </c>
      <c r="F71">
        <f>TOTAL_fumigated!D70</f>
        <v>7.2075000000000005</v>
      </c>
      <c r="G71">
        <f t="shared" si="29"/>
        <v>61.335399999999993</v>
      </c>
      <c r="H71">
        <f t="shared" si="30"/>
        <v>1.8531000000000004</v>
      </c>
      <c r="I71" s="3">
        <v>1.25</v>
      </c>
      <c r="J71" s="3">
        <v>0.04</v>
      </c>
      <c r="K71">
        <v>8</v>
      </c>
      <c r="L71">
        <v>0.16400000000000001</v>
      </c>
      <c r="M71" s="3">
        <f t="shared" si="31"/>
        <v>7.9868800000000002</v>
      </c>
      <c r="N71" s="3">
        <v>0.45</v>
      </c>
      <c r="O71">
        <f t="shared" si="34"/>
        <v>853.2799346483788</v>
      </c>
      <c r="P71">
        <f t="shared" si="35"/>
        <v>25.779778837293168</v>
      </c>
      <c r="R71">
        <f t="shared" si="32"/>
        <v>241.32493956755752</v>
      </c>
      <c r="S71">
        <f t="shared" si="33"/>
        <v>74.488828345152726</v>
      </c>
    </row>
    <row r="72" spans="1:24" x14ac:dyDescent="0.2">
      <c r="A72" t="s">
        <v>634</v>
      </c>
      <c r="C72">
        <f>TOTAL_unfumigated!C71</f>
        <v>3.9625000000000004</v>
      </c>
      <c r="D72">
        <f>TOTAL_unfumigated!D71</f>
        <v>1.4649999999999999</v>
      </c>
      <c r="E72">
        <f>TOTAL_fumigated!C71</f>
        <v>31.363500000000002</v>
      </c>
      <c r="F72">
        <f>TOTAL_fumigated!D71</f>
        <v>5.811399999999999</v>
      </c>
      <c r="G72">
        <f t="shared" si="29"/>
        <v>27.401000000000003</v>
      </c>
      <c r="H72">
        <f t="shared" si="30"/>
        <v>4.3463999999999992</v>
      </c>
      <c r="I72" s="3">
        <v>1.25</v>
      </c>
      <c r="J72" s="3">
        <v>0.04</v>
      </c>
      <c r="K72">
        <v>10</v>
      </c>
      <c r="L72">
        <v>0.13700000000000001</v>
      </c>
      <c r="M72" s="3">
        <f t="shared" si="31"/>
        <v>9.9863</v>
      </c>
      <c r="N72" s="3">
        <v>0.45</v>
      </c>
      <c r="O72">
        <f t="shared" si="34"/>
        <v>304.87323188323569</v>
      </c>
      <c r="P72">
        <f t="shared" si="35"/>
        <v>48.359585966106891</v>
      </c>
      <c r="R72">
        <f t="shared" si="32"/>
        <v>44.088178582435717</v>
      </c>
      <c r="S72">
        <f t="shared" si="33"/>
        <v>16.300108927007777</v>
      </c>
      <c r="U72">
        <f t="shared" si="36"/>
        <v>311.66179146912759</v>
      </c>
      <c r="V72">
        <f t="shared" si="37"/>
        <v>46.267831373426041</v>
      </c>
      <c r="W72">
        <f t="shared" ref="W72:X72" si="39">AVERAGE(R72:R74)</f>
        <v>39.24969801220265</v>
      </c>
      <c r="X72">
        <f t="shared" si="39"/>
        <v>15.721538507755625</v>
      </c>
    </row>
    <row r="73" spans="1:24" x14ac:dyDescent="0.2">
      <c r="A73" t="s">
        <v>634</v>
      </c>
      <c r="C73">
        <f>TOTAL_unfumigated!C72</f>
        <v>3.2838000000000003</v>
      </c>
      <c r="D73">
        <f>TOTAL_unfumigated!D72</f>
        <v>1.4097999999999999</v>
      </c>
      <c r="E73">
        <f>TOTAL_fumigated!C72</f>
        <v>31.538400000000003</v>
      </c>
      <c r="F73">
        <f>TOTAL_fumigated!D72</f>
        <v>5.4993999999999996</v>
      </c>
      <c r="G73">
        <f t="shared" si="29"/>
        <v>28.254600000000003</v>
      </c>
      <c r="H73">
        <f t="shared" si="30"/>
        <v>4.0895999999999999</v>
      </c>
      <c r="I73" s="3">
        <v>1.25</v>
      </c>
      <c r="J73" s="3">
        <v>0.04</v>
      </c>
      <c r="K73" s="3">
        <v>10</v>
      </c>
      <c r="L73">
        <v>0.13700000000000001</v>
      </c>
      <c r="M73" s="3">
        <f t="shared" si="31"/>
        <v>9.9863</v>
      </c>
      <c r="N73" s="3">
        <v>0.45</v>
      </c>
      <c r="O73">
        <f t="shared" si="34"/>
        <v>314.37068784234407</v>
      </c>
      <c r="P73">
        <f t="shared" si="35"/>
        <v>45.502338203338574</v>
      </c>
      <c r="R73">
        <f t="shared" si="32"/>
        <v>36.536721975773474</v>
      </c>
      <c r="S73">
        <f t="shared" si="33"/>
        <v>15.685934174263187</v>
      </c>
    </row>
    <row r="74" spans="1:24" x14ac:dyDescent="0.2">
      <c r="A74" t="s">
        <v>634</v>
      </c>
      <c r="C74">
        <f>TOTAL_unfumigated!C73</f>
        <v>3.3366000000000002</v>
      </c>
      <c r="D74">
        <f>TOTAL_unfumigated!D73</f>
        <v>1.3641999999999999</v>
      </c>
      <c r="E74">
        <f>TOTAL_fumigated!C73</f>
        <v>31.714400000000001</v>
      </c>
      <c r="F74">
        <f>TOTAL_fumigated!D73</f>
        <v>5.4033999999999995</v>
      </c>
      <c r="G74">
        <f t="shared" si="29"/>
        <v>28.377800000000001</v>
      </c>
      <c r="H74">
        <f t="shared" si="30"/>
        <v>4.0391999999999992</v>
      </c>
      <c r="I74" s="3">
        <v>1.25</v>
      </c>
      <c r="J74" s="3">
        <v>0.04</v>
      </c>
      <c r="K74" s="3">
        <v>10</v>
      </c>
      <c r="L74">
        <v>0.13700000000000001</v>
      </c>
      <c r="M74" s="3">
        <f t="shared" si="31"/>
        <v>9.9863</v>
      </c>
      <c r="N74" s="3">
        <v>0.45</v>
      </c>
      <c r="O74">
        <f t="shared" si="34"/>
        <v>315.74145468180302</v>
      </c>
      <c r="P74">
        <f t="shared" si="35"/>
        <v>44.941569950832637</v>
      </c>
      <c r="R74">
        <f t="shared" si="32"/>
        <v>37.124193478398745</v>
      </c>
      <c r="S74">
        <f t="shared" si="33"/>
        <v>15.178572421995911</v>
      </c>
    </row>
    <row r="75" spans="1:24" x14ac:dyDescent="0.2">
      <c r="A75" t="s">
        <v>560</v>
      </c>
      <c r="C75">
        <f>TOTAL_unfumigated!C74</f>
        <v>10.4275</v>
      </c>
      <c r="D75">
        <f>TOTAL_unfumigated!D74</f>
        <v>0.92520000000000013</v>
      </c>
      <c r="E75">
        <f>TOTAL_fumigated!C74</f>
        <v>32.813600000000001</v>
      </c>
      <c r="F75">
        <f>TOTAL_fumigated!D74</f>
        <v>4.1186000000000007</v>
      </c>
      <c r="G75">
        <f t="shared" si="29"/>
        <v>22.386099999999999</v>
      </c>
      <c r="H75">
        <f t="shared" si="30"/>
        <v>3.1934000000000005</v>
      </c>
      <c r="I75" s="3">
        <v>1.25</v>
      </c>
      <c r="J75" s="3">
        <v>0.04</v>
      </c>
      <c r="K75">
        <v>8</v>
      </c>
      <c r="L75">
        <v>9.6000000000000002E-2</v>
      </c>
      <c r="M75" s="3">
        <f t="shared" si="31"/>
        <v>7.9923200000000003</v>
      </c>
      <c r="N75" s="3">
        <v>0.45</v>
      </c>
      <c r="O75">
        <f t="shared" si="34"/>
        <v>311.21682370631362</v>
      </c>
      <c r="P75">
        <f t="shared" si="35"/>
        <v>44.395397359242658</v>
      </c>
      <c r="R75">
        <f t="shared" si="32"/>
        <v>144.96555582247848</v>
      </c>
      <c r="S75">
        <f t="shared" si="33"/>
        <v>12.862347853939781</v>
      </c>
      <c r="U75">
        <f t="shared" si="36"/>
        <v>299.25302364343838</v>
      </c>
      <c r="V75">
        <f t="shared" si="37"/>
        <v>44.001500699931199</v>
      </c>
      <c r="W75">
        <f t="shared" ref="W75:X75" si="40">AVERAGE(R75:R77)</f>
        <v>152.62707755000358</v>
      </c>
      <c r="X75">
        <f t="shared" si="40"/>
        <v>13.337804292120437</v>
      </c>
    </row>
    <row r="76" spans="1:24" x14ac:dyDescent="0.2">
      <c r="A76" t="s">
        <v>560</v>
      </c>
      <c r="C76">
        <f>TOTAL_unfumigated!C75</f>
        <v>11.742000000000001</v>
      </c>
      <c r="D76">
        <f>TOTAL_unfumigated!D75</f>
        <v>1.0952999999999999</v>
      </c>
      <c r="E76">
        <f>TOTAL_fumigated!C75</f>
        <v>32.258099999999999</v>
      </c>
      <c r="F76">
        <f>TOTAL_fumigated!D75</f>
        <v>4.1714000000000002</v>
      </c>
      <c r="G76">
        <f t="shared" si="29"/>
        <v>20.516099999999998</v>
      </c>
      <c r="H76">
        <f t="shared" si="30"/>
        <v>3.0761000000000003</v>
      </c>
      <c r="I76" s="3">
        <v>1.25</v>
      </c>
      <c r="J76" s="3">
        <v>0.04</v>
      </c>
      <c r="K76">
        <v>8</v>
      </c>
      <c r="L76">
        <v>9.6000000000000002E-2</v>
      </c>
      <c r="M76" s="3">
        <f t="shared" si="31"/>
        <v>7.9923200000000003</v>
      </c>
      <c r="N76" s="3">
        <v>0.45</v>
      </c>
      <c r="O76">
        <f t="shared" si="34"/>
        <v>285.21964419175737</v>
      </c>
      <c r="P76">
        <f t="shared" si="35"/>
        <v>42.764665189693218</v>
      </c>
      <c r="R76">
        <f t="shared" si="32"/>
        <v>163.24004377535769</v>
      </c>
      <c r="S76">
        <f t="shared" si="33"/>
        <v>15.22711803331198</v>
      </c>
    </row>
    <row r="77" spans="1:24" x14ac:dyDescent="0.2">
      <c r="A77" t="s">
        <v>560</v>
      </c>
      <c r="C77">
        <f>TOTAL_unfumigated!C76</f>
        <v>10.766300000000001</v>
      </c>
      <c r="D77">
        <f>TOTAL_unfumigated!D76</f>
        <v>0.85770000000000002</v>
      </c>
      <c r="E77">
        <f>TOTAL_fumigated!C76</f>
        <v>32.4407</v>
      </c>
      <c r="F77">
        <f>TOTAL_fumigated!D76</f>
        <v>4.0834000000000001</v>
      </c>
      <c r="G77">
        <f t="shared" si="29"/>
        <v>21.674399999999999</v>
      </c>
      <c r="H77">
        <f t="shared" si="30"/>
        <v>3.2257000000000002</v>
      </c>
      <c r="I77" s="3">
        <v>1.25</v>
      </c>
      <c r="J77" s="3">
        <v>0.04</v>
      </c>
      <c r="K77">
        <v>8</v>
      </c>
      <c r="L77">
        <v>9.6000000000000002E-2</v>
      </c>
      <c r="M77" s="3">
        <f t="shared" si="31"/>
        <v>7.9923200000000003</v>
      </c>
      <c r="N77" s="3">
        <v>0.45</v>
      </c>
      <c r="O77">
        <f t="shared" si="34"/>
        <v>301.32260303224422</v>
      </c>
      <c r="P77">
        <f t="shared" si="35"/>
        <v>44.844439550857722</v>
      </c>
      <c r="R77">
        <f t="shared" si="32"/>
        <v>149.67563305217453</v>
      </c>
      <c r="S77">
        <f t="shared" si="33"/>
        <v>11.923946989109544</v>
      </c>
    </row>
    <row r="78" spans="1:24" x14ac:dyDescent="0.2">
      <c r="A78" t="s">
        <v>561</v>
      </c>
      <c r="C78">
        <f>TOTAL_unfumigated!C77</f>
        <v>15.1806</v>
      </c>
      <c r="D78">
        <f>TOTAL_unfumigated!D77</f>
        <v>2.4145000000000003</v>
      </c>
      <c r="E78">
        <f>TOTAL_fumigated!C77</f>
        <v>24.465600000000002</v>
      </c>
      <c r="F78">
        <f>TOTAL_fumigated!D77</f>
        <v>3.1632000000000002</v>
      </c>
      <c r="G78">
        <f t="shared" si="29"/>
        <v>9.2850000000000019</v>
      </c>
      <c r="H78">
        <f t="shared" si="30"/>
        <v>0.74869999999999992</v>
      </c>
      <c r="I78" s="3">
        <v>1.25</v>
      </c>
      <c r="J78" s="3">
        <v>0.04</v>
      </c>
      <c r="K78">
        <v>8</v>
      </c>
      <c r="L78">
        <v>9.6000000000000002E-2</v>
      </c>
      <c r="M78" s="3">
        <f t="shared" si="31"/>
        <v>7.9923200000000003</v>
      </c>
      <c r="N78" s="3">
        <v>0.45</v>
      </c>
      <c r="O78">
        <f t="shared" si="34"/>
        <v>129.08225229553707</v>
      </c>
      <c r="P78">
        <f t="shared" si="35"/>
        <v>10.408603370346643</v>
      </c>
      <c r="R78">
        <f t="shared" si="32"/>
        <v>211.04426916506515</v>
      </c>
      <c r="S78">
        <f t="shared" si="33"/>
        <v>33.566946490853439</v>
      </c>
      <c r="U78">
        <f t="shared" si="36"/>
        <v>120.97771267824523</v>
      </c>
      <c r="V78">
        <f t="shared" si="37"/>
        <v>9.9516832455453486</v>
      </c>
      <c r="W78">
        <f t="shared" ref="W78:X78" si="41">AVERAGE(R78:R80)</f>
        <v>214.61714356893728</v>
      </c>
      <c r="X78">
        <f t="shared" si="41"/>
        <v>34.066500136427265</v>
      </c>
    </row>
    <row r="79" spans="1:24" x14ac:dyDescent="0.2">
      <c r="A79" t="s">
        <v>561</v>
      </c>
      <c r="C79">
        <f>TOTAL_unfumigated!C78</f>
        <v>15.5176</v>
      </c>
      <c r="D79">
        <f>TOTAL_unfumigated!D78</f>
        <v>2.4915000000000003</v>
      </c>
      <c r="E79">
        <f>TOTAL_fumigated!C78</f>
        <v>23.916700000000002</v>
      </c>
      <c r="F79">
        <f>TOTAL_fumigated!D78</f>
        <v>3.1448</v>
      </c>
      <c r="G79">
        <f t="shared" si="29"/>
        <v>8.3991000000000025</v>
      </c>
      <c r="H79">
        <f t="shared" si="30"/>
        <v>0.65329999999999977</v>
      </c>
      <c r="I79" s="3">
        <v>1.25</v>
      </c>
      <c r="J79" s="3">
        <v>0.04</v>
      </c>
      <c r="K79">
        <v>8</v>
      </c>
      <c r="L79">
        <v>9.6000000000000002E-2</v>
      </c>
      <c r="M79" s="3">
        <f t="shared" si="31"/>
        <v>7.9923200000000003</v>
      </c>
      <c r="N79" s="3">
        <v>0.45</v>
      </c>
      <c r="O79">
        <f t="shared" si="34"/>
        <v>116.76626227845402</v>
      </c>
      <c r="P79">
        <f t="shared" si="35"/>
        <v>9.0823301480532379</v>
      </c>
      <c r="R79">
        <f t="shared" si="32"/>
        <v>215.729322371699</v>
      </c>
      <c r="S79">
        <f t="shared" si="33"/>
        <v>34.637418588511636</v>
      </c>
    </row>
    <row r="80" spans="1:24" x14ac:dyDescent="0.2">
      <c r="A80" t="s">
        <v>561</v>
      </c>
      <c r="C80">
        <f>TOTAL_unfumigated!C79</f>
        <v>15.614600000000001</v>
      </c>
      <c r="D80">
        <f>TOTAL_unfumigated!D79</f>
        <v>2.4453000000000005</v>
      </c>
      <c r="E80">
        <f>TOTAL_fumigated!C79</f>
        <v>24.036600000000004</v>
      </c>
      <c r="F80">
        <f>TOTAL_fumigated!D79</f>
        <v>3.1907999999999999</v>
      </c>
      <c r="G80">
        <f t="shared" si="29"/>
        <v>8.4220000000000024</v>
      </c>
      <c r="H80">
        <f t="shared" si="30"/>
        <v>0.74549999999999939</v>
      </c>
      <c r="I80" s="3">
        <v>1.25</v>
      </c>
      <c r="J80" s="3">
        <v>0.04</v>
      </c>
      <c r="K80">
        <v>8</v>
      </c>
      <c r="L80">
        <v>9.6000000000000002E-2</v>
      </c>
      <c r="M80" s="3">
        <f t="shared" si="31"/>
        <v>7.9923200000000003</v>
      </c>
      <c r="N80" s="3">
        <v>0.45</v>
      </c>
      <c r="O80">
        <f t="shared" si="34"/>
        <v>117.08462346074457</v>
      </c>
      <c r="P80">
        <f t="shared" si="35"/>
        <v>10.364116218236163</v>
      </c>
      <c r="R80">
        <f t="shared" si="32"/>
        <v>217.07783917004772</v>
      </c>
      <c r="S80">
        <f t="shared" si="33"/>
        <v>33.995135329916721</v>
      </c>
    </row>
    <row r="81" spans="1:24" x14ac:dyDescent="0.2">
      <c r="A81" t="s">
        <v>562</v>
      </c>
      <c r="C81">
        <f>TOTAL_unfumigated!C80</f>
        <v>21.163800000000002</v>
      </c>
      <c r="D81">
        <f>TOTAL_unfumigated!D80</f>
        <v>3.8297999999999996</v>
      </c>
      <c r="E81">
        <f>TOTAL_fumigated!C80</f>
        <v>41.194300000000005</v>
      </c>
      <c r="F81">
        <f>TOTAL_fumigated!D80</f>
        <v>4.5454999999999997</v>
      </c>
      <c r="G81">
        <f t="shared" si="29"/>
        <v>20.030500000000004</v>
      </c>
      <c r="H81">
        <f t="shared" si="30"/>
        <v>0.7157</v>
      </c>
      <c r="I81" s="3">
        <v>1.25</v>
      </c>
      <c r="J81" s="3">
        <v>0.04</v>
      </c>
      <c r="K81">
        <v>8</v>
      </c>
      <c r="L81">
        <v>9.6000000000000002E-2</v>
      </c>
      <c r="M81" s="3">
        <f t="shared" si="31"/>
        <v>7.9923200000000003</v>
      </c>
      <c r="N81" s="3">
        <v>0.45</v>
      </c>
      <c r="O81">
        <f t="shared" si="34"/>
        <v>278.46871885899355</v>
      </c>
      <c r="P81">
        <f t="shared" si="35"/>
        <v>9.9498296142074185</v>
      </c>
      <c r="R81">
        <f t="shared" si="32"/>
        <v>294.22412182361739</v>
      </c>
      <c r="S81">
        <f t="shared" si="33"/>
        <v>53.242779735212459</v>
      </c>
      <c r="U81">
        <f>AVERAGE(O81:O83)</f>
        <v>187.84051207677888</v>
      </c>
      <c r="V81">
        <f>AVERAGE(P81:P83)</f>
        <v>3.8657481552660973</v>
      </c>
      <c r="W81">
        <f t="shared" ref="W81:X81" si="42">AVERAGE(R81:R83)</f>
        <v>376.06935991885547</v>
      </c>
      <c r="X81">
        <f t="shared" si="42"/>
        <v>67.869321215033082</v>
      </c>
    </row>
    <row r="82" spans="1:24" x14ac:dyDescent="0.2">
      <c r="A82" t="s">
        <v>562</v>
      </c>
      <c r="C82">
        <f>TOTAL_unfumigated!C81</f>
        <v>34.224600000000002</v>
      </c>
      <c r="D82">
        <f>TOTAL_unfumigated!D81</f>
        <v>6.2217000000000002</v>
      </c>
      <c r="E82">
        <f>TOTAL_fumigated!C81</f>
        <v>39.924900000000001</v>
      </c>
      <c r="F82">
        <f>TOTAL_fumigated!D81</f>
        <v>4.7039</v>
      </c>
      <c r="G82">
        <f t="shared" si="29"/>
        <v>5.7002999999999986</v>
      </c>
      <c r="H82">
        <f t="shared" si="30"/>
        <v>-1.5178000000000003</v>
      </c>
      <c r="I82" s="3">
        <v>1.25</v>
      </c>
      <c r="J82" s="3">
        <v>0.04</v>
      </c>
      <c r="K82">
        <v>8</v>
      </c>
      <c r="L82">
        <v>9.6000000000000002E-2</v>
      </c>
      <c r="M82" s="3">
        <f t="shared" si="31"/>
        <v>7.9923200000000003</v>
      </c>
      <c r="N82" s="3">
        <v>0.45</v>
      </c>
      <c r="O82">
        <f t="shared" si="34"/>
        <v>79.246910367285921</v>
      </c>
      <c r="P82">
        <v>0</v>
      </c>
      <c r="R82">
        <f t="shared" si="32"/>
        <v>475.7984331625027</v>
      </c>
      <c r="S82">
        <f t="shared" si="33"/>
        <v>86.495535714285708</v>
      </c>
    </row>
    <row r="83" spans="1:24" x14ac:dyDescent="0.2">
      <c r="A83" t="s">
        <v>562</v>
      </c>
      <c r="C83">
        <f>TOTAL_unfumigated!C82</f>
        <v>25.764600000000002</v>
      </c>
      <c r="D83">
        <f>TOTAL_unfumigated!D82</f>
        <v>4.594199999999999</v>
      </c>
      <c r="E83">
        <f>TOTAL_fumigated!C82</f>
        <v>40.568400000000004</v>
      </c>
      <c r="F83">
        <f>TOTAL_fumigated!D82</f>
        <v>4.7126999999999999</v>
      </c>
      <c r="G83">
        <f t="shared" si="29"/>
        <v>14.803800000000003</v>
      </c>
      <c r="H83">
        <f t="shared" si="30"/>
        <v>0.11850000000000094</v>
      </c>
      <c r="I83" s="3">
        <v>1.25</v>
      </c>
      <c r="J83" s="3">
        <v>0.04</v>
      </c>
      <c r="K83">
        <v>8</v>
      </c>
      <c r="L83">
        <v>9.6000000000000002E-2</v>
      </c>
      <c r="M83" s="3">
        <f t="shared" si="31"/>
        <v>7.9923200000000003</v>
      </c>
      <c r="N83" s="3">
        <v>0.45</v>
      </c>
      <c r="O83">
        <f t="shared" si="34"/>
        <v>205.80590700405722</v>
      </c>
      <c r="P83">
        <f t="shared" si="35"/>
        <v>1.6474148515908735</v>
      </c>
      <c r="R83">
        <f t="shared" si="32"/>
        <v>358.18552477044636</v>
      </c>
      <c r="S83">
        <f t="shared" si="33"/>
        <v>63.869648195601094</v>
      </c>
    </row>
    <row r="84" spans="1:24" x14ac:dyDescent="0.2">
      <c r="A84" t="s">
        <v>635</v>
      </c>
      <c r="C84">
        <f>TOTAL_unfumigated!C83</f>
        <v>4.2771000000000008</v>
      </c>
      <c r="D84">
        <f>TOTAL_unfumigated!D83</f>
        <v>1.4649999999999999</v>
      </c>
      <c r="E84">
        <f>TOTAL_fumigated!C83</f>
        <v>31.706500000000002</v>
      </c>
      <c r="F84">
        <f>TOTAL_fumigated!D83</f>
        <v>4.7508999999999997</v>
      </c>
      <c r="G84">
        <f t="shared" si="29"/>
        <v>27.429400000000001</v>
      </c>
      <c r="H84">
        <f t="shared" si="30"/>
        <v>3.2858999999999998</v>
      </c>
      <c r="I84" s="3">
        <v>1.25</v>
      </c>
      <c r="J84" s="3">
        <v>0.04</v>
      </c>
      <c r="K84">
        <v>10</v>
      </c>
      <c r="L84">
        <v>0.14399999999999999</v>
      </c>
      <c r="M84" s="3">
        <f t="shared" si="31"/>
        <v>9.9855999999999998</v>
      </c>
      <c r="N84" s="3">
        <v>0.45</v>
      </c>
      <c r="O84">
        <f t="shared" si="34"/>
        <v>305.21061439584111</v>
      </c>
      <c r="P84">
        <f t="shared" si="35"/>
        <v>36.562650216311475</v>
      </c>
      <c r="R84">
        <f t="shared" si="32"/>
        <v>47.591865619825889</v>
      </c>
      <c r="S84">
        <f t="shared" si="33"/>
        <v>16.301251580053055</v>
      </c>
      <c r="U84">
        <f t="shared" si="36"/>
        <v>311.401751856006</v>
      </c>
      <c r="V84">
        <f t="shared" si="37"/>
        <v>35.828630264618084</v>
      </c>
      <c r="W84">
        <f t="shared" ref="W84:X84" si="43">AVERAGE(R84:R86)</f>
        <v>38.819974837840569</v>
      </c>
      <c r="X84">
        <f t="shared" si="43"/>
        <v>15.152931332229521</v>
      </c>
    </row>
    <row r="85" spans="1:24" x14ac:dyDescent="0.2">
      <c r="A85" t="s">
        <v>635</v>
      </c>
      <c r="C85">
        <f>TOTAL_unfumigated!C84</f>
        <v>3.0990000000000002</v>
      </c>
      <c r="D85">
        <f>TOTAL_unfumigated!D84</f>
        <v>1.2922</v>
      </c>
      <c r="E85">
        <f>TOTAL_fumigated!C84</f>
        <v>31.1311</v>
      </c>
      <c r="F85">
        <f>TOTAL_fumigated!D84</f>
        <v>4.5189000000000004</v>
      </c>
      <c r="G85">
        <f t="shared" si="29"/>
        <v>28.0321</v>
      </c>
      <c r="H85">
        <f t="shared" si="30"/>
        <v>3.2267000000000001</v>
      </c>
      <c r="I85" s="3">
        <v>1.25</v>
      </c>
      <c r="J85" s="3">
        <v>0.04</v>
      </c>
      <c r="K85" s="3">
        <v>10</v>
      </c>
      <c r="L85">
        <v>0.14399999999999999</v>
      </c>
      <c r="M85" s="3">
        <f t="shared" si="31"/>
        <v>9.9855999999999998</v>
      </c>
      <c r="N85" s="3">
        <v>0.45</v>
      </c>
      <c r="O85">
        <f t="shared" si="34"/>
        <v>311.91693816874078</v>
      </c>
      <c r="P85">
        <f t="shared" si="35"/>
        <v>35.90392387259876</v>
      </c>
      <c r="R85">
        <f t="shared" si="32"/>
        <v>34.482988837258986</v>
      </c>
      <c r="S85">
        <f t="shared" si="33"/>
        <v>14.378482792999696</v>
      </c>
    </row>
    <row r="86" spans="1:24" x14ac:dyDescent="0.2">
      <c r="A86" t="s">
        <v>635</v>
      </c>
      <c r="C86">
        <f>TOTAL_unfumigated!C85</f>
        <v>3.0902000000000003</v>
      </c>
      <c r="D86">
        <f>TOTAL_unfumigated!D85</f>
        <v>1.3282</v>
      </c>
      <c r="E86">
        <f>TOTAL_fumigated!C85</f>
        <v>31.586099999999998</v>
      </c>
      <c r="F86">
        <f>TOTAL_fumigated!D85</f>
        <v>4.4754000000000005</v>
      </c>
      <c r="G86">
        <f t="shared" si="29"/>
        <v>28.495899999999999</v>
      </c>
      <c r="H86">
        <f t="shared" si="30"/>
        <v>3.1472000000000007</v>
      </c>
      <c r="I86" s="3">
        <v>1.25</v>
      </c>
      <c r="J86" s="3">
        <v>0.04</v>
      </c>
      <c r="K86" s="3">
        <v>10</v>
      </c>
      <c r="L86">
        <v>0.14399999999999999</v>
      </c>
      <c r="M86" s="3">
        <f t="shared" si="31"/>
        <v>9.9855999999999998</v>
      </c>
      <c r="N86" s="3">
        <v>0.45</v>
      </c>
      <c r="O86">
        <f t="shared" si="34"/>
        <v>317.07770300343606</v>
      </c>
      <c r="P86">
        <f t="shared" si="35"/>
        <v>35.019316704944025</v>
      </c>
      <c r="R86">
        <f t="shared" si="32"/>
        <v>34.385070056436824</v>
      </c>
      <c r="S86">
        <f t="shared" si="33"/>
        <v>14.779059623635812</v>
      </c>
    </row>
    <row r="87" spans="1:24" x14ac:dyDescent="0.2">
      <c r="A87" t="s">
        <v>563</v>
      </c>
      <c r="C87">
        <f>TOTAL_unfumigated!C86</f>
        <v>7.9858000000000011</v>
      </c>
      <c r="D87">
        <f>TOTAL_unfumigated!D86</f>
        <v>1.3176999999999999</v>
      </c>
      <c r="E87">
        <f>TOTAL_fumigated!C86</f>
        <v>24.3337</v>
      </c>
      <c r="F87">
        <f>TOTAL_fumigated!D86</f>
        <v>3.2562000000000002</v>
      </c>
      <c r="G87">
        <f t="shared" si="29"/>
        <v>16.347899999999999</v>
      </c>
      <c r="H87">
        <f t="shared" si="30"/>
        <v>1.9385000000000003</v>
      </c>
      <c r="I87" s="3">
        <v>1.25</v>
      </c>
      <c r="J87" s="3">
        <v>0.04</v>
      </c>
      <c r="K87">
        <v>8</v>
      </c>
      <c r="L87">
        <v>0.11899999999999999</v>
      </c>
      <c r="M87" s="3">
        <f t="shared" si="31"/>
        <v>7.9904799999999998</v>
      </c>
      <c r="N87" s="3">
        <v>0.45</v>
      </c>
      <c r="O87">
        <f t="shared" si="34"/>
        <v>227.32468303948366</v>
      </c>
      <c r="P87">
        <f t="shared" si="35"/>
        <v>26.955688380283657</v>
      </c>
      <c r="R87">
        <f t="shared" si="32"/>
        <v>111.04603366895496</v>
      </c>
      <c r="S87">
        <f t="shared" si="33"/>
        <v>18.323193489140966</v>
      </c>
      <c r="U87">
        <f t="shared" si="36"/>
        <v>224.90652765680053</v>
      </c>
      <c r="V87">
        <f t="shared" si="37"/>
        <v>27.743663107245776</v>
      </c>
      <c r="W87">
        <f t="shared" ref="W87:X87" si="44">AVERAGE(R87:R89)</f>
        <v>110.67522203273749</v>
      </c>
      <c r="X87">
        <f t="shared" si="44"/>
        <v>18.045084761977865</v>
      </c>
    </row>
    <row r="88" spans="1:24" x14ac:dyDescent="0.2">
      <c r="A88" t="s">
        <v>563</v>
      </c>
      <c r="C88">
        <f>TOTAL_unfumigated!C87</f>
        <v>7.934800000000001</v>
      </c>
      <c r="D88">
        <f>TOTAL_unfumigated!D87</f>
        <v>1.2651999999999999</v>
      </c>
      <c r="E88">
        <f>TOTAL_fumigated!C87</f>
        <v>23.880500000000005</v>
      </c>
      <c r="F88">
        <f>TOTAL_fumigated!D87</f>
        <v>3.2716000000000003</v>
      </c>
      <c r="G88">
        <f t="shared" si="29"/>
        <v>15.945700000000004</v>
      </c>
      <c r="H88">
        <f t="shared" si="30"/>
        <v>2.0064000000000002</v>
      </c>
      <c r="I88" s="3">
        <v>1.25</v>
      </c>
      <c r="J88" s="3">
        <v>0.04</v>
      </c>
      <c r="K88">
        <v>8</v>
      </c>
      <c r="L88">
        <v>0.11899999999999999</v>
      </c>
      <c r="M88" s="3">
        <f t="shared" si="31"/>
        <v>7.9904799999999998</v>
      </c>
      <c r="N88" s="3">
        <v>0.45</v>
      </c>
      <c r="O88">
        <f t="shared" si="34"/>
        <v>221.73191653623374</v>
      </c>
      <c r="P88">
        <f t="shared" si="35"/>
        <v>27.89986750900238</v>
      </c>
      <c r="R88">
        <f t="shared" si="32"/>
        <v>110.33685641468905</v>
      </c>
      <c r="S88">
        <f t="shared" si="33"/>
        <v>17.593158080337826</v>
      </c>
    </row>
    <row r="89" spans="1:24" x14ac:dyDescent="0.2">
      <c r="A89" t="s">
        <v>563</v>
      </c>
      <c r="C89">
        <f>TOTAL_unfumigated!C88</f>
        <v>7.9568000000000012</v>
      </c>
      <c r="D89">
        <f>TOTAL_unfumigated!D88</f>
        <v>1.3102</v>
      </c>
      <c r="E89">
        <f>TOTAL_fumigated!C88</f>
        <v>24.185200000000002</v>
      </c>
      <c r="F89">
        <f>TOTAL_fumigated!D88</f>
        <v>3.3508</v>
      </c>
      <c r="G89">
        <f t="shared" si="29"/>
        <v>16.228400000000001</v>
      </c>
      <c r="H89">
        <f t="shared" si="30"/>
        <v>2.0406</v>
      </c>
      <c r="I89" s="3">
        <v>1.25</v>
      </c>
      <c r="J89" s="3">
        <v>0.04</v>
      </c>
      <c r="K89">
        <v>8</v>
      </c>
      <c r="L89">
        <v>0.11899999999999999</v>
      </c>
      <c r="M89" s="3">
        <f t="shared" si="31"/>
        <v>7.9904799999999998</v>
      </c>
      <c r="N89" s="3">
        <v>0.45</v>
      </c>
      <c r="O89">
        <f t="shared" si="34"/>
        <v>225.66298339468412</v>
      </c>
      <c r="P89">
        <f t="shared" si="35"/>
        <v>28.375433432451281</v>
      </c>
      <c r="R89">
        <f t="shared" si="32"/>
        <v>110.64277601456847</v>
      </c>
      <c r="S89">
        <f t="shared" si="33"/>
        <v>18.218902716454803</v>
      </c>
    </row>
    <row r="90" spans="1:24" x14ac:dyDescent="0.2">
      <c r="A90" t="s">
        <v>564</v>
      </c>
      <c r="C90">
        <f>TOTAL_unfumigated!C89</f>
        <v>17.781599999999997</v>
      </c>
      <c r="D90">
        <f>TOTAL_unfumigated!D89</f>
        <v>3.0657000000000005</v>
      </c>
      <c r="E90">
        <f>TOTAL_fumigated!C89</f>
        <v>33.338200000000001</v>
      </c>
      <c r="F90">
        <f>TOTAL_fumigated!D89</f>
        <v>3.9544000000000001</v>
      </c>
      <c r="G90">
        <f t="shared" si="29"/>
        <v>15.556600000000003</v>
      </c>
      <c r="H90">
        <f t="shared" si="30"/>
        <v>0.8886999999999996</v>
      </c>
      <c r="I90" s="3">
        <v>1.25</v>
      </c>
      <c r="J90" s="3">
        <v>0.04</v>
      </c>
      <c r="K90">
        <v>8</v>
      </c>
      <c r="L90">
        <v>0.11899999999999999</v>
      </c>
      <c r="M90" s="3">
        <f t="shared" si="31"/>
        <v>7.9904799999999998</v>
      </c>
      <c r="N90" s="3">
        <v>0.45</v>
      </c>
      <c r="O90">
        <f t="shared" si="34"/>
        <v>216.32131124927557</v>
      </c>
      <c r="P90">
        <f t="shared" si="35"/>
        <v>12.357761291492428</v>
      </c>
      <c r="R90">
        <f t="shared" si="32"/>
        <v>247.26090714617058</v>
      </c>
      <c r="S90">
        <f t="shared" si="33"/>
        <v>42.629896243196079</v>
      </c>
      <c r="U90">
        <f t="shared" si="36"/>
        <v>206.46235687134356</v>
      </c>
      <c r="V90">
        <f t="shared" si="37"/>
        <v>13.062303400305614</v>
      </c>
      <c r="W90">
        <f t="shared" ref="W90:X90" si="45">AVERAGE(R90:R92)</f>
        <v>251.00146952651428</v>
      </c>
      <c r="X90">
        <f t="shared" si="45"/>
        <v>43.119367603003134</v>
      </c>
    </row>
    <row r="91" spans="1:24" x14ac:dyDescent="0.2">
      <c r="A91" t="s">
        <v>564</v>
      </c>
      <c r="C91">
        <f>TOTAL_unfumigated!C90</f>
        <v>18.204599999999999</v>
      </c>
      <c r="D91">
        <f>TOTAL_unfumigated!D90</f>
        <v>3.1867000000000005</v>
      </c>
      <c r="E91">
        <f>TOTAL_fumigated!C90</f>
        <v>32.663899999999998</v>
      </c>
      <c r="F91">
        <f>TOTAL_fumigated!D90</f>
        <v>4.1452999999999998</v>
      </c>
      <c r="G91">
        <f t="shared" si="29"/>
        <v>14.459299999999999</v>
      </c>
      <c r="H91">
        <f t="shared" si="30"/>
        <v>0.95859999999999923</v>
      </c>
      <c r="I91" s="3">
        <v>1.25</v>
      </c>
      <c r="J91" s="3">
        <v>0.04</v>
      </c>
      <c r="K91">
        <v>8</v>
      </c>
      <c r="L91">
        <v>0.11899999999999999</v>
      </c>
      <c r="M91" s="3">
        <f t="shared" si="31"/>
        <v>7.9904799999999998</v>
      </c>
      <c r="N91" s="3">
        <v>0.45</v>
      </c>
      <c r="O91">
        <f t="shared" si="34"/>
        <v>201.06287593347193</v>
      </c>
      <c r="P91">
        <f t="shared" si="35"/>
        <v>13.329751292927462</v>
      </c>
      <c r="R91">
        <f t="shared" si="32"/>
        <v>253.1429067256702</v>
      </c>
      <c r="S91">
        <f t="shared" si="33"/>
        <v>44.312454042532849</v>
      </c>
    </row>
    <row r="92" spans="1:24" x14ac:dyDescent="0.2">
      <c r="A92" t="s">
        <v>564</v>
      </c>
      <c r="C92">
        <f>TOTAL_unfumigated!C91</f>
        <v>18.165599999999998</v>
      </c>
      <c r="D92">
        <f>TOTAL_unfumigated!D91</f>
        <v>3.0503000000000005</v>
      </c>
      <c r="E92">
        <f>TOTAL_fumigated!C91</f>
        <v>32.692499999999995</v>
      </c>
      <c r="F92">
        <f>TOTAL_fumigated!D91</f>
        <v>4.0210999999999997</v>
      </c>
      <c r="G92">
        <f t="shared" si="29"/>
        <v>14.526899999999998</v>
      </c>
      <c r="H92">
        <f t="shared" si="30"/>
        <v>0.97079999999999922</v>
      </c>
      <c r="I92" s="3">
        <v>1.25</v>
      </c>
      <c r="J92" s="3">
        <v>0.04</v>
      </c>
      <c r="K92">
        <v>8</v>
      </c>
      <c r="L92">
        <v>0.11899999999999999</v>
      </c>
      <c r="M92" s="3">
        <f t="shared" si="31"/>
        <v>7.9904799999999998</v>
      </c>
      <c r="N92" s="3">
        <v>0.45</v>
      </c>
      <c r="O92">
        <f t="shared" si="34"/>
        <v>202.00288343128321</v>
      </c>
      <c r="P92">
        <f t="shared" si="35"/>
        <v>13.499397616496953</v>
      </c>
      <c r="R92">
        <f t="shared" si="32"/>
        <v>252.60059470770213</v>
      </c>
      <c r="S92">
        <f t="shared" si="33"/>
        <v>42.415752523280482</v>
      </c>
    </row>
    <row r="93" spans="1:24" x14ac:dyDescent="0.2">
      <c r="A93" t="s">
        <v>565</v>
      </c>
      <c r="C93">
        <f>TOTAL_unfumigated!C92</f>
        <v>12.3789</v>
      </c>
      <c r="D93">
        <f>TOTAL_unfumigated!D92</f>
        <v>2.742</v>
      </c>
      <c r="E93">
        <f>TOTAL_fumigated!C92</f>
        <v>33.304000000000002</v>
      </c>
      <c r="F93">
        <f>TOTAL_fumigated!D92</f>
        <v>4.2111000000000001</v>
      </c>
      <c r="G93">
        <f t="shared" si="29"/>
        <v>20.9251</v>
      </c>
      <c r="H93">
        <f t="shared" si="30"/>
        <v>1.4691000000000001</v>
      </c>
      <c r="I93" s="3">
        <v>1.25</v>
      </c>
      <c r="J93" s="3">
        <v>0.04</v>
      </c>
      <c r="K93">
        <v>8</v>
      </c>
      <c r="L93">
        <v>0.11899999999999999</v>
      </c>
      <c r="M93" s="3">
        <f t="shared" si="31"/>
        <v>7.9904799999999998</v>
      </c>
      <c r="N93" s="3">
        <v>0.45</v>
      </c>
      <c r="O93">
        <f t="shared" si="34"/>
        <v>290.97264633803115</v>
      </c>
      <c r="P93">
        <f t="shared" si="35"/>
        <v>20.428476553765648</v>
      </c>
      <c r="R93">
        <f t="shared" si="32"/>
        <v>172.1340061339661</v>
      </c>
      <c r="S93">
        <f t="shared" si="33"/>
        <v>38.128706494061269</v>
      </c>
      <c r="U93">
        <f>AVERAGE(O93:O95)</f>
        <v>203.06572228359155</v>
      </c>
      <c r="V93">
        <f>AVERAGE(P93:P95)</f>
        <v>7.555287087930938</v>
      </c>
      <c r="W93">
        <f t="shared" ref="W93:X93" si="46">AVERAGE(R93:R95)</f>
        <v>254.03980737077129</v>
      </c>
      <c r="X93">
        <f t="shared" si="46"/>
        <v>56.077843745167861</v>
      </c>
    </row>
    <row r="94" spans="1:24" x14ac:dyDescent="0.2">
      <c r="A94" t="s">
        <v>565</v>
      </c>
      <c r="C94">
        <f>TOTAL_unfumigated!C93</f>
        <v>24.073499999999999</v>
      </c>
      <c r="D94">
        <f>TOTAL_unfumigated!D93</f>
        <v>5.3501999999999992</v>
      </c>
      <c r="E94">
        <f>TOTAL_fumigated!C93</f>
        <v>32.697900000000004</v>
      </c>
      <c r="F94">
        <f>TOTAL_fumigated!D93</f>
        <v>4.3013000000000003</v>
      </c>
      <c r="G94">
        <f t="shared" si="29"/>
        <v>8.624400000000005</v>
      </c>
      <c r="H94">
        <f t="shared" si="30"/>
        <v>-1.0488999999999988</v>
      </c>
      <c r="I94" s="3">
        <v>1.25</v>
      </c>
      <c r="J94" s="3">
        <v>0.04</v>
      </c>
      <c r="K94">
        <v>8</v>
      </c>
      <c r="L94">
        <v>0.11899999999999999</v>
      </c>
      <c r="M94" s="3">
        <f t="shared" si="31"/>
        <v>7.9904799999999998</v>
      </c>
      <c r="N94" s="3">
        <v>0.45</v>
      </c>
      <c r="O94">
        <f t="shared" si="34"/>
        <v>119.92604532727287</v>
      </c>
      <c r="P94">
        <v>0</v>
      </c>
      <c r="R94">
        <f t="shared" si="32"/>
        <v>334.75252216804671</v>
      </c>
      <c r="S94">
        <f t="shared" si="33"/>
        <v>74.39686560340138</v>
      </c>
    </row>
    <row r="95" spans="1:24" x14ac:dyDescent="0.2">
      <c r="A95" t="s">
        <v>565</v>
      </c>
      <c r="C95">
        <f>TOTAL_unfumigated!C94</f>
        <v>18.354900000000001</v>
      </c>
      <c r="D95">
        <f>TOTAL_unfumigated!D94</f>
        <v>4.0061999999999998</v>
      </c>
      <c r="E95">
        <f>TOTAL_fumigated!C94</f>
        <v>32.615400000000001</v>
      </c>
      <c r="F95">
        <f>TOTAL_fumigated!D94</f>
        <v>4.1671000000000005</v>
      </c>
      <c r="G95">
        <f t="shared" si="29"/>
        <v>14.2605</v>
      </c>
      <c r="H95">
        <f t="shared" si="30"/>
        <v>0.16090000000000071</v>
      </c>
      <c r="I95" s="3">
        <v>1.25</v>
      </c>
      <c r="J95" s="3">
        <v>0.04</v>
      </c>
      <c r="K95">
        <v>8</v>
      </c>
      <c r="L95">
        <v>0.11899999999999999</v>
      </c>
      <c r="M95" s="3">
        <f t="shared" si="31"/>
        <v>7.9904799999999998</v>
      </c>
      <c r="N95" s="3">
        <v>0.45</v>
      </c>
      <c r="O95">
        <f t="shared" si="34"/>
        <v>198.29847518547075</v>
      </c>
      <c r="P95">
        <f t="shared" si="35"/>
        <v>2.2373847100271642</v>
      </c>
      <c r="R95">
        <f t="shared" si="32"/>
        <v>255.23289381030096</v>
      </c>
      <c r="S95">
        <f t="shared" si="33"/>
        <v>55.707959138040934</v>
      </c>
    </row>
    <row r="96" spans="1:24" x14ac:dyDescent="0.2">
      <c r="A96" t="s">
        <v>636</v>
      </c>
      <c r="C96">
        <f>TOTAL_unfumigated!C95</f>
        <v>4.3310000000000004</v>
      </c>
      <c r="D96">
        <f>TOTAL_unfumigated!D95</f>
        <v>1.3786</v>
      </c>
      <c r="E96">
        <f>TOTAL_fumigated!C95</f>
        <v>26.228300000000001</v>
      </c>
      <c r="F96">
        <f>TOTAL_fumigated!D95</f>
        <v>4.2202000000000002</v>
      </c>
      <c r="G96">
        <f t="shared" si="29"/>
        <v>21.897300000000001</v>
      </c>
      <c r="H96">
        <f t="shared" si="30"/>
        <v>2.8416000000000001</v>
      </c>
      <c r="I96" s="3">
        <v>1.25</v>
      </c>
      <c r="J96" s="3">
        <v>0.04</v>
      </c>
      <c r="K96">
        <v>10</v>
      </c>
      <c r="L96">
        <v>0.13500000000000001</v>
      </c>
      <c r="M96" s="3">
        <f t="shared" si="31"/>
        <v>9.9864999999999995</v>
      </c>
      <c r="N96" s="3">
        <v>0.45</v>
      </c>
      <c r="O96">
        <f t="shared" si="34"/>
        <v>243.63223685308506</v>
      </c>
      <c r="P96">
        <f t="shared" si="35"/>
        <v>31.616014953520587</v>
      </c>
      <c r="R96">
        <f t="shared" si="32"/>
        <v>48.187275043530995</v>
      </c>
      <c r="S96">
        <f t="shared" si="33"/>
        <v>15.338484732166204</v>
      </c>
      <c r="U96">
        <f t="shared" si="36"/>
        <v>246.7386527367502</v>
      </c>
      <c r="V96">
        <f t="shared" si="37"/>
        <v>28.969850038292435</v>
      </c>
      <c r="W96">
        <f t="shared" ref="W96:X96" si="47">AVERAGE(R96:R98)</f>
        <v>43.242822254488004</v>
      </c>
      <c r="X96">
        <f t="shared" si="47"/>
        <v>15.026953053288608</v>
      </c>
    </row>
    <row r="97" spans="1:24" x14ac:dyDescent="0.2">
      <c r="A97" t="s">
        <v>636</v>
      </c>
      <c r="C97">
        <f>TOTAL_unfumigated!C96</f>
        <v>3.7106000000000003</v>
      </c>
      <c r="D97">
        <f>TOTAL_unfumigated!D96</f>
        <v>1.3018000000000001</v>
      </c>
      <c r="E97">
        <f>TOTAL_fumigated!C96</f>
        <v>25.734099999999998</v>
      </c>
      <c r="F97">
        <f>TOTAL_fumigated!D96</f>
        <v>3.7851999999999997</v>
      </c>
      <c r="G97">
        <f t="shared" si="29"/>
        <v>22.023499999999999</v>
      </c>
      <c r="H97">
        <f t="shared" si="30"/>
        <v>2.4833999999999996</v>
      </c>
      <c r="I97" s="3">
        <v>1.25</v>
      </c>
      <c r="J97" s="3">
        <v>0.04</v>
      </c>
      <c r="K97" s="3">
        <v>10</v>
      </c>
      <c r="L97">
        <v>0.13500000000000001</v>
      </c>
      <c r="M97" s="3">
        <f t="shared" si="31"/>
        <v>9.9864999999999995</v>
      </c>
      <c r="N97" s="3">
        <v>0.45</v>
      </c>
      <c r="O97">
        <f t="shared" si="34"/>
        <v>245.03635463431189</v>
      </c>
      <c r="P97">
        <f t="shared" si="35"/>
        <v>27.630634690165056</v>
      </c>
      <c r="R97">
        <f t="shared" si="32"/>
        <v>41.284623130114547</v>
      </c>
      <c r="S97">
        <f t="shared" si="33"/>
        <v>14.483997841530512</v>
      </c>
    </row>
    <row r="98" spans="1:24" x14ac:dyDescent="0.2">
      <c r="A98" t="s">
        <v>636</v>
      </c>
      <c r="C98">
        <f>TOTAL_unfumigated!C97</f>
        <v>3.6182000000000003</v>
      </c>
      <c r="D98">
        <f>TOTAL_unfumigated!D97</f>
        <v>1.3714</v>
      </c>
      <c r="E98">
        <f>TOTAL_fumigated!C97</f>
        <v>26.226900000000001</v>
      </c>
      <c r="F98">
        <f>TOTAL_fumigated!D97</f>
        <v>3.8576999999999999</v>
      </c>
      <c r="G98">
        <f t="shared" si="29"/>
        <v>22.608699999999999</v>
      </c>
      <c r="H98">
        <f t="shared" si="30"/>
        <v>2.4863</v>
      </c>
      <c r="I98" s="3">
        <v>1.25</v>
      </c>
      <c r="J98" s="3">
        <v>0.04</v>
      </c>
      <c r="K98" s="3">
        <v>10</v>
      </c>
      <c r="L98">
        <v>0.13500000000000001</v>
      </c>
      <c r="M98" s="3">
        <f t="shared" si="31"/>
        <v>9.9864999999999995</v>
      </c>
      <c r="N98" s="3">
        <v>0.45</v>
      </c>
      <c r="O98">
        <f t="shared" si="34"/>
        <v>251.54736672285367</v>
      </c>
      <c r="P98">
        <f t="shared" si="35"/>
        <v>27.662900471191662</v>
      </c>
      <c r="R98">
        <f t="shared" si="32"/>
        <v>40.256568589818478</v>
      </c>
      <c r="S98">
        <f t="shared" si="33"/>
        <v>15.258376586169105</v>
      </c>
    </row>
    <row r="99" spans="1:24" x14ac:dyDescent="0.2">
      <c r="A99" t="s">
        <v>566</v>
      </c>
      <c r="C99">
        <f>TOTAL_unfumigated!C98</f>
        <v>6.7646999999999995</v>
      </c>
      <c r="D99">
        <f>TOTAL_unfumigated!D98</f>
        <v>1.5470999999999999</v>
      </c>
      <c r="E99">
        <f>TOTAL_fumigated!C98</f>
        <v>24.819900000000004</v>
      </c>
      <c r="F99">
        <f>TOTAL_fumigated!D98</f>
        <v>4.0086000000000004</v>
      </c>
      <c r="G99">
        <f t="shared" si="29"/>
        <v>18.055200000000006</v>
      </c>
      <c r="H99">
        <f t="shared" si="30"/>
        <v>2.4615000000000005</v>
      </c>
      <c r="I99" s="3">
        <v>1.25</v>
      </c>
      <c r="J99" s="3">
        <v>0.04</v>
      </c>
      <c r="K99">
        <v>8</v>
      </c>
      <c r="L99">
        <v>0.13300000000000001</v>
      </c>
      <c r="M99" s="3">
        <f t="shared" si="31"/>
        <v>7.9893599999999996</v>
      </c>
      <c r="N99" s="3">
        <v>0.45</v>
      </c>
      <c r="O99">
        <f t="shared" si="34"/>
        <v>251.10063050523874</v>
      </c>
      <c r="P99">
        <f t="shared" si="35"/>
        <v>34.233029929806655</v>
      </c>
      <c r="R99">
        <f t="shared" si="32"/>
        <v>94.079292125193163</v>
      </c>
      <c r="S99">
        <f t="shared" si="33"/>
        <v>21.516116434858365</v>
      </c>
      <c r="U99">
        <f t="shared" si="36"/>
        <v>248.11100615670702</v>
      </c>
      <c r="V99">
        <f t="shared" si="37"/>
        <v>34.13289675268107</v>
      </c>
      <c r="W99">
        <f t="shared" ref="W99:X99" si="48">AVERAGE(R99:R101)</f>
        <v>94.646713462238111</v>
      </c>
      <c r="X99">
        <f t="shared" si="48"/>
        <v>21.340883374888605</v>
      </c>
    </row>
    <row r="100" spans="1:24" x14ac:dyDescent="0.2">
      <c r="A100" t="s">
        <v>566</v>
      </c>
      <c r="C100">
        <f>TOTAL_unfumigated!C99</f>
        <v>6.8438999999999997</v>
      </c>
      <c r="D100">
        <f>TOTAL_unfumigated!D99</f>
        <v>1.5282</v>
      </c>
      <c r="E100">
        <f>TOTAL_fumigated!C99</f>
        <v>24.456900000000005</v>
      </c>
      <c r="F100">
        <f>TOTAL_fumigated!D99</f>
        <v>3.9998</v>
      </c>
      <c r="G100">
        <f t="shared" si="29"/>
        <v>17.613000000000007</v>
      </c>
      <c r="H100">
        <f t="shared" si="30"/>
        <v>2.4716</v>
      </c>
      <c r="I100" s="3">
        <v>1.25</v>
      </c>
      <c r="J100" s="3">
        <v>0.04</v>
      </c>
      <c r="K100">
        <v>8</v>
      </c>
      <c r="L100">
        <v>0.13300000000000001</v>
      </c>
      <c r="M100" s="3">
        <f t="shared" si="31"/>
        <v>7.9893599999999996</v>
      </c>
      <c r="N100" s="3">
        <v>0.45</v>
      </c>
      <c r="O100">
        <f t="shared" si="34"/>
        <v>244.95078454344286</v>
      </c>
      <c r="P100">
        <f t="shared" si="35"/>
        <v>34.373494525496689</v>
      </c>
      <c r="R100">
        <f t="shared" si="32"/>
        <v>95.180757073574512</v>
      </c>
      <c r="S100">
        <f t="shared" si="33"/>
        <v>21.253266844903724</v>
      </c>
    </row>
    <row r="101" spans="1:24" x14ac:dyDescent="0.2">
      <c r="A101" t="s">
        <v>566</v>
      </c>
      <c r="C101">
        <f>TOTAL_unfumigated!C100</f>
        <v>6.8079000000000001</v>
      </c>
      <c r="D101">
        <f>TOTAL_unfumigated!D100</f>
        <v>1.5282</v>
      </c>
      <c r="E101">
        <f>TOTAL_fumigated!C100</f>
        <v>24.660400000000003</v>
      </c>
      <c r="F101">
        <f>TOTAL_fumigated!D100</f>
        <v>3.9580000000000002</v>
      </c>
      <c r="G101">
        <f t="shared" si="29"/>
        <v>17.852500000000003</v>
      </c>
      <c r="H101">
        <f t="shared" si="30"/>
        <v>2.4298000000000002</v>
      </c>
      <c r="I101" s="3">
        <v>1.25</v>
      </c>
      <c r="J101" s="3">
        <v>0.04</v>
      </c>
      <c r="K101">
        <v>8</v>
      </c>
      <c r="L101">
        <v>0.13300000000000001</v>
      </c>
      <c r="M101" s="3">
        <f t="shared" si="31"/>
        <v>7.9893599999999996</v>
      </c>
      <c r="N101" s="3">
        <v>0.45</v>
      </c>
      <c r="O101">
        <f t="shared" si="34"/>
        <v>248.28160342143946</v>
      </c>
      <c r="P101">
        <f t="shared" si="35"/>
        <v>33.792165802739866</v>
      </c>
      <c r="R101">
        <f t="shared" si="32"/>
        <v>94.680091187946658</v>
      </c>
      <c r="S101">
        <f t="shared" si="33"/>
        <v>21.253266844903724</v>
      </c>
    </row>
    <row r="102" spans="1:24" x14ac:dyDescent="0.2">
      <c r="A102" t="s">
        <v>567</v>
      </c>
      <c r="C102">
        <f>TOTAL_unfumigated!C101</f>
        <v>58.0107</v>
      </c>
      <c r="D102">
        <f>TOTAL_unfumigated!D101</f>
        <v>6.4673999999999996</v>
      </c>
      <c r="E102">
        <f>TOTAL_fumigated!C101</f>
        <v>42.856499999999997</v>
      </c>
      <c r="F102">
        <f>TOTAL_fumigated!D101</f>
        <v>4.6237000000000004</v>
      </c>
      <c r="G102">
        <f t="shared" si="29"/>
        <v>-15.154200000000003</v>
      </c>
      <c r="H102">
        <f t="shared" si="30"/>
        <v>-1.8436999999999992</v>
      </c>
      <c r="I102" s="3">
        <v>1.25</v>
      </c>
      <c r="J102" s="3">
        <v>0.04</v>
      </c>
      <c r="K102">
        <v>8</v>
      </c>
      <c r="L102">
        <v>0.13300000000000001</v>
      </c>
      <c r="M102" s="3">
        <f t="shared" si="31"/>
        <v>7.9893599999999996</v>
      </c>
      <c r="N102" s="3">
        <v>0.45</v>
      </c>
      <c r="O102">
        <v>0</v>
      </c>
      <c r="P102">
        <v>0</v>
      </c>
      <c r="R102">
        <f t="shared" si="32"/>
        <v>806.7771803164876</v>
      </c>
      <c r="S102">
        <f t="shared" si="33"/>
        <v>89.944626353049543</v>
      </c>
      <c r="U102">
        <f>AVERAGE(O102:O104)</f>
        <v>54.271254843015299</v>
      </c>
      <c r="V102">
        <f>AVERAGE(P102:P104)</f>
        <v>1.1478229007543048</v>
      </c>
      <c r="W102">
        <f>AVERAGE(R102:R104)</f>
        <v>603.73630261581241</v>
      </c>
      <c r="X102">
        <f>AVERAGE(S102:S104)</f>
        <v>75.711807815505736</v>
      </c>
    </row>
    <row r="103" spans="1:24" x14ac:dyDescent="0.2">
      <c r="A103" t="s">
        <v>567</v>
      </c>
      <c r="C103">
        <f>TOTAL_unfumigated!C102</f>
        <v>36.053399999999996</v>
      </c>
      <c r="D103">
        <f>TOTAL_unfumigated!D102</f>
        <v>4.8818999999999999</v>
      </c>
      <c r="E103">
        <f>TOTAL_fumigated!C102</f>
        <v>41.670699999999997</v>
      </c>
      <c r="F103">
        <f>TOTAL_fumigated!D102</f>
        <v>5.0883000000000003</v>
      </c>
      <c r="G103">
        <f t="shared" si="29"/>
        <v>5.6173000000000002</v>
      </c>
      <c r="H103">
        <f t="shared" si="30"/>
        <v>0.20640000000000036</v>
      </c>
      <c r="I103" s="3">
        <v>1.25</v>
      </c>
      <c r="J103" s="3">
        <v>0.04</v>
      </c>
      <c r="K103">
        <v>8</v>
      </c>
      <c r="L103">
        <v>0.13300000000000001</v>
      </c>
      <c r="M103" s="3">
        <f t="shared" si="31"/>
        <v>7.9893599999999996</v>
      </c>
      <c r="N103" s="3">
        <v>0.45</v>
      </c>
      <c r="O103">
        <f t="shared" si="34"/>
        <v>78.121957759375533</v>
      </c>
      <c r="P103">
        <f t="shared" si="35"/>
        <v>2.8704844109332126</v>
      </c>
      <c r="R103">
        <f t="shared" si="32"/>
        <v>501.40854002489976</v>
      </c>
      <c r="S103">
        <f t="shared" si="33"/>
        <v>67.894466306854781</v>
      </c>
    </row>
    <row r="104" spans="1:24" x14ac:dyDescent="0.2">
      <c r="A104" t="s">
        <v>567</v>
      </c>
      <c r="C104">
        <f>TOTAL_unfumigated!C103</f>
        <v>36.169499999999999</v>
      </c>
      <c r="D104">
        <f>TOTAL_unfumigated!D103</f>
        <v>4.9826999999999995</v>
      </c>
      <c r="E104">
        <f>TOTAL_fumigated!C103</f>
        <v>42.2592</v>
      </c>
      <c r="F104">
        <f>TOTAL_fumigated!D103</f>
        <v>5.0239000000000003</v>
      </c>
      <c r="G104">
        <f t="shared" si="29"/>
        <v>6.0897000000000006</v>
      </c>
      <c r="H104">
        <f t="shared" si="30"/>
        <v>4.1200000000000792E-2</v>
      </c>
      <c r="I104" s="3">
        <v>1.25</v>
      </c>
      <c r="J104" s="3">
        <v>0.04</v>
      </c>
      <c r="K104">
        <v>8</v>
      </c>
      <c r="L104">
        <v>0.13300000000000001</v>
      </c>
      <c r="M104" s="3">
        <f t="shared" si="31"/>
        <v>7.9893599999999996</v>
      </c>
      <c r="N104" s="3">
        <v>0.45</v>
      </c>
      <c r="O104">
        <f t="shared" si="34"/>
        <v>84.69180676967035</v>
      </c>
      <c r="P104">
        <f t="shared" si="35"/>
        <v>0.57298429132970174</v>
      </c>
      <c r="R104">
        <f t="shared" si="32"/>
        <v>503.02318750604968</v>
      </c>
      <c r="S104">
        <f t="shared" si="33"/>
        <v>69.296330786612856</v>
      </c>
    </row>
    <row r="105" spans="1:24" x14ac:dyDescent="0.2">
      <c r="A105" t="s">
        <v>568</v>
      </c>
      <c r="C105">
        <f>TOTAL_unfumigated!C104</f>
        <v>8.1227999999999998</v>
      </c>
      <c r="D105">
        <f>TOTAL_unfumigated!D104</f>
        <v>1.8704999999999998</v>
      </c>
      <c r="E105">
        <f>TOTAL_fumigated!C104</f>
        <v>25.926300000000005</v>
      </c>
      <c r="F105">
        <f>TOTAL_fumigated!D104</f>
        <v>3.3619000000000003</v>
      </c>
      <c r="G105">
        <f t="shared" si="29"/>
        <v>17.803500000000007</v>
      </c>
      <c r="H105">
        <f t="shared" si="30"/>
        <v>1.4914000000000005</v>
      </c>
      <c r="I105" s="3">
        <v>1.25</v>
      </c>
      <c r="J105" s="3">
        <v>0.04</v>
      </c>
      <c r="K105">
        <v>8</v>
      </c>
      <c r="L105">
        <v>0.13300000000000001</v>
      </c>
      <c r="M105" s="3">
        <f t="shared" si="31"/>
        <v>7.9893599999999996</v>
      </c>
      <c r="N105" s="3">
        <v>0.45</v>
      </c>
      <c r="O105">
        <f t="shared" si="34"/>
        <v>247.60014152155711</v>
      </c>
      <c r="P105">
        <f t="shared" si="35"/>
        <v>20.741475050706335</v>
      </c>
      <c r="R105">
        <f t="shared" si="32"/>
        <v>112.96691266050514</v>
      </c>
      <c r="S105">
        <f t="shared" si="33"/>
        <v>26.013764974082196</v>
      </c>
      <c r="U105">
        <f t="shared" si="36"/>
        <v>202.64312646931532</v>
      </c>
      <c r="V105">
        <f t="shared" si="37"/>
        <v>12.38499055595795</v>
      </c>
      <c r="W105">
        <f t="shared" ref="W105:X105" si="49">AVERAGE(R105:R107)</f>
        <v>150.55023180830506</v>
      </c>
      <c r="X105">
        <f t="shared" si="49"/>
        <v>35.145354432506338</v>
      </c>
    </row>
    <row r="106" spans="1:24" x14ac:dyDescent="0.2">
      <c r="A106" t="s">
        <v>568</v>
      </c>
      <c r="C106">
        <f>TOTAL_unfumigated!C105</f>
        <v>12.2286</v>
      </c>
      <c r="D106">
        <f>TOTAL_unfumigated!D105</f>
        <v>2.8952999999999998</v>
      </c>
      <c r="E106">
        <f>TOTAL_fumigated!C105</f>
        <v>25.172800000000002</v>
      </c>
      <c r="F106">
        <f>TOTAL_fumigated!D105</f>
        <v>3.4433000000000002</v>
      </c>
      <c r="G106">
        <f t="shared" si="29"/>
        <v>12.944200000000002</v>
      </c>
      <c r="H106">
        <f t="shared" si="30"/>
        <v>0.54800000000000049</v>
      </c>
      <c r="I106" s="3">
        <v>1.25</v>
      </c>
      <c r="J106" s="3">
        <v>0.04</v>
      </c>
      <c r="K106">
        <v>8</v>
      </c>
      <c r="L106">
        <v>0.13300000000000001</v>
      </c>
      <c r="M106" s="3">
        <f t="shared" si="31"/>
        <v>7.9893599999999996</v>
      </c>
      <c r="N106" s="3">
        <v>0.45</v>
      </c>
      <c r="O106">
        <f t="shared" si="34"/>
        <v>180.01998213179084</v>
      </c>
      <c r="P106">
        <f t="shared" si="35"/>
        <v>7.6212473701133687</v>
      </c>
      <c r="R106">
        <f t="shared" si="32"/>
        <v>170.06785691636546</v>
      </c>
      <c r="S106">
        <f t="shared" si="33"/>
        <v>40.266053851622651</v>
      </c>
    </row>
    <row r="107" spans="1:24" x14ac:dyDescent="0.2">
      <c r="A107" t="s">
        <v>568</v>
      </c>
      <c r="C107">
        <f>TOTAL_unfumigated!C106</f>
        <v>12.1242</v>
      </c>
      <c r="D107">
        <f>TOTAL_unfumigated!D106</f>
        <v>2.8154999999999997</v>
      </c>
      <c r="E107">
        <f>TOTAL_fumigated!C106</f>
        <v>25.089199999999998</v>
      </c>
      <c r="F107">
        <f>TOTAL_fumigated!D106</f>
        <v>3.4477000000000002</v>
      </c>
      <c r="G107">
        <f t="shared" si="29"/>
        <v>12.964999999999998</v>
      </c>
      <c r="H107">
        <f t="shared" si="30"/>
        <v>0.63220000000000054</v>
      </c>
      <c r="I107" s="3">
        <v>1.25</v>
      </c>
      <c r="J107" s="3">
        <v>0.04</v>
      </c>
      <c r="K107">
        <v>8</v>
      </c>
      <c r="L107">
        <v>0.13300000000000001</v>
      </c>
      <c r="M107" s="3">
        <f t="shared" si="31"/>
        <v>7.9893599999999996</v>
      </c>
      <c r="N107" s="3">
        <v>0.45</v>
      </c>
      <c r="O107">
        <f t="shared" si="34"/>
        <v>180.30925575459801</v>
      </c>
      <c r="P107">
        <f t="shared" si="35"/>
        <v>8.7922492470541442</v>
      </c>
      <c r="R107">
        <f t="shared" si="32"/>
        <v>168.61592584804458</v>
      </c>
      <c r="S107">
        <f t="shared" si="33"/>
        <v>39.156244471814169</v>
      </c>
    </row>
    <row r="108" spans="1:24" x14ac:dyDescent="0.2">
      <c r="A108" t="s">
        <v>637</v>
      </c>
      <c r="C108">
        <f>TOTAL_unfumigated!C107</f>
        <v>3.7260000000000004</v>
      </c>
      <c r="D108">
        <f>TOTAL_unfumigated!D107</f>
        <v>1.7218</v>
      </c>
      <c r="E108">
        <f>TOTAL_fumigated!C107</f>
        <v>32.9497</v>
      </c>
      <c r="F108">
        <f>TOTAL_fumigated!D107</f>
        <v>6.4474</v>
      </c>
      <c r="G108">
        <f t="shared" si="29"/>
        <v>29.223700000000001</v>
      </c>
      <c r="H108">
        <f t="shared" si="30"/>
        <v>4.7256</v>
      </c>
      <c r="I108" s="3">
        <v>1.25</v>
      </c>
      <c r="J108" s="3">
        <v>0.04</v>
      </c>
      <c r="K108">
        <v>10</v>
      </c>
      <c r="L108">
        <v>0.14399999999999999</v>
      </c>
      <c r="M108" s="3">
        <f t="shared" si="31"/>
        <v>9.9855999999999998</v>
      </c>
      <c r="N108" s="3">
        <v>0.45</v>
      </c>
      <c r="O108">
        <f t="shared" si="34"/>
        <v>325.17603126279619</v>
      </c>
      <c r="P108">
        <f t="shared" si="35"/>
        <v>52.582385301500828</v>
      </c>
      <c r="R108">
        <f t="shared" si="32"/>
        <v>41.459701970838012</v>
      </c>
      <c r="S108">
        <f t="shared" si="33"/>
        <v>19.158699638590683</v>
      </c>
      <c r="U108">
        <f t="shared" si="36"/>
        <v>325.94936708860763</v>
      </c>
      <c r="V108">
        <f t="shared" si="37"/>
        <v>50.25533063908324</v>
      </c>
      <c r="W108">
        <f t="shared" ref="W108:X108" si="50">AVERAGE(R108:R110)</f>
        <v>37.098236275050887</v>
      </c>
      <c r="X108">
        <f t="shared" si="50"/>
        <v>17.591999145436095</v>
      </c>
    </row>
    <row r="109" spans="1:24" x14ac:dyDescent="0.2">
      <c r="A109" t="s">
        <v>637</v>
      </c>
      <c r="C109">
        <f>TOTAL_unfumigated!C108</f>
        <v>3.1012000000000004</v>
      </c>
      <c r="D109">
        <f>TOTAL_unfumigated!D108</f>
        <v>1.4938</v>
      </c>
      <c r="E109">
        <f>TOTAL_fumigated!C108</f>
        <v>32.270700000000005</v>
      </c>
      <c r="F109">
        <f>TOTAL_fumigated!D108</f>
        <v>5.9978999999999996</v>
      </c>
      <c r="G109">
        <f t="shared" si="29"/>
        <v>29.169500000000006</v>
      </c>
      <c r="H109">
        <f t="shared" si="30"/>
        <v>4.5040999999999993</v>
      </c>
      <c r="I109" s="3">
        <v>1.25</v>
      </c>
      <c r="J109" s="3">
        <v>0.04</v>
      </c>
      <c r="K109" s="3">
        <v>10</v>
      </c>
      <c r="L109">
        <v>0.14399999999999999</v>
      </c>
      <c r="M109" s="3">
        <f t="shared" si="31"/>
        <v>9.9855999999999998</v>
      </c>
      <c r="N109" s="3">
        <v>0.45</v>
      </c>
      <c r="O109">
        <f t="shared" si="34"/>
        <v>324.5729405900052</v>
      </c>
      <c r="P109">
        <f t="shared" si="35"/>
        <v>50.117725079670279</v>
      </c>
      <c r="R109">
        <f t="shared" si="32"/>
        <v>34.507468532464529</v>
      </c>
      <c r="S109">
        <f t="shared" si="33"/>
        <v>16.621713044561947</v>
      </c>
    </row>
    <row r="110" spans="1:24" x14ac:dyDescent="0.2">
      <c r="A110" t="s">
        <v>637</v>
      </c>
      <c r="C110">
        <f>TOTAL_unfumigated!C109</f>
        <v>3.1749000000000005</v>
      </c>
      <c r="D110">
        <f>TOTAL_unfumigated!D109</f>
        <v>1.5274000000000001</v>
      </c>
      <c r="E110">
        <f>TOTAL_fumigated!C109</f>
        <v>32.661300000000004</v>
      </c>
      <c r="F110">
        <f>TOTAL_fumigated!D109</f>
        <v>5.8470999999999993</v>
      </c>
      <c r="G110">
        <f t="shared" si="29"/>
        <v>29.486400000000003</v>
      </c>
      <c r="H110">
        <f t="shared" si="30"/>
        <v>4.3196999999999992</v>
      </c>
      <c r="I110" s="3">
        <v>1.25</v>
      </c>
      <c r="J110" s="3">
        <v>0.04</v>
      </c>
      <c r="K110" s="3">
        <v>10</v>
      </c>
      <c r="L110">
        <v>0.14399999999999999</v>
      </c>
      <c r="M110" s="3">
        <f t="shared" si="31"/>
        <v>9.9855999999999998</v>
      </c>
      <c r="N110" s="3">
        <v>0.45</v>
      </c>
      <c r="O110">
        <f t="shared" si="34"/>
        <v>328.0991294130215</v>
      </c>
      <c r="P110">
        <f t="shared" si="35"/>
        <v>48.065881536078606</v>
      </c>
      <c r="R110">
        <f t="shared" si="32"/>
        <v>35.327538321850135</v>
      </c>
      <c r="S110">
        <f t="shared" si="33"/>
        <v>16.995584753155658</v>
      </c>
    </row>
    <row r="111" spans="1:24" x14ac:dyDescent="0.2">
      <c r="A111" t="s">
        <v>569</v>
      </c>
      <c r="C111">
        <f>TOTAL_unfumigated!C110</f>
        <v>109.06780000000001</v>
      </c>
      <c r="D111">
        <f>TOTAL_unfumigated!D110</f>
        <v>0.10710000000000008</v>
      </c>
      <c r="E111">
        <f>TOTAL_fumigated!C110</f>
        <v>48.009</v>
      </c>
      <c r="F111">
        <f>TOTAL_fumigated!D110</f>
        <v>1.6709999999999998</v>
      </c>
      <c r="G111">
        <f t="shared" si="29"/>
        <v>-61.058800000000005</v>
      </c>
      <c r="H111">
        <f t="shared" si="30"/>
        <v>1.5638999999999998</v>
      </c>
      <c r="I111" s="3">
        <v>1.25</v>
      </c>
      <c r="J111" s="3">
        <v>0.04</v>
      </c>
      <c r="K111">
        <v>8</v>
      </c>
      <c r="L111">
        <v>0.10299999999999999</v>
      </c>
      <c r="M111" s="3">
        <f t="shared" si="31"/>
        <v>7.9917600000000002</v>
      </c>
      <c r="N111" s="3">
        <v>0.45</v>
      </c>
      <c r="O111">
        <v>0</v>
      </c>
      <c r="P111">
        <f t="shared" si="35"/>
        <v>21.743228859058163</v>
      </c>
      <c r="R111">
        <f>((C111*I111*J111)/(M111*N111))*1000</f>
        <v>1516.3924397685173</v>
      </c>
      <c r="S111">
        <f t="shared" si="33"/>
        <v>1.4890337047158586</v>
      </c>
      <c r="U111">
        <f>AVERAGE(O111:O113)</f>
        <v>0</v>
      </c>
      <c r="V111">
        <f>AVERAGE(P111:P113)</f>
        <v>21.071703854970622</v>
      </c>
      <c r="W111">
        <f>AVERAGE(R111:R113)</f>
        <v>1544.3745020333906</v>
      </c>
      <c r="X111">
        <f>AVERAGE(S111:S113)</f>
        <v>0.49634456823861955</v>
      </c>
    </row>
    <row r="112" spans="1:24" x14ac:dyDescent="0.2">
      <c r="A112" t="s">
        <v>569</v>
      </c>
      <c r="C112">
        <f>TOTAL_unfumigated!C111</f>
        <v>111.82000000000001</v>
      </c>
      <c r="D112">
        <v>0</v>
      </c>
      <c r="E112">
        <f>TOTAL_fumigated!C111</f>
        <v>48.915300000000002</v>
      </c>
      <c r="F112">
        <f>TOTAL_fumigated!D111</f>
        <v>1.4021999999999999</v>
      </c>
      <c r="G112">
        <f t="shared" si="29"/>
        <v>-62.904700000000005</v>
      </c>
      <c r="H112">
        <f t="shared" si="30"/>
        <v>1.4021999999999999</v>
      </c>
      <c r="I112" s="3">
        <v>1.25</v>
      </c>
      <c r="J112" s="3">
        <v>0.04</v>
      </c>
      <c r="K112">
        <v>8</v>
      </c>
      <c r="L112">
        <v>0.10299999999999999</v>
      </c>
      <c r="M112" s="3">
        <f t="shared" si="31"/>
        <v>7.9917600000000002</v>
      </c>
      <c r="N112" s="3">
        <v>0.45</v>
      </c>
      <c r="O112">
        <v>0</v>
      </c>
      <c r="P112">
        <f t="shared" si="35"/>
        <v>19.495079932330299</v>
      </c>
      <c r="R112">
        <f t="shared" si="32"/>
        <v>1554.6568521132322</v>
      </c>
      <c r="S112">
        <f>((D112*I112*J112)/(M112*N112))*1000</f>
        <v>0</v>
      </c>
    </row>
    <row r="113" spans="1:24" x14ac:dyDescent="0.2">
      <c r="A113" t="s">
        <v>569</v>
      </c>
      <c r="C113">
        <f>TOTAL_unfumigated!C112</f>
        <v>112.35350000000001</v>
      </c>
      <c r="D113">
        <v>0</v>
      </c>
      <c r="E113">
        <f>TOTAL_fumigated!C112</f>
        <v>48.9054</v>
      </c>
      <c r="F113">
        <f>TOTAL_fumigated!D112</f>
        <v>1.5807</v>
      </c>
      <c r="G113">
        <f t="shared" si="29"/>
        <v>-63.448100000000011</v>
      </c>
      <c r="H113">
        <f t="shared" si="30"/>
        <v>1.5807</v>
      </c>
      <c r="I113" s="3">
        <v>1.25</v>
      </c>
      <c r="J113" s="3">
        <v>0.04</v>
      </c>
      <c r="K113">
        <v>8</v>
      </c>
      <c r="L113">
        <v>0.10299999999999999</v>
      </c>
      <c r="M113" s="3">
        <f t="shared" si="31"/>
        <v>7.9917600000000002</v>
      </c>
      <c r="N113" s="3">
        <v>0.45</v>
      </c>
      <c r="O113">
        <v>0</v>
      </c>
      <c r="P113">
        <f t="shared" si="35"/>
        <v>21.976802773523399</v>
      </c>
      <c r="R113">
        <f t="shared" si="32"/>
        <v>1562.0742142184226</v>
      </c>
      <c r="S113">
        <f t="shared" si="33"/>
        <v>0</v>
      </c>
    </row>
    <row r="114" spans="1:24" x14ac:dyDescent="0.2">
      <c r="A114" t="s">
        <v>570</v>
      </c>
      <c r="C114">
        <f>TOTAL_unfumigated!C113</f>
        <v>129.65880000000001</v>
      </c>
      <c r="D114">
        <f>TOTAL_unfumigated!D113</f>
        <v>1.5776999999999999</v>
      </c>
      <c r="E114">
        <f>TOTAL_fumigated!C113</f>
        <v>81.456699999999998</v>
      </c>
      <c r="F114">
        <f>TOTAL_fumigated!D113</f>
        <v>2.8888000000000003</v>
      </c>
      <c r="G114">
        <f t="shared" si="29"/>
        <v>-48.202100000000016</v>
      </c>
      <c r="H114">
        <f t="shared" si="30"/>
        <v>1.3111000000000004</v>
      </c>
      <c r="I114" s="3">
        <v>1.25</v>
      </c>
      <c r="J114" s="3">
        <v>0.04</v>
      </c>
      <c r="K114">
        <v>8</v>
      </c>
      <c r="L114">
        <v>0.10299999999999999</v>
      </c>
      <c r="M114" s="3">
        <f t="shared" si="31"/>
        <v>7.9917600000000002</v>
      </c>
      <c r="N114" s="3">
        <v>0.45</v>
      </c>
      <c r="O114">
        <v>0</v>
      </c>
      <c r="P114">
        <f t="shared" si="35"/>
        <v>18.228497574724191</v>
      </c>
      <c r="R114">
        <f t="shared" si="32"/>
        <v>1802.6734202895652</v>
      </c>
      <c r="S114">
        <f t="shared" si="33"/>
        <v>21.935093145940318</v>
      </c>
      <c r="U114">
        <f>AVERAGE(O114:O116)</f>
        <v>0</v>
      </c>
      <c r="V114">
        <f t="shared" si="37"/>
        <v>16.616652188791495</v>
      </c>
      <c r="W114">
        <f t="shared" ref="W114:X114" si="51">AVERAGE(R114:R116)</f>
        <v>1805.6348038479637</v>
      </c>
      <c r="X114">
        <f t="shared" si="51"/>
        <v>20.753320364419796</v>
      </c>
    </row>
    <row r="115" spans="1:24" x14ac:dyDescent="0.2">
      <c r="A115" t="s">
        <v>570</v>
      </c>
      <c r="C115">
        <f>TOTAL_unfumigated!C114</f>
        <v>130.14680000000001</v>
      </c>
      <c r="D115">
        <f>TOTAL_unfumigated!D114</f>
        <v>1.4552</v>
      </c>
      <c r="E115">
        <f>TOTAL_fumigated!C114</f>
        <v>81.365400000000008</v>
      </c>
      <c r="F115">
        <f>TOTAL_fumigated!D114</f>
        <v>2.66</v>
      </c>
      <c r="G115">
        <f t="shared" si="29"/>
        <v>-48.781400000000005</v>
      </c>
      <c r="H115">
        <f t="shared" si="30"/>
        <v>1.2048000000000001</v>
      </c>
      <c r="I115" s="3">
        <v>1.25</v>
      </c>
      <c r="J115" s="3">
        <v>0.04</v>
      </c>
      <c r="K115">
        <v>8</v>
      </c>
      <c r="L115">
        <v>0.10299999999999999</v>
      </c>
      <c r="M115" s="3">
        <f t="shared" si="31"/>
        <v>7.9917600000000002</v>
      </c>
      <c r="N115" s="3">
        <v>0.45</v>
      </c>
      <c r="O115">
        <v>0</v>
      </c>
      <c r="P115">
        <f t="shared" si="35"/>
        <v>16.750586437363822</v>
      </c>
      <c r="R115">
        <f t="shared" si="32"/>
        <v>1809.4581863764122</v>
      </c>
      <c r="S115">
        <f t="shared" si="33"/>
        <v>20.231950019631334</v>
      </c>
    </row>
    <row r="116" spans="1:24" x14ac:dyDescent="0.2">
      <c r="A116" t="s">
        <v>570</v>
      </c>
      <c r="C116">
        <f>TOTAL_unfumigated!C115</f>
        <v>129.8098</v>
      </c>
      <c r="D116">
        <f>TOTAL_unfumigated!D115</f>
        <v>1.4452</v>
      </c>
      <c r="E116">
        <f>TOTAL_fumigated!C115</f>
        <v>81.497399999999999</v>
      </c>
      <c r="F116">
        <f>TOTAL_fumigated!D115</f>
        <v>2.5148000000000001</v>
      </c>
      <c r="G116">
        <f t="shared" si="29"/>
        <v>-48.312399999999997</v>
      </c>
      <c r="H116">
        <f t="shared" si="30"/>
        <v>1.0696000000000001</v>
      </c>
      <c r="I116" s="3">
        <v>1.25</v>
      </c>
      <c r="J116" s="3">
        <v>0.04</v>
      </c>
      <c r="K116">
        <v>8</v>
      </c>
      <c r="L116">
        <v>0.10299999999999999</v>
      </c>
      <c r="M116" s="3">
        <f t="shared" si="31"/>
        <v>7.9917600000000002</v>
      </c>
      <c r="N116" s="3">
        <v>0.45</v>
      </c>
      <c r="O116">
        <v>0</v>
      </c>
      <c r="P116">
        <f t="shared" si="35"/>
        <v>14.870872554286473</v>
      </c>
      <c r="R116">
        <f t="shared" si="32"/>
        <v>1804.7728048779134</v>
      </c>
      <c r="S116">
        <f t="shared" si="33"/>
        <v>20.09291792768774</v>
      </c>
    </row>
    <row r="117" spans="1:24" x14ac:dyDescent="0.2">
      <c r="A117" t="s">
        <v>571</v>
      </c>
      <c r="C117">
        <f>TOTAL_unfumigated!C116</f>
        <v>122.62060000000001</v>
      </c>
      <c r="D117">
        <f>TOTAL_unfumigated!D116</f>
        <v>1.0681</v>
      </c>
      <c r="E117">
        <f>TOTAL_fumigated!C116</f>
        <v>100.52510000000001</v>
      </c>
      <c r="F117">
        <f>TOTAL_fumigated!D116</f>
        <v>3.6484999999999999</v>
      </c>
      <c r="G117">
        <f t="shared" si="29"/>
        <v>-22.095500000000001</v>
      </c>
      <c r="H117">
        <f t="shared" si="30"/>
        <v>2.5804</v>
      </c>
      <c r="I117" s="3">
        <v>1.25</v>
      </c>
      <c r="J117" s="3">
        <v>0.04</v>
      </c>
      <c r="K117">
        <v>8</v>
      </c>
      <c r="L117">
        <v>0.10299999999999999</v>
      </c>
      <c r="M117" s="3">
        <f t="shared" si="31"/>
        <v>7.9917600000000002</v>
      </c>
      <c r="N117" s="3">
        <v>0.45</v>
      </c>
      <c r="O117">
        <v>0</v>
      </c>
      <c r="P117">
        <f t="shared" si="35"/>
        <v>35.875841005124173</v>
      </c>
      <c r="R117">
        <f>((C117*I117*J117)/(M117*N117))*1000</f>
        <v>1704.8198533378272</v>
      </c>
      <c r="S117">
        <f t="shared" si="33"/>
        <v>14.850017740494934</v>
      </c>
      <c r="U117">
        <f>AVERAGE(O117:O119)</f>
        <v>0</v>
      </c>
      <c r="V117">
        <f t="shared" si="37"/>
        <v>31.479646257867827</v>
      </c>
      <c r="W117">
        <f>AVERAGE(R117:R119)</f>
        <v>1771.1242579857253</v>
      </c>
      <c r="X117">
        <f t="shared" ref="X117" si="52">AVERAGE(S117:S119)</f>
        <v>15.686064053382394</v>
      </c>
    </row>
    <row r="118" spans="1:24" x14ac:dyDescent="0.2">
      <c r="A118" t="s">
        <v>571</v>
      </c>
      <c r="C118">
        <f>TOTAL_unfumigated!C117</f>
        <v>129.01659999999998</v>
      </c>
      <c r="D118">
        <f>TOTAL_unfumigated!D117</f>
        <v>1.2111000000000001</v>
      </c>
      <c r="E118">
        <f>TOTAL_fumigated!C117</f>
        <v>101.42380000000001</v>
      </c>
      <c r="F118">
        <f>TOTAL_fumigated!D117</f>
        <v>3.3081</v>
      </c>
      <c r="G118">
        <f t="shared" si="29"/>
        <v>-27.592799999999968</v>
      </c>
      <c r="H118">
        <f t="shared" si="30"/>
        <v>2.097</v>
      </c>
      <c r="I118" s="3">
        <v>1.25</v>
      </c>
      <c r="J118" s="3">
        <v>0.04</v>
      </c>
      <c r="K118">
        <v>8</v>
      </c>
      <c r="L118">
        <v>0.10299999999999999</v>
      </c>
      <c r="M118" s="3">
        <f t="shared" si="31"/>
        <v>7.9917600000000002</v>
      </c>
      <c r="N118" s="3">
        <v>0.45</v>
      </c>
      <c r="O118">
        <v>0</v>
      </c>
      <c r="P118">
        <f t="shared" si="35"/>
        <v>29.155029680570987</v>
      </c>
      <c r="R118">
        <f t="shared" si="32"/>
        <v>1793.7447793449473</v>
      </c>
      <c r="S118">
        <f t="shared" si="33"/>
        <v>16.838176655288283</v>
      </c>
    </row>
    <row r="119" spans="1:24" x14ac:dyDescent="0.2">
      <c r="A119" t="s">
        <v>571</v>
      </c>
      <c r="C119">
        <f>TOTAL_unfumigated!C118</f>
        <v>130.5316</v>
      </c>
      <c r="D119">
        <f>TOTAL_unfumigated!D118</f>
        <v>1.1054999999999999</v>
      </c>
      <c r="E119">
        <f>TOTAL_fumigated!C118</f>
        <v>101.33910000000002</v>
      </c>
      <c r="F119">
        <f>TOTAL_fumigated!D118</f>
        <v>3.2206999999999999</v>
      </c>
      <c r="G119">
        <f t="shared" si="29"/>
        <v>-29.192499999999981</v>
      </c>
      <c r="H119">
        <f t="shared" si="30"/>
        <v>2.1151999999999997</v>
      </c>
      <c r="I119" s="3">
        <v>1.25</v>
      </c>
      <c r="J119" s="3">
        <v>0.04</v>
      </c>
      <c r="K119">
        <v>8</v>
      </c>
      <c r="L119">
        <v>0.10299999999999999</v>
      </c>
      <c r="M119" s="3">
        <f t="shared" si="31"/>
        <v>7.9917600000000002</v>
      </c>
      <c r="N119" s="3">
        <v>0.45</v>
      </c>
      <c r="O119">
        <v>0</v>
      </c>
      <c r="P119">
        <f t="shared" si="35"/>
        <v>29.408068087908322</v>
      </c>
      <c r="R119">
        <f t="shared" si="32"/>
        <v>1814.8081412744016</v>
      </c>
      <c r="S119">
        <f t="shared" si="33"/>
        <v>15.36999776436396</v>
      </c>
    </row>
    <row r="120" spans="1:24" x14ac:dyDescent="0.2">
      <c r="A120" t="s">
        <v>638</v>
      </c>
      <c r="C120">
        <f>TOTAL_unfumigated!C119</f>
        <v>3.9372000000000007</v>
      </c>
      <c r="D120">
        <f>TOTAL_unfumigated!D119</f>
        <v>1.1097999999999999</v>
      </c>
      <c r="E120">
        <f>TOTAL_fumigated!C119</f>
        <v>29.0199</v>
      </c>
      <c r="F120">
        <f>TOTAL_fumigated!D119</f>
        <v>4.1418999999999997</v>
      </c>
      <c r="G120">
        <f t="shared" si="29"/>
        <v>25.082699999999999</v>
      </c>
      <c r="H120">
        <f t="shared" si="30"/>
        <v>3.0320999999999998</v>
      </c>
      <c r="I120" s="3">
        <v>1.25</v>
      </c>
      <c r="J120" s="3">
        <v>0.04</v>
      </c>
      <c r="K120">
        <v>10</v>
      </c>
      <c r="L120">
        <v>0.12</v>
      </c>
      <c r="M120" s="3">
        <f t="shared" si="31"/>
        <v>9.9879999999999995</v>
      </c>
      <c r="N120" s="3">
        <v>0.45</v>
      </c>
      <c r="O120">
        <f t="shared" si="34"/>
        <v>279.03150447203313</v>
      </c>
      <c r="P120">
        <f t="shared" si="35"/>
        <v>33.730476571886264</v>
      </c>
      <c r="R120">
        <f t="shared" si="32"/>
        <v>43.79922573755173</v>
      </c>
      <c r="S120">
        <f t="shared" si="33"/>
        <v>12.345926222578203</v>
      </c>
      <c r="U120">
        <f t="shared" si="36"/>
        <v>281.72844450377488</v>
      </c>
      <c r="V120">
        <f t="shared" si="37"/>
        <v>32.435960189264158</v>
      </c>
      <c r="W120">
        <f t="shared" ref="W120:X120" si="53">AVERAGE(R120:R122)</f>
        <v>43.199617318560051</v>
      </c>
      <c r="X120">
        <f t="shared" si="53"/>
        <v>12.53281715836782</v>
      </c>
    </row>
    <row r="121" spans="1:24" x14ac:dyDescent="0.2">
      <c r="A121" t="s">
        <v>638</v>
      </c>
      <c r="C121">
        <f>TOTAL_unfumigated!C120</f>
        <v>3.8921000000000001</v>
      </c>
      <c r="D121">
        <f>TOTAL_unfumigated!D120</f>
        <v>1.129</v>
      </c>
      <c r="E121">
        <f>TOTAL_fumigated!C120</f>
        <v>29.270499999999998</v>
      </c>
      <c r="F121">
        <f>TOTAL_fumigated!D120</f>
        <v>4.0288000000000004</v>
      </c>
      <c r="G121">
        <f t="shared" si="29"/>
        <v>25.378399999999999</v>
      </c>
      <c r="H121">
        <f t="shared" si="30"/>
        <v>2.8998000000000004</v>
      </c>
      <c r="I121" s="3">
        <v>1.25</v>
      </c>
      <c r="J121" s="3">
        <v>0.04</v>
      </c>
      <c r="K121">
        <v>10</v>
      </c>
      <c r="L121">
        <v>0.12</v>
      </c>
      <c r="M121" s="3">
        <f t="shared" si="31"/>
        <v>9.9879999999999995</v>
      </c>
      <c r="N121" s="3">
        <v>0.45</v>
      </c>
      <c r="O121">
        <f t="shared" si="34"/>
        <v>282.32100743113961</v>
      </c>
      <c r="P121">
        <f t="shared" si="35"/>
        <v>32.258710452543063</v>
      </c>
      <c r="R121">
        <f t="shared" si="32"/>
        <v>43.297512570640322</v>
      </c>
      <c r="S121">
        <f t="shared" si="33"/>
        <v>12.559515863480621</v>
      </c>
    </row>
    <row r="122" spans="1:24" x14ac:dyDescent="0.2">
      <c r="A122" t="s">
        <v>638</v>
      </c>
      <c r="C122">
        <f>TOTAL_unfumigated!C121</f>
        <v>3.8206000000000007</v>
      </c>
      <c r="D122">
        <f>TOTAL_unfumigated!D121</f>
        <v>1.141</v>
      </c>
      <c r="E122">
        <f>TOTAL_fumigated!C121</f>
        <v>29.334899999999998</v>
      </c>
      <c r="F122">
        <f>TOTAL_fumigated!D121</f>
        <v>3.9562999999999997</v>
      </c>
      <c r="G122">
        <f t="shared" si="29"/>
        <v>25.514299999999999</v>
      </c>
      <c r="H122">
        <f t="shared" si="30"/>
        <v>2.8152999999999997</v>
      </c>
      <c r="I122" s="3">
        <v>1.25</v>
      </c>
      <c r="J122" s="3">
        <v>0.04</v>
      </c>
      <c r="K122">
        <v>10</v>
      </c>
      <c r="L122">
        <v>0.12</v>
      </c>
      <c r="M122" s="3">
        <f t="shared" si="31"/>
        <v>9.9879999999999995</v>
      </c>
      <c r="N122" s="3">
        <v>0.45</v>
      </c>
      <c r="O122">
        <f t="shared" si="34"/>
        <v>283.83282160815196</v>
      </c>
      <c r="P122">
        <f t="shared" si="35"/>
        <v>31.318693543363146</v>
      </c>
      <c r="R122">
        <f t="shared" si="32"/>
        <v>42.502113647488109</v>
      </c>
      <c r="S122">
        <f t="shared" si="33"/>
        <v>12.693009389044631</v>
      </c>
    </row>
    <row r="123" spans="1:24" x14ac:dyDescent="0.2">
      <c r="A123" t="s">
        <v>572</v>
      </c>
      <c r="C123">
        <f>TOTAL_unfumigated!C122</f>
        <v>7.8480000000000008</v>
      </c>
      <c r="D123">
        <f>TOTAL_unfumigated!D122</f>
        <v>1.5569999999999999</v>
      </c>
      <c r="E123">
        <f>TOTAL_fumigated!C122</f>
        <v>16.694400000000002</v>
      </c>
      <c r="F123">
        <f>TOTAL_fumigated!D122</f>
        <v>2.5193999999999996</v>
      </c>
      <c r="G123">
        <f t="shared" si="29"/>
        <v>8.8464000000000009</v>
      </c>
      <c r="H123">
        <f t="shared" si="30"/>
        <v>0.9623999999999997</v>
      </c>
      <c r="I123" s="3">
        <v>1.25</v>
      </c>
      <c r="J123" s="3">
        <v>0.04</v>
      </c>
      <c r="K123">
        <v>8</v>
      </c>
      <c r="L123">
        <v>0.14299999999999999</v>
      </c>
      <c r="M123" s="3">
        <f t="shared" si="31"/>
        <v>7.9885599999999997</v>
      </c>
      <c r="N123" s="3">
        <v>0.45</v>
      </c>
      <c r="O123">
        <f t="shared" si="34"/>
        <v>123.04261760984876</v>
      </c>
      <c r="P123">
        <f t="shared" si="35"/>
        <v>13.385808372639538</v>
      </c>
      <c r="R123">
        <f t="shared" si="32"/>
        <v>109.15609321329502</v>
      </c>
      <c r="S123">
        <f t="shared" si="33"/>
        <v>21.655968034289035</v>
      </c>
      <c r="U123">
        <f t="shared" si="36"/>
        <v>132.90394152527003</v>
      </c>
      <c r="V123">
        <f t="shared" si="37"/>
        <v>15.772554753297213</v>
      </c>
      <c r="W123">
        <f t="shared" ref="W123:X123" si="54">AVERAGE(R123:R125)</f>
        <v>100.81778053727942</v>
      </c>
      <c r="X123">
        <f t="shared" si="54"/>
        <v>18.276134872868202</v>
      </c>
    </row>
    <row r="124" spans="1:24" x14ac:dyDescent="0.2">
      <c r="A124" t="s">
        <v>572</v>
      </c>
      <c r="C124">
        <f>TOTAL_unfumigated!C123</f>
        <v>6.8964999999999996</v>
      </c>
      <c r="D124">
        <f>TOTAL_unfumigated!D123</f>
        <v>1.2276000000000002</v>
      </c>
      <c r="E124">
        <f>TOTAL_fumigated!C123</f>
        <v>16.8249</v>
      </c>
      <c r="F124">
        <f>TOTAL_fumigated!D123</f>
        <v>2.4228000000000001</v>
      </c>
      <c r="G124">
        <f t="shared" si="29"/>
        <v>9.9283999999999999</v>
      </c>
      <c r="H124">
        <f t="shared" si="30"/>
        <v>1.1951999999999998</v>
      </c>
      <c r="I124" s="3">
        <v>1.25</v>
      </c>
      <c r="J124" s="3">
        <v>0.04</v>
      </c>
      <c r="K124">
        <v>8</v>
      </c>
      <c r="L124">
        <v>0.14299999999999999</v>
      </c>
      <c r="M124" s="3">
        <f t="shared" si="31"/>
        <v>7.9885599999999997</v>
      </c>
      <c r="N124" s="3">
        <v>0.45</v>
      </c>
      <c r="O124">
        <f t="shared" si="34"/>
        <v>138.09191588415879</v>
      </c>
      <c r="P124">
        <f t="shared" si="35"/>
        <v>16.623771993951348</v>
      </c>
      <c r="R124">
        <f t="shared" si="32"/>
        <v>95.921890525673945</v>
      </c>
      <c r="S124">
        <f t="shared" si="33"/>
        <v>17.074416415474133</v>
      </c>
    </row>
    <row r="125" spans="1:24" x14ac:dyDescent="0.2">
      <c r="A125" t="s">
        <v>572</v>
      </c>
      <c r="C125">
        <f>TOTAL_unfumigated!C124</f>
        <v>7.0009999999999994</v>
      </c>
      <c r="D125">
        <f>TOTAL_unfumigated!D124</f>
        <v>1.1574</v>
      </c>
      <c r="E125">
        <f>TOTAL_fumigated!C124</f>
        <v>16.892400000000002</v>
      </c>
      <c r="F125">
        <f>TOTAL_fumigated!D124</f>
        <v>2.4017999999999997</v>
      </c>
      <c r="G125">
        <f t="shared" si="29"/>
        <v>9.8914000000000026</v>
      </c>
      <c r="H125">
        <f t="shared" si="30"/>
        <v>1.2443999999999997</v>
      </c>
      <c r="I125" s="3">
        <v>1.25</v>
      </c>
      <c r="J125" s="3">
        <v>0.04</v>
      </c>
      <c r="K125">
        <v>8</v>
      </c>
      <c r="L125">
        <v>0.14299999999999999</v>
      </c>
      <c r="M125" s="3">
        <f t="shared" si="31"/>
        <v>7.9885599999999997</v>
      </c>
      <c r="N125" s="3">
        <v>0.45</v>
      </c>
      <c r="O125">
        <f t="shared" si="34"/>
        <v>137.57729108180257</v>
      </c>
      <c r="P125">
        <f t="shared" si="35"/>
        <v>17.308083893300751</v>
      </c>
      <c r="R125">
        <f t="shared" si="32"/>
        <v>97.375357872869316</v>
      </c>
      <c r="S125">
        <f t="shared" si="33"/>
        <v>16.09802016884144</v>
      </c>
    </row>
    <row r="126" spans="1:24" x14ac:dyDescent="0.2">
      <c r="A126" t="s">
        <v>573</v>
      </c>
      <c r="C126">
        <f>TOTAL_unfumigated!C125</f>
        <v>10.5388</v>
      </c>
      <c r="D126">
        <f>TOTAL_unfumigated!D125</f>
        <v>3.2602000000000002</v>
      </c>
      <c r="E126">
        <f>TOTAL_fumigated!C125</f>
        <v>17.779899999999998</v>
      </c>
      <c r="F126">
        <f>TOTAL_fumigated!D125</f>
        <v>3.1572</v>
      </c>
      <c r="G126">
        <f t="shared" si="29"/>
        <v>7.2410999999999976</v>
      </c>
      <c r="H126">
        <f t="shared" si="30"/>
        <v>-0.1030000000000002</v>
      </c>
      <c r="I126" s="3">
        <v>1.25</v>
      </c>
      <c r="J126" s="3">
        <v>0.04</v>
      </c>
      <c r="K126">
        <v>8</v>
      </c>
      <c r="L126">
        <v>0.14299999999999999</v>
      </c>
      <c r="M126" s="3">
        <f t="shared" si="31"/>
        <v>7.9885599999999997</v>
      </c>
      <c r="N126" s="3">
        <v>0.45</v>
      </c>
      <c r="O126">
        <f t="shared" si="34"/>
        <v>100.71485557680813</v>
      </c>
      <c r="P126">
        <v>0</v>
      </c>
      <c r="R126">
        <f t="shared" si="32"/>
        <v>146.58183424519285</v>
      </c>
      <c r="S126">
        <f t="shared" si="33"/>
        <v>45.345399476807394</v>
      </c>
      <c r="U126">
        <f>AVERAGE(O126:O128)</f>
        <v>98.022116070425128</v>
      </c>
      <c r="V126">
        <f>AVERAGE(P126:P128)</f>
        <v>0.25870327902233564</v>
      </c>
      <c r="W126">
        <f t="shared" ref="W126:X126" si="55">AVERAGE(R126:R128)</f>
        <v>143.3179075707892</v>
      </c>
      <c r="X126">
        <f t="shared" si="55"/>
        <v>44.592007311195751</v>
      </c>
    </row>
    <row r="127" spans="1:24" x14ac:dyDescent="0.2">
      <c r="A127" t="s">
        <v>573</v>
      </c>
      <c r="C127">
        <f>TOTAL_unfumigated!C126</f>
        <v>10.3308</v>
      </c>
      <c r="D127">
        <f>TOTAL_unfumigated!D126</f>
        <v>3.1926999999999999</v>
      </c>
      <c r="E127">
        <f>TOTAL_fumigated!C126</f>
        <v>17.116599999999998</v>
      </c>
      <c r="F127">
        <f>TOTAL_fumigated!D126</f>
        <v>3.1088</v>
      </c>
      <c r="G127">
        <f t="shared" si="29"/>
        <v>6.7857999999999983</v>
      </c>
      <c r="H127">
        <f t="shared" si="30"/>
        <v>-8.3899999999999864E-2</v>
      </c>
      <c r="I127" s="3">
        <v>1.25</v>
      </c>
      <c r="J127" s="3">
        <v>0.04</v>
      </c>
      <c r="K127">
        <v>8</v>
      </c>
      <c r="L127">
        <v>0.14299999999999999</v>
      </c>
      <c r="M127" s="3">
        <f t="shared" si="31"/>
        <v>7.9885599999999997</v>
      </c>
      <c r="N127" s="3">
        <v>0.45</v>
      </c>
      <c r="O127">
        <f t="shared" si="34"/>
        <v>94.38218875213775</v>
      </c>
      <c r="P127">
        <v>0</v>
      </c>
      <c r="R127">
        <f t="shared" si="32"/>
        <v>143.68880832924415</v>
      </c>
      <c r="S127">
        <f t="shared" si="33"/>
        <v>44.406556931968275</v>
      </c>
    </row>
    <row r="128" spans="1:24" x14ac:dyDescent="0.2">
      <c r="A128" t="s">
        <v>573</v>
      </c>
      <c r="C128">
        <f>TOTAL_unfumigated!C127</f>
        <v>10.0428</v>
      </c>
      <c r="D128">
        <f>TOTAL_unfumigated!D127</f>
        <v>3.1652</v>
      </c>
      <c r="E128">
        <f>TOTAL_fumigated!C127</f>
        <v>17.1584</v>
      </c>
      <c r="F128">
        <f>TOTAL_fumigated!D127</f>
        <v>3.2210000000000001</v>
      </c>
      <c r="G128">
        <f t="shared" si="29"/>
        <v>7.1156000000000006</v>
      </c>
      <c r="H128">
        <f t="shared" si="30"/>
        <v>5.5800000000000072E-2</v>
      </c>
      <c r="I128" s="3">
        <v>1.25</v>
      </c>
      <c r="J128" s="3">
        <v>0.04</v>
      </c>
      <c r="K128">
        <v>8</v>
      </c>
      <c r="L128">
        <v>0.14299999999999999</v>
      </c>
      <c r="M128" s="3">
        <f t="shared" si="31"/>
        <v>7.9885599999999997</v>
      </c>
      <c r="N128" s="3">
        <v>0.45</v>
      </c>
      <c r="O128">
        <f t="shared" si="34"/>
        <v>98.969303882329527</v>
      </c>
      <c r="P128">
        <f t="shared" si="35"/>
        <v>0.77610983706700698</v>
      </c>
      <c r="R128">
        <f t="shared" si="32"/>
        <v>139.6830801379306</v>
      </c>
      <c r="S128">
        <f t="shared" si="33"/>
        <v>44.024065524811597</v>
      </c>
    </row>
    <row r="129" spans="1:24" x14ac:dyDescent="0.2">
      <c r="A129" t="s">
        <v>574</v>
      </c>
      <c r="C129">
        <f>TOTAL_unfumigated!C128</f>
        <v>9.7376000000000005</v>
      </c>
      <c r="D129">
        <f>TOTAL_unfumigated!D128</f>
        <v>2.6763000000000003</v>
      </c>
      <c r="E129">
        <f>TOTAL_fumigated!C128</f>
        <v>19.225200000000001</v>
      </c>
      <c r="F129">
        <f>TOTAL_fumigated!D128</f>
        <v>3.5312000000000001</v>
      </c>
      <c r="G129">
        <f t="shared" si="29"/>
        <v>9.4876000000000005</v>
      </c>
      <c r="H129">
        <f t="shared" si="30"/>
        <v>0.85489999999999977</v>
      </c>
      <c r="I129" s="3">
        <v>1.25</v>
      </c>
      <c r="J129" s="3">
        <v>0.04</v>
      </c>
      <c r="K129">
        <v>8</v>
      </c>
      <c r="L129">
        <v>0.14299999999999999</v>
      </c>
      <c r="M129" s="3">
        <f t="shared" si="31"/>
        <v>7.9885599999999997</v>
      </c>
      <c r="N129" s="3">
        <v>0.45</v>
      </c>
      <c r="O129">
        <f t="shared" si="34"/>
        <v>131.9609263468983</v>
      </c>
      <c r="P129">
        <f t="shared" si="35"/>
        <v>11.890614690117978</v>
      </c>
      <c r="R129">
        <f t="shared" si="32"/>
        <v>135.43812095741356</v>
      </c>
      <c r="S129">
        <f t="shared" si="33"/>
        <v>37.224063744487957</v>
      </c>
      <c r="U129">
        <f t="shared" si="36"/>
        <v>120.47552073539237</v>
      </c>
      <c r="V129">
        <f t="shared" si="37"/>
        <v>11.810407401102092</v>
      </c>
      <c r="W129">
        <f t="shared" ref="W129:X129" si="56">AVERAGE(R129:R131)</f>
        <v>142.47132658961576</v>
      </c>
      <c r="X129">
        <f t="shared" si="56"/>
        <v>37.570855953643353</v>
      </c>
    </row>
    <row r="130" spans="1:24" x14ac:dyDescent="0.2">
      <c r="A130" t="s">
        <v>574</v>
      </c>
      <c r="C130">
        <f>TOTAL_unfumigated!C129</f>
        <v>10.271600000000001</v>
      </c>
      <c r="D130">
        <f>TOTAL_unfumigated!D129</f>
        <v>2.7643000000000004</v>
      </c>
      <c r="E130">
        <f>TOTAL_fumigated!C129</f>
        <v>18.787400000000002</v>
      </c>
      <c r="F130">
        <f>TOTAL_fumigated!D129</f>
        <v>3.5611000000000002</v>
      </c>
      <c r="G130">
        <f t="shared" si="29"/>
        <v>8.5158000000000005</v>
      </c>
      <c r="H130">
        <f t="shared" si="30"/>
        <v>0.79679999999999973</v>
      </c>
      <c r="I130" s="3">
        <v>1.25</v>
      </c>
      <c r="J130" s="3">
        <v>0.04</v>
      </c>
      <c r="K130">
        <v>8</v>
      </c>
      <c r="L130">
        <v>0.14299999999999999</v>
      </c>
      <c r="M130" s="3">
        <f t="shared" si="31"/>
        <v>7.9885599999999997</v>
      </c>
      <c r="N130" s="3">
        <v>0.45</v>
      </c>
      <c r="O130">
        <f t="shared" si="34"/>
        <v>118.44437545690339</v>
      </c>
      <c r="P130">
        <f t="shared" si="35"/>
        <v>11.08251466263423</v>
      </c>
      <c r="R130">
        <f t="shared" si="32"/>
        <v>142.86540864547413</v>
      </c>
      <c r="S130">
        <f t="shared" si="33"/>
        <v>38.448036247389332</v>
      </c>
    </row>
    <row r="131" spans="1:24" x14ac:dyDescent="0.2">
      <c r="A131" t="s">
        <v>574</v>
      </c>
      <c r="C131">
        <f>TOTAL_unfumigated!C130</f>
        <v>10.720600000000001</v>
      </c>
      <c r="D131">
        <f>TOTAL_unfumigated!D130</f>
        <v>2.6631000000000005</v>
      </c>
      <c r="E131">
        <f>TOTAL_fumigated!C130</f>
        <v>18.7027</v>
      </c>
      <c r="F131">
        <f>TOTAL_fumigated!D130</f>
        <v>3.5588000000000002</v>
      </c>
      <c r="G131">
        <f t="shared" si="29"/>
        <v>7.9820999999999991</v>
      </c>
      <c r="H131">
        <f t="shared" si="30"/>
        <v>0.89569999999999972</v>
      </c>
      <c r="I131" s="3">
        <v>1.25</v>
      </c>
      <c r="J131" s="3">
        <v>0.04</v>
      </c>
      <c r="K131">
        <v>8</v>
      </c>
      <c r="L131">
        <v>0.14299999999999999</v>
      </c>
      <c r="M131" s="3">
        <f t="shared" si="31"/>
        <v>7.9885599999999997</v>
      </c>
      <c r="N131" s="3">
        <v>0.45</v>
      </c>
      <c r="O131">
        <f t="shared" si="34"/>
        <v>111.02126040237539</v>
      </c>
      <c r="P131">
        <f t="shared" si="35"/>
        <v>12.458092850554067</v>
      </c>
      <c r="R131">
        <f t="shared" si="32"/>
        <v>149.11045016595958</v>
      </c>
      <c r="S131">
        <f t="shared" si="33"/>
        <v>37.040467869052755</v>
      </c>
    </row>
    <row r="132" spans="1:24" x14ac:dyDescent="0.2">
      <c r="A132" t="s">
        <v>639</v>
      </c>
      <c r="C132">
        <f>TOTAL_unfumigated!C131</f>
        <v>3.6380000000000003</v>
      </c>
      <c r="D132">
        <f>TOTAL_unfumigated!D131</f>
        <v>1.4698</v>
      </c>
      <c r="E132">
        <f>TOTAL_fumigated!C131</f>
        <v>23.6313</v>
      </c>
      <c r="F132">
        <f>TOTAL_fumigated!D131</f>
        <v>3.6894999999999998</v>
      </c>
      <c r="G132">
        <f t="shared" ref="G132:G195" si="57">E132-C132</f>
        <v>19.993299999999998</v>
      </c>
      <c r="H132">
        <f t="shared" ref="H132:H195" si="58">F132-D132</f>
        <v>2.2196999999999996</v>
      </c>
      <c r="I132" s="3">
        <v>1.25</v>
      </c>
      <c r="J132" s="3">
        <v>0.04</v>
      </c>
      <c r="K132">
        <v>10</v>
      </c>
      <c r="L132">
        <v>0.14899999999999999</v>
      </c>
      <c r="M132" s="3">
        <f t="shared" ref="M132:M195" si="59">K132*(1-L132/100)</f>
        <v>9.9850999999999992</v>
      </c>
      <c r="N132" s="3">
        <v>0.45</v>
      </c>
      <c r="O132">
        <f t="shared" ref="O132:O195" si="60">((G132*I132*J132)/(M132*N132))*1000</f>
        <v>222.4792718928982</v>
      </c>
      <c r="P132">
        <f t="shared" ref="P132:P195" si="61">((H132*I132*J132)/(M132*N132))*1000</f>
        <v>24.700136536773122</v>
      </c>
      <c r="R132">
        <f t="shared" ref="R132:R195" si="62">((C132*I132*J132)/(M132*N132))*1000</f>
        <v>40.482541208623076</v>
      </c>
      <c r="S132">
        <f t="shared" ref="S132:S195" si="63">((D132*I132*J132)/(M132*N132))*1000</f>
        <v>16.355480777469541</v>
      </c>
      <c r="U132">
        <f t="shared" ref="U132:U195" si="64">AVERAGE(O132:O134)</f>
        <v>223.03936569191799</v>
      </c>
      <c r="V132">
        <f t="shared" ref="V132:V195" si="65">AVERAGE(P132:P134)</f>
        <v>22.241658589817348</v>
      </c>
      <c r="W132">
        <f t="shared" ref="W132:X132" si="66">AVERAGE(R132:R134)</f>
        <v>40.670228269751561</v>
      </c>
      <c r="X132">
        <f t="shared" si="66"/>
        <v>16.275361399596509</v>
      </c>
    </row>
    <row r="133" spans="1:24" x14ac:dyDescent="0.2">
      <c r="A133" t="s">
        <v>639</v>
      </c>
      <c r="C133">
        <f>TOTAL_unfumigated!C132</f>
        <v>3.6270000000000002</v>
      </c>
      <c r="D133">
        <f>TOTAL_unfumigated!D132</f>
        <v>1.5177999999999998</v>
      </c>
      <c r="E133">
        <f>TOTAL_fumigated!C132</f>
        <v>23.715299999999999</v>
      </c>
      <c r="F133">
        <f>TOTAL_fumigated!D132</f>
        <v>3.3386</v>
      </c>
      <c r="G133">
        <f t="shared" si="57"/>
        <v>20.0883</v>
      </c>
      <c r="H133">
        <f t="shared" si="58"/>
        <v>1.8208000000000002</v>
      </c>
      <c r="I133" s="3">
        <v>1.25</v>
      </c>
      <c r="J133" s="3">
        <v>0.04</v>
      </c>
      <c r="K133">
        <v>10</v>
      </c>
      <c r="L133">
        <v>0.14899999999999999</v>
      </c>
      <c r="M133" s="3">
        <f t="shared" si="59"/>
        <v>9.9850999999999992</v>
      </c>
      <c r="N133" s="3">
        <v>0.45</v>
      </c>
      <c r="O133">
        <f t="shared" si="60"/>
        <v>223.53640257316738</v>
      </c>
      <c r="P133">
        <f t="shared" si="61"/>
        <v>20.261300448779796</v>
      </c>
      <c r="R133">
        <f t="shared" si="62"/>
        <v>40.360136603539281</v>
      </c>
      <c r="S133">
        <f t="shared" si="63"/>
        <v>16.889609963289743</v>
      </c>
    </row>
    <row r="134" spans="1:24" x14ac:dyDescent="0.2">
      <c r="A134" t="s">
        <v>639</v>
      </c>
      <c r="C134">
        <f>TOTAL_unfumigated!C133</f>
        <v>3.6996000000000002</v>
      </c>
      <c r="D134">
        <f>TOTAL_unfumigated!D133</f>
        <v>1.4001999999999999</v>
      </c>
      <c r="E134">
        <f>TOTAL_fumigated!C133</f>
        <v>23.748899999999999</v>
      </c>
      <c r="F134">
        <f>TOTAL_fumigated!D133</f>
        <v>3.3559999999999999</v>
      </c>
      <c r="G134">
        <f t="shared" si="57"/>
        <v>20.049299999999999</v>
      </c>
      <c r="H134">
        <f t="shared" si="58"/>
        <v>1.9558</v>
      </c>
      <c r="I134" s="3">
        <v>1.25</v>
      </c>
      <c r="J134" s="3">
        <v>0.04</v>
      </c>
      <c r="K134">
        <v>10</v>
      </c>
      <c r="L134">
        <v>0.14899999999999999</v>
      </c>
      <c r="M134" s="3">
        <f t="shared" si="59"/>
        <v>9.9850999999999992</v>
      </c>
      <c r="N134" s="3">
        <v>0.45</v>
      </c>
      <c r="O134">
        <f t="shared" si="60"/>
        <v>223.10242260968843</v>
      </c>
      <c r="P134">
        <f t="shared" si="61"/>
        <v>21.763538783899122</v>
      </c>
      <c r="R134">
        <f t="shared" si="62"/>
        <v>41.168006997092341</v>
      </c>
      <c r="S134">
        <f t="shared" si="63"/>
        <v>15.580993458030244</v>
      </c>
    </row>
    <row r="135" spans="1:24" x14ac:dyDescent="0.2">
      <c r="A135" t="s">
        <v>575</v>
      </c>
      <c r="C135">
        <f>TOTAL_unfumigated!C134</f>
        <v>6.3465000000000007</v>
      </c>
      <c r="D135">
        <f>TOTAL_unfumigated!D134</f>
        <v>1.2951000000000001</v>
      </c>
      <c r="E135">
        <f>TOTAL_fumigated!C134</f>
        <v>14.583</v>
      </c>
      <c r="F135">
        <f>TOTAL_fumigated!D134</f>
        <v>2.1980999999999997</v>
      </c>
      <c r="G135">
        <f t="shared" si="57"/>
        <v>8.2364999999999995</v>
      </c>
      <c r="H135">
        <f t="shared" si="58"/>
        <v>0.90299999999999958</v>
      </c>
      <c r="I135" s="3">
        <v>1.25</v>
      </c>
      <c r="J135" s="3">
        <v>0.04</v>
      </c>
      <c r="K135">
        <v>8</v>
      </c>
      <c r="L135">
        <v>0.152</v>
      </c>
      <c r="M135" s="3">
        <f t="shared" si="59"/>
        <v>7.9878400000000003</v>
      </c>
      <c r="N135" s="3">
        <v>0.45</v>
      </c>
      <c r="O135">
        <f t="shared" si="60"/>
        <v>114.56997970248109</v>
      </c>
      <c r="P135">
        <f t="shared" si="61"/>
        <v>12.560759020377635</v>
      </c>
      <c r="R135">
        <f t="shared" si="62"/>
        <v>88.280018962155808</v>
      </c>
      <c r="S135">
        <f t="shared" si="63"/>
        <v>18.014882621584807</v>
      </c>
      <c r="U135">
        <f t="shared" si="64"/>
        <v>114.398422639449</v>
      </c>
      <c r="V135">
        <f t="shared" si="65"/>
        <v>14.808620213836136</v>
      </c>
      <c r="W135">
        <f t="shared" ref="W135:X135" si="67">AVERAGE(R135:R137)</f>
        <v>88.672745536177956</v>
      </c>
      <c r="X135">
        <f t="shared" si="67"/>
        <v>15.61122906818364</v>
      </c>
    </row>
    <row r="136" spans="1:24" x14ac:dyDescent="0.2">
      <c r="A136" t="s">
        <v>575</v>
      </c>
      <c r="C136">
        <f>TOTAL_unfumigated!C135</f>
        <v>6.3608000000000011</v>
      </c>
      <c r="D136">
        <f>TOTAL_unfumigated!D135</f>
        <v>1.0952999999999999</v>
      </c>
      <c r="E136">
        <f>TOTAL_fumigated!C135</f>
        <v>14.6235</v>
      </c>
      <c r="F136">
        <f>TOTAL_fumigated!D135</f>
        <v>2.2736999999999998</v>
      </c>
      <c r="G136">
        <f t="shared" si="57"/>
        <v>8.2626999999999988</v>
      </c>
      <c r="H136">
        <f t="shared" si="58"/>
        <v>1.1783999999999999</v>
      </c>
      <c r="I136" s="3">
        <v>1.25</v>
      </c>
      <c r="J136" s="3">
        <v>0.04</v>
      </c>
      <c r="K136">
        <v>8</v>
      </c>
      <c r="L136">
        <v>0.152</v>
      </c>
      <c r="M136" s="3">
        <f t="shared" si="59"/>
        <v>7.9878400000000003</v>
      </c>
      <c r="N136" s="3">
        <v>0.45</v>
      </c>
      <c r="O136">
        <f t="shared" si="60"/>
        <v>114.93442254448981</v>
      </c>
      <c r="P136">
        <f t="shared" si="61"/>
        <v>16.391581871110752</v>
      </c>
      <c r="R136">
        <f t="shared" si="62"/>
        <v>88.478932421725474</v>
      </c>
      <c r="S136">
        <f t="shared" si="63"/>
        <v>15.235658200464705</v>
      </c>
    </row>
    <row r="137" spans="1:24" x14ac:dyDescent="0.2">
      <c r="A137" t="s">
        <v>575</v>
      </c>
      <c r="C137">
        <f>TOTAL_unfumigated!C136</f>
        <v>6.4169</v>
      </c>
      <c r="D137">
        <f>TOTAL_unfumigated!D136</f>
        <v>0.97650000000000003</v>
      </c>
      <c r="E137">
        <f>TOTAL_fumigated!C136</f>
        <v>14.590200000000001</v>
      </c>
      <c r="F137">
        <f>TOTAL_fumigated!D136</f>
        <v>2.0888999999999998</v>
      </c>
      <c r="G137">
        <f t="shared" si="57"/>
        <v>8.1733000000000011</v>
      </c>
      <c r="H137">
        <f t="shared" si="58"/>
        <v>1.1123999999999996</v>
      </c>
      <c r="I137" s="3">
        <v>1.25</v>
      </c>
      <c r="J137" s="3">
        <v>0.04</v>
      </c>
      <c r="K137">
        <v>8</v>
      </c>
      <c r="L137">
        <v>0.152</v>
      </c>
      <c r="M137" s="3">
        <f t="shared" si="59"/>
        <v>7.9878400000000003</v>
      </c>
      <c r="N137" s="3">
        <v>0.45</v>
      </c>
      <c r="O137">
        <f t="shared" si="60"/>
        <v>113.69086567137606</v>
      </c>
      <c r="P137">
        <f t="shared" si="61"/>
        <v>15.473519750020021</v>
      </c>
      <c r="R137">
        <f t="shared" si="62"/>
        <v>89.259285224652572</v>
      </c>
      <c r="S137">
        <f t="shared" si="63"/>
        <v>13.583146382501402</v>
      </c>
    </row>
    <row r="138" spans="1:24" x14ac:dyDescent="0.2">
      <c r="A138" t="s">
        <v>576</v>
      </c>
      <c r="C138">
        <f>TOTAL_unfumigated!C137</f>
        <v>9.889800000000001</v>
      </c>
      <c r="D138">
        <f>TOTAL_unfumigated!D137</f>
        <v>3.0827</v>
      </c>
      <c r="E138">
        <f>TOTAL_fumigated!C137</f>
        <v>26.568999999999999</v>
      </c>
      <c r="F138">
        <f>TOTAL_fumigated!D137</f>
        <v>3.375</v>
      </c>
      <c r="G138">
        <f t="shared" si="57"/>
        <v>16.679199999999998</v>
      </c>
      <c r="H138">
        <f t="shared" si="58"/>
        <v>0.2923</v>
      </c>
      <c r="I138" s="3">
        <v>1.25</v>
      </c>
      <c r="J138" s="3">
        <v>0.04</v>
      </c>
      <c r="K138">
        <v>8</v>
      </c>
      <c r="L138">
        <v>0.152</v>
      </c>
      <c r="M138" s="3">
        <f t="shared" si="59"/>
        <v>7.9878400000000003</v>
      </c>
      <c r="N138" s="3">
        <v>0.45</v>
      </c>
      <c r="O138">
        <f t="shared" si="60"/>
        <v>232.00820803176379</v>
      </c>
      <c r="P138">
        <f t="shared" si="61"/>
        <v>4.0659023938608909</v>
      </c>
      <c r="R138">
        <f t="shared" si="62"/>
        <v>137.56743583580374</v>
      </c>
      <c r="S138">
        <f t="shared" si="63"/>
        <v>42.880456071005696</v>
      </c>
      <c r="U138">
        <f t="shared" si="64"/>
        <v>227.83056171306308</v>
      </c>
      <c r="V138">
        <f t="shared" si="65"/>
        <v>5.2756115221061934</v>
      </c>
      <c r="W138">
        <f t="shared" ref="W138:X138" si="68">AVERAGE(R138:R140)</f>
        <v>136.8580241967791</v>
      </c>
      <c r="X138">
        <f t="shared" si="68"/>
        <v>42.15017938377445</v>
      </c>
    </row>
    <row r="139" spans="1:24" x14ac:dyDescent="0.2">
      <c r="A139" t="s">
        <v>576</v>
      </c>
      <c r="C139">
        <f>TOTAL_unfumigated!C138</f>
        <v>9.7737999999999996</v>
      </c>
      <c r="D139">
        <f>TOTAL_unfumigated!D138</f>
        <v>2.9752000000000001</v>
      </c>
      <c r="E139">
        <f>TOTAL_fumigated!C138</f>
        <v>26.085000000000001</v>
      </c>
      <c r="F139">
        <f>TOTAL_fumigated!D138</f>
        <v>3.4784000000000002</v>
      </c>
      <c r="G139">
        <f t="shared" si="57"/>
        <v>16.311199999999999</v>
      </c>
      <c r="H139">
        <f t="shared" si="58"/>
        <v>0.50320000000000009</v>
      </c>
      <c r="I139" s="3">
        <v>1.25</v>
      </c>
      <c r="J139" s="3">
        <v>0.04</v>
      </c>
      <c r="K139">
        <v>8</v>
      </c>
      <c r="L139">
        <v>0.152</v>
      </c>
      <c r="M139" s="3">
        <f t="shared" si="59"/>
        <v>7.9878400000000003</v>
      </c>
      <c r="N139" s="3">
        <v>0.45</v>
      </c>
      <c r="O139">
        <f t="shared" si="60"/>
        <v>226.88931620507614</v>
      </c>
      <c r="P139">
        <f t="shared" si="61"/>
        <v>6.9995281717098887</v>
      </c>
      <c r="R139">
        <f t="shared" si="62"/>
        <v>135.9538721078261</v>
      </c>
      <c r="S139">
        <f t="shared" si="63"/>
        <v>41.385127616198844</v>
      </c>
    </row>
    <row r="140" spans="1:24" x14ac:dyDescent="0.2">
      <c r="A140" t="s">
        <v>576</v>
      </c>
      <c r="C140">
        <f>TOTAL_unfumigated!C139</f>
        <v>9.8528000000000002</v>
      </c>
      <c r="D140">
        <f>TOTAL_unfumigated!D139</f>
        <v>3.0327000000000002</v>
      </c>
      <c r="E140">
        <f>TOTAL_fumigated!C139</f>
        <v>25.998999999999999</v>
      </c>
      <c r="F140">
        <f>TOTAL_fumigated!D139</f>
        <v>3.375</v>
      </c>
      <c r="G140">
        <f t="shared" si="57"/>
        <v>16.1462</v>
      </c>
      <c r="H140">
        <f t="shared" si="58"/>
        <v>0.34229999999999983</v>
      </c>
      <c r="I140" s="3">
        <v>1.25</v>
      </c>
      <c r="J140" s="3">
        <v>0.04</v>
      </c>
      <c r="K140">
        <v>8</v>
      </c>
      <c r="L140">
        <v>0.152</v>
      </c>
      <c r="M140" s="3">
        <f t="shared" si="59"/>
        <v>7.9878400000000003</v>
      </c>
      <c r="N140" s="3">
        <v>0.45</v>
      </c>
      <c r="O140">
        <f t="shared" si="60"/>
        <v>224.59416090234933</v>
      </c>
      <c r="P140">
        <f t="shared" si="61"/>
        <v>4.7614040007478007</v>
      </c>
      <c r="R140">
        <f t="shared" si="62"/>
        <v>137.05276464670743</v>
      </c>
      <c r="S140">
        <f t="shared" si="63"/>
        <v>42.184954464118796</v>
      </c>
    </row>
    <row r="141" spans="1:24" x14ac:dyDescent="0.2">
      <c r="A141" t="s">
        <v>577</v>
      </c>
      <c r="C141">
        <f>TOTAL_unfumigated!C140</f>
        <v>10.2416</v>
      </c>
      <c r="D141">
        <f>TOTAL_unfumigated!D140</f>
        <v>2.7181000000000002</v>
      </c>
      <c r="E141">
        <f>TOTAL_fumigated!C140</f>
        <v>29.977700000000002</v>
      </c>
      <c r="F141">
        <f>TOTAL_fumigated!D140</f>
        <v>3.5634000000000001</v>
      </c>
      <c r="G141">
        <f t="shared" si="57"/>
        <v>19.7361</v>
      </c>
      <c r="H141">
        <f t="shared" si="58"/>
        <v>0.84529999999999994</v>
      </c>
      <c r="I141" s="3">
        <v>1.25</v>
      </c>
      <c r="J141" s="3">
        <v>0.04</v>
      </c>
      <c r="K141">
        <v>8</v>
      </c>
      <c r="L141">
        <v>0.152</v>
      </c>
      <c r="M141" s="3">
        <f t="shared" si="59"/>
        <v>7.9878400000000003</v>
      </c>
      <c r="N141" s="3">
        <v>0.45</v>
      </c>
      <c r="O141">
        <f t="shared" si="60"/>
        <v>274.5297852736158</v>
      </c>
      <c r="P141">
        <f t="shared" si="61"/>
        <v>11.758150166030141</v>
      </c>
      <c r="R141">
        <f t="shared" si="62"/>
        <v>142.46098514186005</v>
      </c>
      <c r="S141">
        <f t="shared" si="63"/>
        <v>37.808858353586338</v>
      </c>
      <c r="U141">
        <f t="shared" si="64"/>
        <v>266.54913616845755</v>
      </c>
      <c r="V141">
        <f t="shared" si="65"/>
        <v>8.9983997899028694</v>
      </c>
      <c r="W141">
        <f t="shared" ref="W141:X141" si="69">AVERAGE(R141:R143)</f>
        <v>150.5844439102992</v>
      </c>
      <c r="X141">
        <f t="shared" si="69"/>
        <v>39.73678880787687</v>
      </c>
    </row>
    <row r="142" spans="1:24" x14ac:dyDescent="0.2">
      <c r="A142" t="s">
        <v>577</v>
      </c>
      <c r="C142">
        <f>TOTAL_unfumigated!C141</f>
        <v>11.0976</v>
      </c>
      <c r="D142">
        <f>TOTAL_unfumigated!D141</f>
        <v>2.8897000000000004</v>
      </c>
      <c r="E142">
        <f>TOTAL_fumigated!C141</f>
        <v>30.019500000000001</v>
      </c>
      <c r="F142">
        <f>TOTAL_fumigated!D141</f>
        <v>3.4415</v>
      </c>
      <c r="G142">
        <f t="shared" si="57"/>
        <v>18.921900000000001</v>
      </c>
      <c r="H142">
        <f t="shared" si="58"/>
        <v>0.55179999999999962</v>
      </c>
      <c r="I142" s="3">
        <v>1.25</v>
      </c>
      <c r="J142" s="3">
        <v>0.04</v>
      </c>
      <c r="K142">
        <v>8</v>
      </c>
      <c r="L142">
        <v>0.152</v>
      </c>
      <c r="M142" s="3">
        <f t="shared" si="59"/>
        <v>7.9878400000000003</v>
      </c>
      <c r="N142" s="3">
        <v>0.45</v>
      </c>
      <c r="O142">
        <f t="shared" si="60"/>
        <v>263.20423710706939</v>
      </c>
      <c r="P142">
        <f t="shared" si="61"/>
        <v>7.6755557336039608</v>
      </c>
      <c r="R142">
        <f t="shared" si="62"/>
        <v>154.36797265176401</v>
      </c>
      <c r="S142">
        <f t="shared" si="63"/>
        <v>40.195819868422234</v>
      </c>
    </row>
    <row r="143" spans="1:24" x14ac:dyDescent="0.2">
      <c r="A143" t="s">
        <v>577</v>
      </c>
      <c r="C143">
        <f>TOTAL_unfumigated!C142</f>
        <v>11.137600000000001</v>
      </c>
      <c r="D143">
        <f>TOTAL_unfumigated!D142</f>
        <v>2.9623000000000004</v>
      </c>
      <c r="E143">
        <f>TOTAL_fumigated!C142</f>
        <v>29.966700000000003</v>
      </c>
      <c r="F143">
        <f>TOTAL_fumigated!D142</f>
        <v>3.5059</v>
      </c>
      <c r="G143">
        <f t="shared" si="57"/>
        <v>18.829100000000004</v>
      </c>
      <c r="H143">
        <f t="shared" si="58"/>
        <v>0.54359999999999964</v>
      </c>
      <c r="I143" s="3">
        <v>1.25</v>
      </c>
      <c r="J143" s="3">
        <v>0.04</v>
      </c>
      <c r="K143">
        <v>8</v>
      </c>
      <c r="L143">
        <v>0.152</v>
      </c>
      <c r="M143" s="3">
        <f t="shared" si="59"/>
        <v>7.9878400000000003</v>
      </c>
      <c r="N143" s="3">
        <v>0.45</v>
      </c>
      <c r="O143">
        <f t="shared" si="60"/>
        <v>261.91338612468735</v>
      </c>
      <c r="P143">
        <f t="shared" si="61"/>
        <v>7.5614934700745078</v>
      </c>
      <c r="R143">
        <f t="shared" si="62"/>
        <v>154.92437393727354</v>
      </c>
      <c r="S143">
        <f t="shared" si="63"/>
        <v>41.205688201622024</v>
      </c>
    </row>
    <row r="144" spans="1:24" x14ac:dyDescent="0.2">
      <c r="A144" t="s">
        <v>640</v>
      </c>
      <c r="C144">
        <f>TOTAL_unfumigated!C143</f>
        <v>4.4718000000000009</v>
      </c>
      <c r="D144">
        <f>TOTAL_unfumigated!D143</f>
        <v>2.2305999999999999</v>
      </c>
      <c r="E144">
        <f>TOTAL_fumigated!C143</f>
        <v>29.575699999999998</v>
      </c>
      <c r="F144">
        <f>TOTAL_fumigated!D143</f>
        <v>5.6470000000000002</v>
      </c>
      <c r="G144">
        <f t="shared" si="57"/>
        <v>25.103899999999996</v>
      </c>
      <c r="H144">
        <f t="shared" si="58"/>
        <v>3.4164000000000003</v>
      </c>
      <c r="I144" s="3">
        <v>1.25</v>
      </c>
      <c r="J144" s="3">
        <v>0.04</v>
      </c>
      <c r="K144">
        <v>10</v>
      </c>
      <c r="L144">
        <v>0.156</v>
      </c>
      <c r="M144" s="3">
        <f t="shared" si="59"/>
        <v>9.9844000000000008</v>
      </c>
      <c r="N144" s="3">
        <v>0.45</v>
      </c>
      <c r="O144">
        <f t="shared" si="60"/>
        <v>279.36803635894216</v>
      </c>
      <c r="P144">
        <f t="shared" si="61"/>
        <v>38.019310123793119</v>
      </c>
      <c r="R144">
        <f t="shared" si="62"/>
        <v>49.764298973064662</v>
      </c>
      <c r="S144">
        <f t="shared" si="63"/>
        <v>24.823168587440851</v>
      </c>
      <c r="U144">
        <f t="shared" si="64"/>
        <v>279.54757569957275</v>
      </c>
      <c r="V144">
        <f t="shared" si="65"/>
        <v>36.67870025387753</v>
      </c>
      <c r="W144">
        <f t="shared" ref="W144:X144" si="70">AVERAGE(R144:R146)</f>
        <v>49.242002709411871</v>
      </c>
      <c r="X144">
        <f t="shared" si="70"/>
        <v>23.087127029276783</v>
      </c>
    </row>
    <row r="145" spans="1:24" x14ac:dyDescent="0.2">
      <c r="A145" t="s">
        <v>640</v>
      </c>
      <c r="C145">
        <f>TOTAL_unfumigated!C144</f>
        <v>4.4135000000000009</v>
      </c>
      <c r="D145">
        <f>TOTAL_unfumigated!D144</f>
        <v>1.9786000000000001</v>
      </c>
      <c r="E145">
        <f>TOTAL_fumigated!C144</f>
        <v>29.3965</v>
      </c>
      <c r="F145">
        <f>TOTAL_fumigated!D144</f>
        <v>5.3483000000000001</v>
      </c>
      <c r="G145">
        <f t="shared" si="57"/>
        <v>24.982999999999997</v>
      </c>
      <c r="H145">
        <f t="shared" si="58"/>
        <v>3.3696999999999999</v>
      </c>
      <c r="I145" s="3">
        <v>1.25</v>
      </c>
      <c r="J145" s="3">
        <v>0.04</v>
      </c>
      <c r="K145">
        <v>10</v>
      </c>
      <c r="L145">
        <v>0.156</v>
      </c>
      <c r="M145" s="3">
        <f t="shared" si="59"/>
        <v>9.9844000000000008</v>
      </c>
      <c r="N145" s="3">
        <v>0.45</v>
      </c>
      <c r="O145">
        <f t="shared" si="60"/>
        <v>278.02260415136499</v>
      </c>
      <c r="P145">
        <f t="shared" si="61"/>
        <v>37.499610503496569</v>
      </c>
      <c r="R145">
        <f t="shared" si="62"/>
        <v>49.115509083058463</v>
      </c>
      <c r="S145">
        <f t="shared" si="63"/>
        <v>22.018793762714278</v>
      </c>
    </row>
    <row r="146" spans="1:24" x14ac:dyDescent="0.2">
      <c r="A146" t="s">
        <v>640</v>
      </c>
      <c r="C146">
        <f>TOTAL_unfumigated!C145</f>
        <v>4.3893000000000004</v>
      </c>
      <c r="D146">
        <f>TOTAL_unfumigated!D145</f>
        <v>2.0145999999999997</v>
      </c>
      <c r="E146">
        <f>TOTAL_fumigated!C145</f>
        <v>29.662499999999998</v>
      </c>
      <c r="F146">
        <f>TOTAL_fumigated!D145</f>
        <v>5.116299999999999</v>
      </c>
      <c r="G146">
        <f t="shared" si="57"/>
        <v>25.273199999999996</v>
      </c>
      <c r="H146">
        <f t="shared" si="58"/>
        <v>3.1016999999999992</v>
      </c>
      <c r="I146" s="3">
        <v>1.25</v>
      </c>
      <c r="J146" s="3">
        <v>0.04</v>
      </c>
      <c r="K146">
        <v>10</v>
      </c>
      <c r="L146">
        <v>0.156</v>
      </c>
      <c r="M146" s="3">
        <f t="shared" si="59"/>
        <v>9.9844000000000008</v>
      </c>
      <c r="N146" s="3">
        <v>0.45</v>
      </c>
      <c r="O146">
        <f t="shared" si="60"/>
        <v>281.2520865884112</v>
      </c>
      <c r="P146">
        <f t="shared" si="61"/>
        <v>34.517180134342901</v>
      </c>
      <c r="R146">
        <f t="shared" si="62"/>
        <v>48.846200072112495</v>
      </c>
      <c r="S146">
        <f t="shared" si="63"/>
        <v>22.419418737675212</v>
      </c>
    </row>
    <row r="147" spans="1:24" x14ac:dyDescent="0.2">
      <c r="A147" t="s">
        <v>578</v>
      </c>
      <c r="C147">
        <f>TOTAL_unfumigated!C146</f>
        <v>6.2420000000000009</v>
      </c>
      <c r="D147">
        <f>TOTAL_unfumigated!D146</f>
        <v>0.9468000000000002</v>
      </c>
      <c r="E147">
        <f>TOTAL_fumigated!C146</f>
        <v>14.4237</v>
      </c>
      <c r="F147">
        <f>TOTAL_fumigated!D146</f>
        <v>2.1288</v>
      </c>
      <c r="G147">
        <f t="shared" si="57"/>
        <v>8.1816999999999993</v>
      </c>
      <c r="H147">
        <f t="shared" si="58"/>
        <v>1.1819999999999999</v>
      </c>
      <c r="I147" s="3">
        <v>1.25</v>
      </c>
      <c r="J147" s="3">
        <v>0.04</v>
      </c>
      <c r="K147">
        <v>8</v>
      </c>
      <c r="L147">
        <v>0.14099999999999999</v>
      </c>
      <c r="M147" s="3">
        <f t="shared" si="59"/>
        <v>7.9887199999999998</v>
      </c>
      <c r="N147" s="3">
        <v>0.45</v>
      </c>
      <c r="O147">
        <f t="shared" si="60"/>
        <v>113.79517341673983</v>
      </c>
      <c r="P147">
        <f t="shared" si="61"/>
        <v>16.439846850726191</v>
      </c>
      <c r="R147">
        <f t="shared" si="62"/>
        <v>86.816856211702955</v>
      </c>
      <c r="S147">
        <f t="shared" si="63"/>
        <v>13.168567680429408</v>
      </c>
      <c r="U147">
        <f t="shared" si="64"/>
        <v>116.73033050675527</v>
      </c>
      <c r="V147">
        <f t="shared" si="65"/>
        <v>17.762545188716089</v>
      </c>
      <c r="W147">
        <f t="shared" ref="W147:X147" si="71">AVERAGE(R147:R149)</f>
        <v>85.246122959298546</v>
      </c>
      <c r="X147">
        <f t="shared" si="71"/>
        <v>11.203296648274071</v>
      </c>
    </row>
    <row r="148" spans="1:24" x14ac:dyDescent="0.2">
      <c r="A148" t="s">
        <v>578</v>
      </c>
      <c r="C148">
        <f>TOTAL_unfumigated!C147</f>
        <v>6.0583000000000009</v>
      </c>
      <c r="D148">
        <f>TOTAL_unfumigated!D147</f>
        <v>0.73890000000000022</v>
      </c>
      <c r="E148">
        <f>TOTAL_fumigated!C147</f>
        <v>14.714400000000001</v>
      </c>
      <c r="F148">
        <f>TOTAL_fumigated!D147</f>
        <v>2.0657999999999999</v>
      </c>
      <c r="G148">
        <f t="shared" si="57"/>
        <v>8.6561000000000003</v>
      </c>
      <c r="H148">
        <f t="shared" si="58"/>
        <v>1.3268999999999997</v>
      </c>
      <c r="I148" s="3">
        <v>1.25</v>
      </c>
      <c r="J148" s="3">
        <v>0.04</v>
      </c>
      <c r="K148">
        <v>8</v>
      </c>
      <c r="L148">
        <v>0.14099999999999999</v>
      </c>
      <c r="M148" s="3">
        <f t="shared" si="59"/>
        <v>7.9887199999999998</v>
      </c>
      <c r="N148" s="3">
        <v>0.45</v>
      </c>
      <c r="O148">
        <f t="shared" si="60"/>
        <v>120.39336575682826</v>
      </c>
      <c r="P148">
        <f t="shared" si="61"/>
        <v>18.455188482426887</v>
      </c>
      <c r="R148">
        <f t="shared" si="62"/>
        <v>84.261864784902286</v>
      </c>
      <c r="S148">
        <f t="shared" si="63"/>
        <v>10.276990556684931</v>
      </c>
    </row>
    <row r="149" spans="1:24" x14ac:dyDescent="0.2">
      <c r="A149" t="s">
        <v>578</v>
      </c>
      <c r="C149">
        <f>TOTAL_unfumigated!C148</f>
        <v>6.0869</v>
      </c>
      <c r="D149">
        <f>TOTAL_unfumigated!D148</f>
        <v>0.73080000000000001</v>
      </c>
      <c r="E149">
        <f>TOTAL_fumigated!C148</f>
        <v>14.427300000000001</v>
      </c>
      <c r="F149">
        <f>TOTAL_fumigated!D148</f>
        <v>2.0531999999999999</v>
      </c>
      <c r="G149">
        <f t="shared" si="57"/>
        <v>8.3404000000000007</v>
      </c>
      <c r="H149">
        <f t="shared" si="58"/>
        <v>1.3224</v>
      </c>
      <c r="I149" s="3">
        <v>1.25</v>
      </c>
      <c r="J149" s="3">
        <v>0.04</v>
      </c>
      <c r="K149">
        <v>8</v>
      </c>
      <c r="L149">
        <v>0.14099999999999999</v>
      </c>
      <c r="M149" s="3">
        <f t="shared" si="59"/>
        <v>7.9887199999999998</v>
      </c>
      <c r="N149" s="3">
        <v>0.45</v>
      </c>
      <c r="O149">
        <f t="shared" si="60"/>
        <v>116.00245234669777</v>
      </c>
      <c r="P149">
        <f t="shared" si="61"/>
        <v>18.392600232995193</v>
      </c>
      <c r="R149">
        <f t="shared" si="62"/>
        <v>84.659647881290411</v>
      </c>
      <c r="S149">
        <f t="shared" si="63"/>
        <v>10.16433170770787</v>
      </c>
    </row>
    <row r="150" spans="1:24" x14ac:dyDescent="0.2">
      <c r="A150" t="s">
        <v>579</v>
      </c>
      <c r="C150">
        <f>TOTAL_unfumigated!C149</f>
        <v>9.1837999999999997</v>
      </c>
      <c r="D150">
        <f>TOTAL_unfumigated!D149</f>
        <v>3.0701999999999998</v>
      </c>
      <c r="E150">
        <f>TOTAL_fumigated!C149</f>
        <v>22.677</v>
      </c>
      <c r="F150">
        <f>TOTAL_fumigated!D149</f>
        <v>3.254</v>
      </c>
      <c r="G150">
        <f t="shared" si="57"/>
        <v>13.4932</v>
      </c>
      <c r="H150">
        <f t="shared" si="58"/>
        <v>0.18380000000000019</v>
      </c>
      <c r="I150" s="3">
        <v>1.25</v>
      </c>
      <c r="J150" s="3">
        <v>0.04</v>
      </c>
      <c r="K150">
        <v>8</v>
      </c>
      <c r="L150">
        <v>0.14099999999999999</v>
      </c>
      <c r="M150" s="3">
        <f t="shared" si="59"/>
        <v>7.9887199999999998</v>
      </c>
      <c r="N150" s="3">
        <v>0.45</v>
      </c>
      <c r="O150">
        <f t="shared" si="60"/>
        <v>187.67017049595484</v>
      </c>
      <c r="P150">
        <f t="shared" si="61"/>
        <v>2.5563822767880513</v>
      </c>
      <c r="R150">
        <f t="shared" si="62"/>
        <v>127.73288114018544</v>
      </c>
      <c r="S150">
        <f t="shared" si="63"/>
        <v>42.701876312266968</v>
      </c>
      <c r="U150">
        <f t="shared" si="64"/>
        <v>181.83787288224542</v>
      </c>
      <c r="V150">
        <f t="shared" si="65"/>
        <v>3.6523720668364654</v>
      </c>
      <c r="W150">
        <f t="shared" ref="W150:X150" si="72">AVERAGE(R150:R152)</f>
        <v>129.33699479228676</v>
      </c>
      <c r="X150">
        <f t="shared" si="72"/>
        <v>41.983270485458576</v>
      </c>
    </row>
    <row r="151" spans="1:24" x14ac:dyDescent="0.2">
      <c r="A151" t="s">
        <v>579</v>
      </c>
      <c r="C151">
        <f>TOTAL_unfumigated!C150</f>
        <v>9.5848000000000013</v>
      </c>
      <c r="D151">
        <f>TOTAL_unfumigated!D150</f>
        <v>3.0851999999999999</v>
      </c>
      <c r="E151">
        <f>TOTAL_fumigated!C150</f>
        <v>22.161000000000001</v>
      </c>
      <c r="F151">
        <f>TOTAL_fumigated!D150</f>
        <v>3.2760000000000002</v>
      </c>
      <c r="G151">
        <f t="shared" si="57"/>
        <v>12.5762</v>
      </c>
      <c r="H151">
        <f t="shared" si="58"/>
        <v>0.1908000000000003</v>
      </c>
      <c r="I151" s="3">
        <v>1.25</v>
      </c>
      <c r="J151" s="3">
        <v>0.04</v>
      </c>
      <c r="K151">
        <v>8</v>
      </c>
      <c r="L151">
        <v>0.14099999999999999</v>
      </c>
      <c r="M151" s="3">
        <f t="shared" si="59"/>
        <v>7.9887199999999998</v>
      </c>
      <c r="N151" s="3">
        <v>0.45</v>
      </c>
      <c r="O151">
        <f t="shared" si="60"/>
        <v>174.91607611176201</v>
      </c>
      <c r="P151">
        <f t="shared" si="61"/>
        <v>2.6537417759040292</v>
      </c>
      <c r="R151">
        <f t="shared" si="62"/>
        <v>133.31018958954348</v>
      </c>
      <c r="S151">
        <f t="shared" si="63"/>
        <v>42.910503810372632</v>
      </c>
    </row>
    <row r="152" spans="1:24" x14ac:dyDescent="0.2">
      <c r="A152" t="s">
        <v>579</v>
      </c>
      <c r="C152">
        <f>TOTAL_unfumigated!C151</f>
        <v>9.1288</v>
      </c>
      <c r="D152">
        <f>TOTAL_unfumigated!D151</f>
        <v>2.9001999999999999</v>
      </c>
      <c r="E152">
        <f>TOTAL_fumigated!C151</f>
        <v>22.280999999999999</v>
      </c>
      <c r="F152">
        <f>TOTAL_fumigated!D151</f>
        <v>3.3134000000000001</v>
      </c>
      <c r="G152">
        <f t="shared" si="57"/>
        <v>13.152199999999999</v>
      </c>
      <c r="H152">
        <f t="shared" si="58"/>
        <v>0.41320000000000023</v>
      </c>
      <c r="I152" s="3">
        <v>1.25</v>
      </c>
      <c r="J152" s="3">
        <v>0.04</v>
      </c>
      <c r="K152">
        <v>8</v>
      </c>
      <c r="L152">
        <v>0.14099999999999999</v>
      </c>
      <c r="M152" s="3">
        <f t="shared" si="59"/>
        <v>7.9887199999999998</v>
      </c>
      <c r="N152" s="3">
        <v>0.45</v>
      </c>
      <c r="O152">
        <f t="shared" si="60"/>
        <v>182.92737203901945</v>
      </c>
      <c r="P152">
        <f t="shared" si="61"/>
        <v>5.7469921478173154</v>
      </c>
      <c r="R152">
        <f t="shared" si="62"/>
        <v>126.96791364713137</v>
      </c>
      <c r="S152">
        <f t="shared" si="63"/>
        <v>40.337431333736127</v>
      </c>
    </row>
    <row r="153" spans="1:24" x14ac:dyDescent="0.2">
      <c r="A153" t="s">
        <v>580</v>
      </c>
      <c r="C153">
        <f>TOTAL_unfumigated!C152</f>
        <v>9.6395999999999997</v>
      </c>
      <c r="D153">
        <f>TOTAL_unfumigated!D152</f>
        <v>2.5685000000000002</v>
      </c>
      <c r="E153">
        <f>TOTAL_fumigated!C152</f>
        <v>34.1357</v>
      </c>
      <c r="F153">
        <f>TOTAL_fumigated!D152</f>
        <v>7.9610000000000003</v>
      </c>
      <c r="G153">
        <f t="shared" si="57"/>
        <v>24.496099999999998</v>
      </c>
      <c r="H153">
        <f t="shared" si="58"/>
        <v>5.3925000000000001</v>
      </c>
      <c r="I153" s="3">
        <v>1.25</v>
      </c>
      <c r="J153" s="3">
        <v>0.04</v>
      </c>
      <c r="K153">
        <v>8</v>
      </c>
      <c r="L153">
        <v>0.14099999999999999</v>
      </c>
      <c r="M153" s="3">
        <f t="shared" si="59"/>
        <v>7.9887199999999998</v>
      </c>
      <c r="N153" s="3">
        <v>0.45</v>
      </c>
      <c r="O153">
        <f t="shared" si="60"/>
        <v>340.70400375640764</v>
      </c>
      <c r="P153">
        <f t="shared" si="61"/>
        <v>75.001585568985604</v>
      </c>
      <c r="R153">
        <f t="shared" si="62"/>
        <v>134.07237538262285</v>
      </c>
      <c r="S153">
        <f t="shared" si="63"/>
        <v>35.723981925626248</v>
      </c>
      <c r="U153">
        <f t="shared" si="64"/>
        <v>328.54982933343422</v>
      </c>
      <c r="V153">
        <f t="shared" si="65"/>
        <v>76.011342659817004</v>
      </c>
      <c r="W153">
        <f t="shared" ref="W153:X153" si="73">AVERAGE(R153:R155)</f>
        <v>140.38219815866299</v>
      </c>
      <c r="X153">
        <f t="shared" si="73"/>
        <v>36.590945084420888</v>
      </c>
    </row>
    <row r="154" spans="1:24" x14ac:dyDescent="0.2">
      <c r="A154" t="s">
        <v>580</v>
      </c>
      <c r="C154">
        <f>TOTAL_unfumigated!C153</f>
        <v>10.1586</v>
      </c>
      <c r="D154">
        <f>TOTAL_unfumigated!D153</f>
        <v>2.6015000000000001</v>
      </c>
      <c r="E154">
        <f>TOTAL_fumigated!C153</f>
        <v>33.3536</v>
      </c>
      <c r="F154">
        <f>TOTAL_fumigated!D153</f>
        <v>8.0230999999999995</v>
      </c>
      <c r="G154">
        <f t="shared" si="57"/>
        <v>23.195</v>
      </c>
      <c r="H154">
        <f t="shared" si="58"/>
        <v>5.4215999999999998</v>
      </c>
      <c r="I154" s="3">
        <v>1.25</v>
      </c>
      <c r="J154" s="3">
        <v>0.04</v>
      </c>
      <c r="K154">
        <v>8</v>
      </c>
      <c r="L154">
        <v>0.14099999999999999</v>
      </c>
      <c r="M154" s="3">
        <f t="shared" si="59"/>
        <v>7.9887199999999998</v>
      </c>
      <c r="N154" s="3">
        <v>0.45</v>
      </c>
      <c r="O154">
        <f t="shared" si="60"/>
        <v>322.60765457072256</v>
      </c>
      <c r="P154">
        <f t="shared" si="61"/>
        <v>75.406322915310582</v>
      </c>
      <c r="R154">
        <f t="shared" si="62"/>
        <v>141.29088681707873</v>
      </c>
      <c r="S154">
        <f t="shared" si="63"/>
        <v>36.182962421458697</v>
      </c>
    </row>
    <row r="155" spans="1:24" x14ac:dyDescent="0.2">
      <c r="A155" t="s">
        <v>580</v>
      </c>
      <c r="C155">
        <f>TOTAL_unfumigated!C154</f>
        <v>10.4816</v>
      </c>
      <c r="D155">
        <f>TOTAL_unfumigated!D154</f>
        <v>2.7225000000000001</v>
      </c>
      <c r="E155">
        <f>TOTAL_fumigated!C154</f>
        <v>33.657199999999996</v>
      </c>
      <c r="F155">
        <f>TOTAL_fumigated!D154</f>
        <v>8.3036999999999992</v>
      </c>
      <c r="G155">
        <f t="shared" si="57"/>
        <v>23.175599999999996</v>
      </c>
      <c r="H155">
        <f t="shared" si="58"/>
        <v>5.5811999999999991</v>
      </c>
      <c r="I155" s="3">
        <v>1.25</v>
      </c>
      <c r="J155" s="3">
        <v>0.04</v>
      </c>
      <c r="K155">
        <v>8</v>
      </c>
      <c r="L155">
        <v>0.14099999999999999</v>
      </c>
      <c r="M155" s="3">
        <f t="shared" si="59"/>
        <v>7.9887199999999998</v>
      </c>
      <c r="N155" s="3">
        <v>0.45</v>
      </c>
      <c r="O155">
        <f t="shared" si="60"/>
        <v>322.33782967317251</v>
      </c>
      <c r="P155">
        <f t="shared" si="61"/>
        <v>77.626119495154825</v>
      </c>
      <c r="R155">
        <f t="shared" si="62"/>
        <v>145.78333227628735</v>
      </c>
      <c r="S155">
        <f t="shared" si="63"/>
        <v>37.865890906177725</v>
      </c>
    </row>
    <row r="156" spans="1:24" x14ac:dyDescent="0.2">
      <c r="A156" t="s">
        <v>641</v>
      </c>
      <c r="C156">
        <f>TOTAL_unfumigated!C155</f>
        <v>6.2472000000000003</v>
      </c>
      <c r="D156">
        <f>TOTAL_unfumigated!D155</f>
        <v>1.6185999999999998</v>
      </c>
      <c r="E156">
        <f>TOTAL_fumigated!C155</f>
        <v>23.538899999999998</v>
      </c>
      <c r="F156">
        <f>TOTAL_fumigated!D155</f>
        <v>3.7590999999999997</v>
      </c>
      <c r="G156">
        <f t="shared" si="57"/>
        <v>17.291699999999999</v>
      </c>
      <c r="H156">
        <f t="shared" si="58"/>
        <v>2.1404999999999998</v>
      </c>
      <c r="I156" s="3">
        <v>1.25</v>
      </c>
      <c r="J156" s="3">
        <v>0.04</v>
      </c>
      <c r="K156">
        <v>10</v>
      </c>
      <c r="L156">
        <v>0.14499999999999999</v>
      </c>
      <c r="M156" s="3">
        <f t="shared" si="59"/>
        <v>9.9855</v>
      </c>
      <c r="N156" s="3">
        <v>0.45</v>
      </c>
      <c r="O156">
        <f t="shared" si="60"/>
        <v>192.40899303990784</v>
      </c>
      <c r="P156">
        <f t="shared" si="61"/>
        <v>23.817869243736752</v>
      </c>
      <c r="R156">
        <f t="shared" si="62"/>
        <v>69.514128820122522</v>
      </c>
      <c r="S156">
        <f t="shared" si="63"/>
        <v>18.010559756090775</v>
      </c>
      <c r="U156">
        <f t="shared" si="64"/>
        <v>191.81034722569947</v>
      </c>
      <c r="V156">
        <f t="shared" si="65"/>
        <v>22.679181108904206</v>
      </c>
      <c r="W156">
        <f t="shared" ref="W156:X156" si="74">AVERAGE(R156:R158)</f>
        <v>69.718128323105546</v>
      </c>
      <c r="X156">
        <f t="shared" si="74"/>
        <v>17.449746576981067</v>
      </c>
    </row>
    <row r="157" spans="1:24" x14ac:dyDescent="0.2">
      <c r="A157" t="s">
        <v>641</v>
      </c>
      <c r="C157">
        <f>TOTAL_unfumigated!C156</f>
        <v>6.2538000000000009</v>
      </c>
      <c r="D157">
        <f>TOTAL_unfumigated!D156</f>
        <v>1.5394000000000001</v>
      </c>
      <c r="E157">
        <f>TOTAL_fumigated!C156</f>
        <v>23.604699999999998</v>
      </c>
      <c r="F157">
        <f>TOTAL_fumigated!D156</f>
        <v>3.5909</v>
      </c>
      <c r="G157">
        <f t="shared" si="57"/>
        <v>17.350899999999996</v>
      </c>
      <c r="H157">
        <f t="shared" si="58"/>
        <v>2.0514999999999999</v>
      </c>
      <c r="I157" s="3">
        <v>1.25</v>
      </c>
      <c r="J157" s="3">
        <v>0.04</v>
      </c>
      <c r="K157">
        <v>10</v>
      </c>
      <c r="L157">
        <v>0.14499999999999999</v>
      </c>
      <c r="M157" s="3">
        <f t="shared" si="59"/>
        <v>9.9855</v>
      </c>
      <c r="N157" s="3">
        <v>0.45</v>
      </c>
      <c r="O157">
        <f t="shared" si="60"/>
        <v>193.06772598044938</v>
      </c>
      <c r="P157">
        <f t="shared" si="61"/>
        <v>22.827544383800955</v>
      </c>
      <c r="R157">
        <f t="shared" si="62"/>
        <v>69.587568641196412</v>
      </c>
      <c r="S157">
        <f t="shared" si="63"/>
        <v>17.129281903204092</v>
      </c>
    </row>
    <row r="158" spans="1:24" x14ac:dyDescent="0.2">
      <c r="A158" t="s">
        <v>641</v>
      </c>
      <c r="C158">
        <f>TOTAL_unfumigated!C157</f>
        <v>6.2956000000000003</v>
      </c>
      <c r="D158">
        <f>TOTAL_unfumigated!D157</f>
        <v>1.5466</v>
      </c>
      <c r="E158">
        <f>TOTAL_fumigated!C157</f>
        <v>23.366699999999998</v>
      </c>
      <c r="F158">
        <f>TOTAL_fumigated!D157</f>
        <v>3.4691000000000001</v>
      </c>
      <c r="G158">
        <f t="shared" si="57"/>
        <v>17.071099999999998</v>
      </c>
      <c r="H158">
        <f t="shared" si="58"/>
        <v>1.9225000000000001</v>
      </c>
      <c r="I158" s="3">
        <v>1.25</v>
      </c>
      <c r="J158" s="3">
        <v>0.04</v>
      </c>
      <c r="K158">
        <v>10</v>
      </c>
      <c r="L158">
        <v>0.14499999999999999</v>
      </c>
      <c r="M158" s="3">
        <f t="shared" si="59"/>
        <v>9.9855</v>
      </c>
      <c r="N158" s="3">
        <v>0.45</v>
      </c>
      <c r="O158">
        <f t="shared" si="60"/>
        <v>189.95432265674114</v>
      </c>
      <c r="P158">
        <f t="shared" si="61"/>
        <v>21.392129699174919</v>
      </c>
      <c r="R158">
        <f t="shared" si="62"/>
        <v>70.052687507997703</v>
      </c>
      <c r="S158">
        <f t="shared" si="63"/>
        <v>17.209398071648334</v>
      </c>
    </row>
    <row r="159" spans="1:24" x14ac:dyDescent="0.2">
      <c r="A159" t="s">
        <v>581</v>
      </c>
      <c r="C159">
        <f>TOTAL_unfumigated!C158</f>
        <v>6.3938000000000006</v>
      </c>
      <c r="D159">
        <f>TOTAL_unfumigated!D158</f>
        <v>0.40140000000000009</v>
      </c>
      <c r="E159">
        <f>TOTAL_fumigated!C158</f>
        <v>19.533000000000001</v>
      </c>
      <c r="F159">
        <f>TOTAL_fumigated!D158</f>
        <v>2.8365</v>
      </c>
      <c r="G159">
        <f t="shared" si="57"/>
        <v>13.139200000000001</v>
      </c>
      <c r="H159">
        <f t="shared" si="58"/>
        <v>2.4350999999999998</v>
      </c>
      <c r="I159" s="3">
        <v>1.25</v>
      </c>
      <c r="J159" s="3">
        <v>0.04</v>
      </c>
      <c r="K159">
        <v>8</v>
      </c>
      <c r="L159">
        <v>0.13100000000000001</v>
      </c>
      <c r="M159" s="3">
        <f t="shared" si="59"/>
        <v>7.9895199999999997</v>
      </c>
      <c r="N159" s="3">
        <v>0.45</v>
      </c>
      <c r="O159">
        <f t="shared" si="60"/>
        <v>182.72826291330531</v>
      </c>
      <c r="P159">
        <f t="shared" si="61"/>
        <v>33.865196741064125</v>
      </c>
      <c r="R159">
        <f t="shared" si="62"/>
        <v>88.919262011012222</v>
      </c>
      <c r="S159">
        <f t="shared" si="63"/>
        <v>5.5823128298070488</v>
      </c>
      <c r="U159">
        <f t="shared" si="64"/>
        <v>183.76434239965465</v>
      </c>
      <c r="V159">
        <f t="shared" si="65"/>
        <v>35.418620615228171</v>
      </c>
      <c r="W159">
        <f t="shared" ref="W159:X159" si="75">AVERAGE(R159:R161)</f>
        <v>87.879010392503076</v>
      </c>
      <c r="X159">
        <f t="shared" si="75"/>
        <v>4.5059027325796821</v>
      </c>
    </row>
    <row r="160" spans="1:24" x14ac:dyDescent="0.2">
      <c r="A160" t="s">
        <v>581</v>
      </c>
      <c r="C160">
        <f>TOTAL_unfumigated!C159</f>
        <v>6.2200000000000006</v>
      </c>
      <c r="D160">
        <f>TOTAL_unfumigated!D159</f>
        <v>0.34200000000000019</v>
      </c>
      <c r="E160">
        <f>TOTAL_fumigated!C159</f>
        <v>19.428599999999999</v>
      </c>
      <c r="F160">
        <f>TOTAL_fumigated!D159</f>
        <v>2.8302</v>
      </c>
      <c r="G160">
        <f t="shared" si="57"/>
        <v>13.208599999999999</v>
      </c>
      <c r="H160">
        <f t="shared" si="58"/>
        <v>2.4882</v>
      </c>
      <c r="I160" s="3">
        <v>1.25</v>
      </c>
      <c r="J160" s="3">
        <v>0.04</v>
      </c>
      <c r="K160">
        <v>8</v>
      </c>
      <c r="L160">
        <v>0.13100000000000001</v>
      </c>
      <c r="M160" s="3">
        <f t="shared" si="59"/>
        <v>7.9895199999999997</v>
      </c>
      <c r="N160" s="3">
        <v>0.45</v>
      </c>
      <c r="O160">
        <f t="shared" si="60"/>
        <v>183.69341615293814</v>
      </c>
      <c r="P160">
        <f t="shared" si="61"/>
        <v>34.603664133348019</v>
      </c>
      <c r="R160">
        <f t="shared" si="62"/>
        <v>86.50220677977039</v>
      </c>
      <c r="S160">
        <f t="shared" si="63"/>
        <v>4.7562306621674413</v>
      </c>
    </row>
    <row r="161" spans="1:24" x14ac:dyDescent="0.2">
      <c r="A161" t="s">
        <v>581</v>
      </c>
      <c r="C161">
        <f>TOTAL_unfumigated!C160</f>
        <v>6.3432000000000013</v>
      </c>
      <c r="D161">
        <f>TOTAL_unfumigated!D160</f>
        <v>0.22860000000000014</v>
      </c>
      <c r="E161">
        <f>TOTAL_fumigated!C160</f>
        <v>19.636500000000002</v>
      </c>
      <c r="F161">
        <f>TOTAL_fumigated!D160</f>
        <v>2.9457</v>
      </c>
      <c r="G161">
        <f t="shared" si="57"/>
        <v>13.2933</v>
      </c>
      <c r="H161">
        <f t="shared" si="58"/>
        <v>2.7170999999999998</v>
      </c>
      <c r="I161" s="3">
        <v>1.25</v>
      </c>
      <c r="J161" s="3">
        <v>0.04</v>
      </c>
      <c r="K161">
        <v>8</v>
      </c>
      <c r="L161">
        <v>0.13100000000000001</v>
      </c>
      <c r="M161" s="3">
        <f t="shared" si="59"/>
        <v>7.9895199999999997</v>
      </c>
      <c r="N161" s="3">
        <v>0.45</v>
      </c>
      <c r="O161">
        <f t="shared" si="60"/>
        <v>184.87134813272053</v>
      </c>
      <c r="P161">
        <f t="shared" si="61"/>
        <v>37.78700097127237</v>
      </c>
      <c r="R161">
        <f t="shared" si="62"/>
        <v>88.215562386726646</v>
      </c>
      <c r="S161">
        <f t="shared" si="63"/>
        <v>3.179164705764554</v>
      </c>
    </row>
    <row r="162" spans="1:24" x14ac:dyDescent="0.2">
      <c r="A162" t="s">
        <v>582</v>
      </c>
      <c r="C162">
        <f>TOTAL_unfumigated!C161</f>
        <v>11.6698</v>
      </c>
      <c r="D162">
        <f>TOTAL_unfumigated!D161</f>
        <v>3.9676999999999998</v>
      </c>
      <c r="E162">
        <f>TOTAL_fumigated!C161</f>
        <v>24.440999999999999</v>
      </c>
      <c r="F162">
        <f>TOTAL_fumigated!D161</f>
        <v>4.2748000000000008</v>
      </c>
      <c r="G162">
        <f t="shared" si="57"/>
        <v>12.771199999999999</v>
      </c>
      <c r="H162">
        <f t="shared" si="58"/>
        <v>0.30710000000000104</v>
      </c>
      <c r="I162" s="3">
        <v>1.25</v>
      </c>
      <c r="J162" s="3">
        <v>0.04</v>
      </c>
      <c r="K162">
        <v>8</v>
      </c>
      <c r="L162">
        <v>0.13100000000000001</v>
      </c>
      <c r="M162" s="3">
        <f t="shared" si="59"/>
        <v>7.9895199999999997</v>
      </c>
      <c r="N162" s="3">
        <v>0.45</v>
      </c>
      <c r="O162">
        <f t="shared" si="60"/>
        <v>177.61044746395555</v>
      </c>
      <c r="P162">
        <f t="shared" si="61"/>
        <v>4.2708726209111862</v>
      </c>
      <c r="R162">
        <f t="shared" si="62"/>
        <v>162.29315959462454</v>
      </c>
      <c r="S162">
        <f t="shared" si="63"/>
        <v>55.17922923474196</v>
      </c>
      <c r="U162">
        <f t="shared" si="64"/>
        <v>173.25288720816863</v>
      </c>
      <c r="V162">
        <f t="shared" si="65"/>
        <v>2.888969735538744</v>
      </c>
      <c r="W162">
        <f t="shared" ref="W162:X162" si="76">AVERAGE(R162:R164)</f>
        <v>162.46004488101639</v>
      </c>
      <c r="X162">
        <f t="shared" si="76"/>
        <v>56.836492842660931</v>
      </c>
    </row>
    <row r="163" spans="1:24" x14ac:dyDescent="0.2">
      <c r="A163" t="s">
        <v>582</v>
      </c>
      <c r="C163">
        <f>TOTAL_unfumigated!C162</f>
        <v>11.6838</v>
      </c>
      <c r="D163">
        <f>TOTAL_unfumigated!D162</f>
        <v>4.1452</v>
      </c>
      <c r="E163">
        <f>TOTAL_fumigated!C162</f>
        <v>23.895</v>
      </c>
      <c r="F163">
        <f>TOTAL_fumigated!D162</f>
        <v>4.2241999999999997</v>
      </c>
      <c r="G163">
        <f t="shared" si="57"/>
        <v>12.2112</v>
      </c>
      <c r="H163">
        <f t="shared" si="58"/>
        <v>7.8999999999999737E-2</v>
      </c>
      <c r="I163" s="3">
        <v>1.25</v>
      </c>
      <c r="J163" s="3">
        <v>0.04</v>
      </c>
      <c r="K163">
        <v>8</v>
      </c>
      <c r="L163">
        <v>0.13100000000000001</v>
      </c>
      <c r="M163" s="3">
        <f t="shared" si="59"/>
        <v>7.9895199999999997</v>
      </c>
      <c r="N163" s="3">
        <v>0.45</v>
      </c>
      <c r="O163">
        <f t="shared" si="60"/>
        <v>169.82246743233637</v>
      </c>
      <c r="P163">
        <f t="shared" si="61"/>
        <v>1.0986614687462761</v>
      </c>
      <c r="R163">
        <f t="shared" si="62"/>
        <v>162.48785909541499</v>
      </c>
      <c r="S163">
        <f t="shared" si="63"/>
        <v>57.647740762621261</v>
      </c>
    </row>
    <row r="164" spans="1:24" x14ac:dyDescent="0.2">
      <c r="A164" t="s">
        <v>582</v>
      </c>
      <c r="C164">
        <f>TOTAL_unfumigated!C163</f>
        <v>11.691800000000001</v>
      </c>
      <c r="D164">
        <f>TOTAL_unfumigated!D163</f>
        <v>4.1477000000000004</v>
      </c>
      <c r="E164">
        <f>TOTAL_fumigated!C163</f>
        <v>24.082999999999998</v>
      </c>
      <c r="F164">
        <f>TOTAL_fumigated!D163</f>
        <v>4.3848000000000003</v>
      </c>
      <c r="G164">
        <f t="shared" si="57"/>
        <v>12.391199999999998</v>
      </c>
      <c r="H164">
        <f t="shared" si="58"/>
        <v>0.23709999999999987</v>
      </c>
      <c r="I164" s="3">
        <v>1.25</v>
      </c>
      <c r="J164" s="3">
        <v>0.04</v>
      </c>
      <c r="K164">
        <v>8</v>
      </c>
      <c r="L164">
        <v>0.13100000000000001</v>
      </c>
      <c r="M164" s="3">
        <f t="shared" si="59"/>
        <v>7.9895199999999997</v>
      </c>
      <c r="N164" s="3">
        <v>0.45</v>
      </c>
      <c r="O164">
        <f t="shared" si="60"/>
        <v>172.32574672821394</v>
      </c>
      <c r="P164">
        <f t="shared" si="61"/>
        <v>3.2973751169587699</v>
      </c>
      <c r="R164">
        <f t="shared" si="62"/>
        <v>162.59911595300957</v>
      </c>
      <c r="S164">
        <f t="shared" si="63"/>
        <v>57.682508530619565</v>
      </c>
    </row>
    <row r="165" spans="1:24" x14ac:dyDescent="0.2">
      <c r="A165" t="s">
        <v>583</v>
      </c>
      <c r="C165">
        <f>TOTAL_unfumigated!C164</f>
        <v>12.227600000000001</v>
      </c>
      <c r="D165">
        <f>TOTAL_unfumigated!D164</f>
        <v>3.4969000000000006</v>
      </c>
      <c r="E165">
        <f>TOTAL_fumigated!C164</f>
        <v>23.020200000000003</v>
      </c>
      <c r="F165">
        <f>TOTAL_fumigated!D164</f>
        <v>3.4782999999999999</v>
      </c>
      <c r="G165">
        <f t="shared" si="57"/>
        <v>10.792600000000002</v>
      </c>
      <c r="H165">
        <f t="shared" si="58"/>
        <v>-1.8600000000000616E-2</v>
      </c>
      <c r="I165" s="3">
        <v>1.25</v>
      </c>
      <c r="J165" s="3">
        <v>0.04</v>
      </c>
      <c r="K165">
        <v>8</v>
      </c>
      <c r="L165">
        <v>0.13100000000000001</v>
      </c>
      <c r="M165" s="3">
        <f t="shared" si="59"/>
        <v>7.9895199999999997</v>
      </c>
      <c r="N165" s="3">
        <v>0.45</v>
      </c>
      <c r="O165">
        <f t="shared" si="60"/>
        <v>150.09384515938103</v>
      </c>
      <c r="P165">
        <v>0</v>
      </c>
      <c r="R165">
        <f t="shared" si="62"/>
        <v>170.05054399040523</v>
      </c>
      <c r="S165">
        <f t="shared" si="63"/>
        <v>48.631763165302118</v>
      </c>
      <c r="U165">
        <f t="shared" si="64"/>
        <v>153.65962744528667</v>
      </c>
      <c r="V165">
        <f>AVERAGE(P165:P167)</f>
        <v>0</v>
      </c>
      <c r="W165">
        <f t="shared" ref="W165:X165" si="77">AVERAGE(R165:R167)</f>
        <v>176.99946188766543</v>
      </c>
      <c r="X165">
        <f t="shared" si="77"/>
        <v>50.834648945674395</v>
      </c>
    </row>
    <row r="166" spans="1:24" x14ac:dyDescent="0.2">
      <c r="A166" t="s">
        <v>583</v>
      </c>
      <c r="C166">
        <f>TOTAL_unfumigated!C165</f>
        <v>12.8466</v>
      </c>
      <c r="D166">
        <f>TOTAL_unfumigated!D165</f>
        <v>3.7125000000000004</v>
      </c>
      <c r="E166">
        <f>TOTAL_fumigated!C165</f>
        <v>23.539400000000001</v>
      </c>
      <c r="F166">
        <f>TOTAL_fumigated!D165</f>
        <v>3.6116999999999999</v>
      </c>
      <c r="G166">
        <f t="shared" si="57"/>
        <v>10.6928</v>
      </c>
      <c r="H166">
        <f t="shared" si="58"/>
        <v>-0.10080000000000044</v>
      </c>
      <c r="I166" s="3">
        <v>1.25</v>
      </c>
      <c r="J166" s="3">
        <v>0.04</v>
      </c>
      <c r="K166">
        <v>8</v>
      </c>
      <c r="L166">
        <v>0.13100000000000001</v>
      </c>
      <c r="M166" s="3">
        <f t="shared" si="59"/>
        <v>7.9895199999999997</v>
      </c>
      <c r="N166" s="3">
        <v>0.45</v>
      </c>
      <c r="O166">
        <f t="shared" si="60"/>
        <v>148.70591586088889</v>
      </c>
      <c r="P166">
        <v>0</v>
      </c>
      <c r="R166">
        <f t="shared" si="62"/>
        <v>178.6590433467843</v>
      </c>
      <c r="S166">
        <f t="shared" si="63"/>
        <v>51.630135477475498</v>
      </c>
    </row>
    <row r="167" spans="1:24" x14ac:dyDescent="0.2">
      <c r="A167" t="s">
        <v>583</v>
      </c>
      <c r="C167">
        <f>TOTAL_unfumigated!C166</f>
        <v>13.1076</v>
      </c>
      <c r="D167">
        <f>TOTAL_unfumigated!D166</f>
        <v>3.7565000000000004</v>
      </c>
      <c r="E167">
        <f>TOTAL_fumigated!C166</f>
        <v>24.769200000000001</v>
      </c>
      <c r="F167">
        <f>TOTAL_fumigated!D166</f>
        <v>3.5817999999999999</v>
      </c>
      <c r="G167">
        <f t="shared" si="57"/>
        <v>11.661600000000002</v>
      </c>
      <c r="H167">
        <f t="shared" si="58"/>
        <v>-0.17470000000000052</v>
      </c>
      <c r="I167" s="3">
        <v>1.25</v>
      </c>
      <c r="J167" s="3">
        <v>0.04</v>
      </c>
      <c r="K167">
        <v>8</v>
      </c>
      <c r="L167">
        <v>0.13100000000000001</v>
      </c>
      <c r="M167" s="3">
        <f t="shared" si="59"/>
        <v>7.9895199999999997</v>
      </c>
      <c r="N167" s="3">
        <v>0.45</v>
      </c>
      <c r="O167">
        <f t="shared" si="60"/>
        <v>162.17912131559009</v>
      </c>
      <c r="P167">
        <v>0</v>
      </c>
      <c r="R167">
        <f t="shared" si="62"/>
        <v>182.28879832580679</v>
      </c>
      <c r="S167">
        <f t="shared" si="63"/>
        <v>52.242048194245577</v>
      </c>
    </row>
    <row r="168" spans="1:24" x14ac:dyDescent="0.2">
      <c r="A168" t="s">
        <v>642</v>
      </c>
      <c r="C168">
        <f>TOTAL_unfumigated!C167</f>
        <v>4.1737000000000002</v>
      </c>
      <c r="D168">
        <f>TOTAL_unfumigated!D167</f>
        <v>1.369</v>
      </c>
      <c r="E168">
        <f>TOTAL_fumigated!C167</f>
        <v>31.706500000000002</v>
      </c>
      <c r="F168">
        <f>TOTAL_fumigated!D167</f>
        <v>4.7538</v>
      </c>
      <c r="G168">
        <f t="shared" si="57"/>
        <v>27.532800000000002</v>
      </c>
      <c r="H168">
        <f t="shared" si="58"/>
        <v>3.3848000000000003</v>
      </c>
      <c r="I168" s="3">
        <v>1.25</v>
      </c>
      <c r="J168" s="3">
        <v>0.04</v>
      </c>
      <c r="K168">
        <v>10</v>
      </c>
      <c r="L168">
        <v>0.129</v>
      </c>
      <c r="M168" s="3">
        <f t="shared" si="59"/>
        <v>9.9870999999999999</v>
      </c>
      <c r="N168" s="3">
        <v>0.45</v>
      </c>
      <c r="O168">
        <f t="shared" si="60"/>
        <v>306.31514653903537</v>
      </c>
      <c r="P168">
        <f t="shared" si="61"/>
        <v>37.657467021346427</v>
      </c>
      <c r="R168">
        <f t="shared" si="62"/>
        <v>46.434344749170876</v>
      </c>
      <c r="S168">
        <f t="shared" si="63"/>
        <v>15.230758789950144</v>
      </c>
      <c r="U168">
        <f t="shared" si="64"/>
        <v>307.91016707849423</v>
      </c>
      <c r="V168">
        <f t="shared" si="65"/>
        <v>36.251208503413842</v>
      </c>
      <c r="W168">
        <f t="shared" ref="W168:X168" si="78">AVERAGE(R168:R170)</f>
        <v>46.609756215147165</v>
      </c>
      <c r="X168">
        <f t="shared" si="78"/>
        <v>14.830242123450361</v>
      </c>
    </row>
    <row r="169" spans="1:24" x14ac:dyDescent="0.2">
      <c r="A169" t="s">
        <v>642</v>
      </c>
      <c r="C169">
        <f>TOTAL_unfumigated!C168</f>
        <v>4.1649000000000003</v>
      </c>
      <c r="D169">
        <f>TOTAL_unfumigated!D168</f>
        <v>1.3258000000000001</v>
      </c>
      <c r="E169">
        <f>TOTAL_fumigated!C168</f>
        <v>31.805899999999998</v>
      </c>
      <c r="F169">
        <f>TOTAL_fumigated!D168</f>
        <v>4.5072999999999999</v>
      </c>
      <c r="G169">
        <f t="shared" si="57"/>
        <v>27.640999999999998</v>
      </c>
      <c r="H169">
        <f t="shared" si="58"/>
        <v>3.1814999999999998</v>
      </c>
      <c r="I169" s="3">
        <v>1.25</v>
      </c>
      <c r="J169" s="3">
        <v>0.04</v>
      </c>
      <c r="K169">
        <v>10</v>
      </c>
      <c r="L169">
        <v>0.129</v>
      </c>
      <c r="M169" s="3">
        <f t="shared" si="59"/>
        <v>9.9870999999999999</v>
      </c>
      <c r="N169" s="3">
        <v>0.45</v>
      </c>
      <c r="O169">
        <f t="shared" si="60"/>
        <v>307.51892163112632</v>
      </c>
      <c r="P169">
        <f t="shared" si="61"/>
        <v>35.395660401918477</v>
      </c>
      <c r="R169">
        <f t="shared" si="62"/>
        <v>46.336440675137588</v>
      </c>
      <c r="S169">
        <f t="shared" si="63"/>
        <v>14.750138790150405</v>
      </c>
    </row>
    <row r="170" spans="1:24" x14ac:dyDescent="0.2">
      <c r="A170" t="s">
        <v>642</v>
      </c>
      <c r="C170">
        <f>TOTAL_unfumigated!C169</f>
        <v>4.2298</v>
      </c>
      <c r="D170">
        <f>TOTAL_unfumigated!D169</f>
        <v>1.3042</v>
      </c>
      <c r="E170">
        <f>TOTAL_fumigated!C169</f>
        <v>32.084500000000006</v>
      </c>
      <c r="F170">
        <f>TOTAL_fumigated!D169</f>
        <v>4.5130999999999997</v>
      </c>
      <c r="G170">
        <f t="shared" si="57"/>
        <v>27.854700000000005</v>
      </c>
      <c r="H170">
        <f t="shared" si="58"/>
        <v>3.2088999999999999</v>
      </c>
      <c r="I170" s="3">
        <v>1.25</v>
      </c>
      <c r="J170" s="3">
        <v>0.04</v>
      </c>
      <c r="K170">
        <v>10</v>
      </c>
      <c r="L170">
        <v>0.129</v>
      </c>
      <c r="M170" s="3">
        <f t="shared" si="59"/>
        <v>9.9870999999999999</v>
      </c>
      <c r="N170" s="3">
        <v>0.45</v>
      </c>
      <c r="O170">
        <f t="shared" si="60"/>
        <v>309.89643306532093</v>
      </c>
      <c r="P170">
        <f t="shared" si="61"/>
        <v>35.700498086976644</v>
      </c>
      <c r="R170">
        <f t="shared" si="62"/>
        <v>47.058483221133038</v>
      </c>
      <c r="S170">
        <f t="shared" si="63"/>
        <v>14.509828790250534</v>
      </c>
    </row>
    <row r="171" spans="1:24" x14ac:dyDescent="0.2">
      <c r="A171" t="s">
        <v>584</v>
      </c>
      <c r="C171">
        <f>TOTAL_unfumigated!C170</f>
        <v>8.1031999999999993</v>
      </c>
      <c r="D171">
        <f>TOTAL_unfumigated!D170</f>
        <v>1.4031000000000002</v>
      </c>
      <c r="E171">
        <f>TOTAL_fumigated!C170</f>
        <v>22.2483</v>
      </c>
      <c r="F171">
        <f>TOTAL_fumigated!D170</f>
        <v>3.4328999999999996</v>
      </c>
      <c r="G171">
        <f t="shared" si="57"/>
        <v>14.145100000000001</v>
      </c>
      <c r="H171">
        <f t="shared" si="58"/>
        <v>2.0297999999999994</v>
      </c>
      <c r="I171" s="3">
        <v>1.25</v>
      </c>
      <c r="J171" s="3">
        <v>0.04</v>
      </c>
      <c r="K171">
        <v>8</v>
      </c>
      <c r="L171">
        <v>0.124</v>
      </c>
      <c r="M171" s="3">
        <f t="shared" si="59"/>
        <v>7.9900799999999998</v>
      </c>
      <c r="N171" s="3">
        <v>0.45</v>
      </c>
      <c r="O171">
        <f t="shared" si="60"/>
        <v>196.70363472928656</v>
      </c>
      <c r="P171">
        <f t="shared" si="61"/>
        <v>28.226667734657635</v>
      </c>
      <c r="R171">
        <f t="shared" si="62"/>
        <v>112.68417281873967</v>
      </c>
      <c r="S171">
        <f t="shared" si="63"/>
        <v>19.511694501181466</v>
      </c>
      <c r="U171">
        <f t="shared" si="64"/>
        <v>200.88010985473841</v>
      </c>
      <c r="V171">
        <f t="shared" si="65"/>
        <v>30.968957062312814</v>
      </c>
      <c r="W171">
        <f t="shared" ref="W171:X171" si="79">AVERAGE(R171:R173)</f>
        <v>109.03334950153004</v>
      </c>
      <c r="X171">
        <f t="shared" si="79"/>
        <v>17.158776883335339</v>
      </c>
    </row>
    <row r="172" spans="1:24" x14ac:dyDescent="0.2">
      <c r="A172" t="s">
        <v>584</v>
      </c>
      <c r="C172">
        <f>TOTAL_unfumigated!C171</f>
        <v>7.6488999999999994</v>
      </c>
      <c r="D172">
        <f>TOTAL_unfumigated!D171</f>
        <v>1.1979000000000002</v>
      </c>
      <c r="E172">
        <f>TOTAL_fumigated!C171</f>
        <v>22.249200000000002</v>
      </c>
      <c r="F172">
        <f>TOTAL_fumigated!D171</f>
        <v>3.3531</v>
      </c>
      <c r="G172">
        <f t="shared" si="57"/>
        <v>14.600300000000002</v>
      </c>
      <c r="H172">
        <f t="shared" si="58"/>
        <v>2.1551999999999998</v>
      </c>
      <c r="I172" s="3">
        <v>1.25</v>
      </c>
      <c r="J172" s="3">
        <v>0.04</v>
      </c>
      <c r="K172">
        <v>8</v>
      </c>
      <c r="L172">
        <v>0.124</v>
      </c>
      <c r="M172" s="3">
        <f t="shared" si="59"/>
        <v>7.9900799999999998</v>
      </c>
      <c r="N172" s="3">
        <v>0.45</v>
      </c>
      <c r="O172">
        <f t="shared" si="60"/>
        <v>203.03370624018231</v>
      </c>
      <c r="P172">
        <f t="shared" si="61"/>
        <v>29.970496749302466</v>
      </c>
      <c r="R172">
        <f t="shared" si="62"/>
        <v>106.3666168270878</v>
      </c>
      <c r="S172">
        <f t="shared" si="63"/>
        <v>16.658156113580848</v>
      </c>
    </row>
    <row r="173" spans="1:24" x14ac:dyDescent="0.2">
      <c r="A173" t="s">
        <v>584</v>
      </c>
      <c r="C173">
        <f>TOTAL_unfumigated!C172</f>
        <v>7.7698999999999998</v>
      </c>
      <c r="D173">
        <f>TOTAL_unfumigated!D172</f>
        <v>1.1007000000000002</v>
      </c>
      <c r="E173">
        <f>TOTAL_fumigated!C172</f>
        <v>22.360800000000001</v>
      </c>
      <c r="F173">
        <f>TOTAL_fumigated!D172</f>
        <v>3.5966999999999998</v>
      </c>
      <c r="G173">
        <f t="shared" si="57"/>
        <v>14.590900000000001</v>
      </c>
      <c r="H173">
        <f t="shared" si="58"/>
        <v>2.4959999999999996</v>
      </c>
      <c r="I173" s="3">
        <v>1.25</v>
      </c>
      <c r="J173" s="3">
        <v>0.04</v>
      </c>
      <c r="K173">
        <v>8</v>
      </c>
      <c r="L173">
        <v>0.124</v>
      </c>
      <c r="M173" s="3">
        <f t="shared" si="59"/>
        <v>7.9900799999999998</v>
      </c>
      <c r="N173" s="3">
        <v>0.45</v>
      </c>
      <c r="O173">
        <f t="shared" si="60"/>
        <v>202.9029885947464</v>
      </c>
      <c r="P173">
        <f t="shared" si="61"/>
        <v>34.709706702978352</v>
      </c>
      <c r="R173">
        <f t="shared" si="62"/>
        <v>108.04925885876264</v>
      </c>
      <c r="S173">
        <f t="shared" si="63"/>
        <v>15.306480035243705</v>
      </c>
    </row>
    <row r="174" spans="1:24" x14ac:dyDescent="0.2">
      <c r="A174" t="s">
        <v>585</v>
      </c>
      <c r="C174">
        <f>TOTAL_unfumigated!C173</f>
        <v>13.187800000000001</v>
      </c>
      <c r="D174">
        <f>TOTAL_unfumigated!D173</f>
        <v>5.2952000000000004</v>
      </c>
      <c r="E174">
        <f>TOTAL_fumigated!C173</f>
        <v>28.038</v>
      </c>
      <c r="F174">
        <f>TOTAL_fumigated!D173</f>
        <v>5.1943999999999999</v>
      </c>
      <c r="G174">
        <f t="shared" si="57"/>
        <v>14.850199999999999</v>
      </c>
      <c r="H174">
        <f t="shared" si="58"/>
        <v>-0.10080000000000044</v>
      </c>
      <c r="I174" s="3">
        <v>1.25</v>
      </c>
      <c r="J174" s="3">
        <v>0.04</v>
      </c>
      <c r="K174">
        <v>8</v>
      </c>
      <c r="L174">
        <v>0.124</v>
      </c>
      <c r="M174" s="3">
        <f t="shared" si="59"/>
        <v>7.9900799999999998</v>
      </c>
      <c r="N174" s="3">
        <v>0.45</v>
      </c>
      <c r="O174">
        <f t="shared" si="60"/>
        <v>206.50884875022803</v>
      </c>
      <c r="P174">
        <v>0</v>
      </c>
      <c r="R174">
        <f t="shared" si="62"/>
        <v>183.39129409356491</v>
      </c>
      <c r="S174">
        <f t="shared" si="63"/>
        <v>73.635752777889039</v>
      </c>
      <c r="U174">
        <f>AVERAGE(O174:O176)</f>
        <v>200.82124056051725</v>
      </c>
      <c r="V174">
        <f>AVERAGE(P174:P176)</f>
        <v>0.58405756471357961</v>
      </c>
      <c r="W174">
        <f t="shared" ref="W174:X174" si="80">AVERAGE(R174:R176)</f>
        <v>181.70401668439237</v>
      </c>
      <c r="X174">
        <f t="shared" si="80"/>
        <v>71.039941379162016</v>
      </c>
    </row>
    <row r="175" spans="1:24" x14ac:dyDescent="0.2">
      <c r="A175" t="s">
        <v>585</v>
      </c>
      <c r="C175">
        <f>TOTAL_unfumigated!C174</f>
        <v>12.9458</v>
      </c>
      <c r="D175">
        <f>TOTAL_unfumigated!D174</f>
        <v>5.0852000000000004</v>
      </c>
      <c r="E175">
        <f>TOTAL_fumigated!C174</f>
        <v>27.285</v>
      </c>
      <c r="F175">
        <f>TOTAL_fumigated!D174</f>
        <v>5.0426000000000002</v>
      </c>
      <c r="G175">
        <f t="shared" si="57"/>
        <v>14.3392</v>
      </c>
      <c r="H175">
        <f t="shared" si="58"/>
        <v>-4.2600000000000193E-2</v>
      </c>
      <c r="I175" s="3">
        <v>1.25</v>
      </c>
      <c r="J175" s="3">
        <v>0.04</v>
      </c>
      <c r="K175">
        <v>8</v>
      </c>
      <c r="L175">
        <v>0.124</v>
      </c>
      <c r="M175" s="3">
        <f t="shared" si="59"/>
        <v>7.9900799999999998</v>
      </c>
      <c r="N175" s="3">
        <v>0.45</v>
      </c>
      <c r="O175">
        <f t="shared" si="60"/>
        <v>199.40281504621288</v>
      </c>
      <c r="P175">
        <v>0</v>
      </c>
      <c r="R175">
        <f t="shared" si="62"/>
        <v>180.02601003021528</v>
      </c>
      <c r="S175">
        <f t="shared" si="63"/>
        <v>70.715464954321135</v>
      </c>
    </row>
    <row r="176" spans="1:24" x14ac:dyDescent="0.2">
      <c r="A176" t="s">
        <v>585</v>
      </c>
      <c r="C176">
        <f>TOTAL_unfumigated!C175</f>
        <v>13.065800000000001</v>
      </c>
      <c r="D176">
        <f>TOTAL_unfumigated!D175</f>
        <v>4.9451999999999998</v>
      </c>
      <c r="E176">
        <f>TOTAL_fumigated!C175</f>
        <v>27.2</v>
      </c>
      <c r="F176">
        <f>TOTAL_fumigated!D175</f>
        <v>5.0712000000000002</v>
      </c>
      <c r="G176">
        <f t="shared" si="57"/>
        <v>14.134199999999998</v>
      </c>
      <c r="H176">
        <f t="shared" si="58"/>
        <v>0.12600000000000033</v>
      </c>
      <c r="I176" s="3">
        <v>1.25</v>
      </c>
      <c r="J176" s="3">
        <v>0.04</v>
      </c>
      <c r="K176">
        <v>8</v>
      </c>
      <c r="L176">
        <v>0.124</v>
      </c>
      <c r="M176" s="3">
        <f t="shared" si="59"/>
        <v>7.9900799999999998</v>
      </c>
      <c r="N176" s="3">
        <v>0.45</v>
      </c>
      <c r="O176">
        <f t="shared" si="60"/>
        <v>196.55205788511086</v>
      </c>
      <c r="P176">
        <f t="shared" si="61"/>
        <v>1.752172694140739</v>
      </c>
      <c r="R176">
        <f t="shared" si="62"/>
        <v>181.6947459293969</v>
      </c>
      <c r="S176">
        <f t="shared" si="63"/>
        <v>68.768606405275875</v>
      </c>
    </row>
    <row r="177" spans="1:24" x14ac:dyDescent="0.2">
      <c r="A177" t="s">
        <v>586</v>
      </c>
      <c r="C177">
        <f>TOTAL_unfumigated!C176</f>
        <v>11.3406</v>
      </c>
      <c r="D177">
        <f>TOTAL_unfumigated!D176</f>
        <v>3.9215</v>
      </c>
      <c r="E177">
        <f>TOTAL_fumigated!C176</f>
        <v>24.034400000000002</v>
      </c>
      <c r="F177">
        <f>TOTAL_fumigated!D176</f>
        <v>5.3068</v>
      </c>
      <c r="G177">
        <f t="shared" si="57"/>
        <v>12.693800000000001</v>
      </c>
      <c r="H177">
        <f t="shared" si="58"/>
        <v>1.3853</v>
      </c>
      <c r="I177" s="3">
        <v>1.25</v>
      </c>
      <c r="J177" s="3">
        <v>0.04</v>
      </c>
      <c r="K177">
        <v>8</v>
      </c>
      <c r="L177">
        <v>0.124</v>
      </c>
      <c r="M177" s="3">
        <f t="shared" si="59"/>
        <v>7.9900799999999998</v>
      </c>
      <c r="N177" s="3">
        <v>0.45</v>
      </c>
      <c r="O177">
        <f t="shared" si="60"/>
        <v>176.5216646419338</v>
      </c>
      <c r="P177">
        <f t="shared" si="61"/>
        <v>19.264165342802855</v>
      </c>
      <c r="R177">
        <f t="shared" si="62"/>
        <v>157.70388615216203</v>
      </c>
      <c r="S177">
        <f t="shared" si="63"/>
        <v>54.53289857200707</v>
      </c>
      <c r="U177">
        <f t="shared" si="64"/>
        <v>164.67827513524182</v>
      </c>
      <c r="V177">
        <f t="shared" si="65"/>
        <v>20.079064706903228</v>
      </c>
      <c r="W177">
        <f t="shared" ref="W177:X177" si="81">AVERAGE(R177:R179)</f>
        <v>164.85627363115449</v>
      </c>
      <c r="X177">
        <f t="shared" si="81"/>
        <v>55.573077282496968</v>
      </c>
    </row>
    <row r="178" spans="1:24" x14ac:dyDescent="0.2">
      <c r="A178" t="s">
        <v>586</v>
      </c>
      <c r="C178">
        <f>TOTAL_unfumigated!C177</f>
        <v>11.8726</v>
      </c>
      <c r="D178">
        <f>TOTAL_unfumigated!D177</f>
        <v>4.0161000000000007</v>
      </c>
      <c r="E178">
        <f>TOTAL_fumigated!C177</f>
        <v>23.572400000000002</v>
      </c>
      <c r="F178">
        <f>TOTAL_fumigated!D177</f>
        <v>5.6081000000000003</v>
      </c>
      <c r="G178">
        <f t="shared" si="57"/>
        <v>11.699800000000002</v>
      </c>
      <c r="H178">
        <f t="shared" si="58"/>
        <v>1.5919999999999996</v>
      </c>
      <c r="I178" s="3">
        <v>1.25</v>
      </c>
      <c r="J178" s="3">
        <v>0.04</v>
      </c>
      <c r="K178">
        <v>8</v>
      </c>
      <c r="L178">
        <v>0.124</v>
      </c>
      <c r="M178" s="3">
        <f t="shared" si="59"/>
        <v>7.9900799999999998</v>
      </c>
      <c r="N178" s="3">
        <v>0.45</v>
      </c>
      <c r="O178">
        <f t="shared" si="60"/>
        <v>162.69896894371246</v>
      </c>
      <c r="P178">
        <f t="shared" si="61"/>
        <v>22.138562929143244</v>
      </c>
      <c r="R178">
        <f t="shared" si="62"/>
        <v>165.101948638534</v>
      </c>
      <c r="S178">
        <f t="shared" si="63"/>
        <v>55.848418705861945</v>
      </c>
    </row>
    <row r="179" spans="1:24" x14ac:dyDescent="0.2">
      <c r="A179" t="s">
        <v>586</v>
      </c>
      <c r="C179">
        <f>TOTAL_unfumigated!C178</f>
        <v>12.351600000000001</v>
      </c>
      <c r="D179">
        <f>TOTAL_unfumigated!D178</f>
        <v>4.0513000000000003</v>
      </c>
      <c r="E179">
        <f>TOTAL_fumigated!C178</f>
        <v>23.484400000000001</v>
      </c>
      <c r="F179">
        <f>TOTAL_fumigated!D178</f>
        <v>5.4057000000000004</v>
      </c>
      <c r="G179">
        <f t="shared" si="57"/>
        <v>11.1328</v>
      </c>
      <c r="H179">
        <f t="shared" si="58"/>
        <v>1.3544</v>
      </c>
      <c r="I179" s="3">
        <v>1.25</v>
      </c>
      <c r="J179" s="3">
        <v>0.04</v>
      </c>
      <c r="K179">
        <v>8</v>
      </c>
      <c r="L179">
        <v>0.124</v>
      </c>
      <c r="M179" s="3">
        <f t="shared" si="59"/>
        <v>7.9900799999999998</v>
      </c>
      <c r="N179" s="3">
        <v>0.45</v>
      </c>
      <c r="O179">
        <f t="shared" si="60"/>
        <v>154.81419182007915</v>
      </c>
      <c r="P179">
        <f t="shared" si="61"/>
        <v>18.834465848763578</v>
      </c>
      <c r="R179">
        <f t="shared" si="62"/>
        <v>171.76298610276746</v>
      </c>
      <c r="S179">
        <f t="shared" si="63"/>
        <v>56.337914569621894</v>
      </c>
    </row>
    <row r="180" spans="1:24" x14ac:dyDescent="0.2">
      <c r="A180" t="s">
        <v>643</v>
      </c>
      <c r="C180">
        <f>TOTAL_unfumigated!C179</f>
        <v>5.0647000000000002</v>
      </c>
      <c r="D180">
        <f>TOTAL_unfumigated!D179</f>
        <v>1.633</v>
      </c>
      <c r="E180">
        <f>TOTAL_fumigated!C179</f>
        <v>40.424300000000002</v>
      </c>
      <c r="F180">
        <f>TOTAL_fumigated!D179</f>
        <v>6.7083999999999993</v>
      </c>
      <c r="G180">
        <f t="shared" si="57"/>
        <v>35.3596</v>
      </c>
      <c r="H180">
        <f t="shared" si="58"/>
        <v>5.0753999999999992</v>
      </c>
      <c r="I180" s="3">
        <v>1.25</v>
      </c>
      <c r="J180" s="3">
        <v>0.04</v>
      </c>
      <c r="K180">
        <v>10</v>
      </c>
      <c r="L180">
        <v>0.13800000000000001</v>
      </c>
      <c r="M180" s="3">
        <f t="shared" si="59"/>
        <v>9.9862000000000002</v>
      </c>
      <c r="N180" s="3">
        <v>0.45</v>
      </c>
      <c r="O180">
        <f t="shared" si="60"/>
        <v>393.42737422086918</v>
      </c>
      <c r="P180">
        <f t="shared" si="61"/>
        <v>56.471263677207858</v>
      </c>
      <c r="R180">
        <f t="shared" si="62"/>
        <v>56.352210494927448</v>
      </c>
      <c r="S180">
        <f t="shared" si="63"/>
        <v>18.169518379808576</v>
      </c>
      <c r="U180">
        <f t="shared" si="64"/>
        <v>392.02618131540038</v>
      </c>
      <c r="V180">
        <f t="shared" si="65"/>
        <v>53.949264800239142</v>
      </c>
      <c r="W180">
        <f t="shared" ref="W180:X180" si="82">AVERAGE(R180:R182)</f>
        <v>56.964166104780155</v>
      </c>
      <c r="X180">
        <f t="shared" si="82"/>
        <v>17.421819889224903</v>
      </c>
    </row>
    <row r="181" spans="1:24" x14ac:dyDescent="0.2">
      <c r="A181" t="s">
        <v>643</v>
      </c>
      <c r="C181">
        <f>TOTAL_unfumigated!C180</f>
        <v>5.1340000000000003</v>
      </c>
      <c r="D181">
        <f>TOTAL_unfumigated!D180</f>
        <v>1.5346</v>
      </c>
      <c r="E181">
        <f>TOTAL_fumigated!C180</f>
        <v>40.245100000000001</v>
      </c>
      <c r="F181">
        <f>TOTAL_fumigated!D180</f>
        <v>6.3314000000000004</v>
      </c>
      <c r="G181">
        <f t="shared" si="57"/>
        <v>35.1111</v>
      </c>
      <c r="H181">
        <f t="shared" si="58"/>
        <v>4.7968000000000002</v>
      </c>
      <c r="I181" s="3">
        <v>1.25</v>
      </c>
      <c r="J181" s="3">
        <v>0.04</v>
      </c>
      <c r="K181">
        <v>10</v>
      </c>
      <c r="L181">
        <v>0.13800000000000001</v>
      </c>
      <c r="M181" s="3">
        <f t="shared" si="59"/>
        <v>9.9862000000000002</v>
      </c>
      <c r="N181" s="3">
        <v>0.45</v>
      </c>
      <c r="O181">
        <f t="shared" si="60"/>
        <v>390.66244751089829</v>
      </c>
      <c r="P181">
        <f t="shared" si="61"/>
        <v>53.371430351663072</v>
      </c>
      <c r="R181">
        <f t="shared" si="62"/>
        <v>57.123274563341852</v>
      </c>
      <c r="S181">
        <f t="shared" si="63"/>
        <v>17.074674161453917</v>
      </c>
    </row>
    <row r="182" spans="1:24" x14ac:dyDescent="0.2">
      <c r="A182" t="s">
        <v>643</v>
      </c>
      <c r="C182">
        <f>TOTAL_unfumigated!C181</f>
        <v>5.1604000000000001</v>
      </c>
      <c r="D182">
        <f>TOTAL_unfumigated!D181</f>
        <v>1.5297999999999998</v>
      </c>
      <c r="E182">
        <f>TOTAL_fumigated!C181</f>
        <v>40.390700000000002</v>
      </c>
      <c r="F182">
        <f>TOTAL_fumigated!D181</f>
        <v>6.2037999999999993</v>
      </c>
      <c r="G182">
        <f t="shared" si="57"/>
        <v>35.2303</v>
      </c>
      <c r="H182">
        <f t="shared" si="58"/>
        <v>4.6739999999999995</v>
      </c>
      <c r="I182" s="3">
        <v>1.25</v>
      </c>
      <c r="J182" s="3">
        <v>0.04</v>
      </c>
      <c r="K182">
        <v>10</v>
      </c>
      <c r="L182">
        <v>0.13800000000000001</v>
      </c>
      <c r="M182" s="3">
        <f t="shared" si="59"/>
        <v>9.9862000000000002</v>
      </c>
      <c r="N182" s="3">
        <v>0.45</v>
      </c>
      <c r="O182">
        <f t="shared" si="60"/>
        <v>391.98872221443366</v>
      </c>
      <c r="P182">
        <f t="shared" si="61"/>
        <v>52.005100371846474</v>
      </c>
      <c r="R182">
        <f t="shared" si="62"/>
        <v>57.417013256071151</v>
      </c>
      <c r="S182">
        <f t="shared" si="63"/>
        <v>17.021267126412219</v>
      </c>
    </row>
    <row r="183" spans="1:24" x14ac:dyDescent="0.2">
      <c r="A183" t="s">
        <v>587</v>
      </c>
      <c r="C183">
        <f>TOTAL_unfumigated!C182</f>
        <v>6.9283999999999999</v>
      </c>
      <c r="D183">
        <f>TOTAL_unfumigated!D182</f>
        <v>1.2735000000000003</v>
      </c>
      <c r="E183">
        <f>TOTAL_fumigated!C182</f>
        <v>17.049900000000001</v>
      </c>
      <c r="F183">
        <f>TOTAL_fumigated!D182</f>
        <v>2.6180999999999996</v>
      </c>
      <c r="G183">
        <f t="shared" si="57"/>
        <v>10.121500000000001</v>
      </c>
      <c r="H183">
        <f t="shared" si="58"/>
        <v>1.3445999999999994</v>
      </c>
      <c r="I183" s="3">
        <v>1.25</v>
      </c>
      <c r="J183" s="3">
        <v>0.04</v>
      </c>
      <c r="K183">
        <v>8</v>
      </c>
      <c r="L183">
        <v>0.13200000000000001</v>
      </c>
      <c r="M183" s="3">
        <f t="shared" si="59"/>
        <v>7.9894400000000001</v>
      </c>
      <c r="N183" s="3">
        <v>0.45</v>
      </c>
      <c r="O183">
        <f t="shared" si="60"/>
        <v>140.76219498627077</v>
      </c>
      <c r="P183">
        <f t="shared" si="61"/>
        <v>18.699683582328667</v>
      </c>
      <c r="R183">
        <f t="shared" si="62"/>
        <v>96.354966333337757</v>
      </c>
      <c r="S183">
        <f t="shared" si="63"/>
        <v>17.710878359434453</v>
      </c>
      <c r="U183">
        <f t="shared" si="64"/>
        <v>140.86279073562287</v>
      </c>
      <c r="V183">
        <f t="shared" si="65"/>
        <v>21.016630841599792</v>
      </c>
      <c r="W183">
        <f t="shared" ref="W183:X183" si="83">AVERAGE(R183:R185)</f>
        <v>94.493713182882871</v>
      </c>
      <c r="X183">
        <f t="shared" si="83"/>
        <v>14.644330516281492</v>
      </c>
    </row>
    <row r="184" spans="1:24" x14ac:dyDescent="0.2">
      <c r="A184" t="s">
        <v>587</v>
      </c>
      <c r="C184">
        <f>TOTAL_unfumigated!C183</f>
        <v>6.6138000000000012</v>
      </c>
      <c r="D184">
        <f>TOTAL_unfumigated!D183</f>
        <v>0.95760000000000012</v>
      </c>
      <c r="E184">
        <f>TOTAL_fumigated!C183</f>
        <v>16.8429</v>
      </c>
      <c r="F184">
        <f>TOTAL_fumigated!D183</f>
        <v>2.5571999999999999</v>
      </c>
      <c r="G184">
        <f t="shared" si="57"/>
        <v>10.229099999999999</v>
      </c>
      <c r="H184">
        <f t="shared" si="58"/>
        <v>1.5995999999999997</v>
      </c>
      <c r="I184" s="3">
        <v>1.25</v>
      </c>
      <c r="J184" s="3">
        <v>0.04</v>
      </c>
      <c r="K184">
        <v>8</v>
      </c>
      <c r="L184">
        <v>0.13200000000000001</v>
      </c>
      <c r="M184" s="3">
        <f t="shared" si="59"/>
        <v>7.9894400000000001</v>
      </c>
      <c r="N184" s="3">
        <v>0.45</v>
      </c>
      <c r="O184">
        <f t="shared" si="60"/>
        <v>142.25861470474356</v>
      </c>
      <c r="P184">
        <f t="shared" si="61"/>
        <v>22.24603142815182</v>
      </c>
      <c r="R184">
        <f t="shared" si="62"/>
        <v>91.979746598843803</v>
      </c>
      <c r="S184">
        <f t="shared" si="63"/>
        <v>13.317579204550007</v>
      </c>
    </row>
    <row r="185" spans="1:24" x14ac:dyDescent="0.2">
      <c r="A185" t="s">
        <v>587</v>
      </c>
      <c r="C185">
        <f>TOTAL_unfumigated!C184</f>
        <v>6.8414999999999999</v>
      </c>
      <c r="D185">
        <f>TOTAL_unfumigated!D184</f>
        <v>0.92790000000000006</v>
      </c>
      <c r="E185">
        <f>TOTAL_fumigated!C184</f>
        <v>16.877099999999999</v>
      </c>
      <c r="F185">
        <f>TOTAL_fumigated!D184</f>
        <v>2.5172999999999996</v>
      </c>
      <c r="G185">
        <f t="shared" si="57"/>
        <v>10.035599999999999</v>
      </c>
      <c r="H185">
        <f t="shared" si="58"/>
        <v>1.5893999999999995</v>
      </c>
      <c r="I185" s="3">
        <v>1.25</v>
      </c>
      <c r="J185" s="3">
        <v>0.04</v>
      </c>
      <c r="K185">
        <v>8</v>
      </c>
      <c r="L185">
        <v>0.13200000000000001</v>
      </c>
      <c r="M185" s="3">
        <f t="shared" si="59"/>
        <v>7.9894400000000001</v>
      </c>
      <c r="N185" s="3">
        <v>0.45</v>
      </c>
      <c r="O185">
        <f t="shared" si="60"/>
        <v>139.56756251585426</v>
      </c>
      <c r="P185">
        <f t="shared" si="61"/>
        <v>22.104177514318891</v>
      </c>
      <c r="R185">
        <f t="shared" si="62"/>
        <v>95.146426616467053</v>
      </c>
      <c r="S185">
        <f t="shared" si="63"/>
        <v>12.904533984860015</v>
      </c>
    </row>
    <row r="186" spans="1:24" x14ac:dyDescent="0.2">
      <c r="A186" t="s">
        <v>588</v>
      </c>
      <c r="C186">
        <f>TOTAL_unfumigated!C185</f>
        <v>9.7868000000000013</v>
      </c>
      <c r="D186">
        <f>TOTAL_unfumigated!D185</f>
        <v>3.7277</v>
      </c>
      <c r="E186">
        <f>TOTAL_fumigated!C185</f>
        <v>23.050999999999998</v>
      </c>
      <c r="F186">
        <f>TOTAL_fumigated!D185</f>
        <v>4.0746000000000002</v>
      </c>
      <c r="G186">
        <f t="shared" si="57"/>
        <v>13.264199999999997</v>
      </c>
      <c r="H186">
        <f t="shared" si="58"/>
        <v>0.34690000000000021</v>
      </c>
      <c r="I186" s="3">
        <v>1.25</v>
      </c>
      <c r="J186" s="3">
        <v>0.04</v>
      </c>
      <c r="K186">
        <v>8</v>
      </c>
      <c r="L186">
        <v>0.13200000000000001</v>
      </c>
      <c r="M186" s="3">
        <f t="shared" si="59"/>
        <v>7.9894400000000001</v>
      </c>
      <c r="N186" s="3">
        <v>0.45</v>
      </c>
      <c r="O186">
        <f t="shared" si="60"/>
        <v>184.4684984179116</v>
      </c>
      <c r="P186">
        <f t="shared" si="61"/>
        <v>4.824423794964912</v>
      </c>
      <c r="R186">
        <f t="shared" si="62"/>
        <v>136.10743959804722</v>
      </c>
      <c r="S186">
        <f t="shared" si="63"/>
        <v>51.842042607352809</v>
      </c>
      <c r="U186">
        <f t="shared" si="64"/>
        <v>180.54201916900675</v>
      </c>
      <c r="V186">
        <f t="shared" si="65"/>
        <v>3.5361491984234039</v>
      </c>
      <c r="W186">
        <f t="shared" ref="W186:X186" si="84">AVERAGE(R186:R188)</f>
        <v>135.43989176824519</v>
      </c>
      <c r="X186">
        <f t="shared" si="84"/>
        <v>52.803960487102238</v>
      </c>
    </row>
    <row r="187" spans="1:24" x14ac:dyDescent="0.2">
      <c r="A187" t="s">
        <v>588</v>
      </c>
      <c r="C187">
        <f>TOTAL_unfumigated!C186</f>
        <v>9.6707999999999998</v>
      </c>
      <c r="D187">
        <f>TOTAL_unfumigated!D186</f>
        <v>3.8401999999999998</v>
      </c>
      <c r="E187">
        <f>TOTAL_fumigated!C186</f>
        <v>22.506</v>
      </c>
      <c r="F187">
        <f>TOTAL_fumigated!D186</f>
        <v>4.1230000000000002</v>
      </c>
      <c r="G187">
        <f t="shared" si="57"/>
        <v>12.8352</v>
      </c>
      <c r="H187">
        <f t="shared" si="58"/>
        <v>0.28280000000000038</v>
      </c>
      <c r="I187" s="3">
        <v>1.25</v>
      </c>
      <c r="J187" s="3">
        <v>0.04</v>
      </c>
      <c r="K187">
        <v>8</v>
      </c>
      <c r="L187">
        <v>0.13200000000000001</v>
      </c>
      <c r="M187" s="3">
        <f t="shared" si="59"/>
        <v>7.9894400000000001</v>
      </c>
      <c r="N187" s="3">
        <v>0.45</v>
      </c>
      <c r="O187">
        <f t="shared" si="60"/>
        <v>178.5022896890562</v>
      </c>
      <c r="P187">
        <f t="shared" si="61"/>
        <v>3.9329692972501529</v>
      </c>
      <c r="R187">
        <f t="shared" si="62"/>
        <v>134.49419900935902</v>
      </c>
      <c r="S187">
        <f t="shared" si="63"/>
        <v>53.406607833451268</v>
      </c>
    </row>
    <row r="188" spans="1:24" x14ac:dyDescent="0.2">
      <c r="A188" t="s">
        <v>588</v>
      </c>
      <c r="C188">
        <f>TOTAL_unfumigated!C187</f>
        <v>9.7588000000000008</v>
      </c>
      <c r="D188">
        <f>TOTAL_unfumigated!D187</f>
        <v>3.8227000000000002</v>
      </c>
      <c r="E188">
        <f>TOTAL_fumigated!C187</f>
        <v>22.605</v>
      </c>
      <c r="F188">
        <f>TOTAL_fumigated!D187</f>
        <v>3.9558000000000004</v>
      </c>
      <c r="G188">
        <f t="shared" si="57"/>
        <v>12.8462</v>
      </c>
      <c r="H188">
        <f t="shared" si="58"/>
        <v>0.13310000000000022</v>
      </c>
      <c r="I188" s="3">
        <v>1.25</v>
      </c>
      <c r="J188" s="3">
        <v>0.04</v>
      </c>
      <c r="K188">
        <v>8</v>
      </c>
      <c r="L188">
        <v>0.13200000000000001</v>
      </c>
      <c r="M188" s="3">
        <f t="shared" si="59"/>
        <v>7.9894400000000001</v>
      </c>
      <c r="N188" s="3">
        <v>0.45</v>
      </c>
      <c r="O188">
        <f t="shared" si="60"/>
        <v>178.6552694000525</v>
      </c>
      <c r="P188">
        <f t="shared" si="61"/>
        <v>1.8510545030551468</v>
      </c>
      <c r="R188">
        <f t="shared" si="62"/>
        <v>135.71803669732938</v>
      </c>
      <c r="S188">
        <f t="shared" si="63"/>
        <v>53.163231020502629</v>
      </c>
    </row>
    <row r="189" spans="1:24" x14ac:dyDescent="0.2">
      <c r="A189" t="s">
        <v>589</v>
      </c>
      <c r="C189">
        <f>TOTAL_unfumigated!C188</f>
        <v>10.826600000000001</v>
      </c>
      <c r="D189">
        <f>TOTAL_unfumigated!D188</f>
        <v>3.2725000000000004</v>
      </c>
      <c r="E189">
        <f>TOTAL_fumigated!C188</f>
        <v>12.521800000000001</v>
      </c>
      <c r="F189">
        <f>TOTAL_fumigated!D188</f>
        <v>4.2924999999999995</v>
      </c>
      <c r="G189">
        <f t="shared" si="57"/>
        <v>1.6951999999999998</v>
      </c>
      <c r="H189">
        <f t="shared" si="58"/>
        <v>1.0199999999999991</v>
      </c>
      <c r="I189" s="3">
        <v>1.25</v>
      </c>
      <c r="J189" s="3">
        <v>0.04</v>
      </c>
      <c r="K189">
        <v>8</v>
      </c>
      <c r="L189">
        <v>0.13200000000000001</v>
      </c>
      <c r="M189" s="3">
        <f t="shared" si="59"/>
        <v>7.9894400000000001</v>
      </c>
      <c r="N189" s="3">
        <v>0.45</v>
      </c>
      <c r="O189">
        <f t="shared" si="60"/>
        <v>23.575564189174148</v>
      </c>
      <c r="P189">
        <f t="shared" si="61"/>
        <v>14.1853913832926</v>
      </c>
      <c r="R189">
        <f t="shared" si="62"/>
        <v>150.56819446113315</v>
      </c>
      <c r="S189">
        <f t="shared" si="63"/>
        <v>45.511464021397138</v>
      </c>
      <c r="U189">
        <f t="shared" si="64"/>
        <v>19.768223684893698</v>
      </c>
      <c r="V189">
        <f t="shared" si="65"/>
        <v>13.95035891821648</v>
      </c>
      <c r="W189">
        <f t="shared" ref="W189:X189" si="85">AVERAGE(R189:R191)</f>
        <v>155.32910849729049</v>
      </c>
      <c r="X189">
        <f t="shared" si="85"/>
        <v>46.439540934774648</v>
      </c>
    </row>
    <row r="190" spans="1:24" x14ac:dyDescent="0.2">
      <c r="A190" t="s">
        <v>589</v>
      </c>
      <c r="C190">
        <f>TOTAL_unfumigated!C189</f>
        <v>11.262600000000001</v>
      </c>
      <c r="D190">
        <f>TOTAL_unfumigated!D189</f>
        <v>3.3561000000000005</v>
      </c>
      <c r="E190">
        <f>TOTAL_fumigated!C189</f>
        <v>12.942000000000002</v>
      </c>
      <c r="F190">
        <f>TOTAL_fumigated!D189</f>
        <v>4.3753000000000002</v>
      </c>
      <c r="G190">
        <f t="shared" si="57"/>
        <v>1.6794000000000011</v>
      </c>
      <c r="H190">
        <f t="shared" si="58"/>
        <v>1.0191999999999997</v>
      </c>
      <c r="I190" s="3">
        <v>1.25</v>
      </c>
      <c r="J190" s="3">
        <v>0.04</v>
      </c>
      <c r="K190">
        <v>8</v>
      </c>
      <c r="L190">
        <v>0.13200000000000001</v>
      </c>
      <c r="M190" s="3">
        <f t="shared" si="59"/>
        <v>7.9894400000000001</v>
      </c>
      <c r="N190" s="3">
        <v>0.45</v>
      </c>
      <c r="O190">
        <f t="shared" si="60"/>
        <v>23.355829695197674</v>
      </c>
      <c r="P190">
        <f t="shared" si="61"/>
        <v>14.174265586129241</v>
      </c>
      <c r="R190">
        <f t="shared" si="62"/>
        <v>156.63175391516802</v>
      </c>
      <c r="S190">
        <f t="shared" si="63"/>
        <v>46.674109824968966</v>
      </c>
    </row>
    <row r="191" spans="1:24" x14ac:dyDescent="0.2">
      <c r="A191" t="s">
        <v>589</v>
      </c>
      <c r="C191">
        <f>TOTAL_unfumigated!C190</f>
        <v>11.4176</v>
      </c>
      <c r="D191">
        <f>TOTAL_unfumigated!D190</f>
        <v>3.3891000000000004</v>
      </c>
      <c r="E191">
        <f>TOTAL_fumigated!C190</f>
        <v>12.307300000000001</v>
      </c>
      <c r="F191">
        <f>TOTAL_fumigated!D190</f>
        <v>4.3591999999999995</v>
      </c>
      <c r="G191">
        <f t="shared" si="57"/>
        <v>0.88970000000000127</v>
      </c>
      <c r="H191">
        <f t="shared" si="58"/>
        <v>0.97009999999999907</v>
      </c>
      <c r="I191" s="3">
        <v>1.25</v>
      </c>
      <c r="J191" s="3">
        <v>0.04</v>
      </c>
      <c r="K191">
        <v>8</v>
      </c>
      <c r="L191">
        <v>0.13200000000000001</v>
      </c>
      <c r="M191" s="3">
        <f t="shared" si="59"/>
        <v>7.9894400000000001</v>
      </c>
      <c r="N191" s="3">
        <v>0.45</v>
      </c>
      <c r="O191">
        <f t="shared" si="60"/>
        <v>12.373277170309271</v>
      </c>
      <c r="P191">
        <f t="shared" si="61"/>
        <v>13.491419785227597</v>
      </c>
      <c r="R191">
        <f t="shared" si="62"/>
        <v>158.78737711557034</v>
      </c>
      <c r="S191">
        <f t="shared" si="63"/>
        <v>47.13304895795784</v>
      </c>
    </row>
    <row r="192" spans="1:24" x14ac:dyDescent="0.2">
      <c r="A192" t="s">
        <v>644</v>
      </c>
      <c r="C192">
        <f>TOTAL_unfumigated!C191</f>
        <v>5.1087000000000007</v>
      </c>
      <c r="D192">
        <f>TOTAL_unfumigated!D191</f>
        <v>1.7242</v>
      </c>
      <c r="E192">
        <f>TOTAL_fumigated!C191</f>
        <v>30.6999</v>
      </c>
      <c r="F192">
        <f>TOTAL_fumigated!D191</f>
        <v>5.4237000000000002</v>
      </c>
      <c r="G192">
        <f t="shared" si="57"/>
        <v>25.591200000000001</v>
      </c>
      <c r="H192">
        <f t="shared" si="58"/>
        <v>3.6995000000000005</v>
      </c>
      <c r="I192" s="3">
        <v>1.25</v>
      </c>
      <c r="J192" s="3">
        <v>0.04</v>
      </c>
      <c r="K192">
        <v>10</v>
      </c>
      <c r="L192">
        <v>0.13500000000000001</v>
      </c>
      <c r="M192" s="3">
        <f t="shared" si="59"/>
        <v>9.9864999999999995</v>
      </c>
      <c r="N192" s="3">
        <v>0.45</v>
      </c>
      <c r="O192">
        <f t="shared" si="60"/>
        <v>284.73105358901188</v>
      </c>
      <c r="P192">
        <f t="shared" si="61"/>
        <v>41.161123071702363</v>
      </c>
      <c r="R192">
        <f t="shared" si="62"/>
        <v>56.840067424356221</v>
      </c>
      <c r="S192">
        <f t="shared" si="63"/>
        <v>19.183675740026814</v>
      </c>
      <c r="U192">
        <f t="shared" si="64"/>
        <v>285.03145913650104</v>
      </c>
      <c r="V192">
        <f t="shared" si="65"/>
        <v>39.142101095738511</v>
      </c>
      <c r="W192">
        <f t="shared" ref="W192:X192" si="86">AVERAGE(R192:R194)</f>
        <v>57.027728173775337</v>
      </c>
      <c r="X192">
        <f t="shared" si="86"/>
        <v>18.320287944280334</v>
      </c>
    </row>
    <row r="193" spans="1:24" x14ac:dyDescent="0.2">
      <c r="A193" t="s">
        <v>644</v>
      </c>
      <c r="C193">
        <f>TOTAL_unfumigated!C192</f>
        <v>5.1318000000000001</v>
      </c>
      <c r="D193">
        <f>TOTAL_unfumigated!D192</f>
        <v>1.6113999999999999</v>
      </c>
      <c r="E193">
        <f>TOTAL_fumigated!C192</f>
        <v>30.827300000000001</v>
      </c>
      <c r="F193">
        <f>TOTAL_fumigated!D192</f>
        <v>5.1888000000000005</v>
      </c>
      <c r="G193">
        <f t="shared" si="57"/>
        <v>25.695500000000003</v>
      </c>
      <c r="H193">
        <f t="shared" si="58"/>
        <v>3.5774000000000008</v>
      </c>
      <c r="I193" s="3">
        <v>1.25</v>
      </c>
      <c r="J193" s="3">
        <v>0.04</v>
      </c>
      <c r="K193">
        <v>10</v>
      </c>
      <c r="L193">
        <v>0.13500000000000001</v>
      </c>
      <c r="M193" s="3">
        <f t="shared" si="59"/>
        <v>9.9864999999999995</v>
      </c>
      <c r="N193" s="3">
        <v>0.45</v>
      </c>
      <c r="O193">
        <f t="shared" si="60"/>
        <v>285.89150909283097</v>
      </c>
      <c r="P193">
        <f t="shared" si="61"/>
        <v>39.802622429168281</v>
      </c>
      <c r="R193">
        <f t="shared" si="62"/>
        <v>57.097081059430224</v>
      </c>
      <c r="S193">
        <f t="shared" si="63"/>
        <v>17.928648119405644</v>
      </c>
    </row>
    <row r="194" spans="1:24" x14ac:dyDescent="0.2">
      <c r="A194" t="s">
        <v>644</v>
      </c>
      <c r="C194">
        <f>TOTAL_unfumigated!C193</f>
        <v>5.1362000000000005</v>
      </c>
      <c r="D194">
        <f>TOTAL_unfumigated!D193</f>
        <v>1.6042000000000001</v>
      </c>
      <c r="E194">
        <f>TOTAL_fumigated!C193</f>
        <v>30.7041</v>
      </c>
      <c r="F194">
        <f>TOTAL_fumigated!D193</f>
        <v>4.8813999999999993</v>
      </c>
      <c r="G194">
        <f t="shared" si="57"/>
        <v>25.567900000000002</v>
      </c>
      <c r="H194">
        <f t="shared" si="58"/>
        <v>3.2771999999999992</v>
      </c>
      <c r="I194" s="3">
        <v>1.25</v>
      </c>
      <c r="J194" s="3">
        <v>0.04</v>
      </c>
      <c r="K194">
        <v>10</v>
      </c>
      <c r="L194">
        <v>0.13500000000000001</v>
      </c>
      <c r="M194" s="3">
        <f t="shared" si="59"/>
        <v>9.9864999999999995</v>
      </c>
      <c r="N194" s="3">
        <v>0.45</v>
      </c>
      <c r="O194">
        <f t="shared" si="60"/>
        <v>284.47181472766016</v>
      </c>
      <c r="P194">
        <f t="shared" si="61"/>
        <v>36.462557786344888</v>
      </c>
      <c r="R194">
        <f t="shared" si="62"/>
        <v>57.146036037539581</v>
      </c>
      <c r="S194">
        <f t="shared" si="63"/>
        <v>17.848539973408549</v>
      </c>
    </row>
    <row r="195" spans="1:24" x14ac:dyDescent="0.2">
      <c r="A195" t="s">
        <v>590</v>
      </c>
      <c r="C195">
        <f>TOTAL_unfumigated!C194</f>
        <v>7.5785</v>
      </c>
      <c r="D195">
        <f>TOTAL_unfumigated!D194</f>
        <v>1.1466000000000003</v>
      </c>
      <c r="E195">
        <f>TOTAL_fumigated!C194</f>
        <v>22.541699999999999</v>
      </c>
      <c r="F195">
        <f>TOTAL_fumigated!D194</f>
        <v>3.2333999999999996</v>
      </c>
      <c r="G195">
        <f t="shared" si="57"/>
        <v>14.963199999999999</v>
      </c>
      <c r="H195">
        <f t="shared" si="58"/>
        <v>2.0867999999999993</v>
      </c>
      <c r="I195" s="3">
        <v>1.25</v>
      </c>
      <c r="J195" s="3">
        <v>0.04</v>
      </c>
      <c r="K195">
        <v>8</v>
      </c>
      <c r="L195">
        <v>0.13700000000000001</v>
      </c>
      <c r="M195" s="3">
        <f t="shared" si="59"/>
        <v>7.9890400000000001</v>
      </c>
      <c r="N195" s="3">
        <v>0.45</v>
      </c>
      <c r="O195">
        <f t="shared" si="60"/>
        <v>208.10732926331295</v>
      </c>
      <c r="P195">
        <f t="shared" si="61"/>
        <v>29.023094973446952</v>
      </c>
      <c r="R195">
        <f t="shared" si="62"/>
        <v>105.40134428611643</v>
      </c>
      <c r="S195">
        <f t="shared" si="63"/>
        <v>15.946847180637477</v>
      </c>
      <c r="U195">
        <f t="shared" si="64"/>
        <v>208.3715801759522</v>
      </c>
      <c r="V195">
        <f t="shared" si="65"/>
        <v>31.091206063417996</v>
      </c>
      <c r="W195">
        <f t="shared" ref="W195:X195" si="87">AVERAGE(R195:R197)</f>
        <v>103.39720973288962</v>
      </c>
      <c r="X195">
        <f t="shared" si="87"/>
        <v>14.219480688543307</v>
      </c>
    </row>
    <row r="196" spans="1:24" x14ac:dyDescent="0.2">
      <c r="A196" t="s">
        <v>590</v>
      </c>
      <c r="C196">
        <f>TOTAL_unfumigated!C195</f>
        <v>7.32</v>
      </c>
      <c r="D196">
        <f>TOTAL_unfumigated!D195</f>
        <v>1.0143</v>
      </c>
      <c r="E196">
        <f>TOTAL_fumigated!C195</f>
        <v>22.3248</v>
      </c>
      <c r="F196">
        <f>TOTAL_fumigated!D195</f>
        <v>3.2732999999999999</v>
      </c>
      <c r="G196">
        <f t="shared" ref="G196:G259" si="88">E196-C196</f>
        <v>15.004799999999999</v>
      </c>
      <c r="H196">
        <f t="shared" ref="H196:H259" si="89">F196-D196</f>
        <v>2.2589999999999999</v>
      </c>
      <c r="I196" s="3">
        <v>1.25</v>
      </c>
      <c r="J196" s="3">
        <v>0.04</v>
      </c>
      <c r="K196">
        <v>8</v>
      </c>
      <c r="L196">
        <v>0.13700000000000001</v>
      </c>
      <c r="M196" s="3">
        <f t="shared" ref="M196:M259" si="90">K196*(1-L196/100)</f>
        <v>7.9890400000000001</v>
      </c>
      <c r="N196" s="3">
        <v>0.45</v>
      </c>
      <c r="O196">
        <f t="shared" ref="O196:O257" si="91">((G196*I196*J196)/(M196*N196))*1000</f>
        <v>208.68589968256512</v>
      </c>
      <c r="P196">
        <f t="shared" ref="P196:P257" si="92">((H196*I196*J196)/(M196*N196))*1000</f>
        <v>31.418042718524379</v>
      </c>
      <c r="R196">
        <f t="shared" ref="R196:R259" si="93">((C196*I196*J196)/(M196*N196))*1000</f>
        <v>101.8061410799462</v>
      </c>
      <c r="S196">
        <f t="shared" ref="S196:S259" si="94">((D196*I196*J196)/(M196*N196))*1000</f>
        <v>14.106826352102381</v>
      </c>
    </row>
    <row r="197" spans="1:24" x14ac:dyDescent="0.2">
      <c r="A197" t="s">
        <v>590</v>
      </c>
      <c r="C197">
        <f>TOTAL_unfumigated!C196</f>
        <v>7.4047000000000001</v>
      </c>
      <c r="D197">
        <f>TOTAL_unfumigated!D196</f>
        <v>0.90630000000000022</v>
      </c>
      <c r="E197">
        <f>TOTAL_fumigated!C196</f>
        <v>22.383300000000002</v>
      </c>
      <c r="F197">
        <f>TOTAL_fumigated!D196</f>
        <v>3.2669999999999999</v>
      </c>
      <c r="G197">
        <f t="shared" si="88"/>
        <v>14.978600000000002</v>
      </c>
      <c r="H197">
        <f t="shared" si="89"/>
        <v>2.3606999999999996</v>
      </c>
      <c r="I197" s="3">
        <v>1.25</v>
      </c>
      <c r="J197" s="3">
        <v>0.04</v>
      </c>
      <c r="K197">
        <v>8</v>
      </c>
      <c r="L197">
        <v>0.13700000000000001</v>
      </c>
      <c r="M197" s="3">
        <f t="shared" si="90"/>
        <v>7.9890400000000001</v>
      </c>
      <c r="N197" s="3">
        <v>0.45</v>
      </c>
      <c r="O197">
        <f t="shared" si="91"/>
        <v>208.32151158197848</v>
      </c>
      <c r="P197">
        <f t="shared" si="92"/>
        <v>32.832480498282642</v>
      </c>
      <c r="R197">
        <f t="shared" si="93"/>
        <v>102.98414383260622</v>
      </c>
      <c r="S197">
        <f t="shared" si="94"/>
        <v>12.604768532890064</v>
      </c>
    </row>
    <row r="198" spans="1:24" x14ac:dyDescent="0.2">
      <c r="A198" t="s">
        <v>591</v>
      </c>
      <c r="C198">
        <f>TOTAL_unfumigated!C197</f>
        <v>15.106800000000002</v>
      </c>
      <c r="D198">
        <f>TOTAL_unfumigated!D197</f>
        <v>4.7952000000000004</v>
      </c>
      <c r="E198">
        <f>TOTAL_fumigated!C197</f>
        <v>35.386000000000003</v>
      </c>
      <c r="F198">
        <f>TOTAL_fumigated!D197</f>
        <v>5.1284000000000001</v>
      </c>
      <c r="G198">
        <f t="shared" si="88"/>
        <v>20.279200000000003</v>
      </c>
      <c r="H198">
        <f t="shared" si="89"/>
        <v>0.33319999999999972</v>
      </c>
      <c r="I198" s="3">
        <v>1.25</v>
      </c>
      <c r="J198" s="3">
        <v>0.04</v>
      </c>
      <c r="K198">
        <v>8</v>
      </c>
      <c r="L198">
        <v>0.13700000000000001</v>
      </c>
      <c r="M198" s="3">
        <f t="shared" si="90"/>
        <v>7.9890400000000001</v>
      </c>
      <c r="N198" s="3">
        <v>0.45</v>
      </c>
      <c r="O198">
        <f t="shared" si="91"/>
        <v>282.04195303120838</v>
      </c>
      <c r="P198">
        <f t="shared" si="92"/>
        <v>4.6341265311254158</v>
      </c>
      <c r="R198">
        <f t="shared" si="93"/>
        <v>210.10450984515458</v>
      </c>
      <c r="S198">
        <f t="shared" si="94"/>
        <v>66.691367173027047</v>
      </c>
      <c r="U198">
        <f t="shared" ref="U198:U255" si="95">AVERAGE(O198:O200)</f>
        <v>267.55451264528705</v>
      </c>
      <c r="V198">
        <f t="shared" ref="V198:V255" si="96">AVERAGE(P198:P200)</f>
        <v>5.2117697541928782</v>
      </c>
      <c r="W198">
        <f t="shared" ref="W198:X198" si="97">AVERAGE(R198:R200)</f>
        <v>214.48551181785717</v>
      </c>
      <c r="X198">
        <f t="shared" si="97"/>
        <v>68.082161450075489</v>
      </c>
    </row>
    <row r="199" spans="1:24" x14ac:dyDescent="0.2">
      <c r="A199" t="s">
        <v>591</v>
      </c>
      <c r="C199">
        <f>TOTAL_unfumigated!C198</f>
        <v>15.505799999999999</v>
      </c>
      <c r="D199">
        <f>TOTAL_unfumigated!D198</f>
        <v>4.8826999999999998</v>
      </c>
      <c r="E199">
        <f>TOTAL_fumigated!C198</f>
        <v>34.238</v>
      </c>
      <c r="F199">
        <f>TOTAL_fumigated!D198</f>
        <v>5.3924000000000003</v>
      </c>
      <c r="G199">
        <f t="shared" si="88"/>
        <v>18.732199999999999</v>
      </c>
      <c r="H199">
        <f t="shared" si="89"/>
        <v>0.50970000000000049</v>
      </c>
      <c r="I199" s="3">
        <v>1.25</v>
      </c>
      <c r="J199" s="3">
        <v>0.04</v>
      </c>
      <c r="K199">
        <v>8</v>
      </c>
      <c r="L199">
        <v>0.13700000000000001</v>
      </c>
      <c r="M199" s="3">
        <f t="shared" si="90"/>
        <v>7.9890400000000001</v>
      </c>
      <c r="N199" s="3">
        <v>0.45</v>
      </c>
      <c r="O199">
        <f t="shared" si="91"/>
        <v>260.52636556526886</v>
      </c>
      <c r="P199">
        <f t="shared" si="92"/>
        <v>7.0888784301159324</v>
      </c>
      <c r="R199">
        <f t="shared" si="93"/>
        <v>215.65377901057784</v>
      </c>
      <c r="S199">
        <f t="shared" si="94"/>
        <v>67.908312165444428</v>
      </c>
    </row>
    <row r="200" spans="1:24" x14ac:dyDescent="0.2">
      <c r="A200" t="s">
        <v>591</v>
      </c>
      <c r="C200">
        <f>TOTAL_unfumigated!C199</f>
        <v>15.652800000000001</v>
      </c>
      <c r="D200">
        <f>TOTAL_unfumigated!D199</f>
        <v>5.0076999999999998</v>
      </c>
      <c r="E200">
        <f>TOTAL_fumigated!C199</f>
        <v>34.353999999999999</v>
      </c>
      <c r="F200">
        <f>TOTAL_fumigated!D199</f>
        <v>5.2890000000000006</v>
      </c>
      <c r="G200">
        <f t="shared" si="88"/>
        <v>18.7012</v>
      </c>
      <c r="H200">
        <f t="shared" si="89"/>
        <v>0.28130000000000077</v>
      </c>
      <c r="I200" s="3">
        <v>1.25</v>
      </c>
      <c r="J200" s="3">
        <v>0.04</v>
      </c>
      <c r="K200">
        <v>8</v>
      </c>
      <c r="L200">
        <v>0.13700000000000001</v>
      </c>
      <c r="M200" s="3">
        <f t="shared" si="90"/>
        <v>7.9890400000000001</v>
      </c>
      <c r="N200" s="3">
        <v>0.45</v>
      </c>
      <c r="O200">
        <f t="shared" si="91"/>
        <v>260.09521933938385</v>
      </c>
      <c r="P200">
        <f t="shared" si="92"/>
        <v>3.9123043013372878</v>
      </c>
      <c r="R200">
        <f t="shared" si="93"/>
        <v>217.69824659783907</v>
      </c>
      <c r="S200">
        <f t="shared" si="94"/>
        <v>69.646805011754992</v>
      </c>
    </row>
    <row r="201" spans="1:24" x14ac:dyDescent="0.2">
      <c r="A201" t="s">
        <v>592</v>
      </c>
      <c r="C201">
        <f>TOTAL_unfumigated!C200</f>
        <v>11.8856</v>
      </c>
      <c r="D201">
        <f>TOTAL_unfumigated!D200</f>
        <v>4.0689000000000002</v>
      </c>
      <c r="E201">
        <f>TOTAL_fumigated!C200</f>
        <v>37.073700000000002</v>
      </c>
      <c r="F201">
        <f>TOTAL_fumigated!D200</f>
        <v>5.9843000000000002</v>
      </c>
      <c r="G201">
        <f t="shared" si="88"/>
        <v>25.188100000000002</v>
      </c>
      <c r="H201">
        <f t="shared" si="89"/>
        <v>1.9154</v>
      </c>
      <c r="I201" s="3">
        <v>1.25</v>
      </c>
      <c r="J201" s="3">
        <v>0.04</v>
      </c>
      <c r="K201">
        <v>8</v>
      </c>
      <c r="L201">
        <v>0.13700000000000001</v>
      </c>
      <c r="M201" s="3">
        <f t="shared" si="90"/>
        <v>7.9890400000000001</v>
      </c>
      <c r="N201" s="3">
        <v>0.45</v>
      </c>
      <c r="O201">
        <f t="shared" si="91"/>
        <v>350.31465329723949</v>
      </c>
      <c r="P201">
        <f t="shared" si="92"/>
        <v>26.639273582585922</v>
      </c>
      <c r="R201">
        <f t="shared" si="93"/>
        <v>165.30424459287002</v>
      </c>
      <c r="S201">
        <f t="shared" si="94"/>
        <v>56.59002833882419</v>
      </c>
      <c r="U201">
        <f t="shared" si="95"/>
        <v>341.62543425233321</v>
      </c>
      <c r="V201">
        <f t="shared" si="96"/>
        <v>22.070050784389426</v>
      </c>
      <c r="W201">
        <f t="shared" ref="W201:X201" si="98">AVERAGE(R201:R203)</f>
        <v>173.16223225819374</v>
      </c>
      <c r="X201">
        <f t="shared" si="98"/>
        <v>59.017427950366077</v>
      </c>
    </row>
    <row r="202" spans="1:24" x14ac:dyDescent="0.2">
      <c r="A202" t="s">
        <v>592</v>
      </c>
      <c r="C202">
        <f>TOTAL_unfumigated!C201</f>
        <v>12.5966</v>
      </c>
      <c r="D202">
        <f>TOTAL_unfumigated!D201</f>
        <v>4.2801</v>
      </c>
      <c r="E202">
        <f>TOTAL_fumigated!C201</f>
        <v>37.084700000000005</v>
      </c>
      <c r="F202">
        <f>TOTAL_fumigated!D201</f>
        <v>5.8522999999999996</v>
      </c>
      <c r="G202">
        <f t="shared" si="88"/>
        <v>24.488100000000003</v>
      </c>
      <c r="H202">
        <f t="shared" si="89"/>
        <v>1.5721999999999996</v>
      </c>
      <c r="I202" s="3">
        <v>1.25</v>
      </c>
      <c r="J202" s="3">
        <v>0.04</v>
      </c>
      <c r="K202">
        <v>8</v>
      </c>
      <c r="L202">
        <v>0.13700000000000001</v>
      </c>
      <c r="M202" s="3">
        <f t="shared" si="90"/>
        <v>7.9890400000000001</v>
      </c>
      <c r="N202" s="3">
        <v>0.45</v>
      </c>
      <c r="O202">
        <f t="shared" si="91"/>
        <v>340.57909335790038</v>
      </c>
      <c r="P202">
        <f t="shared" si="92"/>
        <v>21.866067623755654</v>
      </c>
      <c r="R202">
        <f t="shared" si="93"/>
        <v>175.19279190268446</v>
      </c>
      <c r="S202">
        <f t="shared" si="94"/>
        <v>59.527385851950505</v>
      </c>
    </row>
    <row r="203" spans="1:24" x14ac:dyDescent="0.2">
      <c r="A203" t="s">
        <v>592</v>
      </c>
      <c r="C203">
        <f>TOTAL_unfumigated!C202</f>
        <v>12.8696</v>
      </c>
      <c r="D203">
        <f>TOTAL_unfumigated!D202</f>
        <v>4.3813000000000004</v>
      </c>
      <c r="E203">
        <f>TOTAL_fumigated!C202</f>
        <v>36.883400000000002</v>
      </c>
      <c r="F203">
        <f>TOTAL_fumigated!D202</f>
        <v>5.6543000000000001</v>
      </c>
      <c r="G203">
        <f t="shared" si="88"/>
        <v>24.013800000000003</v>
      </c>
      <c r="H203">
        <f t="shared" si="89"/>
        <v>1.2729999999999997</v>
      </c>
      <c r="I203" s="3">
        <v>1.25</v>
      </c>
      <c r="J203" s="3">
        <v>0.04</v>
      </c>
      <c r="K203">
        <v>8</v>
      </c>
      <c r="L203">
        <v>0.13700000000000001</v>
      </c>
      <c r="M203" s="3">
        <f t="shared" si="90"/>
        <v>7.9890400000000001</v>
      </c>
      <c r="N203" s="3">
        <v>0.45</v>
      </c>
      <c r="O203">
        <f t="shared" si="91"/>
        <v>333.98255610185964</v>
      </c>
      <c r="P203">
        <f t="shared" si="92"/>
        <v>17.704811146826703</v>
      </c>
      <c r="R203">
        <f t="shared" si="93"/>
        <v>178.98966027902674</v>
      </c>
      <c r="S203">
        <f t="shared" si="94"/>
        <v>60.934869660323535</v>
      </c>
    </row>
    <row r="204" spans="1:24" x14ac:dyDescent="0.2">
      <c r="A204" t="s">
        <v>645</v>
      </c>
      <c r="C204">
        <f>TOTAL_unfumigated!C203</f>
        <v>3.7304000000000004</v>
      </c>
      <c r="D204">
        <f>TOTAL_unfumigated!D203</f>
        <v>1.381</v>
      </c>
      <c r="E204">
        <f>TOTAL_fumigated!C203</f>
        <v>26.278700000000001</v>
      </c>
      <c r="F204">
        <f>TOTAL_fumigated!D203</f>
        <v>4.5855999999999995</v>
      </c>
      <c r="G204">
        <f t="shared" si="88"/>
        <v>22.548300000000001</v>
      </c>
      <c r="H204">
        <f t="shared" si="89"/>
        <v>3.2045999999999992</v>
      </c>
      <c r="I204" s="3">
        <v>1.25</v>
      </c>
      <c r="J204" s="3">
        <v>0.04</v>
      </c>
      <c r="K204">
        <v>10</v>
      </c>
      <c r="L204">
        <v>0.156</v>
      </c>
      <c r="M204" s="3">
        <f t="shared" si="90"/>
        <v>9.9844000000000008</v>
      </c>
      <c r="N204" s="3">
        <v>0.45</v>
      </c>
      <c r="O204">
        <f t="shared" si="91"/>
        <v>250.92811452532615</v>
      </c>
      <c r="P204">
        <f t="shared" si="92"/>
        <v>35.662299854439581</v>
      </c>
      <c r="R204">
        <f t="shared" si="93"/>
        <v>41.51365018317464</v>
      </c>
      <c r="S204">
        <f t="shared" si="94"/>
        <v>15.368419178362691</v>
      </c>
      <c r="U204">
        <f t="shared" si="95"/>
        <v>252.13629558407411</v>
      </c>
      <c r="V204">
        <f t="shared" si="96"/>
        <v>33.253356717961488</v>
      </c>
      <c r="W204">
        <f t="shared" ref="W204:X204" si="99">AVERAGE(R204:R206)</f>
        <v>41.982900732550185</v>
      </c>
      <c r="X204">
        <f t="shared" si="99"/>
        <v>14.958891426180395</v>
      </c>
    </row>
    <row r="205" spans="1:24" x14ac:dyDescent="0.2">
      <c r="A205" t="s">
        <v>645</v>
      </c>
      <c r="C205">
        <f>TOTAL_unfumigated!C204</f>
        <v>3.7733000000000003</v>
      </c>
      <c r="D205">
        <f>TOTAL_unfumigated!D204</f>
        <v>1.3282</v>
      </c>
      <c r="E205">
        <f>TOTAL_fumigated!C204</f>
        <v>26.4831</v>
      </c>
      <c r="F205">
        <f>TOTAL_fumigated!D204</f>
        <v>4.2984999999999998</v>
      </c>
      <c r="G205">
        <f t="shared" si="88"/>
        <v>22.709800000000001</v>
      </c>
      <c r="H205">
        <f t="shared" si="89"/>
        <v>2.9702999999999999</v>
      </c>
      <c r="I205" s="3">
        <v>1.25</v>
      </c>
      <c r="J205" s="3">
        <v>0.04</v>
      </c>
      <c r="K205">
        <v>10</v>
      </c>
      <c r="L205">
        <v>0.156</v>
      </c>
      <c r="M205" s="3">
        <f t="shared" si="90"/>
        <v>9.9844000000000008</v>
      </c>
      <c r="N205" s="3">
        <v>0.45</v>
      </c>
      <c r="O205">
        <f t="shared" si="91"/>
        <v>252.72536267688704</v>
      </c>
      <c r="P205">
        <f t="shared" si="92"/>
        <v>33.054898975735476</v>
      </c>
      <c r="R205">
        <f t="shared" si="93"/>
        <v>41.991061611669764</v>
      </c>
      <c r="S205">
        <f t="shared" si="94"/>
        <v>14.780835881753312</v>
      </c>
    </row>
    <row r="206" spans="1:24" x14ac:dyDescent="0.2">
      <c r="A206" t="s">
        <v>645</v>
      </c>
      <c r="C206">
        <f>TOTAL_unfumigated!C205</f>
        <v>3.8140000000000001</v>
      </c>
      <c r="D206">
        <f>TOTAL_unfumigated!D205</f>
        <v>1.3233999999999999</v>
      </c>
      <c r="E206">
        <f>TOTAL_fumigated!C205</f>
        <v>26.526499999999999</v>
      </c>
      <c r="F206">
        <f>TOTAL_fumigated!D205</f>
        <v>4.1128999999999998</v>
      </c>
      <c r="G206">
        <f t="shared" si="88"/>
        <v>22.712499999999999</v>
      </c>
      <c r="H206">
        <f t="shared" si="89"/>
        <v>2.7894999999999999</v>
      </c>
      <c r="I206" s="3">
        <v>1.25</v>
      </c>
      <c r="J206" s="3">
        <v>0.04</v>
      </c>
      <c r="K206">
        <v>10</v>
      </c>
      <c r="L206">
        <v>0.156</v>
      </c>
      <c r="M206" s="3">
        <f t="shared" si="90"/>
        <v>9.9844000000000008</v>
      </c>
      <c r="N206" s="3">
        <v>0.45</v>
      </c>
      <c r="O206">
        <f t="shared" si="91"/>
        <v>252.75540955000915</v>
      </c>
      <c r="P206">
        <f t="shared" si="92"/>
        <v>31.042871323709427</v>
      </c>
      <c r="R206">
        <f t="shared" si="93"/>
        <v>42.443990402806158</v>
      </c>
      <c r="S206">
        <f t="shared" si="94"/>
        <v>14.727419218425187</v>
      </c>
    </row>
    <row r="207" spans="1:24" x14ac:dyDescent="0.2">
      <c r="A207" t="s">
        <v>593</v>
      </c>
      <c r="C207">
        <f>TOTAL_unfumigated!C206</f>
        <v>6.8437000000000001</v>
      </c>
      <c r="D207">
        <f>TOTAL_unfumigated!D206</f>
        <v>0.67140000000000011</v>
      </c>
      <c r="E207">
        <f>TOTAL_fumigated!C206</f>
        <v>21.5625</v>
      </c>
      <c r="F207">
        <f>TOTAL_fumigated!D206</f>
        <v>3.0590999999999999</v>
      </c>
      <c r="G207">
        <f t="shared" si="88"/>
        <v>14.7188</v>
      </c>
      <c r="H207">
        <f t="shared" si="89"/>
        <v>2.3876999999999997</v>
      </c>
      <c r="I207" s="3">
        <v>1.25</v>
      </c>
      <c r="J207" s="3">
        <v>0.04</v>
      </c>
      <c r="K207">
        <v>8</v>
      </c>
      <c r="L207">
        <v>0.16</v>
      </c>
      <c r="M207" s="3">
        <f t="shared" si="90"/>
        <v>7.9871999999999996</v>
      </c>
      <c r="N207" s="3">
        <v>0.45</v>
      </c>
      <c r="O207">
        <f t="shared" si="91"/>
        <v>204.75538639601137</v>
      </c>
      <c r="P207">
        <f t="shared" si="92"/>
        <v>33.21564503205127</v>
      </c>
      <c r="R207">
        <f t="shared" si="93"/>
        <v>95.203714832621074</v>
      </c>
      <c r="S207">
        <f t="shared" si="94"/>
        <v>9.3399439102564141</v>
      </c>
      <c r="U207">
        <f t="shared" si="95"/>
        <v>206.5267390788224</v>
      </c>
      <c r="V207">
        <f t="shared" si="96"/>
        <v>35.869891826923066</v>
      </c>
      <c r="W207">
        <f t="shared" ref="W207:X207" si="100">AVERAGE(R207:R209)</f>
        <v>93.357241957502367</v>
      </c>
      <c r="X207">
        <f t="shared" si="100"/>
        <v>7.2991786858974379</v>
      </c>
    </row>
    <row r="208" spans="1:24" x14ac:dyDescent="0.2">
      <c r="A208" t="s">
        <v>593</v>
      </c>
      <c r="C208">
        <f>TOTAL_unfumigated!C207</f>
        <v>6.6424000000000003</v>
      </c>
      <c r="D208">
        <f>TOTAL_unfumigated!D207</f>
        <v>0.38790000000000002</v>
      </c>
      <c r="E208">
        <f>TOTAL_fumigated!C207</f>
        <v>21.5274</v>
      </c>
      <c r="F208">
        <f>TOTAL_fumigated!D207</f>
        <v>3.1619999999999999</v>
      </c>
      <c r="G208">
        <f t="shared" si="88"/>
        <v>14.885</v>
      </c>
      <c r="H208">
        <f t="shared" si="89"/>
        <v>2.7740999999999998</v>
      </c>
      <c r="I208" s="3">
        <v>1.25</v>
      </c>
      <c r="J208" s="3">
        <v>0.04</v>
      </c>
      <c r="K208">
        <v>8</v>
      </c>
      <c r="L208">
        <v>0.16</v>
      </c>
      <c r="M208" s="3">
        <f t="shared" si="90"/>
        <v>7.9871999999999996</v>
      </c>
      <c r="N208" s="3">
        <v>0.45</v>
      </c>
      <c r="O208">
        <f t="shared" si="91"/>
        <v>207.06741898148147</v>
      </c>
      <c r="P208">
        <f t="shared" si="92"/>
        <v>38.590912126068375</v>
      </c>
      <c r="R208">
        <f t="shared" si="93"/>
        <v>92.403400997150996</v>
      </c>
      <c r="S208">
        <f t="shared" si="94"/>
        <v>5.3961338141025648</v>
      </c>
    </row>
    <row r="209" spans="1:24" x14ac:dyDescent="0.2">
      <c r="A209" t="s">
        <v>593</v>
      </c>
      <c r="C209">
        <f>TOTAL_unfumigated!C208</f>
        <v>6.6468000000000007</v>
      </c>
      <c r="D209">
        <f>TOTAL_unfumigated!D208</f>
        <v>0.51480000000000004</v>
      </c>
      <c r="E209">
        <f>TOTAL_fumigated!C208</f>
        <v>21.581399999999999</v>
      </c>
      <c r="F209">
        <f>TOTAL_fumigated!D208</f>
        <v>3.0884999999999998</v>
      </c>
      <c r="G209">
        <f t="shared" si="88"/>
        <v>14.934599999999998</v>
      </c>
      <c r="H209">
        <f t="shared" si="89"/>
        <v>2.5736999999999997</v>
      </c>
      <c r="I209" s="3">
        <v>1.25</v>
      </c>
      <c r="J209" s="3">
        <v>0.04</v>
      </c>
      <c r="K209">
        <v>8</v>
      </c>
      <c r="L209">
        <v>0.16</v>
      </c>
      <c r="M209" s="3">
        <f t="shared" si="90"/>
        <v>7.9871999999999996</v>
      </c>
      <c r="N209" s="3">
        <v>0.45</v>
      </c>
      <c r="O209">
        <f t="shared" si="91"/>
        <v>207.75741185897431</v>
      </c>
      <c r="P209">
        <f t="shared" si="92"/>
        <v>35.80311832264956</v>
      </c>
      <c r="R209">
        <f t="shared" si="93"/>
        <v>92.464610042735046</v>
      </c>
      <c r="S209">
        <f t="shared" si="94"/>
        <v>7.1614583333333339</v>
      </c>
    </row>
    <row r="210" spans="1:24" x14ac:dyDescent="0.2">
      <c r="A210" t="s">
        <v>594</v>
      </c>
      <c r="C210">
        <f>TOTAL_unfumigated!C209</f>
        <v>10.3238</v>
      </c>
      <c r="D210">
        <f>TOTAL_unfumigated!D209</f>
        <v>4.4901999999999997</v>
      </c>
      <c r="E210">
        <f>TOTAL_fumigated!C209</f>
        <v>47.376399999999997</v>
      </c>
      <c r="F210">
        <f>TOTAL_fumigated!D209</f>
        <v>5.1573000000000002</v>
      </c>
      <c r="G210">
        <f t="shared" si="88"/>
        <v>37.052599999999998</v>
      </c>
      <c r="H210">
        <f t="shared" si="89"/>
        <v>0.66710000000000047</v>
      </c>
      <c r="I210" s="3">
        <v>1.25</v>
      </c>
      <c r="J210" s="3">
        <v>0.04</v>
      </c>
      <c r="K210">
        <v>8</v>
      </c>
      <c r="L210">
        <v>0.16</v>
      </c>
      <c r="M210" s="3">
        <f t="shared" si="90"/>
        <v>7.9871999999999996</v>
      </c>
      <c r="N210" s="3">
        <v>0.45</v>
      </c>
      <c r="O210">
        <f t="shared" si="91"/>
        <v>515.44415509259261</v>
      </c>
      <c r="P210">
        <f t="shared" si="92"/>
        <v>9.280125979344735</v>
      </c>
      <c r="R210">
        <f t="shared" si="93"/>
        <v>143.61589654558404</v>
      </c>
      <c r="S210">
        <f t="shared" si="94"/>
        <v>62.463831018518519</v>
      </c>
      <c r="U210">
        <f t="shared" si="95"/>
        <v>500.67700914055081</v>
      </c>
      <c r="V210">
        <f t="shared" si="96"/>
        <v>5.5765150166191839</v>
      </c>
      <c r="W210">
        <f t="shared" ref="W210:X210" si="101">AVERAGE(R210:R212)</f>
        <v>151.61944296058877</v>
      </c>
      <c r="X210">
        <f t="shared" si="101"/>
        <v>65.964802943969616</v>
      </c>
    </row>
    <row r="211" spans="1:24" x14ac:dyDescent="0.2">
      <c r="A211" t="s">
        <v>594</v>
      </c>
      <c r="C211">
        <f>TOTAL_unfumigated!C210</f>
        <v>11.2508</v>
      </c>
      <c r="D211">
        <f>TOTAL_unfumigated!D210</f>
        <v>4.8852000000000002</v>
      </c>
      <c r="E211">
        <f>TOTAL_fumigated!C210</f>
        <v>46.642699999999998</v>
      </c>
      <c r="F211">
        <f>TOTAL_fumigated!D210</f>
        <v>5.2378</v>
      </c>
      <c r="G211">
        <f t="shared" si="88"/>
        <v>35.3919</v>
      </c>
      <c r="H211">
        <f t="shared" si="89"/>
        <v>0.3525999999999998</v>
      </c>
      <c r="I211" s="3">
        <v>1.25</v>
      </c>
      <c r="J211" s="3">
        <v>0.04</v>
      </c>
      <c r="K211">
        <v>8</v>
      </c>
      <c r="L211">
        <v>0.16</v>
      </c>
      <c r="M211" s="3">
        <f t="shared" si="90"/>
        <v>7.9871999999999996</v>
      </c>
      <c r="N211" s="3">
        <v>0.45</v>
      </c>
      <c r="O211">
        <f t="shared" si="91"/>
        <v>492.34191372863245</v>
      </c>
      <c r="P211">
        <f t="shared" si="92"/>
        <v>4.9050703347578315</v>
      </c>
      <c r="R211">
        <f t="shared" si="93"/>
        <v>156.51152955840456</v>
      </c>
      <c r="S211">
        <f t="shared" si="94"/>
        <v>67.958733974358978</v>
      </c>
    </row>
    <row r="212" spans="1:24" x14ac:dyDescent="0.2">
      <c r="A212" t="s">
        <v>594</v>
      </c>
      <c r="C212">
        <f>TOTAL_unfumigated!C211</f>
        <v>11.1228</v>
      </c>
      <c r="D212">
        <f>TOTAL_unfumigated!D211</f>
        <v>4.8502000000000001</v>
      </c>
      <c r="E212">
        <f>TOTAL_fumigated!C211</f>
        <v>46.651499999999999</v>
      </c>
      <c r="F212">
        <f>TOTAL_fumigated!D211</f>
        <v>5.0331000000000001</v>
      </c>
      <c r="G212">
        <f t="shared" si="88"/>
        <v>35.528700000000001</v>
      </c>
      <c r="H212">
        <f t="shared" si="89"/>
        <v>0.18290000000000006</v>
      </c>
      <c r="I212" s="3">
        <v>1.25</v>
      </c>
      <c r="J212" s="3">
        <v>0.04</v>
      </c>
      <c r="K212">
        <v>8</v>
      </c>
      <c r="L212">
        <v>0.16</v>
      </c>
      <c r="M212" s="3">
        <f t="shared" si="90"/>
        <v>7.9871999999999996</v>
      </c>
      <c r="N212" s="3">
        <v>0.45</v>
      </c>
      <c r="O212">
        <f t="shared" si="91"/>
        <v>494.24495860042737</v>
      </c>
      <c r="P212">
        <f t="shared" si="92"/>
        <v>2.5443487357549865</v>
      </c>
      <c r="R212">
        <f t="shared" si="93"/>
        <v>154.73090277777777</v>
      </c>
      <c r="S212">
        <f t="shared" si="94"/>
        <v>67.471843839031351</v>
      </c>
    </row>
    <row r="213" spans="1:24" x14ac:dyDescent="0.2">
      <c r="A213" t="s">
        <v>595</v>
      </c>
      <c r="C213">
        <f>TOTAL_unfumigated!C212</f>
        <v>11.0306</v>
      </c>
      <c r="D213">
        <f>TOTAL_unfumigated!D212</f>
        <v>4.2339000000000002</v>
      </c>
      <c r="E213">
        <f>TOTAL_fumigated!C212</f>
        <v>41.203100000000006</v>
      </c>
      <c r="F213">
        <f>TOTAL_fumigated!D212</f>
        <v>5.7511000000000001</v>
      </c>
      <c r="G213">
        <f t="shared" si="88"/>
        <v>30.172500000000007</v>
      </c>
      <c r="H213">
        <f t="shared" si="89"/>
        <v>1.5171999999999999</v>
      </c>
      <c r="I213" s="3">
        <v>1.25</v>
      </c>
      <c r="J213" s="3">
        <v>0.04</v>
      </c>
      <c r="K213">
        <v>8</v>
      </c>
      <c r="L213">
        <v>0.16</v>
      </c>
      <c r="M213" s="3">
        <f t="shared" si="90"/>
        <v>7.9871999999999996</v>
      </c>
      <c r="N213" s="3">
        <v>0.45</v>
      </c>
      <c r="O213">
        <f t="shared" si="91"/>
        <v>419.73407451923083</v>
      </c>
      <c r="P213">
        <f t="shared" si="92"/>
        <v>21.105991809116809</v>
      </c>
      <c r="R213">
        <f t="shared" si="93"/>
        <v>153.44829504985753</v>
      </c>
      <c r="S213">
        <f t="shared" si="94"/>
        <v>58.898404113247857</v>
      </c>
      <c r="U213">
        <f t="shared" si="95"/>
        <v>411.24317426400762</v>
      </c>
      <c r="V213">
        <f t="shared" si="96"/>
        <v>17.606874703228865</v>
      </c>
      <c r="W213">
        <f t="shared" ref="W213:X213" si="102">AVERAGE(R213:R215)</f>
        <v>161.21998901946819</v>
      </c>
      <c r="X213">
        <f t="shared" si="102"/>
        <v>61.142735784662868</v>
      </c>
    </row>
    <row r="214" spans="1:24" x14ac:dyDescent="0.2">
      <c r="A214" t="s">
        <v>595</v>
      </c>
      <c r="C214">
        <f>TOTAL_unfumigated!C213</f>
        <v>11.894600000000001</v>
      </c>
      <c r="D214">
        <f>TOTAL_unfumigated!D213</f>
        <v>4.4055000000000009</v>
      </c>
      <c r="E214">
        <f>TOTAL_fumigated!C213</f>
        <v>40.973200000000006</v>
      </c>
      <c r="F214">
        <f>TOTAL_fumigated!D213</f>
        <v>5.6675000000000004</v>
      </c>
      <c r="G214">
        <f t="shared" si="88"/>
        <v>29.078600000000005</v>
      </c>
      <c r="H214">
        <f t="shared" si="89"/>
        <v>1.2619999999999996</v>
      </c>
      <c r="I214" s="3">
        <v>1.25</v>
      </c>
      <c r="J214" s="3">
        <v>0.04</v>
      </c>
      <c r="K214">
        <v>8</v>
      </c>
      <c r="L214">
        <v>0.16</v>
      </c>
      <c r="M214" s="3">
        <f t="shared" si="90"/>
        <v>7.9871999999999996</v>
      </c>
      <c r="N214" s="3">
        <v>0.45</v>
      </c>
      <c r="O214">
        <f t="shared" si="91"/>
        <v>404.51667111823372</v>
      </c>
      <c r="P214">
        <f t="shared" si="92"/>
        <v>17.555867165242159</v>
      </c>
      <c r="R214">
        <f t="shared" si="93"/>
        <v>165.46752581908831</v>
      </c>
      <c r="S214">
        <f t="shared" si="94"/>
        <v>61.285556891025649</v>
      </c>
    </row>
    <row r="215" spans="1:24" x14ac:dyDescent="0.2">
      <c r="A215" t="s">
        <v>595</v>
      </c>
      <c r="C215">
        <f>TOTAL_unfumigated!C214</f>
        <v>11.842600000000001</v>
      </c>
      <c r="D215">
        <f>TOTAL_unfumigated!D214</f>
        <v>4.5463000000000005</v>
      </c>
      <c r="E215">
        <f>TOTAL_fumigated!C214</f>
        <v>41.277900000000002</v>
      </c>
      <c r="F215">
        <f>TOTAL_fumigated!D214</f>
        <v>5.5640999999999998</v>
      </c>
      <c r="G215">
        <f t="shared" si="88"/>
        <v>29.435300000000002</v>
      </c>
      <c r="H215">
        <f t="shared" si="89"/>
        <v>1.0177999999999994</v>
      </c>
      <c r="I215" s="3">
        <v>1.25</v>
      </c>
      <c r="J215" s="3">
        <v>0.04</v>
      </c>
      <c r="K215">
        <v>8</v>
      </c>
      <c r="L215">
        <v>0.16</v>
      </c>
      <c r="M215" s="3">
        <f t="shared" si="90"/>
        <v>7.9871999999999996</v>
      </c>
      <c r="N215" s="3">
        <v>0.45</v>
      </c>
      <c r="O215">
        <f t="shared" si="91"/>
        <v>409.47877715455837</v>
      </c>
      <c r="P215">
        <f t="shared" si="92"/>
        <v>14.158765135327625</v>
      </c>
      <c r="R215">
        <f t="shared" si="93"/>
        <v>164.74414618945872</v>
      </c>
      <c r="S215">
        <f t="shared" si="94"/>
        <v>63.244246349715105</v>
      </c>
    </row>
    <row r="216" spans="1:24" x14ac:dyDescent="0.2">
      <c r="A216" t="s">
        <v>646</v>
      </c>
      <c r="C216">
        <f>TOTAL_unfumigated!C215</f>
        <v>4.2243000000000004</v>
      </c>
      <c r="D216">
        <f>TOTAL_unfumigated!D215</f>
        <v>1.1097999999999999</v>
      </c>
      <c r="E216">
        <f>TOTAL_fumigated!C215</f>
        <v>41.894300000000001</v>
      </c>
      <c r="F216">
        <f>TOTAL_fumigated!D215</f>
        <v>6.3574999999999999</v>
      </c>
      <c r="G216">
        <f t="shared" si="88"/>
        <v>37.67</v>
      </c>
      <c r="H216">
        <f t="shared" si="89"/>
        <v>5.2477</v>
      </c>
      <c r="I216" s="3">
        <v>1.25</v>
      </c>
      <c r="J216" s="3">
        <v>0.04</v>
      </c>
      <c r="K216">
        <v>10</v>
      </c>
      <c r="L216">
        <v>0.16300000000000001</v>
      </c>
      <c r="M216" s="3">
        <f t="shared" si="90"/>
        <v>9.9836999999999989</v>
      </c>
      <c r="N216" s="3">
        <v>0.45</v>
      </c>
      <c r="O216">
        <f t="shared" si="91"/>
        <v>419.23891498698441</v>
      </c>
      <c r="P216">
        <f t="shared" si="92"/>
        <v>58.402974626418853</v>
      </c>
      <c r="R216">
        <f t="shared" si="93"/>
        <v>47.013298342965705</v>
      </c>
      <c r="S216">
        <f t="shared" si="94"/>
        <v>12.351243638241446</v>
      </c>
      <c r="U216">
        <f t="shared" si="95"/>
        <v>416.77972131611568</v>
      </c>
      <c r="V216">
        <f t="shared" si="96"/>
        <v>54.892437636310149</v>
      </c>
      <c r="W216">
        <f t="shared" ref="W216:X216" si="103">AVERAGE(R216:R218)</f>
        <v>46.870472944974388</v>
      </c>
      <c r="X216">
        <f t="shared" si="103"/>
        <v>12.386857243974347</v>
      </c>
    </row>
    <row r="217" spans="1:24" x14ac:dyDescent="0.2">
      <c r="A217" t="s">
        <v>646</v>
      </c>
      <c r="C217">
        <f>TOTAL_unfumigated!C216</f>
        <v>4.1649000000000003</v>
      </c>
      <c r="D217">
        <f>TOTAL_unfumigated!D216</f>
        <v>1.117</v>
      </c>
      <c r="E217">
        <f>TOTAL_fumigated!C216</f>
        <v>41.565300000000001</v>
      </c>
      <c r="F217">
        <f>TOTAL_fumigated!D216</f>
        <v>5.963099999999999</v>
      </c>
      <c r="G217">
        <f t="shared" si="88"/>
        <v>37.400399999999998</v>
      </c>
      <c r="H217">
        <f t="shared" si="89"/>
        <v>4.846099999999999</v>
      </c>
      <c r="I217" s="3">
        <v>1.25</v>
      </c>
      <c r="J217" s="3">
        <v>0.04</v>
      </c>
      <c r="K217">
        <v>10</v>
      </c>
      <c r="L217">
        <v>0.16300000000000001</v>
      </c>
      <c r="M217" s="3">
        <f t="shared" si="90"/>
        <v>9.9836999999999989</v>
      </c>
      <c r="N217" s="3">
        <v>0.45</v>
      </c>
      <c r="O217">
        <f t="shared" si="91"/>
        <v>416.23846870398751</v>
      </c>
      <c r="P217">
        <f t="shared" si="92"/>
        <v>53.933467106939865</v>
      </c>
      <c r="R217">
        <f t="shared" si="93"/>
        <v>46.352220786548749</v>
      </c>
      <c r="S217">
        <f t="shared" si="94"/>
        <v>12.431374251140472</v>
      </c>
    </row>
    <row r="218" spans="1:24" x14ac:dyDescent="0.2">
      <c r="A218" t="s">
        <v>646</v>
      </c>
      <c r="C218">
        <f>TOTAL_unfumigated!C217</f>
        <v>4.2452000000000005</v>
      </c>
      <c r="D218">
        <f>TOTAL_unfumigated!D217</f>
        <v>1.1122000000000001</v>
      </c>
      <c r="E218">
        <f>TOTAL_fumigated!C217</f>
        <v>41.521900000000002</v>
      </c>
      <c r="F218">
        <f>TOTAL_fumigated!D217</f>
        <v>5.815199999999999</v>
      </c>
      <c r="G218">
        <f t="shared" si="88"/>
        <v>37.276700000000005</v>
      </c>
      <c r="H218">
        <f t="shared" si="89"/>
        <v>4.7029999999999994</v>
      </c>
      <c r="I218" s="3">
        <v>1.25</v>
      </c>
      <c r="J218" s="3">
        <v>0.04</v>
      </c>
      <c r="K218">
        <v>10</v>
      </c>
      <c r="L218">
        <v>0.16300000000000001</v>
      </c>
      <c r="M218" s="3">
        <f t="shared" si="90"/>
        <v>9.9836999999999989</v>
      </c>
      <c r="N218" s="3">
        <v>0.45</v>
      </c>
      <c r="O218">
        <f t="shared" si="91"/>
        <v>414.86178025737519</v>
      </c>
      <c r="P218">
        <f t="shared" si="92"/>
        <v>52.340871175571735</v>
      </c>
      <c r="R218">
        <f t="shared" si="93"/>
        <v>47.245899705408718</v>
      </c>
      <c r="S218">
        <f t="shared" si="94"/>
        <v>12.377953842541121</v>
      </c>
    </row>
    <row r="219" spans="1:24" x14ac:dyDescent="0.2">
      <c r="A219" t="s">
        <v>596</v>
      </c>
      <c r="C219">
        <f>TOTAL_unfumigated!C218</f>
        <v>7.5641999999999996</v>
      </c>
      <c r="D219">
        <f>TOTAL_unfumigated!D218</f>
        <v>0.97650000000000003</v>
      </c>
      <c r="E219">
        <f>TOTAL_fumigated!C218</f>
        <v>48.070599999999999</v>
      </c>
      <c r="F219">
        <f>TOTAL_fumigated!D218</f>
        <v>5.1350000000000007</v>
      </c>
      <c r="G219">
        <f t="shared" si="88"/>
        <v>40.506399999999999</v>
      </c>
      <c r="H219">
        <f t="shared" si="89"/>
        <v>4.158500000000001</v>
      </c>
      <c r="I219" s="3">
        <v>1.25</v>
      </c>
      <c r="J219" s="3">
        <v>0.04</v>
      </c>
      <c r="K219">
        <v>8</v>
      </c>
      <c r="L219">
        <v>0.14599999999999999</v>
      </c>
      <c r="M219" s="3">
        <f t="shared" si="90"/>
        <v>7.9883199999999999</v>
      </c>
      <c r="N219" s="3">
        <v>0.45</v>
      </c>
      <c r="O219">
        <f t="shared" si="91"/>
        <v>563.41146963455526</v>
      </c>
      <c r="P219">
        <f t="shared" si="92"/>
        <v>57.841392878046406</v>
      </c>
      <c r="R219">
        <f t="shared" si="93"/>
        <v>105.21194276977721</v>
      </c>
      <c r="S219">
        <f t="shared" si="94"/>
        <v>13.582330202095061</v>
      </c>
      <c r="U219">
        <f>AVERAGE(O219:O221)</f>
        <v>565.91558861122428</v>
      </c>
      <c r="V219">
        <f t="shared" si="96"/>
        <v>56.851985380136483</v>
      </c>
      <c r="W219">
        <f t="shared" ref="W219:X219" si="104">AVERAGE(R219:R221)</f>
        <v>103.06992653718873</v>
      </c>
      <c r="X219">
        <f t="shared" si="104"/>
        <v>13.031526028000883</v>
      </c>
    </row>
    <row r="220" spans="1:24" x14ac:dyDescent="0.2">
      <c r="A220" t="s">
        <v>596</v>
      </c>
      <c r="C220">
        <f>TOTAL_unfumigated!C219</f>
        <v>7.2616999999999994</v>
      </c>
      <c r="D220">
        <f>TOTAL_unfumigated!D219</f>
        <v>0.95220000000000005</v>
      </c>
      <c r="E220">
        <f>TOTAL_fumigated!C219</f>
        <v>48.252099999999999</v>
      </c>
      <c r="F220">
        <f>TOTAL_fumigated!D219</f>
        <v>5.0206</v>
      </c>
      <c r="G220">
        <f t="shared" si="88"/>
        <v>40.990400000000001</v>
      </c>
      <c r="H220">
        <f t="shared" si="89"/>
        <v>4.0683999999999996</v>
      </c>
      <c r="I220" s="3">
        <v>1.25</v>
      </c>
      <c r="J220" s="3">
        <v>0.04</v>
      </c>
      <c r="K220">
        <v>8</v>
      </c>
      <c r="L220">
        <v>0.14599999999999999</v>
      </c>
      <c r="M220" s="3">
        <f t="shared" si="90"/>
        <v>7.9883199999999999</v>
      </c>
      <c r="N220" s="3">
        <v>0.45</v>
      </c>
      <c r="O220">
        <f t="shared" si="91"/>
        <v>570.14352065126207</v>
      </c>
      <c r="P220">
        <f t="shared" si="92"/>
        <v>56.588174290018976</v>
      </c>
      <c r="R220">
        <f t="shared" si="93"/>
        <v>101.00441088433556</v>
      </c>
      <c r="S220">
        <f t="shared" si="94"/>
        <v>13.244336731628177</v>
      </c>
    </row>
    <row r="221" spans="1:24" x14ac:dyDescent="0.2">
      <c r="A221" t="s">
        <v>596</v>
      </c>
      <c r="C221">
        <f>TOTAL_unfumigated!C220</f>
        <v>7.4047000000000001</v>
      </c>
      <c r="D221">
        <f>TOTAL_unfumigated!D220</f>
        <v>0.88200000000000023</v>
      </c>
      <c r="E221">
        <f>TOTAL_fumigated!C220</f>
        <v>47.967199999999998</v>
      </c>
      <c r="F221">
        <f>TOTAL_fumigated!D220</f>
        <v>4.9172000000000002</v>
      </c>
      <c r="G221">
        <f t="shared" si="88"/>
        <v>40.5625</v>
      </c>
      <c r="H221">
        <f t="shared" si="89"/>
        <v>4.0351999999999997</v>
      </c>
      <c r="I221" s="3">
        <v>1.25</v>
      </c>
      <c r="J221" s="3">
        <v>0.04</v>
      </c>
      <c r="K221">
        <v>8</v>
      </c>
      <c r="L221">
        <v>0.14599999999999999</v>
      </c>
      <c r="M221" s="3">
        <f t="shared" si="90"/>
        <v>7.9883199999999999</v>
      </c>
      <c r="N221" s="3">
        <v>0.45</v>
      </c>
      <c r="O221">
        <f t="shared" si="91"/>
        <v>564.19177554785551</v>
      </c>
      <c r="P221">
        <f t="shared" si="92"/>
        <v>56.126388972344067</v>
      </c>
      <c r="R221">
        <f t="shared" si="93"/>
        <v>102.99342595745344</v>
      </c>
      <c r="S221">
        <f t="shared" si="94"/>
        <v>12.267911150279412</v>
      </c>
    </row>
    <row r="222" spans="1:24" x14ac:dyDescent="0.2">
      <c r="A222" t="s">
        <v>597</v>
      </c>
      <c r="C222">
        <f>TOTAL_unfumigated!C221</f>
        <v>11.655800000000001</v>
      </c>
      <c r="D222">
        <f>TOTAL_unfumigated!D221</f>
        <v>5.4101999999999997</v>
      </c>
      <c r="E222">
        <f>TOTAL_fumigated!C221</f>
        <v>44.459200000000003</v>
      </c>
      <c r="F222">
        <f>TOTAL_fumigated!D221</f>
        <v>5.73</v>
      </c>
      <c r="G222">
        <f t="shared" si="88"/>
        <v>32.803400000000003</v>
      </c>
      <c r="H222">
        <f t="shared" si="89"/>
        <v>0.31980000000000075</v>
      </c>
      <c r="I222" s="3">
        <v>1.25</v>
      </c>
      <c r="J222" s="3">
        <v>0.04</v>
      </c>
      <c r="K222">
        <v>8</v>
      </c>
      <c r="L222">
        <v>0.14599999999999999</v>
      </c>
      <c r="M222" s="3">
        <f t="shared" si="90"/>
        <v>7.9883199999999999</v>
      </c>
      <c r="N222" s="3">
        <v>0.45</v>
      </c>
      <c r="O222">
        <f t="shared" si="91"/>
        <v>456.26893041618547</v>
      </c>
      <c r="P222">
        <f t="shared" si="92"/>
        <v>4.4481609816999592</v>
      </c>
      <c r="R222">
        <f t="shared" si="93"/>
        <v>162.12281041431604</v>
      </c>
      <c r="S222">
        <f t="shared" si="94"/>
        <v>75.251533906169669</v>
      </c>
      <c r="U222">
        <f t="shared" si="95"/>
        <v>484.70952776238499</v>
      </c>
      <c r="V222">
        <f t="shared" si="96"/>
        <v>2.0321335816959465</v>
      </c>
      <c r="W222">
        <f t="shared" ref="W222" si="105">AVERAGE(R222:R224)</f>
        <v>161.69162532853522</v>
      </c>
      <c r="X222">
        <f>AVERAGE(S222:S224)</f>
        <v>75.460171850902327</v>
      </c>
    </row>
    <row r="223" spans="1:24" x14ac:dyDescent="0.2">
      <c r="A223" t="s">
        <v>597</v>
      </c>
      <c r="C223">
        <f>TOTAL_unfumigated!C222</f>
        <v>11.6188</v>
      </c>
      <c r="D223">
        <f>TOTAL_unfumigated!D222</f>
        <v>5.5176999999999996</v>
      </c>
      <c r="E223">
        <f>TOTAL_fumigated!C222</f>
        <v>46.328099999999999</v>
      </c>
      <c r="F223">
        <f>TOTAL_fumigated!D222</f>
        <v>5.5896999999999997</v>
      </c>
      <c r="G223">
        <f t="shared" si="88"/>
        <v>34.709299999999999</v>
      </c>
      <c r="H223">
        <f t="shared" si="89"/>
        <v>7.2000000000000064E-2</v>
      </c>
      <c r="I223" s="3">
        <v>1.25</v>
      </c>
      <c r="J223" s="3">
        <v>0.04</v>
      </c>
      <c r="K223">
        <v>8</v>
      </c>
      <c r="L223">
        <v>0.14599999999999999</v>
      </c>
      <c r="M223" s="3">
        <f t="shared" si="90"/>
        <v>7.9883199999999999</v>
      </c>
      <c r="N223" s="3">
        <v>0.45</v>
      </c>
      <c r="O223">
        <f t="shared" si="91"/>
        <v>482.77846767391497</v>
      </c>
      <c r="P223">
        <f t="shared" si="92"/>
        <v>1.0014621347166872</v>
      </c>
      <c r="R223">
        <f t="shared" si="93"/>
        <v>161.60817015064217</v>
      </c>
      <c r="S223">
        <f t="shared" si="94"/>
        <v>76.746772510086956</v>
      </c>
    </row>
    <row r="224" spans="1:24" x14ac:dyDescent="0.2">
      <c r="A224" t="s">
        <v>597</v>
      </c>
      <c r="C224">
        <f>TOTAL_unfumigated!C223</f>
        <v>11.5998</v>
      </c>
      <c r="D224">
        <f>TOTAL_unfumigated!D223</f>
        <v>5.3476999999999997</v>
      </c>
      <c r="E224">
        <f>TOTAL_fumigated!C223</f>
        <v>48.631500000000003</v>
      </c>
      <c r="F224">
        <f>TOTAL_fumigated!D223</f>
        <v>5.3941999999999997</v>
      </c>
      <c r="G224">
        <f t="shared" si="88"/>
        <v>37.031700000000001</v>
      </c>
      <c r="H224">
        <f t="shared" si="89"/>
        <v>4.6499999999999986E-2</v>
      </c>
      <c r="I224" s="3">
        <v>1.25</v>
      </c>
      <c r="J224" s="3">
        <v>0.04</v>
      </c>
      <c r="K224">
        <v>8</v>
      </c>
      <c r="L224">
        <v>0.14599999999999999</v>
      </c>
      <c r="M224" s="3">
        <f t="shared" si="90"/>
        <v>7.9883199999999999</v>
      </c>
      <c r="N224" s="3">
        <v>0.45</v>
      </c>
      <c r="O224">
        <f t="shared" si="91"/>
        <v>515.08118519705442</v>
      </c>
      <c r="P224">
        <f t="shared" si="92"/>
        <v>0.64677762867119304</v>
      </c>
      <c r="R224">
        <f t="shared" si="93"/>
        <v>161.34389542064747</v>
      </c>
      <c r="S224">
        <f t="shared" si="94"/>
        <v>74.382209136450328</v>
      </c>
    </row>
    <row r="225" spans="1:24" x14ac:dyDescent="0.2">
      <c r="A225" t="s">
        <v>598</v>
      </c>
      <c r="C225">
        <f>TOTAL_unfumigated!C224</f>
        <v>11.794600000000001</v>
      </c>
      <c r="D225">
        <f>TOTAL_unfumigated!D224</f>
        <v>4.6739000000000006</v>
      </c>
      <c r="E225">
        <f>TOTAL_fumigated!C224</f>
        <v>39.445300000000003</v>
      </c>
      <c r="F225">
        <f>TOTAL_fumigated!D224</f>
        <v>6.3868999999999998</v>
      </c>
      <c r="G225">
        <f t="shared" si="88"/>
        <v>27.650700000000001</v>
      </c>
      <c r="H225">
        <f t="shared" si="89"/>
        <v>1.7129999999999992</v>
      </c>
      <c r="I225" s="3">
        <v>1.25</v>
      </c>
      <c r="J225" s="3">
        <v>0.04</v>
      </c>
      <c r="K225">
        <v>8</v>
      </c>
      <c r="L225">
        <v>0.14599999999999999</v>
      </c>
      <c r="M225" s="3">
        <f t="shared" si="90"/>
        <v>7.9883199999999999</v>
      </c>
      <c r="N225" s="3">
        <v>0.45</v>
      </c>
      <c r="O225">
        <f t="shared" si="91"/>
        <v>384.59901456125942</v>
      </c>
      <c r="P225">
        <f t="shared" si="92"/>
        <v>23.826453288467821</v>
      </c>
      <c r="R225">
        <f t="shared" si="93"/>
        <v>164.05340686290876</v>
      </c>
      <c r="S225">
        <f t="shared" si="94"/>
        <v>65.01019265906001</v>
      </c>
      <c r="U225">
        <f t="shared" si="95"/>
        <v>376.50525322526443</v>
      </c>
      <c r="V225">
        <f t="shared" si="96"/>
        <v>20.848030717440043</v>
      </c>
      <c r="W225">
        <f t="shared" ref="W225:X225" si="106">AVERAGE(R225:R227)</f>
        <v>169.56144860385052</v>
      </c>
      <c r="X225">
        <f t="shared" si="106"/>
        <v>66.224001857526829</v>
      </c>
    </row>
    <row r="226" spans="1:24" x14ac:dyDescent="0.2">
      <c r="A226" t="s">
        <v>598</v>
      </c>
      <c r="C226">
        <f>TOTAL_unfumigated!C225</f>
        <v>12.2376</v>
      </c>
      <c r="D226">
        <f>TOTAL_unfumigated!D225</f>
        <v>4.7201000000000004</v>
      </c>
      <c r="E226">
        <f>TOTAL_fumigated!C225</f>
        <v>39.180200000000006</v>
      </c>
      <c r="F226">
        <f>TOTAL_fumigated!D225</f>
        <v>6.2878999999999996</v>
      </c>
      <c r="G226">
        <f t="shared" si="88"/>
        <v>26.942600000000006</v>
      </c>
      <c r="H226">
        <f t="shared" si="89"/>
        <v>1.5677999999999992</v>
      </c>
      <c r="I226" s="3">
        <v>1.25</v>
      </c>
      <c r="J226" s="3">
        <v>0.04</v>
      </c>
      <c r="K226">
        <v>8</v>
      </c>
      <c r="L226">
        <v>0.14599999999999999</v>
      </c>
      <c r="M226" s="3">
        <f t="shared" si="90"/>
        <v>7.9883199999999999</v>
      </c>
      <c r="N226" s="3">
        <v>0.45</v>
      </c>
      <c r="O226">
        <f t="shared" si="91"/>
        <v>374.74991265024721</v>
      </c>
      <c r="P226">
        <f t="shared" si="92"/>
        <v>21.806837983455832</v>
      </c>
      <c r="R226">
        <f t="shared" si="93"/>
        <v>170.21518083067949</v>
      </c>
      <c r="S226">
        <f t="shared" si="94"/>
        <v>65.652797528836558</v>
      </c>
    </row>
    <row r="227" spans="1:24" x14ac:dyDescent="0.2">
      <c r="A227" t="s">
        <v>598</v>
      </c>
      <c r="C227">
        <f>TOTAL_unfumigated!C226</f>
        <v>12.5396</v>
      </c>
      <c r="D227">
        <f>TOTAL_unfumigated!D226</f>
        <v>4.8895000000000008</v>
      </c>
      <c r="E227">
        <f>TOTAL_fumigated!C226</f>
        <v>39.152700000000003</v>
      </c>
      <c r="F227">
        <f>TOTAL_fumigated!D226</f>
        <v>6.1052999999999997</v>
      </c>
      <c r="G227">
        <f t="shared" si="88"/>
        <v>26.613100000000003</v>
      </c>
      <c r="H227">
        <f t="shared" si="89"/>
        <v>1.2157999999999989</v>
      </c>
      <c r="I227" s="3">
        <v>1.25</v>
      </c>
      <c r="J227" s="3">
        <v>0.04</v>
      </c>
      <c r="K227">
        <v>8</v>
      </c>
      <c r="L227">
        <v>0.14599999999999999</v>
      </c>
      <c r="M227" s="3">
        <f t="shared" si="90"/>
        <v>7.9883199999999999</v>
      </c>
      <c r="N227" s="3">
        <v>0.45</v>
      </c>
      <c r="O227">
        <f t="shared" si="91"/>
        <v>370.16683246428676</v>
      </c>
      <c r="P227">
        <f t="shared" si="92"/>
        <v>16.910800880396476</v>
      </c>
      <c r="R227">
        <f t="shared" si="93"/>
        <v>174.41575811796335</v>
      </c>
      <c r="S227">
        <f t="shared" si="94"/>
        <v>68.009015384683877</v>
      </c>
    </row>
    <row r="228" spans="1:24" x14ac:dyDescent="0.2">
      <c r="A228" t="s">
        <v>647</v>
      </c>
      <c r="C228">
        <f>TOTAL_unfumigated!C227</f>
        <v>4.0032000000000005</v>
      </c>
      <c r="D228">
        <f>TOTAL_unfumigated!D227</f>
        <v>1.4529999999999998</v>
      </c>
      <c r="E228">
        <f>TOTAL_fumigated!C227</f>
        <v>34.376300000000001</v>
      </c>
      <c r="F228">
        <f>TOTAL_fumigated!D227</f>
        <v>6.2153999999999989</v>
      </c>
      <c r="G228">
        <f t="shared" si="88"/>
        <v>30.373100000000001</v>
      </c>
      <c r="H228">
        <f t="shared" si="89"/>
        <v>4.7623999999999995</v>
      </c>
      <c r="I228" s="3">
        <v>1.25</v>
      </c>
      <c r="J228" s="3">
        <v>0.04</v>
      </c>
      <c r="K228">
        <v>10</v>
      </c>
      <c r="L228">
        <v>0.158</v>
      </c>
      <c r="M228" s="3">
        <f t="shared" si="90"/>
        <v>9.9841999999999995</v>
      </c>
      <c r="N228" s="3">
        <v>0.45</v>
      </c>
      <c r="O228">
        <f t="shared" si="91"/>
        <v>338.0129493488601</v>
      </c>
      <c r="P228">
        <f t="shared" si="92"/>
        <v>52.999294440771969</v>
      </c>
      <c r="R228">
        <f t="shared" si="93"/>
        <v>44.550389615592643</v>
      </c>
      <c r="S228">
        <f t="shared" si="94"/>
        <v>16.169993033437276</v>
      </c>
      <c r="U228">
        <f t="shared" si="95"/>
        <v>339.2767980817099</v>
      </c>
      <c r="V228">
        <f t="shared" si="96"/>
        <v>51.09777151603236</v>
      </c>
      <c r="W228">
        <f t="shared" ref="W228:X228" si="107">AVERAGE(R228:R230)</f>
        <v>44.652402648035753</v>
      </c>
      <c r="X228">
        <f t="shared" si="107"/>
        <v>15.511174322095577</v>
      </c>
    </row>
    <row r="229" spans="1:24" x14ac:dyDescent="0.2">
      <c r="A229" t="s">
        <v>647</v>
      </c>
      <c r="C229">
        <f>TOTAL_unfumigated!C228</f>
        <v>4.0208000000000004</v>
      </c>
      <c r="D229">
        <f>TOTAL_unfumigated!D228</f>
        <v>1.3857999999999999</v>
      </c>
      <c r="E229">
        <f>TOTAL_fumigated!C228</f>
        <v>34.484100000000005</v>
      </c>
      <c r="F229">
        <f>TOTAL_fumigated!D228</f>
        <v>5.9659999999999993</v>
      </c>
      <c r="G229">
        <f t="shared" si="88"/>
        <v>30.463300000000004</v>
      </c>
      <c r="H229">
        <f t="shared" si="89"/>
        <v>4.5801999999999996</v>
      </c>
      <c r="I229" s="3">
        <v>1.25</v>
      </c>
      <c r="J229" s="3">
        <v>0.04</v>
      </c>
      <c r="K229">
        <v>10</v>
      </c>
      <c r="L229">
        <v>0.158</v>
      </c>
      <c r="M229" s="3">
        <f t="shared" si="90"/>
        <v>9.9841999999999995</v>
      </c>
      <c r="N229" s="3">
        <v>0.45</v>
      </c>
      <c r="O229">
        <f t="shared" si="91"/>
        <v>339.0167575881004</v>
      </c>
      <c r="P229">
        <f t="shared" si="92"/>
        <v>50.971646312284513</v>
      </c>
      <c r="R229">
        <f t="shared" si="93"/>
        <v>44.746254637883418</v>
      </c>
      <c r="S229">
        <f t="shared" si="94"/>
        <v>15.422144766508861</v>
      </c>
    </row>
    <row r="230" spans="1:24" x14ac:dyDescent="0.2">
      <c r="A230" t="s">
        <v>647</v>
      </c>
      <c r="C230">
        <f>TOTAL_unfumigated!C229</f>
        <v>4.0131000000000006</v>
      </c>
      <c r="D230">
        <f>TOTAL_unfumigated!D229</f>
        <v>1.3426</v>
      </c>
      <c r="E230">
        <f>TOTAL_fumigated!C229</f>
        <v>34.636700000000005</v>
      </c>
      <c r="F230">
        <f>TOTAL_fumigated!D229</f>
        <v>5.7745999999999995</v>
      </c>
      <c r="G230">
        <f t="shared" si="88"/>
        <v>30.623600000000003</v>
      </c>
      <c r="H230">
        <f t="shared" si="89"/>
        <v>4.4319999999999995</v>
      </c>
      <c r="I230" s="3">
        <v>1.25</v>
      </c>
      <c r="J230" s="3">
        <v>0.04</v>
      </c>
      <c r="K230">
        <v>10</v>
      </c>
      <c r="L230">
        <v>0.158</v>
      </c>
      <c r="M230" s="3">
        <f t="shared" si="90"/>
        <v>9.9841999999999995</v>
      </c>
      <c r="N230" s="3">
        <v>0.45</v>
      </c>
      <c r="O230">
        <f t="shared" si="91"/>
        <v>340.80068730816913</v>
      </c>
      <c r="P230">
        <f t="shared" si="92"/>
        <v>49.322373795040598</v>
      </c>
      <c r="R230">
        <f t="shared" si="93"/>
        <v>44.660563690631207</v>
      </c>
      <c r="S230">
        <f t="shared" si="94"/>
        <v>14.941385166340597</v>
      </c>
    </row>
    <row r="231" spans="1:24" x14ac:dyDescent="0.2">
      <c r="A231" t="s">
        <v>599</v>
      </c>
      <c r="C231">
        <f>TOTAL_unfumigated!C230</f>
        <v>6.0561000000000007</v>
      </c>
      <c r="D231">
        <f>TOTAL_unfumigated!D230</f>
        <v>0.53910000000000002</v>
      </c>
      <c r="E231">
        <f>TOTAL_fumigated!C230</f>
        <v>46.295200000000001</v>
      </c>
      <c r="F231">
        <f>TOTAL_fumigated!D230</f>
        <v>4.1449999999999996</v>
      </c>
      <c r="G231">
        <f t="shared" si="88"/>
        <v>40.239100000000001</v>
      </c>
      <c r="H231">
        <f t="shared" si="89"/>
        <v>3.6058999999999997</v>
      </c>
      <c r="I231" s="3">
        <v>1.25</v>
      </c>
      <c r="J231" s="3">
        <v>0.04</v>
      </c>
      <c r="K231">
        <v>8</v>
      </c>
      <c r="L231">
        <v>0.14699999999999999</v>
      </c>
      <c r="M231" s="3">
        <f t="shared" si="90"/>
        <v>7.9882400000000002</v>
      </c>
      <c r="N231" s="3">
        <v>0.45</v>
      </c>
      <c r="O231">
        <f t="shared" si="91"/>
        <v>559.69914663444138</v>
      </c>
      <c r="P231">
        <f t="shared" si="92"/>
        <v>50.155673284172167</v>
      </c>
      <c r="R231">
        <f t="shared" si="93"/>
        <v>84.23632740127988</v>
      </c>
      <c r="S231">
        <f t="shared" si="94"/>
        <v>7.4985228285579799</v>
      </c>
      <c r="U231">
        <f t="shared" si="95"/>
        <v>561.72898234478748</v>
      </c>
      <c r="V231">
        <f t="shared" si="96"/>
        <v>50.592426422396471</v>
      </c>
      <c r="W231">
        <f t="shared" ref="W231:X231" si="108">AVERAGE(R231:R233)</f>
        <v>82.900103893464134</v>
      </c>
      <c r="X231">
        <f t="shared" si="108"/>
        <v>6.0213513865382113</v>
      </c>
    </row>
    <row r="232" spans="1:24" x14ac:dyDescent="0.2">
      <c r="A232" t="s">
        <v>599</v>
      </c>
      <c r="C232">
        <f>TOTAL_unfumigated!C231</f>
        <v>5.8966000000000012</v>
      </c>
      <c r="D232">
        <f>TOTAL_unfumigated!D231</f>
        <v>0.38790000000000002</v>
      </c>
      <c r="E232">
        <f>TOTAL_fumigated!C231</f>
        <v>46.179700000000004</v>
      </c>
      <c r="F232">
        <f>TOTAL_fumigated!D231</f>
        <v>4.0174000000000003</v>
      </c>
      <c r="G232">
        <f t="shared" si="88"/>
        <v>40.283100000000005</v>
      </c>
      <c r="H232">
        <f t="shared" si="89"/>
        <v>3.6295000000000002</v>
      </c>
      <c r="I232" s="3">
        <v>1.25</v>
      </c>
      <c r="J232" s="3">
        <v>0.04</v>
      </c>
      <c r="K232">
        <v>8</v>
      </c>
      <c r="L232">
        <v>0.14699999999999999</v>
      </c>
      <c r="M232" s="3">
        <f t="shared" si="90"/>
        <v>7.9882400000000002</v>
      </c>
      <c r="N232" s="3">
        <v>0.45</v>
      </c>
      <c r="O232">
        <f t="shared" si="91"/>
        <v>560.31115740138</v>
      </c>
      <c r="P232">
        <f t="shared" si="92"/>
        <v>50.483933604621022</v>
      </c>
      <c r="R232">
        <f t="shared" si="93"/>
        <v>82.017788371127793</v>
      </c>
      <c r="S232">
        <f t="shared" si="94"/>
        <v>5.3954312839874623</v>
      </c>
    </row>
    <row r="233" spans="1:24" x14ac:dyDescent="0.2">
      <c r="A233" t="s">
        <v>599</v>
      </c>
      <c r="C233">
        <f>TOTAL_unfumigated!C232</f>
        <v>5.9274000000000004</v>
      </c>
      <c r="D233">
        <f>TOTAL_unfumigated!D232</f>
        <v>0.37170000000000003</v>
      </c>
      <c r="E233">
        <f>TOTAL_fumigated!C232</f>
        <v>46.560299999999998</v>
      </c>
      <c r="F233">
        <f>TOTAL_fumigated!D232</f>
        <v>4.0481999999999996</v>
      </c>
      <c r="G233">
        <f t="shared" si="88"/>
        <v>40.632899999999999</v>
      </c>
      <c r="H233">
        <f t="shared" si="89"/>
        <v>3.6764999999999994</v>
      </c>
      <c r="I233" s="3">
        <v>1.25</v>
      </c>
      <c r="J233" s="3">
        <v>0.04</v>
      </c>
      <c r="K233">
        <v>8</v>
      </c>
      <c r="L233">
        <v>0.14699999999999999</v>
      </c>
      <c r="M233" s="3">
        <f t="shared" si="90"/>
        <v>7.9882400000000002</v>
      </c>
      <c r="N233" s="3">
        <v>0.45</v>
      </c>
      <c r="O233">
        <f t="shared" si="91"/>
        <v>565.17664299854118</v>
      </c>
      <c r="P233">
        <f t="shared" si="92"/>
        <v>51.137672378396225</v>
      </c>
      <c r="R233">
        <f t="shared" si="93"/>
        <v>82.446195907984745</v>
      </c>
      <c r="S233">
        <f t="shared" si="94"/>
        <v>5.1701000470691927</v>
      </c>
    </row>
    <row r="234" spans="1:24" x14ac:dyDescent="0.2">
      <c r="A234" t="s">
        <v>600</v>
      </c>
      <c r="C234">
        <f>TOTAL_unfumigated!C233</f>
        <v>8.8748000000000005</v>
      </c>
      <c r="D234">
        <f>TOTAL_unfumigated!D233</f>
        <v>4.2126999999999999</v>
      </c>
      <c r="E234">
        <f>TOTAL_fumigated!C233</f>
        <v>40.582799999999999</v>
      </c>
      <c r="F234">
        <f>TOTAL_fumigated!D233</f>
        <v>5.1250999999999998</v>
      </c>
      <c r="G234">
        <f t="shared" si="88"/>
        <v>31.707999999999998</v>
      </c>
      <c r="H234">
        <f t="shared" si="89"/>
        <v>0.91239999999999988</v>
      </c>
      <c r="I234" s="3">
        <v>1.25</v>
      </c>
      <c r="J234" s="3">
        <v>0.04</v>
      </c>
      <c r="K234">
        <v>8</v>
      </c>
      <c r="L234">
        <v>0.14699999999999999</v>
      </c>
      <c r="M234" s="3">
        <f t="shared" si="90"/>
        <v>7.9882400000000002</v>
      </c>
      <c r="N234" s="3">
        <v>0.45</v>
      </c>
      <c r="O234">
        <f t="shared" si="91"/>
        <v>441.03721359287033</v>
      </c>
      <c r="P234">
        <f t="shared" si="92"/>
        <v>12.690877812606752</v>
      </c>
      <c r="R234">
        <f t="shared" si="93"/>
        <v>123.44257169149761</v>
      </c>
      <c r="S234">
        <f t="shared" si="94"/>
        <v>58.595858133678725</v>
      </c>
      <c r="U234">
        <f t="shared" si="95"/>
        <v>457.95606578707731</v>
      </c>
      <c r="V234">
        <f t="shared" si="96"/>
        <v>6.698736030854243</v>
      </c>
      <c r="W234">
        <f t="shared" ref="W234:X234" si="109">AVERAGE(R234:R236)</f>
        <v>126.72517489598597</v>
      </c>
      <c r="X234">
        <f t="shared" si="109"/>
        <v>62.050009810718052</v>
      </c>
    </row>
    <row r="235" spans="1:24" x14ac:dyDescent="0.2">
      <c r="A235" t="s">
        <v>600</v>
      </c>
      <c r="C235">
        <f>TOTAL_unfumigated!C234</f>
        <v>9.2068000000000012</v>
      </c>
      <c r="D235">
        <f>TOTAL_unfumigated!D234</f>
        <v>4.4927000000000001</v>
      </c>
      <c r="E235">
        <f>TOTAL_fumigated!C234</f>
        <v>42.041400000000003</v>
      </c>
      <c r="F235">
        <f>TOTAL_fumigated!D234</f>
        <v>4.9387999999999996</v>
      </c>
      <c r="G235">
        <f t="shared" si="88"/>
        <v>32.834600000000002</v>
      </c>
      <c r="H235">
        <f t="shared" si="89"/>
        <v>0.4460999999999995</v>
      </c>
      <c r="I235" s="3">
        <v>1.25</v>
      </c>
      <c r="J235" s="3">
        <v>0.04</v>
      </c>
      <c r="K235">
        <v>8</v>
      </c>
      <c r="L235">
        <v>0.14699999999999999</v>
      </c>
      <c r="M235" s="3">
        <f t="shared" si="90"/>
        <v>7.9882400000000002</v>
      </c>
      <c r="N235" s="3">
        <v>0.45</v>
      </c>
      <c r="O235">
        <f t="shared" si="91"/>
        <v>456.70747109361878</v>
      </c>
      <c r="P235">
        <f t="shared" si="92"/>
        <v>6.2049546166197569</v>
      </c>
      <c r="R235">
        <f t="shared" si="93"/>
        <v>128.06047111476093</v>
      </c>
      <c r="S235">
        <f t="shared" si="94"/>
        <v>62.49047210510561</v>
      </c>
    </row>
    <row r="236" spans="1:24" x14ac:dyDescent="0.2">
      <c r="A236" t="s">
        <v>600</v>
      </c>
      <c r="C236">
        <f>TOTAL_unfumigated!C235</f>
        <v>9.2507999999999999</v>
      </c>
      <c r="D236">
        <f>TOTAL_unfumigated!D235</f>
        <v>4.6776999999999997</v>
      </c>
      <c r="E236">
        <f>TOTAL_fumigated!C235</f>
        <v>43.481299999999997</v>
      </c>
      <c r="F236">
        <f>TOTAL_fumigated!D235</f>
        <v>4.7640000000000002</v>
      </c>
      <c r="G236">
        <f t="shared" si="88"/>
        <v>34.230499999999999</v>
      </c>
      <c r="H236">
        <f t="shared" si="89"/>
        <v>8.6300000000000487E-2</v>
      </c>
      <c r="I236" s="3">
        <v>1.25</v>
      </c>
      <c r="J236" s="3">
        <v>0.04</v>
      </c>
      <c r="K236">
        <v>8</v>
      </c>
      <c r="L236">
        <v>0.14699999999999999</v>
      </c>
      <c r="M236" s="3">
        <f t="shared" si="90"/>
        <v>7.9882400000000002</v>
      </c>
      <c r="N236" s="3">
        <v>0.45</v>
      </c>
      <c r="O236">
        <f t="shared" si="91"/>
        <v>476.12351267474298</v>
      </c>
      <c r="P236">
        <f t="shared" si="92"/>
        <v>1.2003756633362221</v>
      </c>
      <c r="R236">
        <f t="shared" si="93"/>
        <v>128.67248188169941</v>
      </c>
      <c r="S236">
        <f t="shared" si="94"/>
        <v>65.063699193369814</v>
      </c>
    </row>
    <row r="237" spans="1:24" x14ac:dyDescent="0.2">
      <c r="A237" t="s">
        <v>601</v>
      </c>
      <c r="C237">
        <f>TOTAL_unfumigated!C236</f>
        <v>10.9346</v>
      </c>
      <c r="D237">
        <f>TOTAL_unfumigated!D236</f>
        <v>3.5343000000000004</v>
      </c>
      <c r="E237">
        <f>TOTAL_fumigated!C236</f>
        <v>51.458400000000005</v>
      </c>
      <c r="F237">
        <f>TOTAL_fumigated!D236</f>
        <v>9.6275000000000013</v>
      </c>
      <c r="G237">
        <f t="shared" si="88"/>
        <v>40.523800000000008</v>
      </c>
      <c r="H237">
        <f t="shared" si="89"/>
        <v>6.0932000000000013</v>
      </c>
      <c r="I237" s="3">
        <v>1.25</v>
      </c>
      <c r="J237" s="3">
        <v>0.04</v>
      </c>
      <c r="K237">
        <v>8</v>
      </c>
      <c r="L237">
        <v>0.14699999999999999</v>
      </c>
      <c r="M237" s="3">
        <f t="shared" si="90"/>
        <v>7.9882400000000002</v>
      </c>
      <c r="N237" s="3">
        <v>0.45</v>
      </c>
      <c r="O237">
        <f t="shared" si="91"/>
        <v>563.65913448324591</v>
      </c>
      <c r="P237">
        <f t="shared" si="92"/>
        <v>84.752363752493963</v>
      </c>
      <c r="R237">
        <f t="shared" si="93"/>
        <v>152.09302118558728</v>
      </c>
      <c r="S237">
        <f t="shared" si="94"/>
        <v>49.159764854335876</v>
      </c>
      <c r="U237">
        <f t="shared" si="95"/>
        <v>558.90445992646244</v>
      </c>
      <c r="V237">
        <f t="shared" si="96"/>
        <v>81.090499330311857</v>
      </c>
      <c r="W237">
        <f t="shared" ref="W237:X237" si="110">AVERAGE(R237:R239)</f>
        <v>155.80217734885096</v>
      </c>
      <c r="X237">
        <f t="shared" si="110"/>
        <v>50.098181363641594</v>
      </c>
    </row>
    <row r="238" spans="1:24" x14ac:dyDescent="0.2">
      <c r="A238" t="s">
        <v>601</v>
      </c>
      <c r="C238">
        <f>TOTAL_unfumigated!C237</f>
        <v>11.2646</v>
      </c>
      <c r="D238">
        <f>TOTAL_unfumigated!D237</f>
        <v>3.5849000000000002</v>
      </c>
      <c r="E238">
        <f>TOTAL_fumigated!C237</f>
        <v>51.396800000000006</v>
      </c>
      <c r="F238">
        <f>TOTAL_fumigated!D237</f>
        <v>9.3591000000000015</v>
      </c>
      <c r="G238">
        <f t="shared" si="88"/>
        <v>40.132200000000005</v>
      </c>
      <c r="H238">
        <f t="shared" si="89"/>
        <v>5.7742000000000013</v>
      </c>
      <c r="I238" s="3">
        <v>1.25</v>
      </c>
      <c r="J238" s="3">
        <v>0.04</v>
      </c>
      <c r="K238">
        <v>8</v>
      </c>
      <c r="L238">
        <v>0.14699999999999999</v>
      </c>
      <c r="M238" s="3">
        <f t="shared" si="90"/>
        <v>7.9882400000000002</v>
      </c>
      <c r="N238" s="3">
        <v>0.45</v>
      </c>
      <c r="O238">
        <f t="shared" si="91"/>
        <v>558.21223865749323</v>
      </c>
      <c r="P238">
        <f t="shared" si="92"/>
        <v>80.315285692189761</v>
      </c>
      <c r="R238">
        <f t="shared" si="93"/>
        <v>156.68310193762608</v>
      </c>
      <c r="S238">
        <f t="shared" si="94"/>
        <v>49.863577236315159</v>
      </c>
    </row>
    <row r="239" spans="1:24" x14ac:dyDescent="0.2">
      <c r="A239" t="s">
        <v>601</v>
      </c>
      <c r="C239">
        <f>TOTAL_unfumigated!C238</f>
        <v>11.4046</v>
      </c>
      <c r="D239">
        <f>TOTAL_unfumigated!D238</f>
        <v>3.6861000000000006</v>
      </c>
      <c r="E239">
        <f>TOTAL_fumigated!C238</f>
        <v>51.294500000000006</v>
      </c>
      <c r="F239">
        <f>TOTAL_fumigated!D238</f>
        <v>9.3085000000000004</v>
      </c>
      <c r="G239">
        <f t="shared" si="88"/>
        <v>39.889900000000004</v>
      </c>
      <c r="H239">
        <f t="shared" si="89"/>
        <v>5.6223999999999998</v>
      </c>
      <c r="I239" s="3">
        <v>1.25</v>
      </c>
      <c r="J239" s="3">
        <v>0.04</v>
      </c>
      <c r="K239">
        <v>8</v>
      </c>
      <c r="L239">
        <v>0.14699999999999999</v>
      </c>
      <c r="M239" s="3">
        <f t="shared" si="90"/>
        <v>7.9882400000000002</v>
      </c>
      <c r="N239" s="3">
        <v>0.45</v>
      </c>
      <c r="O239">
        <f t="shared" si="91"/>
        <v>554.84200663864783</v>
      </c>
      <c r="P239">
        <f t="shared" si="92"/>
        <v>78.203848546251876</v>
      </c>
      <c r="R239">
        <f t="shared" si="93"/>
        <v>158.63040892333953</v>
      </c>
      <c r="S239">
        <f t="shared" si="94"/>
        <v>51.271202000273739</v>
      </c>
    </row>
    <row r="240" spans="1:24" x14ac:dyDescent="0.2">
      <c r="A240" t="s">
        <v>648</v>
      </c>
      <c r="C240">
        <f>TOTAL_unfumigated!C239</f>
        <v>4.2859000000000007</v>
      </c>
      <c r="D240">
        <f>TOTAL_unfumigated!D239</f>
        <v>1.3353999999999999</v>
      </c>
      <c r="E240">
        <f>TOTAL_fumigated!C239</f>
        <v>34.8551</v>
      </c>
      <c r="F240">
        <f>TOTAL_fumigated!D239</f>
        <v>6.5518000000000001</v>
      </c>
      <c r="G240">
        <f t="shared" si="88"/>
        <v>30.569199999999999</v>
      </c>
      <c r="H240">
        <f t="shared" si="89"/>
        <v>5.2164000000000001</v>
      </c>
      <c r="I240" s="3">
        <v>1.25</v>
      </c>
      <c r="J240" s="3">
        <v>0.04</v>
      </c>
      <c r="K240">
        <v>10</v>
      </c>
      <c r="L240">
        <v>0.155</v>
      </c>
      <c r="M240" s="3">
        <f t="shared" si="90"/>
        <v>9.9844999999999988</v>
      </c>
      <c r="N240" s="3">
        <v>0.45</v>
      </c>
      <c r="O240">
        <f t="shared" si="91"/>
        <v>340.18506462795119</v>
      </c>
      <c r="P240">
        <f t="shared" si="92"/>
        <v>58.049977465070867</v>
      </c>
      <c r="R240">
        <f t="shared" si="93"/>
        <v>47.695038420663153</v>
      </c>
      <c r="S240">
        <f t="shared" si="94"/>
        <v>14.860812036434252</v>
      </c>
      <c r="U240">
        <f t="shared" si="95"/>
        <v>339.38011324961104</v>
      </c>
      <c r="V240">
        <f t="shared" si="96"/>
        <v>54.483338062886368</v>
      </c>
      <c r="W240">
        <f t="shared" ref="W240:X240" si="111">AVERAGE(R240:R242)</f>
        <v>47.009531440399293</v>
      </c>
      <c r="X240">
        <f t="shared" si="111"/>
        <v>14.78068784393588</v>
      </c>
    </row>
    <row r="241" spans="1:24" x14ac:dyDescent="0.2">
      <c r="A241" t="s">
        <v>648</v>
      </c>
      <c r="C241">
        <f>TOTAL_unfumigated!C240</f>
        <v>4.1660000000000004</v>
      </c>
      <c r="D241">
        <f>TOTAL_unfumigated!D240</f>
        <v>1.381</v>
      </c>
      <c r="E241">
        <f>TOTAL_fumigated!C240</f>
        <v>34.6325</v>
      </c>
      <c r="F241">
        <f>TOTAL_fumigated!D240</f>
        <v>6.1980000000000004</v>
      </c>
      <c r="G241">
        <f t="shared" si="88"/>
        <v>30.4665</v>
      </c>
      <c r="H241">
        <f t="shared" si="89"/>
        <v>4.8170000000000002</v>
      </c>
      <c r="I241" s="3">
        <v>1.25</v>
      </c>
      <c r="J241" s="3">
        <v>0.04</v>
      </c>
      <c r="K241">
        <v>10</v>
      </c>
      <c r="L241">
        <v>0.155</v>
      </c>
      <c r="M241" s="3">
        <f t="shared" si="90"/>
        <v>9.9844999999999988</v>
      </c>
      <c r="N241" s="3">
        <v>0.45</v>
      </c>
      <c r="O241">
        <f t="shared" si="91"/>
        <v>339.04218204884245</v>
      </c>
      <c r="P241">
        <f t="shared" si="92"/>
        <v>53.605310453425034</v>
      </c>
      <c r="R241">
        <f t="shared" si="93"/>
        <v>46.36074804836386</v>
      </c>
      <c r="S241">
        <f t="shared" si="94"/>
        <v>15.368265255590613</v>
      </c>
    </row>
    <row r="242" spans="1:24" x14ac:dyDescent="0.2">
      <c r="A242" t="s">
        <v>648</v>
      </c>
      <c r="C242">
        <f>TOTAL_unfumigated!C241</f>
        <v>4.2210000000000001</v>
      </c>
      <c r="D242">
        <f>TOTAL_unfumigated!D241</f>
        <v>1.2682</v>
      </c>
      <c r="E242">
        <f>TOTAL_fumigated!C241</f>
        <v>34.675900000000006</v>
      </c>
      <c r="F242">
        <f>TOTAL_fumigated!D241</f>
        <v>5.9224999999999994</v>
      </c>
      <c r="G242">
        <f t="shared" si="88"/>
        <v>30.454900000000006</v>
      </c>
      <c r="H242">
        <f t="shared" si="89"/>
        <v>4.6542999999999992</v>
      </c>
      <c r="I242" s="3">
        <v>1.25</v>
      </c>
      <c r="J242" s="3">
        <v>0.04</v>
      </c>
      <c r="K242">
        <v>10</v>
      </c>
      <c r="L242">
        <v>0.155</v>
      </c>
      <c r="M242" s="3">
        <f t="shared" si="90"/>
        <v>9.9844999999999988</v>
      </c>
      <c r="N242" s="3">
        <v>0.45</v>
      </c>
      <c r="O242">
        <f t="shared" si="91"/>
        <v>338.91309307203954</v>
      </c>
      <c r="P242">
        <f t="shared" si="92"/>
        <v>51.794726270163196</v>
      </c>
      <c r="R242">
        <f t="shared" si="93"/>
        <v>46.972807852170874</v>
      </c>
      <c r="S242">
        <f t="shared" si="94"/>
        <v>14.112986239782778</v>
      </c>
    </row>
    <row r="243" spans="1:24" x14ac:dyDescent="0.2">
      <c r="A243" t="s">
        <v>602</v>
      </c>
      <c r="C243">
        <f>TOTAL_unfumigated!C242</f>
        <v>6.6951999999999998</v>
      </c>
      <c r="D243">
        <f>TOTAL_unfumigated!D242</f>
        <v>0.79830000000000012</v>
      </c>
      <c r="E243">
        <f>TOTAL_fumigated!C242</f>
        <v>38.909800000000004</v>
      </c>
      <c r="F243">
        <f>TOTAL_fumigated!D242</f>
        <v>4.6202000000000005</v>
      </c>
      <c r="G243">
        <f t="shared" si="88"/>
        <v>32.214600000000004</v>
      </c>
      <c r="H243">
        <f t="shared" si="89"/>
        <v>3.8219000000000003</v>
      </c>
      <c r="I243" s="3">
        <v>1.25</v>
      </c>
      <c r="J243" s="3">
        <v>0.04</v>
      </c>
      <c r="K243">
        <v>8</v>
      </c>
      <c r="L243">
        <v>0.13900000000000001</v>
      </c>
      <c r="M243" s="3">
        <f t="shared" si="90"/>
        <v>7.98888</v>
      </c>
      <c r="N243" s="3">
        <v>0.45</v>
      </c>
      <c r="O243">
        <f t="shared" si="91"/>
        <v>448.04778642312829</v>
      </c>
      <c r="P243">
        <f t="shared" si="92"/>
        <v>53.1558310496034</v>
      </c>
      <c r="R243">
        <f t="shared" si="93"/>
        <v>93.118323358357003</v>
      </c>
      <c r="S243">
        <f t="shared" si="94"/>
        <v>11.102933076976999</v>
      </c>
      <c r="U243">
        <f t="shared" si="95"/>
        <v>447.87439726404892</v>
      </c>
      <c r="V243">
        <f t="shared" si="96"/>
        <v>53.97641610727802</v>
      </c>
      <c r="W243">
        <f t="shared" ref="W243:X243" si="112">AVERAGE(R243:R245)</f>
        <v>90.818367159982003</v>
      </c>
      <c r="X243">
        <f t="shared" si="112"/>
        <v>8.8748360220706797</v>
      </c>
    </row>
    <row r="244" spans="1:24" x14ac:dyDescent="0.2">
      <c r="A244" t="s">
        <v>602</v>
      </c>
      <c r="C244">
        <f>TOTAL_unfumigated!C243</f>
        <v>6.3156999999999996</v>
      </c>
      <c r="D244">
        <f>TOTAL_unfumigated!D243</f>
        <v>0.52020000000000011</v>
      </c>
      <c r="E244">
        <f>TOTAL_fumigated!C243</f>
        <v>38.421399999999998</v>
      </c>
      <c r="F244">
        <f>TOTAL_fumigated!D243</f>
        <v>4.5498000000000003</v>
      </c>
      <c r="G244">
        <f t="shared" si="88"/>
        <v>32.105699999999999</v>
      </c>
      <c r="H244">
        <f t="shared" si="89"/>
        <v>4.0296000000000003</v>
      </c>
      <c r="I244" s="3">
        <v>1.25</v>
      </c>
      <c r="J244" s="3">
        <v>0.04</v>
      </c>
      <c r="K244">
        <v>8</v>
      </c>
      <c r="L244">
        <v>0.13900000000000001</v>
      </c>
      <c r="M244" s="3">
        <f t="shared" si="90"/>
        <v>7.98888</v>
      </c>
      <c r="N244" s="3">
        <v>0.45</v>
      </c>
      <c r="O244">
        <f t="shared" si="91"/>
        <v>446.5331811217593</v>
      </c>
      <c r="P244">
        <f t="shared" si="92"/>
        <v>56.044568617044369</v>
      </c>
      <c r="R244">
        <f t="shared" si="93"/>
        <v>87.8401533687381</v>
      </c>
      <c r="S244">
        <f t="shared" si="94"/>
        <v>7.2350567288531069</v>
      </c>
    </row>
    <row r="245" spans="1:24" x14ac:dyDescent="0.2">
      <c r="A245" t="s">
        <v>602</v>
      </c>
      <c r="C245">
        <f>TOTAL_unfumigated!C244</f>
        <v>6.5785999999999998</v>
      </c>
      <c r="D245">
        <f>TOTAL_unfumigated!D244</f>
        <v>0.59580000000000022</v>
      </c>
      <c r="E245">
        <f>TOTAL_fumigated!C244</f>
        <v>38.864699999999999</v>
      </c>
      <c r="F245">
        <f>TOTAL_fumigated!D244</f>
        <v>4.3870000000000005</v>
      </c>
      <c r="G245">
        <f t="shared" si="88"/>
        <v>32.286099999999998</v>
      </c>
      <c r="H245">
        <f t="shared" si="89"/>
        <v>3.7912000000000003</v>
      </c>
      <c r="I245" s="3">
        <v>1.25</v>
      </c>
      <c r="J245" s="3">
        <v>0.04</v>
      </c>
      <c r="K245">
        <v>8</v>
      </c>
      <c r="L245">
        <v>0.13900000000000001</v>
      </c>
      <c r="M245" s="3">
        <f t="shared" si="90"/>
        <v>7.98888</v>
      </c>
      <c r="N245" s="3">
        <v>0.45</v>
      </c>
      <c r="O245">
        <f t="shared" si="91"/>
        <v>449.04222424725918</v>
      </c>
      <c r="P245">
        <f t="shared" si="92"/>
        <v>52.728848655186276</v>
      </c>
      <c r="R245">
        <f t="shared" si="93"/>
        <v>91.496624752850906</v>
      </c>
      <c r="S245">
        <f t="shared" si="94"/>
        <v>8.2865182603819338</v>
      </c>
    </row>
    <row r="246" spans="1:24" x14ac:dyDescent="0.2">
      <c r="A246" t="s">
        <v>603</v>
      </c>
      <c r="C246">
        <f>TOTAL_unfumigated!C245</f>
        <v>11.6218</v>
      </c>
      <c r="D246">
        <f>TOTAL_unfumigated!D245</f>
        <v>5.2702</v>
      </c>
      <c r="E246">
        <f>TOTAL_fumigated!C245</f>
        <v>39.680799999999998</v>
      </c>
      <c r="F246">
        <f>TOTAL_fumigated!D245</f>
        <v>5.1067</v>
      </c>
      <c r="G246">
        <f t="shared" si="88"/>
        <v>28.058999999999997</v>
      </c>
      <c r="H246">
        <f t="shared" si="89"/>
        <v>-0.16349999999999998</v>
      </c>
      <c r="I246" s="3">
        <v>1.25</v>
      </c>
      <c r="J246" s="3">
        <v>0.04</v>
      </c>
      <c r="K246">
        <v>8</v>
      </c>
      <c r="L246">
        <v>0.13900000000000001</v>
      </c>
      <c r="M246" s="3">
        <f t="shared" si="90"/>
        <v>7.98888</v>
      </c>
      <c r="N246" s="3">
        <v>0.45</v>
      </c>
      <c r="O246">
        <f t="shared" si="91"/>
        <v>390.25078192020243</v>
      </c>
      <c r="P246">
        <v>0</v>
      </c>
      <c r="R246">
        <f t="shared" si="93"/>
        <v>161.63856649631879</v>
      </c>
      <c r="S246">
        <f t="shared" si="94"/>
        <v>73.299107982317651</v>
      </c>
      <c r="U246">
        <f t="shared" si="95"/>
        <v>407.96429258892084</v>
      </c>
      <c r="V246">
        <f t="shared" si="96"/>
        <v>0</v>
      </c>
      <c r="W246">
        <f t="shared" ref="W246:X246" si="113">AVERAGE(R246:R248)</f>
        <v>163.95660338240526</v>
      </c>
      <c r="X246">
        <f t="shared" si="113"/>
        <v>76.266195196508335</v>
      </c>
    </row>
    <row r="247" spans="1:24" x14ac:dyDescent="0.2">
      <c r="A247" t="s">
        <v>603</v>
      </c>
      <c r="C247">
        <f>TOTAL_unfumigated!C246</f>
        <v>11.8888</v>
      </c>
      <c r="D247">
        <f>TOTAL_unfumigated!D246</f>
        <v>5.6052</v>
      </c>
      <c r="E247">
        <f>TOTAL_fumigated!C246</f>
        <v>41.820299999999996</v>
      </c>
      <c r="F247">
        <f>TOTAL_fumigated!D246</f>
        <v>5.0077999999999996</v>
      </c>
      <c r="G247">
        <f t="shared" si="88"/>
        <v>29.931499999999996</v>
      </c>
      <c r="H247">
        <f t="shared" si="89"/>
        <v>-0.59740000000000038</v>
      </c>
      <c r="I247" s="3">
        <v>1.25</v>
      </c>
      <c r="J247" s="3">
        <v>0.04</v>
      </c>
      <c r="K247">
        <v>8</v>
      </c>
      <c r="L247">
        <v>0.13900000000000001</v>
      </c>
      <c r="M247" s="3">
        <f t="shared" si="90"/>
        <v>7.98888</v>
      </c>
      <c r="N247" s="3">
        <v>0.45</v>
      </c>
      <c r="O247">
        <f t="shared" si="91"/>
        <v>416.29392633538384</v>
      </c>
      <c r="P247">
        <v>0</v>
      </c>
      <c r="R247">
        <f t="shared" si="93"/>
        <v>165.35206158782933</v>
      </c>
      <c r="S247">
        <f t="shared" si="94"/>
        <v>77.958362123351463</v>
      </c>
    </row>
    <row r="248" spans="1:24" x14ac:dyDescent="0.2">
      <c r="A248" t="s">
        <v>603</v>
      </c>
      <c r="C248">
        <f>TOTAL_unfumigated!C247</f>
        <v>11.854800000000001</v>
      </c>
      <c r="D248">
        <f>TOTAL_unfumigated!D247</f>
        <v>5.5751999999999997</v>
      </c>
      <c r="E248">
        <f>TOTAL_fumigated!C247</f>
        <v>41.862099999999998</v>
      </c>
      <c r="F248">
        <f>TOTAL_fumigated!D247</f>
        <v>4.9180999999999999</v>
      </c>
      <c r="G248">
        <f t="shared" si="88"/>
        <v>30.007299999999997</v>
      </c>
      <c r="H248">
        <f t="shared" si="89"/>
        <v>-0.6570999999999998</v>
      </c>
      <c r="I248" s="3">
        <v>1.25</v>
      </c>
      <c r="J248" s="3">
        <v>0.04</v>
      </c>
      <c r="K248">
        <v>8</v>
      </c>
      <c r="L248">
        <v>0.13900000000000001</v>
      </c>
      <c r="M248" s="3">
        <f t="shared" si="90"/>
        <v>7.98888</v>
      </c>
      <c r="N248" s="3">
        <v>0.45</v>
      </c>
      <c r="O248">
        <f t="shared" si="91"/>
        <v>417.34816951117608</v>
      </c>
      <c r="P248">
        <v>0</v>
      </c>
      <c r="R248">
        <f t="shared" si="93"/>
        <v>164.87918206306767</v>
      </c>
      <c r="S248">
        <f t="shared" si="94"/>
        <v>77.54111548385589</v>
      </c>
    </row>
    <row r="249" spans="1:24" x14ac:dyDescent="0.2">
      <c r="A249" t="s">
        <v>604</v>
      </c>
      <c r="C249">
        <f>TOTAL_unfumigated!C248</f>
        <v>10.726600000000001</v>
      </c>
      <c r="D249">
        <f>TOTAL_unfumigated!D248</f>
        <v>3.7873000000000006</v>
      </c>
      <c r="E249">
        <f>TOTAL_fumigated!C248</f>
        <v>32.252400000000002</v>
      </c>
      <c r="F249">
        <f>TOTAL_fumigated!D248</f>
        <v>4.3871000000000002</v>
      </c>
      <c r="G249">
        <f t="shared" si="88"/>
        <v>21.5258</v>
      </c>
      <c r="H249">
        <f t="shared" si="89"/>
        <v>0.59979999999999967</v>
      </c>
      <c r="I249" s="3">
        <v>1.25</v>
      </c>
      <c r="J249" s="3">
        <v>0.04</v>
      </c>
      <c r="K249">
        <v>8</v>
      </c>
      <c r="L249">
        <v>0.13900000000000001</v>
      </c>
      <c r="M249" s="3">
        <f t="shared" si="90"/>
        <v>7.98888</v>
      </c>
      <c r="N249" s="3">
        <v>0.45</v>
      </c>
      <c r="O249">
        <f t="shared" si="91"/>
        <v>299.3855904151215</v>
      </c>
      <c r="P249">
        <f t="shared" si="92"/>
        <v>8.3421511456480015</v>
      </c>
      <c r="R249">
        <f t="shared" si="93"/>
        <v>149.18792677377112</v>
      </c>
      <c r="S249">
        <f t="shared" si="94"/>
        <v>52.674606592051852</v>
      </c>
      <c r="U249">
        <f t="shared" si="95"/>
        <v>290.39114368972878</v>
      </c>
      <c r="V249">
        <f t="shared" si="96"/>
        <v>7.0366327714040997</v>
      </c>
      <c r="W249">
        <f t="shared" ref="W249:X249" si="114">AVERAGE(R249:R251)</f>
        <v>154.6074970134413</v>
      </c>
      <c r="X249">
        <f t="shared" si="114"/>
        <v>53.592549198942095</v>
      </c>
    </row>
    <row r="250" spans="1:24" x14ac:dyDescent="0.2">
      <c r="A250" t="s">
        <v>604</v>
      </c>
      <c r="C250">
        <f>TOTAL_unfumigated!C249</f>
        <v>11.054600000000001</v>
      </c>
      <c r="D250">
        <f>TOTAL_unfumigated!D249</f>
        <v>3.7587000000000006</v>
      </c>
      <c r="E250">
        <f>TOTAL_fumigated!C249</f>
        <v>31.903700000000001</v>
      </c>
      <c r="F250">
        <f>TOTAL_fumigated!D249</f>
        <v>4.4069000000000003</v>
      </c>
      <c r="G250">
        <f t="shared" si="88"/>
        <v>20.8491</v>
      </c>
      <c r="H250">
        <f t="shared" si="89"/>
        <v>0.64819999999999967</v>
      </c>
      <c r="I250" s="3">
        <v>1.25</v>
      </c>
      <c r="J250" s="3">
        <v>0.04</v>
      </c>
      <c r="K250">
        <v>8</v>
      </c>
      <c r="L250">
        <v>0.13900000000000001</v>
      </c>
      <c r="M250" s="3">
        <f t="shared" si="90"/>
        <v>7.98888</v>
      </c>
      <c r="N250" s="3">
        <v>0.45</v>
      </c>
      <c r="O250">
        <f t="shared" si="91"/>
        <v>289.97389705023312</v>
      </c>
      <c r="P250">
        <f t="shared" si="92"/>
        <v>9.0153090573675119</v>
      </c>
      <c r="R250">
        <f t="shared" si="93"/>
        <v>153.74982336558929</v>
      </c>
      <c r="S250">
        <f t="shared" si="94"/>
        <v>52.276831462399407</v>
      </c>
    </row>
    <row r="251" spans="1:24" x14ac:dyDescent="0.2">
      <c r="A251" t="s">
        <v>604</v>
      </c>
      <c r="C251">
        <f>TOTAL_unfumigated!C250</f>
        <v>11.567600000000001</v>
      </c>
      <c r="D251">
        <f>TOTAL_unfumigated!D250</f>
        <v>4.0139000000000005</v>
      </c>
      <c r="E251">
        <f>TOTAL_fumigated!C250</f>
        <v>31.830000000000005</v>
      </c>
      <c r="F251">
        <f>TOTAL_fumigated!D250</f>
        <v>4.2837000000000005</v>
      </c>
      <c r="G251">
        <f t="shared" si="88"/>
        <v>20.262400000000007</v>
      </c>
      <c r="H251">
        <f t="shared" si="89"/>
        <v>0.26980000000000004</v>
      </c>
      <c r="I251" s="3">
        <v>1.25</v>
      </c>
      <c r="J251" s="3">
        <v>0.04</v>
      </c>
      <c r="K251">
        <v>8</v>
      </c>
      <c r="L251">
        <v>0.13900000000000001</v>
      </c>
      <c r="M251" s="3">
        <f t="shared" si="90"/>
        <v>7.98888</v>
      </c>
      <c r="N251" s="3">
        <v>0.45</v>
      </c>
      <c r="O251">
        <f t="shared" si="91"/>
        <v>281.81394360383166</v>
      </c>
      <c r="P251">
        <f t="shared" si="92"/>
        <v>3.7524381111967862</v>
      </c>
      <c r="R251">
        <f t="shared" si="93"/>
        <v>160.88474090096344</v>
      </c>
      <c r="S251">
        <f t="shared" si="94"/>
        <v>55.826209542375011</v>
      </c>
    </row>
    <row r="252" spans="1:24" x14ac:dyDescent="0.2">
      <c r="A252" t="s">
        <v>649</v>
      </c>
      <c r="C252">
        <f>TOTAL_unfumigated!C251</f>
        <v>3.9559000000000006</v>
      </c>
      <c r="D252">
        <f>TOTAL_unfumigated!D251</f>
        <v>1.3473999999999999</v>
      </c>
      <c r="E252">
        <f>TOTAL_fumigated!C251</f>
        <v>18.550699999999999</v>
      </c>
      <c r="F252">
        <f>TOTAL_fumigated!D251</f>
        <v>4.6494</v>
      </c>
      <c r="G252">
        <f t="shared" si="88"/>
        <v>14.594799999999999</v>
      </c>
      <c r="H252">
        <f t="shared" si="89"/>
        <v>3.302</v>
      </c>
      <c r="I252" s="3">
        <v>1.25</v>
      </c>
      <c r="J252" s="3">
        <v>0.04</v>
      </c>
      <c r="K252">
        <v>10</v>
      </c>
      <c r="L252">
        <v>0.13900000000000001</v>
      </c>
      <c r="M252" s="3">
        <f t="shared" si="90"/>
        <v>9.9861000000000004</v>
      </c>
      <c r="N252" s="3">
        <v>0.45</v>
      </c>
      <c r="O252">
        <f t="shared" si="91"/>
        <v>162.39016677626341</v>
      </c>
      <c r="P252">
        <f t="shared" si="92"/>
        <v>36.739957429716199</v>
      </c>
      <c r="R252">
        <f t="shared" si="93"/>
        <v>44.015626164813533</v>
      </c>
      <c r="S252">
        <f t="shared" si="94"/>
        <v>14.991949921501996</v>
      </c>
      <c r="U252">
        <f t="shared" si="95"/>
        <v>162.84264757642748</v>
      </c>
      <c r="V252">
        <f t="shared" si="96"/>
        <v>36.242228549535703</v>
      </c>
      <c r="W252">
        <f t="shared" ref="W252:X252" si="115">AVERAGE(R252:R254)</f>
        <v>43.713725040769638</v>
      </c>
      <c r="X252">
        <f t="shared" si="115"/>
        <v>14.564689362658536</v>
      </c>
    </row>
    <row r="253" spans="1:24" x14ac:dyDescent="0.2">
      <c r="A253" t="s">
        <v>649</v>
      </c>
      <c r="C253">
        <f>TOTAL_unfumigated!C252</f>
        <v>3.9262000000000006</v>
      </c>
      <c r="D253">
        <f>TOTAL_unfumigated!D252</f>
        <v>1.2898000000000001</v>
      </c>
      <c r="E253">
        <f>TOTAL_fumigated!C252</f>
        <v>18.584299999999999</v>
      </c>
      <c r="F253">
        <f>TOTAL_fumigated!D252</f>
        <v>4.6435999999999993</v>
      </c>
      <c r="G253">
        <f t="shared" si="88"/>
        <v>14.658099999999997</v>
      </c>
      <c r="H253">
        <f t="shared" si="89"/>
        <v>3.3537999999999992</v>
      </c>
      <c r="I253" s="3">
        <v>1.25</v>
      </c>
      <c r="J253" s="3">
        <v>0.04</v>
      </c>
      <c r="K253">
        <v>10</v>
      </c>
      <c r="L253">
        <v>0.13900000000000001</v>
      </c>
      <c r="M253" s="3">
        <f t="shared" si="90"/>
        <v>9.9861000000000004</v>
      </c>
      <c r="N253" s="3">
        <v>0.45</v>
      </c>
      <c r="O253">
        <f t="shared" si="91"/>
        <v>163.09447910373189</v>
      </c>
      <c r="P253">
        <f t="shared" si="92"/>
        <v>37.316314121072715</v>
      </c>
      <c r="R253">
        <f t="shared" si="93"/>
        <v>43.685166826333045</v>
      </c>
      <c r="S253">
        <f t="shared" si="94"/>
        <v>14.351059083236809</v>
      </c>
    </row>
    <row r="254" spans="1:24" x14ac:dyDescent="0.2">
      <c r="A254" t="s">
        <v>649</v>
      </c>
      <c r="C254">
        <f>TOTAL_unfumigated!C253</f>
        <v>3.9042000000000003</v>
      </c>
      <c r="D254">
        <f>TOTAL_unfumigated!D253</f>
        <v>1.2898000000000001</v>
      </c>
      <c r="E254">
        <f>TOTAL_fumigated!C253</f>
        <v>18.557700000000001</v>
      </c>
      <c r="F254">
        <f>TOTAL_fumigated!D253</f>
        <v>4.4057999999999993</v>
      </c>
      <c r="G254">
        <f t="shared" si="88"/>
        <v>14.653500000000001</v>
      </c>
      <c r="H254">
        <f t="shared" si="89"/>
        <v>3.1159999999999992</v>
      </c>
      <c r="I254" s="3">
        <v>1.25</v>
      </c>
      <c r="J254" s="3">
        <v>0.04</v>
      </c>
      <c r="K254">
        <v>10</v>
      </c>
      <c r="L254">
        <v>0.13900000000000001</v>
      </c>
      <c r="M254" s="3">
        <f t="shared" si="90"/>
        <v>9.9861000000000004</v>
      </c>
      <c r="N254" s="3">
        <v>0.45</v>
      </c>
      <c r="O254">
        <f t="shared" si="91"/>
        <v>163.0432968492872</v>
      </c>
      <c r="P254">
        <f t="shared" si="92"/>
        <v>34.670414097818181</v>
      </c>
      <c r="R254">
        <f t="shared" si="93"/>
        <v>43.440382131162316</v>
      </c>
      <c r="S254">
        <f t="shared" si="94"/>
        <v>14.351059083236809</v>
      </c>
    </row>
    <row r="255" spans="1:24" x14ac:dyDescent="0.2">
      <c r="A255" t="s">
        <v>605</v>
      </c>
      <c r="C255">
        <f>TOTAL_unfumigated!C254</f>
        <v>9.0646000000000004</v>
      </c>
      <c r="D255">
        <f>TOTAL_unfumigated!D254</f>
        <v>0.41760000000000008</v>
      </c>
      <c r="E255">
        <f>TOTAL_fumigated!C254</f>
        <v>50.999900000000004</v>
      </c>
      <c r="F255">
        <f>TOTAL_fumigated!D254</f>
        <v>6.9346000000000005</v>
      </c>
      <c r="G255">
        <f t="shared" si="88"/>
        <v>41.935300000000005</v>
      </c>
      <c r="H255">
        <f t="shared" si="89"/>
        <v>6.5170000000000003</v>
      </c>
      <c r="I255" s="3">
        <v>1.25</v>
      </c>
      <c r="J255" s="3">
        <v>0.04</v>
      </c>
      <c r="K255">
        <v>8</v>
      </c>
      <c r="L255">
        <v>0.17799999999999999</v>
      </c>
      <c r="M255" s="3">
        <f t="shared" si="90"/>
        <v>7.98576</v>
      </c>
      <c r="N255" s="3">
        <v>0.45</v>
      </c>
      <c r="O255">
        <f t="shared" si="91"/>
        <v>583.47330470459644</v>
      </c>
      <c r="P255">
        <f t="shared" si="92"/>
        <v>90.675290906702827</v>
      </c>
      <c r="R255">
        <f t="shared" si="93"/>
        <v>126.12171888183188</v>
      </c>
      <c r="S255">
        <f t="shared" si="94"/>
        <v>5.810342409488892</v>
      </c>
      <c r="U255">
        <f t="shared" si="95"/>
        <v>582.26930974171057</v>
      </c>
      <c r="V255">
        <f t="shared" si="96"/>
        <v>91.548604664450863</v>
      </c>
      <c r="W255">
        <f t="shared" ref="W255:X255" si="116">AVERAGE(R255:R257)</f>
        <v>124.25960802821616</v>
      </c>
      <c r="X255">
        <f t="shared" si="116"/>
        <v>4.8962152631684424</v>
      </c>
    </row>
    <row r="256" spans="1:24" x14ac:dyDescent="0.2">
      <c r="A256" t="s">
        <v>605</v>
      </c>
      <c r="C256">
        <f>TOTAL_unfumigated!C255</f>
        <v>8.8061000000000007</v>
      </c>
      <c r="D256">
        <f>TOTAL_unfumigated!D255</f>
        <v>0.31230000000000013</v>
      </c>
      <c r="E256">
        <f>TOTAL_fumigated!C255</f>
        <v>50.599499999999999</v>
      </c>
      <c r="F256">
        <f>TOTAL_fumigated!D255</f>
        <v>6.9698000000000002</v>
      </c>
      <c r="G256">
        <f t="shared" si="88"/>
        <v>41.793399999999998</v>
      </c>
      <c r="H256">
        <f t="shared" si="89"/>
        <v>6.6574999999999998</v>
      </c>
      <c r="I256" s="3">
        <v>1.25</v>
      </c>
      <c r="J256" s="3">
        <v>0.04</v>
      </c>
      <c r="K256">
        <v>8</v>
      </c>
      <c r="L256">
        <v>0.17799999999999999</v>
      </c>
      <c r="M256" s="3">
        <f t="shared" si="90"/>
        <v>7.98576</v>
      </c>
      <c r="N256" s="3">
        <v>0.45</v>
      </c>
      <c r="O256">
        <f t="shared" si="91"/>
        <v>581.49895703240645</v>
      </c>
      <c r="P256">
        <f t="shared" si="92"/>
        <v>92.630159461619471</v>
      </c>
      <c r="R256">
        <f t="shared" si="93"/>
        <v>122.52503901388918</v>
      </c>
      <c r="S256">
        <f t="shared" si="94"/>
        <v>4.3452345174410469</v>
      </c>
    </row>
    <row r="257" spans="1:24" x14ac:dyDescent="0.2">
      <c r="A257" t="s">
        <v>605</v>
      </c>
      <c r="C257">
        <f>TOTAL_unfumigated!C256</f>
        <v>8.9215999999999998</v>
      </c>
      <c r="D257">
        <f>TOTAL_unfumigated!D256</f>
        <v>0.3258000000000002</v>
      </c>
      <c r="E257">
        <f>TOTAL_fumigated!C256</f>
        <v>50.739200000000004</v>
      </c>
      <c r="F257">
        <f>TOTAL_fumigated!D256</f>
        <v>6.8906000000000001</v>
      </c>
      <c r="G257">
        <f t="shared" si="88"/>
        <v>41.817600000000006</v>
      </c>
      <c r="H257">
        <f t="shared" si="89"/>
        <v>6.5648</v>
      </c>
      <c r="I257" s="3">
        <v>1.25</v>
      </c>
      <c r="J257" s="3">
        <v>0.04</v>
      </c>
      <c r="K257">
        <v>8</v>
      </c>
      <c r="L257">
        <v>0.17799999999999999</v>
      </c>
      <c r="M257" s="3">
        <f t="shared" si="90"/>
        <v>7.98576</v>
      </c>
      <c r="N257" s="3">
        <v>0.45</v>
      </c>
      <c r="O257">
        <f t="shared" si="91"/>
        <v>581.83566748812893</v>
      </c>
      <c r="P257">
        <f t="shared" si="92"/>
        <v>91.340363625030321</v>
      </c>
      <c r="R257">
        <f t="shared" si="93"/>
        <v>124.13206618892738</v>
      </c>
      <c r="S257">
        <f t="shared" si="94"/>
        <v>4.5330688625753863</v>
      </c>
    </row>
    <row r="258" spans="1:24" x14ac:dyDescent="0.2">
      <c r="A258" t="s">
        <v>606</v>
      </c>
      <c r="C258">
        <f>TOTAL_unfumigated!C257</f>
        <v>25.566800000000001</v>
      </c>
      <c r="D258">
        <f>TOTAL_unfumigated!D257</f>
        <v>9.2477000000000018</v>
      </c>
      <c r="E258">
        <f>TOTAL_fumigated!C257</f>
        <v>18.625700000000002</v>
      </c>
      <c r="F258">
        <f>TOTAL_fumigated!D257</f>
        <v>8.6417999999999999</v>
      </c>
      <c r="G258">
        <f t="shared" si="88"/>
        <v>-6.9410999999999987</v>
      </c>
      <c r="H258">
        <f t="shared" si="89"/>
        <v>-0.60590000000000188</v>
      </c>
      <c r="I258" s="3">
        <v>1.25</v>
      </c>
      <c r="J258" s="3">
        <v>0.04</v>
      </c>
      <c r="K258">
        <v>8</v>
      </c>
      <c r="L258">
        <v>0.17799999999999999</v>
      </c>
      <c r="M258" s="3">
        <f t="shared" si="90"/>
        <v>7.98576</v>
      </c>
      <c r="N258" s="3">
        <v>0.45</v>
      </c>
      <c r="O258">
        <v>0</v>
      </c>
      <c r="P258">
        <v>0</v>
      </c>
      <c r="R258">
        <f t="shared" si="93"/>
        <v>355.72763964300901</v>
      </c>
      <c r="S258">
        <f t="shared" si="94"/>
        <v>128.66930914806136</v>
      </c>
      <c r="U258">
        <f>AVERAGE(O258:O260)</f>
        <v>0</v>
      </c>
      <c r="V258">
        <f>AVERAGE(P258:P260)</f>
        <v>0</v>
      </c>
      <c r="W258">
        <f t="shared" ref="W258:X258" si="117">AVERAGE(R258:R260)</f>
        <v>355.37052249300046</v>
      </c>
      <c r="X258">
        <f t="shared" si="117"/>
        <v>129.38818133314336</v>
      </c>
    </row>
    <row r="259" spans="1:24" x14ac:dyDescent="0.2">
      <c r="A259" t="s">
        <v>606</v>
      </c>
      <c r="C259">
        <f>TOTAL_unfumigated!C258</f>
        <v>25.439799999999998</v>
      </c>
      <c r="D259">
        <f>TOTAL_unfumigated!D258</f>
        <v>9.3152000000000008</v>
      </c>
      <c r="E259">
        <f>TOTAL_fumigated!C258</f>
        <v>18.413400000000003</v>
      </c>
      <c r="F259">
        <f>TOTAL_fumigated!D258</f>
        <v>8.6601999999999997</v>
      </c>
      <c r="G259">
        <f t="shared" si="88"/>
        <v>-7.0263999999999953</v>
      </c>
      <c r="H259">
        <f t="shared" si="89"/>
        <v>-0.65500000000000114</v>
      </c>
      <c r="I259" s="3">
        <v>1.25</v>
      </c>
      <c r="J259" s="3">
        <v>0.04</v>
      </c>
      <c r="K259">
        <v>8</v>
      </c>
      <c r="L259">
        <v>0.17799999999999999</v>
      </c>
      <c r="M259" s="3">
        <f t="shared" si="90"/>
        <v>7.98576</v>
      </c>
      <c r="N259" s="3">
        <v>0.45</v>
      </c>
      <c r="O259">
        <v>0</v>
      </c>
      <c r="P259">
        <v>0</v>
      </c>
      <c r="R259">
        <f t="shared" si="93"/>
        <v>353.96060543322665</v>
      </c>
      <c r="S259">
        <f t="shared" si="94"/>
        <v>129.60848087373301</v>
      </c>
    </row>
    <row r="260" spans="1:24" x14ac:dyDescent="0.2">
      <c r="A260" t="s">
        <v>606</v>
      </c>
      <c r="C260">
        <f>TOTAL_unfumigated!C259</f>
        <v>25.616799999999998</v>
      </c>
      <c r="D260">
        <f>TOTAL_unfumigated!D259</f>
        <v>9.3352000000000004</v>
      </c>
      <c r="E260">
        <f>TOTAL_fumigated!C259</f>
        <v>18.549800000000001</v>
      </c>
      <c r="F260">
        <f>TOTAL_fumigated!D259</f>
        <v>8.6946999999999992</v>
      </c>
      <c r="G260">
        <f t="shared" ref="G260:G323" si="118">E260-C260</f>
        <v>-7.0669999999999966</v>
      </c>
      <c r="H260">
        <f t="shared" ref="H260:H323" si="119">F260-D260</f>
        <v>-0.64050000000000118</v>
      </c>
      <c r="I260" s="3">
        <v>1.25</v>
      </c>
      <c r="J260" s="3">
        <v>0.04</v>
      </c>
      <c r="K260">
        <v>8</v>
      </c>
      <c r="L260">
        <v>0.17799999999999999</v>
      </c>
      <c r="M260" s="3">
        <f t="shared" ref="M260:M323" si="120">K260*(1-L260/100)</f>
        <v>7.98576</v>
      </c>
      <c r="N260" s="3">
        <v>0.45</v>
      </c>
      <c r="O260">
        <v>0</v>
      </c>
      <c r="P260">
        <v>0</v>
      </c>
      <c r="R260">
        <f t="shared" ref="R260:R323" si="121">((C260*I260*J260)/(M260*N260))*1000</f>
        <v>356.42332240276579</v>
      </c>
      <c r="S260">
        <f t="shared" ref="S260:S323" si="122">((D260*I260*J260)/(M260*N260))*1000</f>
        <v>129.88675397763575</v>
      </c>
    </row>
    <row r="261" spans="1:24" x14ac:dyDescent="0.2">
      <c r="A261" t="s">
        <v>607</v>
      </c>
      <c r="C261">
        <f>TOTAL_unfumigated!C260</f>
        <v>21.3536</v>
      </c>
      <c r="D261">
        <f>TOTAL_unfumigated!D260</f>
        <v>6.972900000000001</v>
      </c>
      <c r="E261">
        <f>TOTAL_fumigated!C260</f>
        <v>29.481500000000004</v>
      </c>
      <c r="F261">
        <f>TOTAL_fumigated!D260</f>
        <v>5.0251000000000001</v>
      </c>
      <c r="G261">
        <f t="shared" si="118"/>
        <v>8.1279000000000039</v>
      </c>
      <c r="H261">
        <f t="shared" si="119"/>
        <v>-1.9478000000000009</v>
      </c>
      <c r="I261" s="3">
        <v>1.25</v>
      </c>
      <c r="J261" s="3">
        <v>0.04</v>
      </c>
      <c r="K261">
        <v>8</v>
      </c>
      <c r="L261">
        <v>0.17799999999999999</v>
      </c>
      <c r="M261" s="3">
        <f t="shared" si="120"/>
        <v>7.98576</v>
      </c>
      <c r="N261" s="3">
        <v>0.45</v>
      </c>
      <c r="O261">
        <f t="shared" ref="O261:O323" si="123">((G261*I261*J261)/(M261*N261))*1000</f>
        <v>113.08879806054783</v>
      </c>
      <c r="P261">
        <v>0</v>
      </c>
      <c r="R261">
        <f t="shared" si="121"/>
        <v>297.10662757486102</v>
      </c>
      <c r="S261">
        <f t="shared" si="122"/>
        <v>97.018526310165456</v>
      </c>
      <c r="U261">
        <f t="shared" ref="U261:U321" si="124">AVERAGE(O261:O263)</f>
        <v>107.32622586722887</v>
      </c>
      <c r="V261">
        <f>AVERAGE(P261:P263)</f>
        <v>0</v>
      </c>
      <c r="W261">
        <f t="shared" ref="W261:X261" si="125">AVERAGE(R261:R263)</f>
        <v>301.77233995029673</v>
      </c>
      <c r="X261">
        <f t="shared" si="125"/>
        <v>98.059267718761632</v>
      </c>
    </row>
    <row r="262" spans="1:24" x14ac:dyDescent="0.2">
      <c r="A262" t="s">
        <v>607</v>
      </c>
      <c r="C262">
        <f>TOTAL_unfumigated!C261</f>
        <v>21.6936</v>
      </c>
      <c r="D262">
        <f>TOTAL_unfumigated!D261</f>
        <v>7.0015000000000009</v>
      </c>
      <c r="E262">
        <f>TOTAL_fumigated!C261</f>
        <v>29.4452</v>
      </c>
      <c r="F262">
        <f>TOTAL_fumigated!D261</f>
        <v>5.0514999999999999</v>
      </c>
      <c r="G262">
        <f t="shared" si="118"/>
        <v>7.7515999999999998</v>
      </c>
      <c r="H262">
        <f t="shared" si="119"/>
        <v>-1.9500000000000011</v>
      </c>
      <c r="I262" s="3">
        <v>1.25</v>
      </c>
      <c r="J262" s="3">
        <v>0.04</v>
      </c>
      <c r="K262">
        <v>8</v>
      </c>
      <c r="L262">
        <v>0.17799999999999999</v>
      </c>
      <c r="M262" s="3">
        <f t="shared" si="120"/>
        <v>7.98576</v>
      </c>
      <c r="N262" s="3">
        <v>0.45</v>
      </c>
      <c r="O262">
        <f t="shared" si="123"/>
        <v>107.853089610618</v>
      </c>
      <c r="P262">
        <v>0</v>
      </c>
      <c r="R262">
        <f t="shared" si="121"/>
        <v>301.83727034120739</v>
      </c>
      <c r="S262">
        <f t="shared" si="122"/>
        <v>97.41645684874635</v>
      </c>
    </row>
    <row r="263" spans="1:24" x14ac:dyDescent="0.2">
      <c r="A263" t="s">
        <v>607</v>
      </c>
      <c r="C263">
        <f>TOTAL_unfumigated!C262</f>
        <v>22.019600000000001</v>
      </c>
      <c r="D263">
        <f>TOTAL_unfumigated!D262</f>
        <v>7.1687000000000003</v>
      </c>
      <c r="E263">
        <f>TOTAL_fumigated!C262</f>
        <v>29.281300000000002</v>
      </c>
      <c r="F263">
        <f>TOTAL_fumigated!D262</f>
        <v>4.8358999999999996</v>
      </c>
      <c r="G263">
        <f t="shared" si="118"/>
        <v>7.2617000000000012</v>
      </c>
      <c r="H263">
        <f t="shared" si="119"/>
        <v>-2.3328000000000007</v>
      </c>
      <c r="I263" s="3">
        <v>1.25</v>
      </c>
      <c r="J263" s="3">
        <v>0.04</v>
      </c>
      <c r="K263">
        <v>8</v>
      </c>
      <c r="L263">
        <v>0.17799999999999999</v>
      </c>
      <c r="M263" s="3">
        <f t="shared" si="120"/>
        <v>7.98576</v>
      </c>
      <c r="N263" s="3">
        <v>0.45</v>
      </c>
      <c r="O263">
        <f t="shared" si="123"/>
        <v>101.0367899305208</v>
      </c>
      <c r="P263">
        <v>0</v>
      </c>
      <c r="R263">
        <f t="shared" si="121"/>
        <v>306.37312193482177</v>
      </c>
      <c r="S263">
        <f t="shared" si="122"/>
        <v>99.742819997373104</v>
      </c>
    </row>
    <row r="264" spans="1:24" x14ac:dyDescent="0.2">
      <c r="A264" t="s">
        <v>650</v>
      </c>
      <c r="C264">
        <f>TOTAL_unfumigated!C263</f>
        <v>5.2726000000000006</v>
      </c>
      <c r="D264">
        <f>TOTAL_unfumigated!D263</f>
        <v>1.2802</v>
      </c>
      <c r="E264">
        <f>TOTAL_fumigated!C263</f>
        <v>47.329100000000004</v>
      </c>
      <c r="F264">
        <f>TOTAL_fumigated!D263</f>
        <v>8.0017999999999994</v>
      </c>
      <c r="G264">
        <f t="shared" si="118"/>
        <v>42.0565</v>
      </c>
      <c r="H264">
        <f t="shared" si="119"/>
        <v>6.7215999999999996</v>
      </c>
      <c r="I264" s="3">
        <v>1.25</v>
      </c>
      <c r="J264" s="3">
        <v>0.04</v>
      </c>
      <c r="K264">
        <v>10</v>
      </c>
      <c r="L264">
        <v>0.17499999999999999</v>
      </c>
      <c r="M264" s="3">
        <f t="shared" si="120"/>
        <v>9.9824999999999999</v>
      </c>
      <c r="N264" s="3">
        <v>0.45</v>
      </c>
      <c r="O264">
        <f t="shared" si="123"/>
        <v>468.11364332025494</v>
      </c>
      <c r="P264">
        <f t="shared" ref="P264:P323" si="126">((H264*I264*J264)/(M264*N264))*1000</f>
        <v>74.815371344296977</v>
      </c>
      <c r="R264">
        <f t="shared" si="121"/>
        <v>58.687146951609776</v>
      </c>
      <c r="S264">
        <f t="shared" si="122"/>
        <v>14.24938086095111</v>
      </c>
      <c r="U264">
        <f t="shared" si="124"/>
        <v>468.05984547031386</v>
      </c>
      <c r="V264">
        <f t="shared" ref="V264:V321" si="127">AVERAGE(P264:P266)</f>
        <v>72.437135357245552</v>
      </c>
      <c r="W264">
        <f t="shared" ref="W264:X264" si="128">AVERAGE(R264:R266)</f>
        <v>59.213623841723027</v>
      </c>
      <c r="X264">
        <f t="shared" si="128"/>
        <v>13.679494671230211</v>
      </c>
    </row>
    <row r="265" spans="1:24" x14ac:dyDescent="0.2">
      <c r="A265" t="s">
        <v>650</v>
      </c>
      <c r="C265">
        <f>TOTAL_unfumigated!C264</f>
        <v>5.3364000000000003</v>
      </c>
      <c r="D265">
        <f>TOTAL_unfumigated!D264</f>
        <v>1.2274</v>
      </c>
      <c r="E265">
        <f>TOTAL_fumigated!C264</f>
        <v>47.058900000000001</v>
      </c>
      <c r="F265">
        <f>TOTAL_fumigated!D264</f>
        <v>7.6711999999999989</v>
      </c>
      <c r="G265">
        <f t="shared" si="118"/>
        <v>41.722500000000004</v>
      </c>
      <c r="H265">
        <f t="shared" si="119"/>
        <v>6.4437999999999986</v>
      </c>
      <c r="I265" s="3">
        <v>1.25</v>
      </c>
      <c r="J265" s="3">
        <v>0.04</v>
      </c>
      <c r="K265">
        <v>10</v>
      </c>
      <c r="L265">
        <v>0.17499999999999999</v>
      </c>
      <c r="M265" s="3">
        <f t="shared" si="120"/>
        <v>9.9824999999999999</v>
      </c>
      <c r="N265" s="3">
        <v>0.45</v>
      </c>
      <c r="O265">
        <f t="shared" si="123"/>
        <v>464.39602637949753</v>
      </c>
      <c r="P265">
        <f t="shared" si="126"/>
        <v>71.723293541475343</v>
      </c>
      <c r="R265">
        <f t="shared" si="121"/>
        <v>59.397278570832299</v>
      </c>
      <c r="S265">
        <f t="shared" si="122"/>
        <v>13.661685727801434</v>
      </c>
    </row>
    <row r="266" spans="1:24" x14ac:dyDescent="0.2">
      <c r="A266" t="s">
        <v>650</v>
      </c>
      <c r="C266">
        <f>TOTAL_unfumigated!C265</f>
        <v>5.3507000000000007</v>
      </c>
      <c r="D266">
        <f>TOTAL_unfumigated!D265</f>
        <v>1.1794</v>
      </c>
      <c r="E266">
        <f>TOTAL_fumigated!C265</f>
        <v>47.726700000000001</v>
      </c>
      <c r="F266">
        <f>TOTAL_fumigated!D265</f>
        <v>7.5377999999999989</v>
      </c>
      <c r="G266">
        <f t="shared" si="118"/>
        <v>42.375999999999998</v>
      </c>
      <c r="H266">
        <f t="shared" si="119"/>
        <v>6.3583999999999987</v>
      </c>
      <c r="I266" s="3">
        <v>1.25</v>
      </c>
      <c r="J266" s="3">
        <v>0.04</v>
      </c>
      <c r="K266">
        <v>10</v>
      </c>
      <c r="L266">
        <v>0.17499999999999999</v>
      </c>
      <c r="M266" s="3">
        <f t="shared" si="120"/>
        <v>9.9824999999999999</v>
      </c>
      <c r="N266" s="3">
        <v>0.45</v>
      </c>
      <c r="O266">
        <f t="shared" si="123"/>
        <v>471.669866711189</v>
      </c>
      <c r="P266">
        <f t="shared" si="126"/>
        <v>70.772741185964307</v>
      </c>
      <c r="R266">
        <f t="shared" si="121"/>
        <v>59.556446002727007</v>
      </c>
      <c r="S266">
        <f t="shared" si="122"/>
        <v>13.127417424938088</v>
      </c>
    </row>
    <row r="267" spans="1:24" x14ac:dyDescent="0.2">
      <c r="A267" t="s">
        <v>608</v>
      </c>
      <c r="C267">
        <f>TOTAL_unfumigated!C266</f>
        <v>7.1417999999999999</v>
      </c>
      <c r="D267">
        <f>TOTAL_unfumigated!D266</f>
        <v>1.7162999999999999</v>
      </c>
      <c r="E267">
        <f>TOTAL_fumigated!C266</f>
        <v>31.520000000000003</v>
      </c>
      <c r="F267">
        <f>TOTAL_fumigated!D266</f>
        <v>6.5474000000000006</v>
      </c>
      <c r="G267">
        <f t="shared" si="118"/>
        <v>24.378200000000003</v>
      </c>
      <c r="H267">
        <f t="shared" si="119"/>
        <v>4.8311000000000011</v>
      </c>
      <c r="I267" s="3">
        <v>1.25</v>
      </c>
      <c r="J267" s="3">
        <v>0.04</v>
      </c>
      <c r="K267">
        <v>8</v>
      </c>
      <c r="L267">
        <v>0.16</v>
      </c>
      <c r="M267" s="3">
        <f t="shared" si="120"/>
        <v>7.9871999999999996</v>
      </c>
      <c r="N267" s="3">
        <v>0.45</v>
      </c>
      <c r="O267">
        <f t="shared" si="123"/>
        <v>339.12871705840456</v>
      </c>
      <c r="P267">
        <f t="shared" si="126"/>
        <v>67.2061409366097</v>
      </c>
      <c r="R267">
        <f t="shared" si="121"/>
        <v>99.35062767094017</v>
      </c>
      <c r="S267">
        <f t="shared" si="122"/>
        <v>23.875701121794872</v>
      </c>
      <c r="U267">
        <f t="shared" si="124"/>
        <v>342.12796029202281</v>
      </c>
      <c r="V267">
        <f t="shared" si="127"/>
        <v>69.833492847815776</v>
      </c>
      <c r="W267">
        <f t="shared" ref="W267:X267" si="129">AVERAGE(R267:R269)</f>
        <v>96.932870370370367</v>
      </c>
      <c r="X267">
        <f t="shared" si="129"/>
        <v>20.32001201923077</v>
      </c>
    </row>
    <row r="268" spans="1:24" x14ac:dyDescent="0.2">
      <c r="A268" t="s">
        <v>608</v>
      </c>
      <c r="C268">
        <f>TOTAL_unfumigated!C267</f>
        <v>6.9009</v>
      </c>
      <c r="D268">
        <f>TOTAL_unfumigated!D267</f>
        <v>1.4220000000000002</v>
      </c>
      <c r="E268">
        <f>TOTAL_fumigated!C267</f>
        <v>31.496900000000004</v>
      </c>
      <c r="F268">
        <f>TOTAL_fumigated!D267</f>
        <v>6.4638</v>
      </c>
      <c r="G268">
        <f t="shared" si="118"/>
        <v>24.596000000000004</v>
      </c>
      <c r="H268">
        <f t="shared" si="119"/>
        <v>5.0418000000000003</v>
      </c>
      <c r="I268" s="3">
        <v>1.25</v>
      </c>
      <c r="J268" s="3">
        <v>0.04</v>
      </c>
      <c r="K268">
        <v>8</v>
      </c>
      <c r="L268">
        <v>0.16</v>
      </c>
      <c r="M268" s="3">
        <f t="shared" si="120"/>
        <v>7.9871999999999996</v>
      </c>
      <c r="N268" s="3">
        <v>0.45</v>
      </c>
      <c r="O268">
        <f t="shared" si="123"/>
        <v>342.15856481481489</v>
      </c>
      <c r="P268">
        <f t="shared" si="126"/>
        <v>70.137219551282058</v>
      </c>
      <c r="R268">
        <f t="shared" si="121"/>
        <v>95.999432425213669</v>
      </c>
      <c r="S268">
        <f t="shared" si="122"/>
        <v>19.781650641025642</v>
      </c>
    </row>
    <row r="269" spans="1:24" x14ac:dyDescent="0.2">
      <c r="A269" t="s">
        <v>608</v>
      </c>
      <c r="C269">
        <f>TOTAL_unfumigated!C268</f>
        <v>6.8613</v>
      </c>
      <c r="D269">
        <f>TOTAL_unfumigated!D268</f>
        <v>1.2438000000000002</v>
      </c>
      <c r="E269">
        <f>TOTAL_fumigated!C268</f>
        <v>31.668500000000002</v>
      </c>
      <c r="F269">
        <f>TOTAL_fumigated!D268</f>
        <v>6.4308000000000005</v>
      </c>
      <c r="G269">
        <f t="shared" si="118"/>
        <v>24.807200000000002</v>
      </c>
      <c r="H269">
        <f t="shared" si="119"/>
        <v>5.1870000000000003</v>
      </c>
      <c r="I269" s="3">
        <v>1.25</v>
      </c>
      <c r="J269" s="3">
        <v>0.04</v>
      </c>
      <c r="K269">
        <v>8</v>
      </c>
      <c r="L269">
        <v>0.16</v>
      </c>
      <c r="M269" s="3">
        <f t="shared" si="120"/>
        <v>7.9871999999999996</v>
      </c>
      <c r="N269" s="3">
        <v>0.45</v>
      </c>
      <c r="O269">
        <f t="shared" si="123"/>
        <v>345.09659900284902</v>
      </c>
      <c r="P269">
        <f t="shared" si="126"/>
        <v>72.157118055555571</v>
      </c>
      <c r="R269">
        <f t="shared" si="121"/>
        <v>95.44855101495726</v>
      </c>
      <c r="S269">
        <f t="shared" si="122"/>
        <v>17.302684294871799</v>
      </c>
    </row>
    <row r="270" spans="1:24" x14ac:dyDescent="0.2">
      <c r="A270" t="s">
        <v>609</v>
      </c>
      <c r="C270">
        <f>TOTAL_unfumigated!C269</f>
        <v>20.5608</v>
      </c>
      <c r="D270">
        <f>TOTAL_unfumigated!D269</f>
        <v>8.4052000000000007</v>
      </c>
      <c r="E270">
        <f>TOTAL_fumigated!C269</f>
        <v>45.521799999999999</v>
      </c>
      <c r="F270">
        <f>TOTAL_fumigated!D269</f>
        <v>7.3193000000000001</v>
      </c>
      <c r="G270">
        <f t="shared" si="118"/>
        <v>24.960999999999999</v>
      </c>
      <c r="H270">
        <f t="shared" si="119"/>
        <v>-1.0859000000000005</v>
      </c>
      <c r="I270" s="3">
        <v>1.25</v>
      </c>
      <c r="J270" s="3">
        <v>0.04</v>
      </c>
      <c r="K270">
        <v>8</v>
      </c>
      <c r="L270">
        <v>0.16</v>
      </c>
      <c r="M270" s="3">
        <f t="shared" si="120"/>
        <v>7.9871999999999996</v>
      </c>
      <c r="N270" s="3">
        <v>0.45</v>
      </c>
      <c r="O270">
        <f t="shared" si="123"/>
        <v>347.23613336894584</v>
      </c>
      <c r="P270">
        <v>0</v>
      </c>
      <c r="R270">
        <f t="shared" si="121"/>
        <v>286.0243055555556</v>
      </c>
      <c r="S270">
        <f t="shared" si="122"/>
        <v>116.92597044159544</v>
      </c>
      <c r="U270">
        <f t="shared" si="124"/>
        <v>355.37554531695156</v>
      </c>
      <c r="V270">
        <f>AVERAGE(P270:P272)</f>
        <v>0</v>
      </c>
      <c r="W270">
        <f t="shared" ref="W270:X270" si="130">AVERAGE(R270:R272)</f>
        <v>284.12311550332379</v>
      </c>
      <c r="X270">
        <f t="shared" si="130"/>
        <v>117.76063924501425</v>
      </c>
    </row>
    <row r="271" spans="1:24" x14ac:dyDescent="0.2">
      <c r="A271" t="s">
        <v>609</v>
      </c>
      <c r="C271">
        <f>TOTAL_unfumigated!C270</f>
        <v>20.3508</v>
      </c>
      <c r="D271">
        <f>TOTAL_unfumigated!D270</f>
        <v>8.430200000000001</v>
      </c>
      <c r="E271">
        <f>TOTAL_fumigated!C270</f>
        <v>46.506300000000003</v>
      </c>
      <c r="F271">
        <f>TOTAL_fumigated!D270</f>
        <v>7.1651999999999996</v>
      </c>
      <c r="G271">
        <f t="shared" si="118"/>
        <v>26.155500000000004</v>
      </c>
      <c r="H271">
        <f t="shared" si="119"/>
        <v>-1.2650000000000015</v>
      </c>
      <c r="I271" s="3">
        <v>1.25</v>
      </c>
      <c r="J271" s="3">
        <v>0.04</v>
      </c>
      <c r="K271">
        <v>8</v>
      </c>
      <c r="L271">
        <v>0.16</v>
      </c>
      <c r="M271" s="3">
        <f t="shared" si="120"/>
        <v>7.9871999999999996</v>
      </c>
      <c r="N271" s="3">
        <v>0.45</v>
      </c>
      <c r="O271">
        <f t="shared" si="123"/>
        <v>363.85299813034192</v>
      </c>
      <c r="P271">
        <v>0</v>
      </c>
      <c r="R271">
        <f t="shared" si="121"/>
        <v>283.10296474358972</v>
      </c>
      <c r="S271">
        <f t="shared" si="122"/>
        <v>117.27374910968662</v>
      </c>
    </row>
    <row r="272" spans="1:24" x14ac:dyDescent="0.2">
      <c r="A272" t="s">
        <v>609</v>
      </c>
      <c r="C272">
        <f>TOTAL_unfumigated!C271</f>
        <v>20.360799999999998</v>
      </c>
      <c r="D272">
        <f>TOTAL_unfumigated!D271</f>
        <v>8.5602000000000018</v>
      </c>
      <c r="E272">
        <f>TOTAL_fumigated!C271</f>
        <v>45.882599999999996</v>
      </c>
      <c r="F272">
        <f>TOTAL_fumigated!D271</f>
        <v>7.1836000000000002</v>
      </c>
      <c r="G272">
        <f t="shared" si="118"/>
        <v>25.521799999999999</v>
      </c>
      <c r="H272">
        <f t="shared" si="119"/>
        <v>-1.3766000000000016</v>
      </c>
      <c r="I272" s="3">
        <v>1.25</v>
      </c>
      <c r="J272" s="3">
        <v>0.04</v>
      </c>
      <c r="K272">
        <v>8</v>
      </c>
      <c r="L272">
        <v>0.16</v>
      </c>
      <c r="M272" s="3">
        <f t="shared" si="120"/>
        <v>7.9871999999999996</v>
      </c>
      <c r="N272" s="3">
        <v>0.45</v>
      </c>
      <c r="O272">
        <f t="shared" si="123"/>
        <v>355.03750445156697</v>
      </c>
      <c r="P272">
        <v>0</v>
      </c>
      <c r="R272">
        <f t="shared" si="121"/>
        <v>283.24207621082616</v>
      </c>
      <c r="S272">
        <f t="shared" si="122"/>
        <v>119.08219818376071</v>
      </c>
    </row>
    <row r="273" spans="1:24" x14ac:dyDescent="0.2">
      <c r="A273" t="s">
        <v>610</v>
      </c>
      <c r="C273">
        <f>TOTAL_unfumigated!C272</f>
        <v>20.647599999999997</v>
      </c>
      <c r="D273">
        <f>TOTAL_unfumigated!D272</f>
        <v>5.3625000000000007</v>
      </c>
      <c r="E273">
        <f>TOTAL_fumigated!C272</f>
        <v>33.517400000000002</v>
      </c>
      <c r="F273">
        <f>TOTAL_fumigated!D272</f>
        <v>8.0434999999999999</v>
      </c>
      <c r="G273">
        <f t="shared" si="118"/>
        <v>12.869800000000005</v>
      </c>
      <c r="H273">
        <f t="shared" si="119"/>
        <v>2.6809999999999992</v>
      </c>
      <c r="I273" s="3">
        <v>1.25</v>
      </c>
      <c r="J273" s="3">
        <v>0.04</v>
      </c>
      <c r="K273">
        <v>8</v>
      </c>
      <c r="L273">
        <v>0.16</v>
      </c>
      <c r="M273" s="3">
        <f t="shared" si="120"/>
        <v>7.9871999999999996</v>
      </c>
      <c r="N273" s="3">
        <v>0.45</v>
      </c>
      <c r="O273">
        <f t="shared" si="123"/>
        <v>179.03367610398865</v>
      </c>
      <c r="P273">
        <f t="shared" si="126"/>
        <v>37.295784366096861</v>
      </c>
      <c r="R273">
        <f t="shared" si="121"/>
        <v>287.23179309116802</v>
      </c>
      <c r="S273">
        <f t="shared" si="122"/>
        <v>74.598524305555571</v>
      </c>
      <c r="U273">
        <f t="shared" si="124"/>
        <v>174.97579460470089</v>
      </c>
      <c r="V273">
        <f t="shared" si="127"/>
        <v>35.928782348053176</v>
      </c>
      <c r="W273">
        <f t="shared" ref="W273:X273" si="131">AVERAGE(R273:R275)</f>
        <v>291.74364167853747</v>
      </c>
      <c r="X273">
        <f t="shared" si="131"/>
        <v>75.057592147435898</v>
      </c>
    </row>
    <row r="274" spans="1:24" x14ac:dyDescent="0.2">
      <c r="A274" t="s">
        <v>610</v>
      </c>
      <c r="C274">
        <f>TOTAL_unfumigated!C273</f>
        <v>20.9986</v>
      </c>
      <c r="D274">
        <f>TOTAL_unfumigated!D273</f>
        <v>5.4219000000000008</v>
      </c>
      <c r="E274">
        <f>TOTAL_fumigated!C273</f>
        <v>33.445900000000002</v>
      </c>
      <c r="F274">
        <f>TOTAL_fumigated!D273</f>
        <v>7.8498999999999999</v>
      </c>
      <c r="G274">
        <f t="shared" si="118"/>
        <v>12.447300000000002</v>
      </c>
      <c r="H274">
        <f t="shared" si="119"/>
        <v>2.427999999999999</v>
      </c>
      <c r="I274" s="3">
        <v>1.25</v>
      </c>
      <c r="J274" s="3">
        <v>0.04</v>
      </c>
      <c r="K274">
        <v>8</v>
      </c>
      <c r="L274">
        <v>0.16</v>
      </c>
      <c r="M274" s="3">
        <f t="shared" si="120"/>
        <v>7.9871999999999996</v>
      </c>
      <c r="N274" s="3">
        <v>0.45</v>
      </c>
      <c r="O274">
        <f t="shared" si="123"/>
        <v>173.15621661324786</v>
      </c>
      <c r="P274">
        <f t="shared" si="126"/>
        <v>33.776264245014232</v>
      </c>
      <c r="R274">
        <f t="shared" si="121"/>
        <v>292.11460559116807</v>
      </c>
      <c r="S274">
        <f t="shared" si="122"/>
        <v>75.42484642094017</v>
      </c>
    </row>
    <row r="275" spans="1:24" x14ac:dyDescent="0.2">
      <c r="A275" t="s">
        <v>610</v>
      </c>
      <c r="C275">
        <f>TOTAL_unfumigated!C274</f>
        <v>21.269600000000001</v>
      </c>
      <c r="D275">
        <f>TOTAL_unfumigated!D274</f>
        <v>5.4021000000000008</v>
      </c>
      <c r="E275">
        <f>TOTAL_fumigated!C274</f>
        <v>33.686800000000005</v>
      </c>
      <c r="F275">
        <f>TOTAL_fumigated!D274</f>
        <v>8.0413000000000014</v>
      </c>
      <c r="G275">
        <f t="shared" si="118"/>
        <v>12.417200000000005</v>
      </c>
      <c r="H275">
        <f t="shared" si="119"/>
        <v>2.6392000000000007</v>
      </c>
      <c r="I275" s="3">
        <v>1.25</v>
      </c>
      <c r="J275" s="3">
        <v>0.04</v>
      </c>
      <c r="K275">
        <v>8</v>
      </c>
      <c r="L275">
        <v>0.16</v>
      </c>
      <c r="M275" s="3">
        <f t="shared" si="120"/>
        <v>7.9871999999999996</v>
      </c>
      <c r="N275" s="3">
        <v>0.45</v>
      </c>
      <c r="O275">
        <f t="shared" si="123"/>
        <v>172.73749109686617</v>
      </c>
      <c r="P275">
        <f t="shared" si="126"/>
        <v>36.714298433048434</v>
      </c>
      <c r="R275">
        <f t="shared" si="121"/>
        <v>295.88452635327633</v>
      </c>
      <c r="S275">
        <f t="shared" si="122"/>
        <v>75.14940571581198</v>
      </c>
    </row>
    <row r="276" spans="1:24" x14ac:dyDescent="0.2">
      <c r="A276" t="s">
        <v>651</v>
      </c>
      <c r="C276">
        <f>TOTAL_unfumigated!C275</f>
        <v>4.2133000000000003</v>
      </c>
      <c r="D276">
        <f>TOTAL_unfumigated!D275</f>
        <v>1.5154000000000001</v>
      </c>
      <c r="E276">
        <f>TOTAL_fumigated!C275</f>
        <v>39.575900000000004</v>
      </c>
      <c r="F276">
        <f>TOTAL_fumigated!D275</f>
        <v>7.4160000000000004</v>
      </c>
      <c r="G276">
        <f t="shared" si="118"/>
        <v>35.3626</v>
      </c>
      <c r="H276">
        <f t="shared" si="119"/>
        <v>5.9006000000000007</v>
      </c>
      <c r="I276" s="3">
        <v>1.25</v>
      </c>
      <c r="J276" s="3">
        <v>0.04</v>
      </c>
      <c r="K276">
        <v>10</v>
      </c>
      <c r="L276">
        <v>0.16400000000000001</v>
      </c>
      <c r="M276" s="3">
        <f t="shared" si="120"/>
        <v>9.9836000000000009</v>
      </c>
      <c r="N276" s="3">
        <v>0.45</v>
      </c>
      <c r="O276">
        <f t="shared" si="123"/>
        <v>393.56322146097375</v>
      </c>
      <c r="P276">
        <f t="shared" si="126"/>
        <v>65.669920892485905</v>
      </c>
      <c r="R276">
        <f t="shared" si="121"/>
        <v>46.891346252298213</v>
      </c>
      <c r="S276">
        <f t="shared" si="122"/>
        <v>16.865437094612943</v>
      </c>
      <c r="U276">
        <f t="shared" si="124"/>
        <v>390.89291623447633</v>
      </c>
      <c r="V276">
        <f t="shared" si="127"/>
        <v>63.273398002353474</v>
      </c>
      <c r="W276">
        <f t="shared" ref="W276:X276" si="132">AVERAGE(R276:R278)</f>
        <v>47.364715169915691</v>
      </c>
      <c r="X276">
        <f t="shared" si="132"/>
        <v>15.6901763336316</v>
      </c>
    </row>
    <row r="277" spans="1:24" x14ac:dyDescent="0.2">
      <c r="A277" t="s">
        <v>651</v>
      </c>
      <c r="C277">
        <f>TOTAL_unfumigated!C276</f>
        <v>4.2837000000000005</v>
      </c>
      <c r="D277">
        <f>TOTAL_unfumigated!D276</f>
        <v>1.357</v>
      </c>
      <c r="E277">
        <f>TOTAL_fumigated!C276</f>
        <v>39.190899999999999</v>
      </c>
      <c r="F277">
        <f>TOTAL_fumigated!D276</f>
        <v>6.9925999999999995</v>
      </c>
      <c r="G277">
        <f t="shared" si="118"/>
        <v>34.907199999999996</v>
      </c>
      <c r="H277">
        <f t="shared" si="119"/>
        <v>5.6355999999999993</v>
      </c>
      <c r="I277" s="3">
        <v>1.25</v>
      </c>
      <c r="J277" s="3">
        <v>0.04</v>
      </c>
      <c r="K277">
        <v>10</v>
      </c>
      <c r="L277">
        <v>0.16400000000000001</v>
      </c>
      <c r="M277" s="3">
        <f t="shared" si="120"/>
        <v>9.9836000000000009</v>
      </c>
      <c r="N277" s="3">
        <v>0.45</v>
      </c>
      <c r="O277">
        <f t="shared" si="123"/>
        <v>388.49490942924166</v>
      </c>
      <c r="P277">
        <f t="shared" si="126"/>
        <v>62.72063962676566</v>
      </c>
      <c r="R277">
        <f t="shared" si="121"/>
        <v>47.674853426285772</v>
      </c>
      <c r="S277">
        <f t="shared" si="122"/>
        <v>15.102545953140929</v>
      </c>
    </row>
    <row r="278" spans="1:24" x14ac:dyDescent="0.2">
      <c r="A278" t="s">
        <v>651</v>
      </c>
      <c r="C278">
        <f>TOTAL_unfumigated!C277</f>
        <v>4.2705000000000002</v>
      </c>
      <c r="D278">
        <f>TOTAL_unfumigated!D277</f>
        <v>1.357</v>
      </c>
      <c r="E278">
        <f>TOTAL_fumigated!C277</f>
        <v>39.368700000000004</v>
      </c>
      <c r="F278">
        <f>TOTAL_fumigated!D277</f>
        <v>6.8765999999999998</v>
      </c>
      <c r="G278">
        <f t="shared" si="118"/>
        <v>35.098200000000006</v>
      </c>
      <c r="H278">
        <f t="shared" si="119"/>
        <v>5.5195999999999996</v>
      </c>
      <c r="I278" s="3">
        <v>1.25</v>
      </c>
      <c r="J278" s="3">
        <v>0.04</v>
      </c>
      <c r="K278">
        <v>10</v>
      </c>
      <c r="L278">
        <v>0.16400000000000001</v>
      </c>
      <c r="M278" s="3">
        <f t="shared" si="120"/>
        <v>9.9836000000000009</v>
      </c>
      <c r="N278" s="3">
        <v>0.45</v>
      </c>
      <c r="O278">
        <f t="shared" si="123"/>
        <v>390.6206178132137</v>
      </c>
      <c r="P278">
        <f t="shared" si="126"/>
        <v>61.429633487808886</v>
      </c>
      <c r="R278">
        <f t="shared" si="121"/>
        <v>47.527945831163102</v>
      </c>
      <c r="S278">
        <f t="shared" si="122"/>
        <v>15.102545953140929</v>
      </c>
    </row>
    <row r="279" spans="1:24" x14ac:dyDescent="0.2">
      <c r="A279" t="s">
        <v>611</v>
      </c>
      <c r="C279">
        <f>TOTAL_unfumigated!C278</f>
        <v>7.3683999999999994</v>
      </c>
      <c r="D279">
        <f>TOTAL_unfumigated!D278</f>
        <v>0.49590000000000012</v>
      </c>
      <c r="E279">
        <f>TOTAL_fumigated!C278</f>
        <v>41.349600000000002</v>
      </c>
      <c r="F279">
        <f>TOTAL_fumigated!D278</f>
        <v>6.0898000000000003</v>
      </c>
      <c r="G279">
        <f t="shared" si="118"/>
        <v>33.981200000000001</v>
      </c>
      <c r="H279">
        <f t="shared" si="119"/>
        <v>5.5939000000000005</v>
      </c>
      <c r="I279" s="3">
        <v>1.25</v>
      </c>
      <c r="J279" s="3">
        <v>0.04</v>
      </c>
      <c r="K279">
        <v>8</v>
      </c>
      <c r="L279">
        <v>0.151</v>
      </c>
      <c r="M279" s="3">
        <f t="shared" si="120"/>
        <v>7.9879199999999999</v>
      </c>
      <c r="N279" s="3">
        <v>0.45</v>
      </c>
      <c r="O279">
        <f t="shared" si="123"/>
        <v>472.67485013481468</v>
      </c>
      <c r="P279">
        <f t="shared" si="126"/>
        <v>77.810549485278344</v>
      </c>
      <c r="R279">
        <f t="shared" si="121"/>
        <v>102.49365430689228</v>
      </c>
      <c r="S279">
        <f t="shared" si="122"/>
        <v>6.8979158529379383</v>
      </c>
      <c r="U279">
        <f t="shared" si="124"/>
        <v>472.71565248710732</v>
      </c>
      <c r="V279">
        <f t="shared" si="127"/>
        <v>77.076107144009697</v>
      </c>
      <c r="W279">
        <f t="shared" ref="W279:X279" si="133">AVERAGE(R279:R281)</f>
        <v>100.74425345234268</v>
      </c>
      <c r="X279">
        <f t="shared" si="133"/>
        <v>6.6224999749621958</v>
      </c>
    </row>
    <row r="280" spans="1:24" x14ac:dyDescent="0.2">
      <c r="A280" t="s">
        <v>611</v>
      </c>
      <c r="C280">
        <f>TOTAL_unfumigated!C279</f>
        <v>7.1494999999999997</v>
      </c>
      <c r="D280">
        <f>TOTAL_unfumigated!D279</f>
        <v>0.46080000000000021</v>
      </c>
      <c r="E280">
        <f>TOTAL_fumigated!C279</f>
        <v>41.148299999999999</v>
      </c>
      <c r="F280">
        <f>TOTAL_fumigated!D279</f>
        <v>6.0150000000000006</v>
      </c>
      <c r="G280">
        <f t="shared" si="118"/>
        <v>33.998800000000003</v>
      </c>
      <c r="H280">
        <f t="shared" si="119"/>
        <v>5.5542000000000007</v>
      </c>
      <c r="I280" s="3">
        <v>1.25</v>
      </c>
      <c r="J280" s="3">
        <v>0.04</v>
      </c>
      <c r="K280">
        <v>8</v>
      </c>
      <c r="L280">
        <v>0.151</v>
      </c>
      <c r="M280" s="3">
        <f t="shared" si="120"/>
        <v>7.9879199999999999</v>
      </c>
      <c r="N280" s="3">
        <v>0.45</v>
      </c>
      <c r="O280">
        <f t="shared" si="123"/>
        <v>472.91966424857094</v>
      </c>
      <c r="P280">
        <f t="shared" si="126"/>
        <v>77.258326740044154</v>
      </c>
      <c r="R280">
        <f t="shared" si="121"/>
        <v>99.448778767049376</v>
      </c>
      <c r="S280">
        <f t="shared" si="122"/>
        <v>6.4096786147082128</v>
      </c>
    </row>
    <row r="281" spans="1:24" x14ac:dyDescent="0.2">
      <c r="A281" t="s">
        <v>611</v>
      </c>
      <c r="C281">
        <f>TOTAL_unfumigated!C280</f>
        <v>7.2100000000000009</v>
      </c>
      <c r="D281">
        <f>TOTAL_unfumigated!D280</f>
        <v>0.47160000000000013</v>
      </c>
      <c r="E281">
        <f>TOTAL_fumigated!C280</f>
        <v>41.182400000000001</v>
      </c>
      <c r="F281">
        <f>TOTAL_fumigated!D280</f>
        <v>5.9468000000000005</v>
      </c>
      <c r="G281">
        <f t="shared" si="118"/>
        <v>33.9724</v>
      </c>
      <c r="H281">
        <f t="shared" si="119"/>
        <v>5.4752000000000001</v>
      </c>
      <c r="I281" s="3">
        <v>1.25</v>
      </c>
      <c r="J281" s="3">
        <v>0.04</v>
      </c>
      <c r="K281">
        <v>8</v>
      </c>
      <c r="L281">
        <v>0.151</v>
      </c>
      <c r="M281" s="3">
        <f t="shared" si="120"/>
        <v>7.9879199999999999</v>
      </c>
      <c r="N281" s="3">
        <v>0.45</v>
      </c>
      <c r="O281">
        <f t="shared" si="123"/>
        <v>472.55244307793657</v>
      </c>
      <c r="P281">
        <f t="shared" si="126"/>
        <v>76.159445206706579</v>
      </c>
      <c r="R281">
        <f t="shared" si="121"/>
        <v>100.29032728308636</v>
      </c>
      <c r="S281">
        <f t="shared" si="122"/>
        <v>6.5599054572404354</v>
      </c>
    </row>
    <row r="282" spans="1:24" x14ac:dyDescent="0.2">
      <c r="A282" t="s">
        <v>612</v>
      </c>
      <c r="C282">
        <f>TOTAL_unfumigated!C281</f>
        <v>20.191800000000001</v>
      </c>
      <c r="D282">
        <f>TOTAL_unfumigated!D281</f>
        <v>8.0652000000000008</v>
      </c>
      <c r="E282">
        <f>TOTAL_fumigated!C281</f>
        <v>48.105699999999999</v>
      </c>
      <c r="F282">
        <f>TOTAL_fumigated!D281</f>
        <v>8.8373000000000008</v>
      </c>
      <c r="G282">
        <f t="shared" si="118"/>
        <v>27.913899999999998</v>
      </c>
      <c r="H282">
        <f t="shared" si="119"/>
        <v>0.77210000000000001</v>
      </c>
      <c r="I282" s="3">
        <v>1.25</v>
      </c>
      <c r="J282" s="3">
        <v>0.04</v>
      </c>
      <c r="K282">
        <v>8</v>
      </c>
      <c r="L282">
        <v>0.151</v>
      </c>
      <c r="M282" s="3">
        <f t="shared" si="120"/>
        <v>7.9879199999999999</v>
      </c>
      <c r="N282" s="3">
        <v>0.45</v>
      </c>
      <c r="O282">
        <f t="shared" si="123"/>
        <v>388.27935738520722</v>
      </c>
      <c r="P282">
        <f t="shared" si="126"/>
        <v>10.739828251771286</v>
      </c>
      <c r="R282">
        <f t="shared" si="121"/>
        <v>280.86577398538458</v>
      </c>
      <c r="S282">
        <f t="shared" si="122"/>
        <v>112.18606762878615</v>
      </c>
      <c r="U282">
        <f t="shared" si="124"/>
        <v>387.81569429097203</v>
      </c>
      <c r="V282">
        <f t="shared" si="127"/>
        <v>7.9940154077100773</v>
      </c>
      <c r="W282">
        <f t="shared" ref="W282:X282" si="134">AVERAGE(R282:R284)</f>
        <v>276.84117832742254</v>
      </c>
      <c r="X282">
        <f t="shared" si="134"/>
        <v>112.91633700220667</v>
      </c>
    </row>
    <row r="283" spans="1:24" x14ac:dyDescent="0.2">
      <c r="A283" t="s">
        <v>612</v>
      </c>
      <c r="C283">
        <f>TOTAL_unfumigated!C282</f>
        <v>19.7088</v>
      </c>
      <c r="D283">
        <f>TOTAL_unfumigated!D282</f>
        <v>8.1652000000000005</v>
      </c>
      <c r="E283">
        <f>TOTAL_fumigated!C282</f>
        <v>47.319200000000002</v>
      </c>
      <c r="F283">
        <f>TOTAL_fumigated!D282</f>
        <v>8.6532999999999998</v>
      </c>
      <c r="G283">
        <f t="shared" si="118"/>
        <v>27.610400000000002</v>
      </c>
      <c r="H283">
        <f t="shared" si="119"/>
        <v>0.48809999999999931</v>
      </c>
      <c r="I283" s="3">
        <v>1.25</v>
      </c>
      <c r="J283" s="3">
        <v>0.04</v>
      </c>
      <c r="K283">
        <v>8</v>
      </c>
      <c r="L283">
        <v>0.151</v>
      </c>
      <c r="M283" s="3">
        <f t="shared" si="120"/>
        <v>7.9879199999999999</v>
      </c>
      <c r="N283" s="3">
        <v>0.45</v>
      </c>
      <c r="O283">
        <f t="shared" si="123"/>
        <v>384.05770491219528</v>
      </c>
      <c r="P283">
        <f t="shared" si="126"/>
        <v>6.7894186888868759</v>
      </c>
      <c r="R283">
        <f t="shared" si="121"/>
        <v>274.14729574991571</v>
      </c>
      <c r="S283">
        <f t="shared" si="122"/>
        <v>113.57705691149191</v>
      </c>
    </row>
    <row r="284" spans="1:24" x14ac:dyDescent="0.2">
      <c r="A284" t="s">
        <v>612</v>
      </c>
      <c r="C284">
        <f>TOTAL_unfumigated!C283</f>
        <v>19.806799999999999</v>
      </c>
      <c r="D284">
        <f>TOTAL_unfumigated!D283</f>
        <v>8.1227000000000018</v>
      </c>
      <c r="E284">
        <f>TOTAL_fumigated!C283</f>
        <v>47.924199999999999</v>
      </c>
      <c r="F284">
        <f>TOTAL_fumigated!D283</f>
        <v>8.5866000000000007</v>
      </c>
      <c r="G284">
        <f t="shared" si="118"/>
        <v>28.1174</v>
      </c>
      <c r="H284">
        <f t="shared" si="119"/>
        <v>0.46389999999999887</v>
      </c>
      <c r="I284" s="3">
        <v>1.25</v>
      </c>
      <c r="J284" s="3">
        <v>0.04</v>
      </c>
      <c r="K284">
        <v>8</v>
      </c>
      <c r="L284">
        <v>0.151</v>
      </c>
      <c r="M284" s="3">
        <f t="shared" si="120"/>
        <v>7.9879199999999999</v>
      </c>
      <c r="N284" s="3">
        <v>0.45</v>
      </c>
      <c r="O284">
        <f t="shared" si="123"/>
        <v>391.11002057551349</v>
      </c>
      <c r="P284">
        <f t="shared" si="126"/>
        <v>6.452799282472073</v>
      </c>
      <c r="R284">
        <f t="shared" si="121"/>
        <v>275.51046524696733</v>
      </c>
      <c r="S284">
        <f t="shared" si="122"/>
        <v>112.98588646634197</v>
      </c>
    </row>
    <row r="285" spans="1:24" x14ac:dyDescent="0.2">
      <c r="A285" t="s">
        <v>613</v>
      </c>
      <c r="C285">
        <f>TOTAL_unfumigated!C284</f>
        <v>14.047600000000001</v>
      </c>
      <c r="D285">
        <f>TOTAL_unfumigated!D284</f>
        <v>5.0699000000000005</v>
      </c>
      <c r="E285">
        <f>TOTAL_fumigated!C284</f>
        <v>25.5655</v>
      </c>
      <c r="F285">
        <f>TOTAL_fumigated!D284</f>
        <v>6.4111000000000002</v>
      </c>
      <c r="G285">
        <f t="shared" si="118"/>
        <v>11.517899999999999</v>
      </c>
      <c r="H285">
        <f t="shared" si="119"/>
        <v>1.3411999999999997</v>
      </c>
      <c r="I285" s="3">
        <v>1.25</v>
      </c>
      <c r="J285" s="3">
        <v>0.04</v>
      </c>
      <c r="K285">
        <v>8</v>
      </c>
      <c r="L285">
        <v>0.151</v>
      </c>
      <c r="M285" s="3">
        <f t="shared" si="120"/>
        <v>7.9879199999999999</v>
      </c>
      <c r="N285" s="3">
        <v>0.45</v>
      </c>
      <c r="O285">
        <f t="shared" si="123"/>
        <v>160.21275459276839</v>
      </c>
      <c r="P285">
        <f t="shared" si="126"/>
        <v>18.655948259649847</v>
      </c>
      <c r="R285">
        <f t="shared" si="121"/>
        <v>195.4006104773764</v>
      </c>
      <c r="S285">
        <f t="shared" si="122"/>
        <v>70.521765643900068</v>
      </c>
      <c r="U285">
        <f t="shared" si="124"/>
        <v>157.50542578552873</v>
      </c>
      <c r="V285">
        <f t="shared" si="127"/>
        <v>16.789240642258697</v>
      </c>
      <c r="W285">
        <f t="shared" ref="W285:X285" si="135">AVERAGE(R285:R287)</f>
        <v>200.81619541804423</v>
      </c>
      <c r="X285">
        <f t="shared" si="135"/>
        <v>71.521423275071285</v>
      </c>
    </row>
    <row r="286" spans="1:24" x14ac:dyDescent="0.2">
      <c r="A286" t="s">
        <v>613</v>
      </c>
      <c r="C286">
        <f>TOTAL_unfumigated!C285</f>
        <v>14.4276</v>
      </c>
      <c r="D286">
        <f>TOTAL_unfumigated!D285</f>
        <v>5.1359000000000004</v>
      </c>
      <c r="E286">
        <f>TOTAL_fumigated!C285</f>
        <v>25.9681</v>
      </c>
      <c r="F286">
        <f>TOTAL_fumigated!D285</f>
        <v>6.4177</v>
      </c>
      <c r="G286">
        <f t="shared" si="118"/>
        <v>11.5405</v>
      </c>
      <c r="H286">
        <f t="shared" si="119"/>
        <v>1.2817999999999996</v>
      </c>
      <c r="I286" s="3">
        <v>1.25</v>
      </c>
      <c r="J286" s="3">
        <v>0.04</v>
      </c>
      <c r="K286">
        <v>8</v>
      </c>
      <c r="L286">
        <v>0.151</v>
      </c>
      <c r="M286" s="3">
        <f t="shared" si="120"/>
        <v>7.9879199999999999</v>
      </c>
      <c r="N286" s="3">
        <v>0.45</v>
      </c>
      <c r="O286">
        <f t="shared" si="123"/>
        <v>160.52711817065992</v>
      </c>
      <c r="P286">
        <f t="shared" si="126"/>
        <v>17.829700625722612</v>
      </c>
      <c r="R286">
        <f t="shared" si="121"/>
        <v>200.68636975165836</v>
      </c>
      <c r="S286">
        <f t="shared" si="122"/>
        <v>71.439818570485869</v>
      </c>
    </row>
    <row r="287" spans="1:24" x14ac:dyDescent="0.2">
      <c r="A287" t="s">
        <v>613</v>
      </c>
      <c r="C287">
        <f>TOTAL_unfumigated!C286</f>
        <v>14.835600000000001</v>
      </c>
      <c r="D287">
        <f>TOTAL_unfumigated!D286</f>
        <v>5.2195</v>
      </c>
      <c r="E287">
        <f>TOTAL_fumigated!C286</f>
        <v>25.747</v>
      </c>
      <c r="F287">
        <f>TOTAL_fumigated!D286</f>
        <v>6.2175000000000002</v>
      </c>
      <c r="G287">
        <f t="shared" si="118"/>
        <v>10.911399999999999</v>
      </c>
      <c r="H287">
        <f t="shared" si="119"/>
        <v>0.99800000000000022</v>
      </c>
      <c r="I287" s="3">
        <v>1.25</v>
      </c>
      <c r="J287" s="3">
        <v>0.04</v>
      </c>
      <c r="K287">
        <v>8</v>
      </c>
      <c r="L287">
        <v>0.151</v>
      </c>
      <c r="M287" s="3">
        <f t="shared" si="120"/>
        <v>7.9879199999999999</v>
      </c>
      <c r="N287" s="3">
        <v>0.45</v>
      </c>
      <c r="O287">
        <f t="shared" si="123"/>
        <v>151.77640459315788</v>
      </c>
      <c r="P287">
        <f t="shared" si="126"/>
        <v>13.882073041403634</v>
      </c>
      <c r="R287">
        <f t="shared" si="121"/>
        <v>206.36160602509793</v>
      </c>
      <c r="S287">
        <f t="shared" si="122"/>
        <v>72.602685610827905</v>
      </c>
    </row>
    <row r="288" spans="1:24" x14ac:dyDescent="0.2">
      <c r="A288" t="s">
        <v>652</v>
      </c>
      <c r="C288">
        <f>TOTAL_unfumigated!C287</f>
        <v>5.5685000000000002</v>
      </c>
      <c r="D288">
        <f>TOTAL_unfumigated!D287</f>
        <v>1.6402000000000001</v>
      </c>
      <c r="E288">
        <f>TOTAL_fumigated!C287</f>
        <v>49.969500000000004</v>
      </c>
      <c r="F288">
        <f>TOTAL_fumigated!D287</f>
        <v>9.9621999999999993</v>
      </c>
      <c r="G288">
        <f t="shared" si="118"/>
        <v>44.401000000000003</v>
      </c>
      <c r="H288">
        <f t="shared" si="119"/>
        <v>8.3219999999999992</v>
      </c>
      <c r="I288" s="3">
        <v>1.25</v>
      </c>
      <c r="J288" s="3">
        <v>0.04</v>
      </c>
      <c r="K288">
        <v>10</v>
      </c>
      <c r="L288">
        <v>0.17399999999999999</v>
      </c>
      <c r="M288" s="3">
        <f t="shared" si="120"/>
        <v>9.9825999999999997</v>
      </c>
      <c r="N288" s="3">
        <v>0.45</v>
      </c>
      <c r="O288">
        <f t="shared" si="123"/>
        <v>494.20436003089821</v>
      </c>
      <c r="P288">
        <f t="shared" si="126"/>
        <v>92.627839106712344</v>
      </c>
      <c r="R288">
        <f t="shared" si="121"/>
        <v>61.980067539741384</v>
      </c>
      <c r="S288">
        <f t="shared" si="122"/>
        <v>18.256210250279935</v>
      </c>
      <c r="U288">
        <f t="shared" si="124"/>
        <v>492.30216131624587</v>
      </c>
      <c r="V288">
        <f t="shared" si="127"/>
        <v>88.522547751606297</v>
      </c>
      <c r="W288">
        <f t="shared" ref="W288:X288" si="136">AVERAGE(R288:R290)</f>
        <v>62.547350909100373</v>
      </c>
      <c r="X288">
        <f t="shared" si="136"/>
        <v>17.917843714730299</v>
      </c>
    </row>
    <row r="289" spans="1:24" x14ac:dyDescent="0.2">
      <c r="A289" t="s">
        <v>652</v>
      </c>
      <c r="C289">
        <f>TOTAL_unfumigated!C288</f>
        <v>5.5949000000000009</v>
      </c>
      <c r="D289">
        <f>TOTAL_unfumigated!D288</f>
        <v>1.6497999999999999</v>
      </c>
      <c r="E289">
        <f>TOTAL_fumigated!C288</f>
        <v>49.629300000000001</v>
      </c>
      <c r="F289">
        <f>TOTAL_fumigated!D288</f>
        <v>9.359</v>
      </c>
      <c r="G289">
        <f t="shared" si="118"/>
        <v>44.034399999999998</v>
      </c>
      <c r="H289">
        <f t="shared" si="119"/>
        <v>7.7092000000000001</v>
      </c>
      <c r="I289" s="3">
        <v>1.25</v>
      </c>
      <c r="J289" s="3">
        <v>0.04</v>
      </c>
      <c r="K289">
        <v>10</v>
      </c>
      <c r="L289">
        <v>0.17399999999999999</v>
      </c>
      <c r="M289" s="3">
        <f t="shared" si="120"/>
        <v>9.9825999999999997</v>
      </c>
      <c r="N289" s="3">
        <v>0.45</v>
      </c>
      <c r="O289">
        <f t="shared" si="123"/>
        <v>490.12392674364509</v>
      </c>
      <c r="P289">
        <f t="shared" si="126"/>
        <v>85.807082100632883</v>
      </c>
      <c r="R289">
        <f t="shared" si="121"/>
        <v>62.273912162718709</v>
      </c>
      <c r="S289">
        <f t="shared" si="122"/>
        <v>18.363062840453502</v>
      </c>
    </row>
    <row r="290" spans="1:24" x14ac:dyDescent="0.2">
      <c r="A290" t="s">
        <v>652</v>
      </c>
      <c r="C290">
        <f>TOTAL_unfumigated!C289</f>
        <v>5.6950000000000003</v>
      </c>
      <c r="D290">
        <f>TOTAL_unfumigated!D289</f>
        <v>1.5394000000000001</v>
      </c>
      <c r="E290">
        <f>TOTAL_fumigated!C289</f>
        <v>49.9499</v>
      </c>
      <c r="F290">
        <f>TOTAL_fumigated!D289</f>
        <v>9.3676999999999992</v>
      </c>
      <c r="G290">
        <f t="shared" si="118"/>
        <v>44.254899999999999</v>
      </c>
      <c r="H290">
        <f t="shared" si="119"/>
        <v>7.8282999999999987</v>
      </c>
      <c r="I290" s="3">
        <v>1.25</v>
      </c>
      <c r="J290" s="3">
        <v>0.04</v>
      </c>
      <c r="K290">
        <v>10</v>
      </c>
      <c r="L290">
        <v>0.17399999999999999</v>
      </c>
      <c r="M290" s="3">
        <f t="shared" si="120"/>
        <v>9.9825999999999997</v>
      </c>
      <c r="N290" s="3">
        <v>0.45</v>
      </c>
      <c r="O290">
        <f t="shared" si="123"/>
        <v>492.5781971741942</v>
      </c>
      <c r="P290">
        <f t="shared" si="126"/>
        <v>87.13272204747372</v>
      </c>
      <c r="R290">
        <f t="shared" si="121"/>
        <v>63.388073024841006</v>
      </c>
      <c r="S290">
        <f t="shared" si="122"/>
        <v>17.134258053457465</v>
      </c>
    </row>
    <row r="291" spans="1:24" x14ac:dyDescent="0.2">
      <c r="A291" t="s">
        <v>614</v>
      </c>
      <c r="C291">
        <f>TOTAL_unfumigated!C290</f>
        <v>8.0360999999999994</v>
      </c>
      <c r="D291">
        <f>TOTAL_unfumigated!D290</f>
        <v>0.1503000000000001</v>
      </c>
      <c r="E291">
        <f>TOTAL_fumigated!C290</f>
        <v>45.813400000000001</v>
      </c>
      <c r="F291">
        <f>TOTAL_fumigated!D290</f>
        <v>6.3318000000000003</v>
      </c>
      <c r="G291">
        <f t="shared" si="118"/>
        <v>37.777300000000004</v>
      </c>
      <c r="H291">
        <f t="shared" si="119"/>
        <v>6.1814999999999998</v>
      </c>
      <c r="I291" s="3">
        <v>1.25</v>
      </c>
      <c r="J291" s="3">
        <v>0.04</v>
      </c>
      <c r="K291">
        <v>8</v>
      </c>
      <c r="L291">
        <v>0.154</v>
      </c>
      <c r="M291" s="3">
        <f t="shared" si="120"/>
        <v>7.9876800000000001</v>
      </c>
      <c r="N291" s="3">
        <v>0.45</v>
      </c>
      <c r="O291">
        <f t="shared" si="123"/>
        <v>525.4939829559745</v>
      </c>
      <c r="P291">
        <f t="shared" si="126"/>
        <v>85.986586009120714</v>
      </c>
      <c r="R291">
        <f t="shared" si="121"/>
        <v>111.78464835847203</v>
      </c>
      <c r="S291">
        <f t="shared" si="122"/>
        <v>2.090719708350862</v>
      </c>
      <c r="U291">
        <f t="shared" si="124"/>
        <v>529.71715330497852</v>
      </c>
      <c r="V291">
        <f t="shared" si="127"/>
        <v>87.054897876062455</v>
      </c>
      <c r="W291">
        <f t="shared" ref="W291:X291" si="137">AVERAGE(R291:R293)</f>
        <v>114.0645482932605</v>
      </c>
      <c r="X291">
        <f t="shared" si="137"/>
        <v>1.940488352062177</v>
      </c>
    </row>
    <row r="292" spans="1:24" x14ac:dyDescent="0.2">
      <c r="A292" t="s">
        <v>614</v>
      </c>
      <c r="C292">
        <f>TOTAL_unfumigated!C291</f>
        <v>8.3583999999999996</v>
      </c>
      <c r="D292">
        <f>TOTAL_unfumigated!D291</f>
        <v>9.6300000000000052E-2</v>
      </c>
      <c r="E292">
        <f>TOTAL_fumigated!C291</f>
        <v>46.414000000000001</v>
      </c>
      <c r="F292">
        <f>TOTAL_fumigated!D291</f>
        <v>6.4946000000000002</v>
      </c>
      <c r="G292">
        <f t="shared" si="118"/>
        <v>38.055599999999998</v>
      </c>
      <c r="H292">
        <f t="shared" si="119"/>
        <v>6.3982999999999999</v>
      </c>
      <c r="I292" s="3">
        <v>1.25</v>
      </c>
      <c r="J292" s="3">
        <v>0.04</v>
      </c>
      <c r="K292">
        <v>8</v>
      </c>
      <c r="L292">
        <v>0.154</v>
      </c>
      <c r="M292" s="3">
        <f t="shared" si="120"/>
        <v>7.9876800000000001</v>
      </c>
      <c r="N292" s="3">
        <v>0.45</v>
      </c>
      <c r="O292">
        <f t="shared" si="123"/>
        <v>529.3652224425615</v>
      </c>
      <c r="P292">
        <f t="shared" si="126"/>
        <v>89.00234138350838</v>
      </c>
      <c r="R292">
        <f t="shared" si="121"/>
        <v>116.26794151882788</v>
      </c>
      <c r="S292">
        <f t="shared" si="122"/>
        <v>1.3395629269074381</v>
      </c>
    </row>
    <row r="293" spans="1:24" x14ac:dyDescent="0.2">
      <c r="A293" t="s">
        <v>614</v>
      </c>
      <c r="C293">
        <f>TOTAL_unfumigated!C292</f>
        <v>8.2055000000000007</v>
      </c>
      <c r="D293">
        <f>TOTAL_unfumigated!D292</f>
        <v>0.17190000000000005</v>
      </c>
      <c r="E293">
        <f>TOTAL_fumigated!C292</f>
        <v>46.615299999999998</v>
      </c>
      <c r="F293">
        <f>TOTAL_fumigated!D292</f>
        <v>6.367</v>
      </c>
      <c r="G293">
        <f t="shared" si="118"/>
        <v>38.409799999999997</v>
      </c>
      <c r="H293">
        <f t="shared" si="119"/>
        <v>6.1951000000000001</v>
      </c>
      <c r="I293" s="3">
        <v>1.25</v>
      </c>
      <c r="J293" s="3">
        <v>0.04</v>
      </c>
      <c r="K293">
        <v>8</v>
      </c>
      <c r="L293">
        <v>0.154</v>
      </c>
      <c r="M293" s="3">
        <f t="shared" si="120"/>
        <v>7.9876800000000001</v>
      </c>
      <c r="N293" s="3">
        <v>0.45</v>
      </c>
      <c r="O293">
        <f t="shared" si="123"/>
        <v>534.29225451639957</v>
      </c>
      <c r="P293">
        <f t="shared" si="126"/>
        <v>86.175766235558314</v>
      </c>
      <c r="R293">
        <f t="shared" si="121"/>
        <v>114.14105500248162</v>
      </c>
      <c r="S293">
        <f t="shared" si="122"/>
        <v>2.3911824209282306</v>
      </c>
    </row>
    <row r="294" spans="1:24" x14ac:dyDescent="0.2">
      <c r="A294" t="s">
        <v>615</v>
      </c>
      <c r="C294">
        <f>TOTAL_unfumigated!C293</f>
        <v>22.619799999999998</v>
      </c>
      <c r="D294">
        <f>TOTAL_unfumigated!D293</f>
        <v>7.7576999999999998</v>
      </c>
      <c r="E294">
        <f>TOTAL_fumigated!C293</f>
        <v>49.121000000000002</v>
      </c>
      <c r="F294">
        <f>TOTAL_fumigated!D293</f>
        <v>8.9799000000000007</v>
      </c>
      <c r="G294">
        <f t="shared" si="118"/>
        <v>26.501200000000004</v>
      </c>
      <c r="H294">
        <f t="shared" si="119"/>
        <v>1.2222000000000008</v>
      </c>
      <c r="I294" s="3">
        <v>1.25</v>
      </c>
      <c r="J294" s="3">
        <v>0.04</v>
      </c>
      <c r="K294">
        <v>8</v>
      </c>
      <c r="L294">
        <v>0.154</v>
      </c>
      <c r="M294" s="3">
        <f t="shared" si="120"/>
        <v>7.9876800000000001</v>
      </c>
      <c r="N294" s="3">
        <v>0.45</v>
      </c>
      <c r="O294">
        <f t="shared" si="123"/>
        <v>368.6399277108971</v>
      </c>
      <c r="P294">
        <f t="shared" si="126"/>
        <v>17.001181820002817</v>
      </c>
      <c r="R294">
        <f t="shared" si="121"/>
        <v>314.64844749803581</v>
      </c>
      <c r="S294">
        <f t="shared" si="122"/>
        <v>107.91201784080818</v>
      </c>
      <c r="U294">
        <f t="shared" si="124"/>
        <v>351.60211540587323</v>
      </c>
      <c r="V294">
        <f t="shared" si="127"/>
        <v>9.9013592042857059</v>
      </c>
      <c r="W294">
        <f t="shared" ref="W294:X294" si="138">AVERAGE(R294:R296)</f>
        <v>322.98999718826252</v>
      </c>
      <c r="X294">
        <f t="shared" si="138"/>
        <v>112.9429135683768</v>
      </c>
    </row>
    <row r="295" spans="1:24" x14ac:dyDescent="0.2">
      <c r="A295" t="s">
        <v>615</v>
      </c>
      <c r="C295">
        <f>TOTAL_unfumigated!C294</f>
        <v>23.460799999999999</v>
      </c>
      <c r="D295">
        <f>TOTAL_unfumigated!D294</f>
        <v>8.2777000000000012</v>
      </c>
      <c r="E295">
        <f>TOTAL_fumigated!C294</f>
        <v>48.151899999999998</v>
      </c>
      <c r="F295">
        <f>TOTAL_fumigated!D294</f>
        <v>8.7637</v>
      </c>
      <c r="G295">
        <f t="shared" si="118"/>
        <v>24.691099999999999</v>
      </c>
      <c r="H295">
        <f t="shared" si="119"/>
        <v>0.48599999999999888</v>
      </c>
      <c r="I295" s="3">
        <v>1.25</v>
      </c>
      <c r="J295" s="3">
        <v>0.04</v>
      </c>
      <c r="K295">
        <v>8</v>
      </c>
      <c r="L295">
        <v>0.154</v>
      </c>
      <c r="M295" s="3">
        <f t="shared" si="120"/>
        <v>7.9876800000000001</v>
      </c>
      <c r="N295" s="3">
        <v>0.45</v>
      </c>
      <c r="O295">
        <f t="shared" si="123"/>
        <v>343.46087419069818</v>
      </c>
      <c r="P295">
        <f t="shared" si="126"/>
        <v>6.76041103299079</v>
      </c>
      <c r="R295">
        <f t="shared" si="121"/>
        <v>326.34701885347886</v>
      </c>
      <c r="S295">
        <f t="shared" si="122"/>
        <v>115.14537943989301</v>
      </c>
    </row>
    <row r="296" spans="1:24" x14ac:dyDescent="0.2">
      <c r="A296" t="s">
        <v>615</v>
      </c>
      <c r="C296">
        <f>TOTAL_unfumigated!C295</f>
        <v>23.5778</v>
      </c>
      <c r="D296">
        <f>TOTAL_unfumigated!D295</f>
        <v>8.3227000000000011</v>
      </c>
      <c r="E296">
        <f>TOTAL_fumigated!C295</f>
        <v>48.214599999999997</v>
      </c>
      <c r="F296">
        <f>TOTAL_fumigated!D295</f>
        <v>8.7499000000000002</v>
      </c>
      <c r="G296">
        <f t="shared" si="118"/>
        <v>24.636799999999997</v>
      </c>
      <c r="H296">
        <f t="shared" si="119"/>
        <v>0.42719999999999914</v>
      </c>
      <c r="I296" s="3">
        <v>1.25</v>
      </c>
      <c r="J296" s="3">
        <v>0.04</v>
      </c>
      <c r="K296">
        <v>8</v>
      </c>
      <c r="L296">
        <v>0.154</v>
      </c>
      <c r="M296" s="3">
        <f t="shared" si="120"/>
        <v>7.9876800000000001</v>
      </c>
      <c r="N296" s="3">
        <v>0.45</v>
      </c>
      <c r="O296">
        <f t="shared" si="123"/>
        <v>342.70554431602443</v>
      </c>
      <c r="P296">
        <f t="shared" si="126"/>
        <v>5.9424847598635111</v>
      </c>
      <c r="R296">
        <f t="shared" si="121"/>
        <v>327.97452521327284</v>
      </c>
      <c r="S296">
        <f t="shared" si="122"/>
        <v>115.77134342442919</v>
      </c>
    </row>
    <row r="297" spans="1:24" x14ac:dyDescent="0.2">
      <c r="A297" t="s">
        <v>616</v>
      </c>
      <c r="C297">
        <f>TOTAL_unfumigated!C296</f>
        <v>18.480599999999999</v>
      </c>
      <c r="D297">
        <f>TOTAL_unfumigated!D296</f>
        <v>5.3339000000000008</v>
      </c>
      <c r="E297">
        <f>TOTAL_fumigated!C296</f>
        <v>50.242900000000006</v>
      </c>
      <c r="F297">
        <f>TOTAL_fumigated!D296</f>
        <v>7.8961000000000006</v>
      </c>
      <c r="G297">
        <f t="shared" si="118"/>
        <v>31.762300000000007</v>
      </c>
      <c r="H297">
        <f t="shared" si="119"/>
        <v>2.5621999999999998</v>
      </c>
      <c r="I297" s="3">
        <v>1.25</v>
      </c>
      <c r="J297" s="3">
        <v>0.04</v>
      </c>
      <c r="K297">
        <v>8</v>
      </c>
      <c r="L297">
        <v>0.154</v>
      </c>
      <c r="M297" s="3">
        <f t="shared" si="120"/>
        <v>7.9876800000000001</v>
      </c>
      <c r="N297" s="3">
        <v>0.45</v>
      </c>
      <c r="O297">
        <f t="shared" si="123"/>
        <v>441.82346368963766</v>
      </c>
      <c r="P297">
        <f t="shared" si="126"/>
        <v>35.640998248413666</v>
      </c>
      <c r="R297">
        <f t="shared" si="121"/>
        <v>257.07088916932076</v>
      </c>
      <c r="S297">
        <f t="shared" si="122"/>
        <v>74.196206602612477</v>
      </c>
      <c r="U297">
        <f t="shared" si="124"/>
        <v>433.14064770858243</v>
      </c>
      <c r="V297">
        <f t="shared" si="127"/>
        <v>33.315194288092549</v>
      </c>
      <c r="W297">
        <f t="shared" ref="W297:X297" si="139">AVERAGE(R297:R299)</f>
        <v>265.36607115698916</v>
      </c>
      <c r="X297">
        <f t="shared" si="139"/>
        <v>76.277189093426102</v>
      </c>
    </row>
    <row r="298" spans="1:24" x14ac:dyDescent="0.2">
      <c r="A298" t="s">
        <v>616</v>
      </c>
      <c r="C298">
        <f>TOTAL_unfumigated!C297</f>
        <v>19.169599999999999</v>
      </c>
      <c r="D298">
        <f>TOTAL_unfumigated!D297</f>
        <v>5.5517000000000003</v>
      </c>
      <c r="E298">
        <f>TOTAL_fumigated!C297</f>
        <v>49.944800000000008</v>
      </c>
      <c r="F298">
        <f>TOTAL_fumigated!D297</f>
        <v>7.8939000000000004</v>
      </c>
      <c r="G298">
        <f t="shared" si="118"/>
        <v>30.775200000000009</v>
      </c>
      <c r="H298">
        <f t="shared" si="119"/>
        <v>2.3422000000000001</v>
      </c>
      <c r="I298" s="3">
        <v>1.25</v>
      </c>
      <c r="J298" s="3">
        <v>0.04</v>
      </c>
      <c r="K298">
        <v>8</v>
      </c>
      <c r="L298">
        <v>0.154</v>
      </c>
      <c r="M298" s="3">
        <f t="shared" si="120"/>
        <v>7.9876800000000001</v>
      </c>
      <c r="N298" s="3">
        <v>0.45</v>
      </c>
      <c r="O298">
        <f t="shared" si="123"/>
        <v>428.09259593106725</v>
      </c>
      <c r="P298">
        <f t="shared" si="126"/>
        <v>32.580729879570093</v>
      </c>
      <c r="R298">
        <f t="shared" si="121"/>
        <v>266.65509328810811</v>
      </c>
      <c r="S298">
        <f t="shared" si="122"/>
        <v>77.225872287767615</v>
      </c>
    </row>
    <row r="299" spans="1:24" x14ac:dyDescent="0.2">
      <c r="A299" t="s">
        <v>616</v>
      </c>
      <c r="C299">
        <f>TOTAL_unfumigated!C298</f>
        <v>19.5806</v>
      </c>
      <c r="D299">
        <f>TOTAL_unfumigated!D298</f>
        <v>5.5649000000000006</v>
      </c>
      <c r="E299">
        <f>TOTAL_fumigated!C298</f>
        <v>50.457400000000007</v>
      </c>
      <c r="F299">
        <f>TOTAL_fumigated!D298</f>
        <v>7.8455000000000004</v>
      </c>
      <c r="G299">
        <f t="shared" si="118"/>
        <v>30.876800000000006</v>
      </c>
      <c r="H299">
        <f t="shared" si="119"/>
        <v>2.2805999999999997</v>
      </c>
      <c r="I299" s="3">
        <v>1.25</v>
      </c>
      <c r="J299" s="3">
        <v>0.04</v>
      </c>
      <c r="K299">
        <v>8</v>
      </c>
      <c r="L299">
        <v>0.154</v>
      </c>
      <c r="M299" s="3">
        <f t="shared" si="120"/>
        <v>7.9876800000000001</v>
      </c>
      <c r="N299" s="3">
        <v>0.45</v>
      </c>
      <c r="O299">
        <f t="shared" si="123"/>
        <v>429.50588350504239</v>
      </c>
      <c r="P299">
        <f t="shared" si="126"/>
        <v>31.723854736293891</v>
      </c>
      <c r="R299">
        <f t="shared" si="121"/>
        <v>272.37223101353862</v>
      </c>
      <c r="S299">
        <f t="shared" si="122"/>
        <v>77.409488389898229</v>
      </c>
    </row>
    <row r="300" spans="1:24" x14ac:dyDescent="0.2">
      <c r="A300" t="s">
        <v>653</v>
      </c>
      <c r="C300">
        <f>TOTAL_unfumigated!C299</f>
        <v>5.6785000000000005</v>
      </c>
      <c r="D300">
        <f>TOTAL_unfumigated!D299</f>
        <v>1.5369999999999999</v>
      </c>
      <c r="E300">
        <f>TOTAL_fumigated!C299</f>
        <v>44.610300000000002</v>
      </c>
      <c r="F300">
        <f>TOTAL_fumigated!D299</f>
        <v>8.5208999999999993</v>
      </c>
      <c r="G300">
        <f t="shared" si="118"/>
        <v>38.931800000000003</v>
      </c>
      <c r="H300">
        <f t="shared" si="119"/>
        <v>6.9838999999999993</v>
      </c>
      <c r="I300" s="3">
        <v>1.25</v>
      </c>
      <c r="J300" s="3">
        <v>0.04</v>
      </c>
      <c r="K300">
        <v>10</v>
      </c>
      <c r="L300">
        <v>0.17899999999999999</v>
      </c>
      <c r="M300" s="3">
        <f t="shared" si="120"/>
        <v>9.9821000000000009</v>
      </c>
      <c r="N300" s="3">
        <v>0.45</v>
      </c>
      <c r="O300">
        <f t="shared" si="123"/>
        <v>433.35125430075396</v>
      </c>
      <c r="P300">
        <f t="shared" si="126"/>
        <v>77.738039980453891</v>
      </c>
      <c r="R300">
        <f t="shared" si="121"/>
        <v>63.20758602342638</v>
      </c>
      <c r="S300">
        <f t="shared" si="122"/>
        <v>17.108401817030263</v>
      </c>
      <c r="U300">
        <f>AVERAGE(O300:O302)</f>
        <v>432.310502466081</v>
      </c>
      <c r="V300">
        <f t="shared" si="127"/>
        <v>74.924485198876354</v>
      </c>
      <c r="W300">
        <f t="shared" ref="W300:X300" si="140">AVERAGE(R300:R302)</f>
        <v>63.962641276032251</v>
      </c>
      <c r="X300">
        <f t="shared" si="140"/>
        <v>16.876876275199276</v>
      </c>
    </row>
    <row r="301" spans="1:24" x14ac:dyDescent="0.2">
      <c r="A301" t="s">
        <v>653</v>
      </c>
      <c r="C301">
        <f>TOTAL_unfumigated!C300</f>
        <v>5.7665000000000006</v>
      </c>
      <c r="D301">
        <f>TOTAL_unfumigated!D300</f>
        <v>1.5202</v>
      </c>
      <c r="E301">
        <f>TOTAL_fumigated!C300</f>
        <v>44.431100000000001</v>
      </c>
      <c r="F301">
        <f>TOTAL_fumigated!D300</f>
        <v>8.0366</v>
      </c>
      <c r="G301">
        <f t="shared" si="118"/>
        <v>38.6646</v>
      </c>
      <c r="H301">
        <f t="shared" si="119"/>
        <v>6.5164</v>
      </c>
      <c r="I301" s="3">
        <v>1.25</v>
      </c>
      <c r="J301" s="3">
        <v>0.04</v>
      </c>
      <c r="K301">
        <v>10</v>
      </c>
      <c r="L301">
        <v>0.17899999999999999</v>
      </c>
      <c r="M301" s="3">
        <f t="shared" si="120"/>
        <v>9.9821000000000009</v>
      </c>
      <c r="N301" s="3">
        <v>0.45</v>
      </c>
      <c r="O301">
        <f t="shared" si="123"/>
        <v>430.37704157107891</v>
      </c>
      <c r="P301">
        <f t="shared" si="126"/>
        <v>72.534280807089118</v>
      </c>
      <c r="R301">
        <f t="shared" si="121"/>
        <v>64.187117161942098</v>
      </c>
      <c r="S301">
        <f t="shared" si="122"/>
        <v>16.921400417859079</v>
      </c>
    </row>
    <row r="302" spans="1:24" x14ac:dyDescent="0.2">
      <c r="A302" t="s">
        <v>653</v>
      </c>
      <c r="C302">
        <f>TOTAL_unfumigated!C301</f>
        <v>5.7940000000000005</v>
      </c>
      <c r="D302">
        <f>TOTAL_unfumigated!D301</f>
        <v>1.4914000000000001</v>
      </c>
      <c r="E302">
        <f>TOTAL_fumigated!C301</f>
        <v>44.712500000000006</v>
      </c>
      <c r="F302">
        <f>TOTAL_fumigated!D301</f>
        <v>8.1844999999999999</v>
      </c>
      <c r="G302">
        <f t="shared" si="118"/>
        <v>38.918500000000009</v>
      </c>
      <c r="H302">
        <f t="shared" si="119"/>
        <v>6.6930999999999994</v>
      </c>
      <c r="I302" s="3">
        <v>1.25</v>
      </c>
      <c r="J302" s="3">
        <v>0.04</v>
      </c>
      <c r="K302">
        <v>10</v>
      </c>
      <c r="L302">
        <v>0.17899999999999999</v>
      </c>
      <c r="M302" s="3">
        <f t="shared" si="120"/>
        <v>9.9821000000000009</v>
      </c>
      <c r="N302" s="3">
        <v>0.45</v>
      </c>
      <c r="O302">
        <f t="shared" si="123"/>
        <v>433.20321152641009</v>
      </c>
      <c r="P302">
        <f t="shared" si="126"/>
        <v>74.501134809086025</v>
      </c>
      <c r="R302">
        <f t="shared" si="121"/>
        <v>64.493220642728261</v>
      </c>
      <c r="S302">
        <f t="shared" si="122"/>
        <v>16.600826590708483</v>
      </c>
    </row>
    <row r="303" spans="1:24" x14ac:dyDescent="0.2">
      <c r="A303" t="s">
        <v>617</v>
      </c>
      <c r="C303">
        <f>TOTAL_unfumigated!C302</f>
        <v>6.9075000000000006</v>
      </c>
      <c r="D303">
        <f>TOTAL_unfumigated!D302</f>
        <v>0.20970000000000011</v>
      </c>
      <c r="E303">
        <f>TOTAL_fumigated!C302</f>
        <v>38.854799999999997</v>
      </c>
      <c r="F303">
        <f>TOTAL_fumigated!D302</f>
        <v>5.7070000000000007</v>
      </c>
      <c r="G303">
        <f t="shared" si="118"/>
        <v>31.947299999999998</v>
      </c>
      <c r="H303">
        <f t="shared" si="119"/>
        <v>5.497300000000001</v>
      </c>
      <c r="I303" s="3">
        <v>1.25</v>
      </c>
      <c r="J303" s="3">
        <v>0.04</v>
      </c>
      <c r="K303">
        <v>8</v>
      </c>
      <c r="L303">
        <v>0.14699999999999999</v>
      </c>
      <c r="M303" s="3">
        <f t="shared" si="120"/>
        <v>7.9882400000000002</v>
      </c>
      <c r="N303" s="3">
        <v>0.45</v>
      </c>
      <c r="O303">
        <f t="shared" si="123"/>
        <v>444.36571760487914</v>
      </c>
      <c r="P303">
        <f t="shared" si="126"/>
        <v>76.463790661160814</v>
      </c>
      <c r="R303">
        <f t="shared" si="121"/>
        <v>96.078735741540058</v>
      </c>
      <c r="S303">
        <f t="shared" si="122"/>
        <v>2.9167876778864947</v>
      </c>
      <c r="U303">
        <f t="shared" si="124"/>
        <v>443.22329750659395</v>
      </c>
      <c r="V303">
        <f t="shared" si="127"/>
        <v>77.138393438354385</v>
      </c>
      <c r="W303">
        <f t="shared" ref="W303:X303" si="141">AVERAGE(R303:R305)</f>
        <v>95.782930537519789</v>
      </c>
      <c r="X303">
        <f t="shared" si="141"/>
        <v>2.5787908225090894</v>
      </c>
    </row>
    <row r="304" spans="1:24" x14ac:dyDescent="0.2">
      <c r="A304" t="s">
        <v>617</v>
      </c>
      <c r="C304">
        <f>TOTAL_unfumigated!C303</f>
        <v>6.8085000000000004</v>
      </c>
      <c r="D304">
        <f>TOTAL_unfumigated!D303</f>
        <v>0.20700000000000007</v>
      </c>
      <c r="E304">
        <f>TOTAL_fumigated!C303</f>
        <v>38.554499999999997</v>
      </c>
      <c r="F304">
        <f>TOTAL_fumigated!D303</f>
        <v>5.7774000000000001</v>
      </c>
      <c r="G304">
        <f t="shared" si="118"/>
        <v>31.745999999999995</v>
      </c>
      <c r="H304">
        <f t="shared" si="119"/>
        <v>5.5704000000000002</v>
      </c>
      <c r="I304" s="3">
        <v>1.25</v>
      </c>
      <c r="J304" s="3">
        <v>0.04</v>
      </c>
      <c r="K304">
        <v>8</v>
      </c>
      <c r="L304">
        <v>0.14699999999999999</v>
      </c>
      <c r="M304" s="3">
        <f t="shared" si="120"/>
        <v>7.9882400000000002</v>
      </c>
      <c r="N304" s="3">
        <v>0.45</v>
      </c>
      <c r="O304">
        <f t="shared" si="123"/>
        <v>441.56576834613537</v>
      </c>
      <c r="P304">
        <f t="shared" si="126"/>
        <v>77.480563094415444</v>
      </c>
      <c r="R304">
        <f t="shared" si="121"/>
        <v>94.701711515928423</v>
      </c>
      <c r="S304">
        <f t="shared" si="122"/>
        <v>2.8792324717334488</v>
      </c>
    </row>
    <row r="305" spans="1:24" x14ac:dyDescent="0.2">
      <c r="A305" t="s">
        <v>617</v>
      </c>
      <c r="C305">
        <f>TOTAL_unfumigated!C304</f>
        <v>6.9427000000000003</v>
      </c>
      <c r="D305">
        <f>TOTAL_unfumigated!D304</f>
        <v>0.13950000000000007</v>
      </c>
      <c r="E305">
        <f>TOTAL_fumigated!C304</f>
        <v>38.844900000000003</v>
      </c>
      <c r="F305">
        <f>TOTAL_fumigated!D304</f>
        <v>5.7092000000000001</v>
      </c>
      <c r="G305">
        <f t="shared" si="118"/>
        <v>31.902200000000001</v>
      </c>
      <c r="H305">
        <f t="shared" si="119"/>
        <v>5.5697000000000001</v>
      </c>
      <c r="I305" s="3">
        <v>1.25</v>
      </c>
      <c r="J305" s="3">
        <v>0.04</v>
      </c>
      <c r="K305">
        <v>8</v>
      </c>
      <c r="L305">
        <v>0.14699999999999999</v>
      </c>
      <c r="M305" s="3">
        <f t="shared" si="120"/>
        <v>7.9882400000000002</v>
      </c>
      <c r="N305" s="3">
        <v>0.45</v>
      </c>
      <c r="O305">
        <f t="shared" si="123"/>
        <v>443.73840656876718</v>
      </c>
      <c r="P305">
        <f t="shared" si="126"/>
        <v>77.470826559486895</v>
      </c>
      <c r="R305">
        <f t="shared" si="121"/>
        <v>96.568344355090872</v>
      </c>
      <c r="S305">
        <f t="shared" si="122"/>
        <v>1.9403523179073245</v>
      </c>
    </row>
    <row r="306" spans="1:24" x14ac:dyDescent="0.2">
      <c r="A306" t="s">
        <v>618</v>
      </c>
      <c r="C306">
        <f>TOTAL_unfumigated!C305</f>
        <v>15.536800000000001</v>
      </c>
      <c r="D306">
        <f>TOTAL_unfumigated!D305</f>
        <v>6.5427</v>
      </c>
      <c r="E306">
        <f>TOTAL_fumigated!C305</f>
        <v>29.246200000000002</v>
      </c>
      <c r="F306">
        <f>TOTAL_fumigated!D305</f>
        <v>7.5010000000000003</v>
      </c>
      <c r="G306">
        <f t="shared" si="118"/>
        <v>13.7094</v>
      </c>
      <c r="H306">
        <f t="shared" si="119"/>
        <v>0.95830000000000037</v>
      </c>
      <c r="I306" s="3">
        <v>1.25</v>
      </c>
      <c r="J306" s="3">
        <v>0.04</v>
      </c>
      <c r="K306">
        <v>8</v>
      </c>
      <c r="L306">
        <v>0.14699999999999999</v>
      </c>
      <c r="M306" s="3">
        <f t="shared" si="120"/>
        <v>7.9882400000000002</v>
      </c>
      <c r="N306" s="3">
        <v>0.45</v>
      </c>
      <c r="O306">
        <f t="shared" si="123"/>
        <v>190.68864564242767</v>
      </c>
      <c r="P306">
        <f t="shared" si="126"/>
        <v>13.329316317208525</v>
      </c>
      <c r="R306">
        <f t="shared" si="121"/>
        <v>216.10656554023305</v>
      </c>
      <c r="S306">
        <f t="shared" si="122"/>
        <v>91.004610110195301</v>
      </c>
      <c r="U306">
        <f t="shared" si="124"/>
        <v>176.01012377083202</v>
      </c>
      <c r="V306">
        <f t="shared" si="127"/>
        <v>8.1082153728944508</v>
      </c>
      <c r="W306">
        <f t="shared" ref="W306:X306" si="142">AVERAGE(R306:R308)</f>
        <v>225.38409239359635</v>
      </c>
      <c r="X306">
        <f t="shared" si="142"/>
        <v>93.485108294377923</v>
      </c>
    </row>
    <row r="307" spans="1:24" x14ac:dyDescent="0.2">
      <c r="A307" t="s">
        <v>618</v>
      </c>
      <c r="C307">
        <f>TOTAL_unfumigated!C306</f>
        <v>17.692799999999998</v>
      </c>
      <c r="D307">
        <f>TOTAL_unfumigated!D306</f>
        <v>7.1002000000000001</v>
      </c>
      <c r="E307">
        <f>TOTAL_fumigated!C306</f>
        <v>28.687400000000004</v>
      </c>
      <c r="F307">
        <f>TOTAL_fumigated!D306</f>
        <v>7.2847999999999997</v>
      </c>
      <c r="G307">
        <f t="shared" si="118"/>
        <v>10.994600000000005</v>
      </c>
      <c r="H307">
        <f t="shared" si="119"/>
        <v>0.18459999999999965</v>
      </c>
      <c r="I307" s="3">
        <v>1.25</v>
      </c>
      <c r="J307" s="3">
        <v>0.04</v>
      </c>
      <c r="K307">
        <v>8</v>
      </c>
      <c r="L307">
        <v>0.14699999999999999</v>
      </c>
      <c r="M307" s="3">
        <f t="shared" si="120"/>
        <v>7.9882400000000002</v>
      </c>
      <c r="N307" s="3">
        <v>0.45</v>
      </c>
      <c r="O307">
        <f t="shared" si="123"/>
        <v>152.92758132232166</v>
      </c>
      <c r="P307">
        <f t="shared" si="126"/>
        <v>2.5676633540192921</v>
      </c>
      <c r="R307">
        <f t="shared" si="121"/>
        <v>246.09509312022004</v>
      </c>
      <c r="S307">
        <f t="shared" si="122"/>
        <v>98.759064714018493</v>
      </c>
    </row>
    <row r="308" spans="1:24" x14ac:dyDescent="0.2">
      <c r="A308" t="s">
        <v>618</v>
      </c>
      <c r="C308">
        <f>TOTAL_unfumigated!C307</f>
        <v>15.3818</v>
      </c>
      <c r="D308">
        <f>TOTAL_unfumigated!D307</f>
        <v>6.5202</v>
      </c>
      <c r="E308">
        <f>TOTAL_fumigated!C307</f>
        <v>28.640100000000004</v>
      </c>
      <c r="F308">
        <f>TOTAL_fumigated!D307</f>
        <v>7.1261000000000001</v>
      </c>
      <c r="G308">
        <f t="shared" si="118"/>
        <v>13.258300000000004</v>
      </c>
      <c r="H308">
        <f t="shared" si="119"/>
        <v>0.60590000000000011</v>
      </c>
      <c r="I308" s="3">
        <v>1.25</v>
      </c>
      <c r="J308" s="3">
        <v>0.04</v>
      </c>
      <c r="K308">
        <v>8</v>
      </c>
      <c r="L308">
        <v>0.14699999999999999</v>
      </c>
      <c r="M308" s="3">
        <f t="shared" si="120"/>
        <v>7.9882400000000002</v>
      </c>
      <c r="N308" s="3">
        <v>0.45</v>
      </c>
      <c r="O308">
        <f t="shared" si="123"/>
        <v>184.41414434774677</v>
      </c>
      <c r="P308">
        <f t="shared" si="126"/>
        <v>8.4276664474555378</v>
      </c>
      <c r="R308">
        <f t="shared" si="121"/>
        <v>213.95061852033601</v>
      </c>
      <c r="S308">
        <f t="shared" si="122"/>
        <v>90.691650058919947</v>
      </c>
    </row>
    <row r="309" spans="1:24" x14ac:dyDescent="0.2">
      <c r="A309" t="s">
        <v>619</v>
      </c>
      <c r="C309">
        <f>TOTAL_unfumigated!C308</f>
        <v>9.9466000000000001</v>
      </c>
      <c r="D309">
        <f>TOTAL_unfumigated!D308</f>
        <v>4.6673</v>
      </c>
      <c r="E309">
        <f>TOTAL_fumigated!C308</f>
        <v>26.190300000000001</v>
      </c>
      <c r="F309">
        <f>TOTAL_fumigated!D308</f>
        <v>7.7883000000000004</v>
      </c>
      <c r="G309">
        <f t="shared" si="118"/>
        <v>16.2437</v>
      </c>
      <c r="H309">
        <f t="shared" si="119"/>
        <v>3.1210000000000004</v>
      </c>
      <c r="I309" s="3">
        <v>1.25</v>
      </c>
      <c r="J309" s="3">
        <v>0.04</v>
      </c>
      <c r="K309">
        <v>8</v>
      </c>
      <c r="L309">
        <v>0.14699999999999999</v>
      </c>
      <c r="M309" s="3">
        <f t="shared" si="120"/>
        <v>7.9882400000000002</v>
      </c>
      <c r="N309" s="3">
        <v>0.45</v>
      </c>
      <c r="O309">
        <f t="shared" si="123"/>
        <v>225.9390748845247</v>
      </c>
      <c r="P309">
        <f t="shared" si="126"/>
        <v>43.411036445797542</v>
      </c>
      <c r="R309">
        <f t="shared" si="121"/>
        <v>138.35059760069524</v>
      </c>
      <c r="S309">
        <f t="shared" si="122"/>
        <v>64.919042103002525</v>
      </c>
      <c r="U309">
        <f t="shared" si="124"/>
        <v>221.21129170992472</v>
      </c>
      <c r="V309">
        <f t="shared" si="127"/>
        <v>39.585969152431851</v>
      </c>
      <c r="W309">
        <f t="shared" ref="W309:X309" si="143">AVERAGE(R309:R311)</f>
        <v>138.65660298416449</v>
      </c>
      <c r="X309">
        <f t="shared" si="143"/>
        <v>66.265465790267243</v>
      </c>
    </row>
    <row r="310" spans="1:24" x14ac:dyDescent="0.2">
      <c r="A310" t="s">
        <v>619</v>
      </c>
      <c r="C310">
        <f>TOTAL_unfumigated!C309</f>
        <v>9.9416000000000011</v>
      </c>
      <c r="D310">
        <f>TOTAL_unfumigated!D309</f>
        <v>4.7597000000000005</v>
      </c>
      <c r="E310">
        <f>TOTAL_fumigated!C309</f>
        <v>25.821800000000003</v>
      </c>
      <c r="F310">
        <f>TOTAL_fumigated!D309</f>
        <v>7.6321000000000003</v>
      </c>
      <c r="G310">
        <f t="shared" si="118"/>
        <v>15.880200000000002</v>
      </c>
      <c r="H310">
        <f t="shared" si="119"/>
        <v>2.8723999999999998</v>
      </c>
      <c r="I310" s="3">
        <v>1.25</v>
      </c>
      <c r="J310" s="3">
        <v>0.04</v>
      </c>
      <c r="K310">
        <v>8</v>
      </c>
      <c r="L310">
        <v>0.14699999999999999</v>
      </c>
      <c r="M310" s="3">
        <f t="shared" si="120"/>
        <v>7.9882400000000002</v>
      </c>
      <c r="N310" s="3">
        <v>0.45</v>
      </c>
      <c r="O310">
        <f t="shared" si="123"/>
        <v>220.88303138947589</v>
      </c>
      <c r="P310">
        <f t="shared" si="126"/>
        <v>39.953175612594954</v>
      </c>
      <c r="R310">
        <f t="shared" si="121"/>
        <v>138.28105092263408</v>
      </c>
      <c r="S310">
        <f t="shared" si="122"/>
        <v>66.204264713573409</v>
      </c>
    </row>
    <row r="311" spans="1:24" x14ac:dyDescent="0.2">
      <c r="A311" t="s">
        <v>619</v>
      </c>
      <c r="C311">
        <f>TOTAL_unfumigated!C310</f>
        <v>10.0176</v>
      </c>
      <c r="D311">
        <f>TOTAL_unfumigated!D310</f>
        <v>4.8653000000000004</v>
      </c>
      <c r="E311">
        <f>TOTAL_fumigated!C310</f>
        <v>25.6051</v>
      </c>
      <c r="F311">
        <f>TOTAL_fumigated!D310</f>
        <v>7.4099000000000004</v>
      </c>
      <c r="G311">
        <f t="shared" si="118"/>
        <v>15.5875</v>
      </c>
      <c r="H311">
        <f t="shared" si="119"/>
        <v>2.5446</v>
      </c>
      <c r="I311" s="3">
        <v>1.25</v>
      </c>
      <c r="J311" s="3">
        <v>0.04</v>
      </c>
      <c r="K311">
        <v>8</v>
      </c>
      <c r="L311">
        <v>0.14699999999999999</v>
      </c>
      <c r="M311" s="3">
        <f t="shared" si="120"/>
        <v>7.9882400000000002</v>
      </c>
      <c r="N311" s="3">
        <v>0.45</v>
      </c>
      <c r="O311">
        <f t="shared" si="123"/>
        <v>216.81176885577355</v>
      </c>
      <c r="P311">
        <f t="shared" si="126"/>
        <v>35.393695398903048</v>
      </c>
      <c r="R311">
        <f t="shared" si="121"/>
        <v>139.33816042916419</v>
      </c>
      <c r="S311">
        <f t="shared" si="122"/>
        <v>67.673090554225823</v>
      </c>
    </row>
    <row r="312" spans="1:24" x14ac:dyDescent="0.2">
      <c r="A312" t="s">
        <v>654</v>
      </c>
      <c r="C312">
        <f>TOTAL_unfumigated!C311</f>
        <v>4.6544000000000008</v>
      </c>
      <c r="D312">
        <f>TOTAL_unfumigated!D311</f>
        <v>1.2418</v>
      </c>
      <c r="E312">
        <f>TOTAL_fumigated!C311</f>
        <v>41.115900000000003</v>
      </c>
      <c r="F312">
        <f>TOTAL_fumigated!D311</f>
        <v>7.2013999999999996</v>
      </c>
      <c r="G312">
        <f t="shared" si="118"/>
        <v>36.461500000000001</v>
      </c>
      <c r="H312">
        <f t="shared" si="119"/>
        <v>5.9596</v>
      </c>
      <c r="I312" s="3">
        <v>1.25</v>
      </c>
      <c r="J312" s="3">
        <v>0.04</v>
      </c>
      <c r="K312">
        <v>10</v>
      </c>
      <c r="L312">
        <v>0.16600000000000001</v>
      </c>
      <c r="M312" s="3">
        <f t="shared" si="120"/>
        <v>9.9833999999999996</v>
      </c>
      <c r="N312" s="3">
        <v>0.45</v>
      </c>
      <c r="O312">
        <f t="shared" si="123"/>
        <v>405.80140811524905</v>
      </c>
      <c r="P312">
        <f t="shared" si="126"/>
        <v>66.327882062000697</v>
      </c>
      <c r="R312">
        <f t="shared" si="121"/>
        <v>51.801546122118282</v>
      </c>
      <c r="S312">
        <f t="shared" si="122"/>
        <v>13.820720173265396</v>
      </c>
      <c r="U312">
        <f t="shared" si="124"/>
        <v>400.52487128633521</v>
      </c>
      <c r="V312">
        <f t="shared" si="127"/>
        <v>62.979360553333343</v>
      </c>
      <c r="W312">
        <f t="shared" ref="W312:X312" si="144">AVERAGE(R312:R314)</f>
        <v>52.90745600660059</v>
      </c>
      <c r="X312">
        <f t="shared" si="144"/>
        <v>13.704972476533269</v>
      </c>
    </row>
    <row r="313" spans="1:24" x14ac:dyDescent="0.2">
      <c r="A313" t="s">
        <v>654</v>
      </c>
      <c r="C313">
        <f>TOTAL_unfumigated!C312</f>
        <v>4.7809000000000008</v>
      </c>
      <c r="D313">
        <f>TOTAL_unfumigated!D312</f>
        <v>1.2490000000000001</v>
      </c>
      <c r="E313">
        <f>TOTAL_fumigated!C312</f>
        <v>40.347300000000004</v>
      </c>
      <c r="F313">
        <f>TOTAL_fumigated!D312</f>
        <v>6.7026000000000003</v>
      </c>
      <c r="G313">
        <f t="shared" si="118"/>
        <v>35.566400000000002</v>
      </c>
      <c r="H313">
        <f t="shared" si="119"/>
        <v>5.4535999999999998</v>
      </c>
      <c r="I313" s="3">
        <v>1.25</v>
      </c>
      <c r="J313" s="3">
        <v>0.04</v>
      </c>
      <c r="K313">
        <v>10</v>
      </c>
      <c r="L313">
        <v>0.16600000000000001</v>
      </c>
      <c r="M313" s="3">
        <f t="shared" si="120"/>
        <v>9.9833999999999996</v>
      </c>
      <c r="N313" s="3">
        <v>0.45</v>
      </c>
      <c r="O313">
        <f t="shared" si="123"/>
        <v>395.83931548592881</v>
      </c>
      <c r="P313">
        <f t="shared" si="126"/>
        <v>60.69631143253357</v>
      </c>
      <c r="R313">
        <f t="shared" si="121"/>
        <v>53.209438779485062</v>
      </c>
      <c r="S313">
        <f t="shared" si="122"/>
        <v>13.900853194079954</v>
      </c>
    </row>
    <row r="314" spans="1:24" x14ac:dyDescent="0.2">
      <c r="A314" t="s">
        <v>654</v>
      </c>
      <c r="C314">
        <f>TOTAL_unfumigated!C313</f>
        <v>4.8260000000000005</v>
      </c>
      <c r="D314">
        <f>TOTAL_unfumigated!D313</f>
        <v>1.2034</v>
      </c>
      <c r="E314">
        <f>TOTAL_fumigated!C313</f>
        <v>40.760300000000001</v>
      </c>
      <c r="F314">
        <f>TOTAL_fumigated!D313</f>
        <v>6.7663999999999991</v>
      </c>
      <c r="G314">
        <f t="shared" si="118"/>
        <v>35.9343</v>
      </c>
      <c r="H314">
        <f t="shared" si="119"/>
        <v>5.5629999999999988</v>
      </c>
      <c r="I314" s="3">
        <v>1.25</v>
      </c>
      <c r="J314" s="3">
        <v>0.04</v>
      </c>
      <c r="K314">
        <v>10</v>
      </c>
      <c r="L314">
        <v>0.16600000000000001</v>
      </c>
      <c r="M314" s="3">
        <f t="shared" si="120"/>
        <v>9.9833999999999996</v>
      </c>
      <c r="N314" s="3">
        <v>0.45</v>
      </c>
      <c r="O314">
        <f t="shared" si="123"/>
        <v>399.93389025782801</v>
      </c>
      <c r="P314">
        <f t="shared" si="126"/>
        <v>61.913888165465764</v>
      </c>
      <c r="R314">
        <f t="shared" si="121"/>
        <v>53.711383118198441</v>
      </c>
      <c r="S314">
        <f t="shared" si="122"/>
        <v>13.393344062254455</v>
      </c>
    </row>
    <row r="315" spans="1:24" x14ac:dyDescent="0.2">
      <c r="A315" t="s">
        <v>620</v>
      </c>
      <c r="C315">
        <f>TOTAL_unfumigated!C314</f>
        <v>6.2904</v>
      </c>
      <c r="D315">
        <f>TOTAL_unfumigated!D314</f>
        <v>2.0700000000000052E-2</v>
      </c>
      <c r="E315">
        <f>TOTAL_fumigated!C314</f>
        <v>41.305599999999998</v>
      </c>
      <c r="F315">
        <f>TOTAL_fumigated!D314</f>
        <v>6.2746000000000004</v>
      </c>
      <c r="G315">
        <f t="shared" si="118"/>
        <v>35.0152</v>
      </c>
      <c r="H315">
        <f t="shared" si="119"/>
        <v>6.2539000000000007</v>
      </c>
      <c r="I315" s="3">
        <v>1.25</v>
      </c>
      <c r="J315" s="3">
        <v>0.04</v>
      </c>
      <c r="K315">
        <v>8</v>
      </c>
      <c r="L315">
        <v>0.157</v>
      </c>
      <c r="M315" s="3">
        <f t="shared" si="120"/>
        <v>7.9874400000000003</v>
      </c>
      <c r="N315" s="3">
        <v>0.45</v>
      </c>
      <c r="O315">
        <f t="shared" si="123"/>
        <v>487.08694873173096</v>
      </c>
      <c r="P315">
        <f t="shared" si="126"/>
        <v>86.996306423306834</v>
      </c>
      <c r="R315">
        <f t="shared" si="121"/>
        <v>87.504048022061284</v>
      </c>
      <c r="S315">
        <f t="shared" si="122"/>
        <v>0.28795208477309442</v>
      </c>
      <c r="U315">
        <f t="shared" si="124"/>
        <v>488.10706883881767</v>
      </c>
      <c r="V315">
        <f t="shared" si="127"/>
        <v>87.382097300168695</v>
      </c>
      <c r="W315">
        <f t="shared" ref="W315" si="145">AVERAGE(R315:R317)</f>
        <v>84.142752269210803</v>
      </c>
      <c r="X315">
        <f>AVERAGE(S315:S317)</f>
        <v>9.598402825769814E-2</v>
      </c>
    </row>
    <row r="316" spans="1:24" x14ac:dyDescent="0.2">
      <c r="A316" t="s">
        <v>620</v>
      </c>
      <c r="C316">
        <f>TOTAL_unfumigated!C315</f>
        <v>5.9263000000000012</v>
      </c>
      <c r="D316">
        <v>0</v>
      </c>
      <c r="E316">
        <f>TOTAL_fumigated!C315</f>
        <v>40.964600000000004</v>
      </c>
      <c r="F316">
        <f>TOTAL_fumigated!D315</f>
        <v>6.2790000000000008</v>
      </c>
      <c r="G316">
        <f t="shared" si="118"/>
        <v>35.038300000000007</v>
      </c>
      <c r="H316">
        <f t="shared" si="119"/>
        <v>6.2790000000000008</v>
      </c>
      <c r="I316" s="3">
        <v>1.25</v>
      </c>
      <c r="J316" s="3">
        <v>0.04</v>
      </c>
      <c r="K316">
        <v>8</v>
      </c>
      <c r="L316">
        <v>0.157</v>
      </c>
      <c r="M316" s="3">
        <f t="shared" si="120"/>
        <v>7.9874400000000003</v>
      </c>
      <c r="N316" s="3">
        <v>0.45</v>
      </c>
      <c r="O316">
        <f t="shared" si="123"/>
        <v>487.40828656546341</v>
      </c>
      <c r="P316">
        <f t="shared" si="126"/>
        <v>87.345465714505124</v>
      </c>
      <c r="R316">
        <f t="shared" si="121"/>
        <v>82.439151690376121</v>
      </c>
      <c r="S316">
        <f t="shared" si="122"/>
        <v>0</v>
      </c>
    </row>
    <row r="317" spans="1:24" x14ac:dyDescent="0.2">
      <c r="A317" t="s">
        <v>620</v>
      </c>
      <c r="C317">
        <f>TOTAL_unfumigated!C316</f>
        <v>5.9296000000000006</v>
      </c>
      <c r="D317">
        <v>0</v>
      </c>
      <c r="E317">
        <f>TOTAL_fumigated!C316</f>
        <v>41.1417</v>
      </c>
      <c r="F317">
        <f>TOTAL_fumigated!D316</f>
        <v>6.3120000000000003</v>
      </c>
      <c r="G317">
        <f t="shared" si="118"/>
        <v>35.2121</v>
      </c>
      <c r="H317">
        <f t="shared" si="119"/>
        <v>6.3120000000000003</v>
      </c>
      <c r="I317" s="3">
        <v>1.25</v>
      </c>
      <c r="J317" s="3">
        <v>0.04</v>
      </c>
      <c r="K317">
        <v>8</v>
      </c>
      <c r="L317">
        <v>0.157</v>
      </c>
      <c r="M317" s="3">
        <f t="shared" si="120"/>
        <v>7.9874400000000003</v>
      </c>
      <c r="N317" s="3">
        <v>0.45</v>
      </c>
      <c r="O317">
        <f t="shared" si="123"/>
        <v>489.82597121925863</v>
      </c>
      <c r="P317">
        <f t="shared" si="126"/>
        <v>87.804519762694113</v>
      </c>
      <c r="R317">
        <f t="shared" si="121"/>
        <v>82.485057095195017</v>
      </c>
      <c r="S317">
        <f t="shared" si="122"/>
        <v>0</v>
      </c>
    </row>
    <row r="318" spans="1:24" x14ac:dyDescent="0.2">
      <c r="A318" t="s">
        <v>621</v>
      </c>
      <c r="C318">
        <f>TOTAL_unfumigated!C317</f>
        <v>18.088799999999999</v>
      </c>
      <c r="D318">
        <f>TOTAL_unfumigated!D317</f>
        <v>7.1977000000000002</v>
      </c>
      <c r="E318">
        <f>TOTAL_fumigated!C317</f>
        <v>43.118299999999998</v>
      </c>
      <c r="F318">
        <f>TOTAL_fumigated!D317</f>
        <v>8.6624999999999996</v>
      </c>
      <c r="G318">
        <f t="shared" si="118"/>
        <v>25.029499999999999</v>
      </c>
      <c r="H318">
        <f t="shared" si="119"/>
        <v>1.4647999999999994</v>
      </c>
      <c r="I318" s="3">
        <v>1.25</v>
      </c>
      <c r="J318" s="3">
        <v>0.04</v>
      </c>
      <c r="K318">
        <v>8</v>
      </c>
      <c r="L318">
        <v>0.157</v>
      </c>
      <c r="M318" s="3">
        <f t="shared" si="120"/>
        <v>7.9874400000000003</v>
      </c>
      <c r="N318" s="3">
        <v>0.45</v>
      </c>
      <c r="O318">
        <f t="shared" si="123"/>
        <v>348.17858482261596</v>
      </c>
      <c r="P318">
        <f t="shared" si="126"/>
        <v>20.376435448097951</v>
      </c>
      <c r="R318">
        <f t="shared" si="121"/>
        <v>251.62838990548491</v>
      </c>
      <c r="S318">
        <f t="shared" si="122"/>
        <v>100.12525220151193</v>
      </c>
      <c r="U318">
        <f t="shared" si="124"/>
        <v>346.25287627501103</v>
      </c>
      <c r="V318">
        <f t="shared" si="127"/>
        <v>18.14422717740927</v>
      </c>
      <c r="W318">
        <f t="shared" ref="W318:X318" si="146">AVERAGE(R318:R320)</f>
        <v>252.16163450691656</v>
      </c>
      <c r="X318">
        <f t="shared" si="146"/>
        <v>102.69873701711687</v>
      </c>
    </row>
    <row r="319" spans="1:24" x14ac:dyDescent="0.2">
      <c r="A319" t="s">
        <v>621</v>
      </c>
      <c r="C319">
        <f>TOTAL_unfumigated!C318</f>
        <v>17.805799999999998</v>
      </c>
      <c r="D319">
        <f>TOTAL_unfumigated!D318</f>
        <v>7.3227000000000002</v>
      </c>
      <c r="E319">
        <f>TOTAL_fumigated!C318</f>
        <v>42.868600000000001</v>
      </c>
      <c r="F319">
        <f>TOTAL_fumigated!D318</f>
        <v>8.7177000000000007</v>
      </c>
      <c r="G319">
        <f t="shared" si="118"/>
        <v>25.062800000000003</v>
      </c>
      <c r="H319">
        <f t="shared" si="119"/>
        <v>1.3950000000000005</v>
      </c>
      <c r="I319" s="3">
        <v>1.25</v>
      </c>
      <c r="J319" s="3">
        <v>0.04</v>
      </c>
      <c r="K319">
        <v>8</v>
      </c>
      <c r="L319">
        <v>0.157</v>
      </c>
      <c r="M319" s="3">
        <f t="shared" si="120"/>
        <v>7.9874400000000003</v>
      </c>
      <c r="N319" s="3">
        <v>0.45</v>
      </c>
      <c r="O319">
        <f t="shared" si="123"/>
        <v>348.64181208942483</v>
      </c>
      <c r="P319">
        <f t="shared" si="126"/>
        <v>19.405466582534583</v>
      </c>
      <c r="R319">
        <f t="shared" si="121"/>
        <v>247.69165367404602</v>
      </c>
      <c r="S319">
        <f t="shared" si="122"/>
        <v>101.8640932931369</v>
      </c>
    </row>
    <row r="320" spans="1:24" x14ac:dyDescent="0.2">
      <c r="A320" t="s">
        <v>621</v>
      </c>
      <c r="C320">
        <f>TOTAL_unfumigated!C319</f>
        <v>18.486799999999999</v>
      </c>
      <c r="D320">
        <f>TOTAL_unfumigated!D319</f>
        <v>7.6276999999999999</v>
      </c>
      <c r="E320">
        <f>TOTAL_fumigated!C319</f>
        <v>43.067700000000002</v>
      </c>
      <c r="F320">
        <f>TOTAL_fumigated!D319</f>
        <v>8.6808999999999994</v>
      </c>
      <c r="G320">
        <f t="shared" si="118"/>
        <v>24.580900000000003</v>
      </c>
      <c r="H320">
        <f t="shared" si="119"/>
        <v>1.0531999999999995</v>
      </c>
      <c r="I320" s="3">
        <v>1.25</v>
      </c>
      <c r="J320" s="3">
        <v>0.04</v>
      </c>
      <c r="K320">
        <v>8</v>
      </c>
      <c r="L320">
        <v>0.157</v>
      </c>
      <c r="M320" s="3">
        <f t="shared" si="120"/>
        <v>7.9874400000000003</v>
      </c>
      <c r="N320" s="3">
        <v>0.45</v>
      </c>
      <c r="O320">
        <f t="shared" si="123"/>
        <v>341.93823191299231</v>
      </c>
      <c r="P320">
        <f t="shared" si="126"/>
        <v>14.650779501595276</v>
      </c>
      <c r="R320">
        <f t="shared" si="121"/>
        <v>257.16485994121877</v>
      </c>
      <c r="S320">
        <f t="shared" si="122"/>
        <v>106.10686555670181</v>
      </c>
    </row>
    <row r="321" spans="1:24" x14ac:dyDescent="0.2">
      <c r="A321" t="s">
        <v>622</v>
      </c>
      <c r="C321">
        <f>TOTAL_unfumigated!C320</f>
        <v>18.311599999999999</v>
      </c>
      <c r="D321">
        <f>TOTAL_unfumigated!D320</f>
        <v>5.6287000000000003</v>
      </c>
      <c r="E321">
        <f>TOTAL_fumigated!C320</f>
        <v>45.637200000000007</v>
      </c>
      <c r="F321">
        <f>TOTAL_fumigated!D320</f>
        <v>8.1271000000000004</v>
      </c>
      <c r="G321">
        <f t="shared" si="118"/>
        <v>27.325600000000009</v>
      </c>
      <c r="H321">
        <f t="shared" si="119"/>
        <v>2.4984000000000002</v>
      </c>
      <c r="I321" s="3">
        <v>1.25</v>
      </c>
      <c r="J321" s="3">
        <v>0.04</v>
      </c>
      <c r="K321">
        <v>8</v>
      </c>
      <c r="L321">
        <v>0.157</v>
      </c>
      <c r="M321" s="3">
        <f t="shared" si="120"/>
        <v>7.9874400000000003</v>
      </c>
      <c r="N321" s="3">
        <v>0.45</v>
      </c>
      <c r="O321">
        <f t="shared" si="123"/>
        <v>380.11900906645667</v>
      </c>
      <c r="P321">
        <f t="shared" si="126"/>
        <v>34.754564666526456</v>
      </c>
      <c r="R321">
        <f t="shared" si="121"/>
        <v>254.72770026719726</v>
      </c>
      <c r="S321">
        <f t="shared" si="122"/>
        <v>78.299318819435413</v>
      </c>
      <c r="U321">
        <f t="shared" si="124"/>
        <v>376.91907776690891</v>
      </c>
      <c r="V321">
        <f t="shared" si="127"/>
        <v>36.396958038935942</v>
      </c>
      <c r="W321">
        <f t="shared" ref="W321:X321" si="147">AVERAGE(R321:R323)</f>
        <v>257.31045890195753</v>
      </c>
      <c r="X321">
        <f t="shared" si="147"/>
        <v>78.370727226931479</v>
      </c>
    </row>
    <row r="322" spans="1:24" x14ac:dyDescent="0.2">
      <c r="A322" t="s">
        <v>622</v>
      </c>
      <c r="C322">
        <f>TOTAL_unfumigated!C321</f>
        <v>18.4786</v>
      </c>
      <c r="D322">
        <f>TOTAL_unfumigated!D321</f>
        <v>5.5253000000000005</v>
      </c>
      <c r="E322">
        <f>TOTAL_fumigated!C321</f>
        <v>45.461200000000005</v>
      </c>
      <c r="F322">
        <f>TOTAL_fumigated!D321</f>
        <v>8.4131</v>
      </c>
      <c r="G322">
        <f t="shared" si="118"/>
        <v>26.982600000000005</v>
      </c>
      <c r="H322">
        <f t="shared" si="119"/>
        <v>2.8877999999999995</v>
      </c>
      <c r="I322" s="3">
        <v>1.25</v>
      </c>
      <c r="J322" s="3">
        <v>0.04</v>
      </c>
      <c r="K322">
        <v>8</v>
      </c>
      <c r="L322">
        <v>0.157</v>
      </c>
      <c r="M322" s="3">
        <f t="shared" si="120"/>
        <v>7.9874400000000003</v>
      </c>
      <c r="N322" s="3">
        <v>0.45</v>
      </c>
      <c r="O322">
        <f t="shared" si="123"/>
        <v>375.34762911103769</v>
      </c>
      <c r="P322">
        <f t="shared" si="126"/>
        <v>40.171402435156516</v>
      </c>
      <c r="R322">
        <f t="shared" si="121"/>
        <v>257.0507919656082</v>
      </c>
      <c r="S322">
        <f t="shared" si="122"/>
        <v>76.860949468443238</v>
      </c>
    </row>
    <row r="323" spans="1:24" x14ac:dyDescent="0.2">
      <c r="A323" t="s">
        <v>622</v>
      </c>
      <c r="C323">
        <f>TOTAL_unfumigated!C322</f>
        <v>18.701599999999999</v>
      </c>
      <c r="D323">
        <f>TOTAL_unfumigated!D322</f>
        <v>5.7475000000000005</v>
      </c>
      <c r="E323">
        <f>TOTAL_fumigated!C322</f>
        <v>45.680100000000003</v>
      </c>
      <c r="F323">
        <f>TOTAL_fumigated!D322</f>
        <v>8.210700000000001</v>
      </c>
      <c r="G323">
        <f t="shared" si="118"/>
        <v>26.978500000000004</v>
      </c>
      <c r="H323">
        <f t="shared" si="119"/>
        <v>2.4632000000000005</v>
      </c>
      <c r="I323" s="3">
        <v>1.25</v>
      </c>
      <c r="J323" s="3">
        <v>0.04</v>
      </c>
      <c r="K323">
        <v>8</v>
      </c>
      <c r="L323">
        <v>0.157</v>
      </c>
      <c r="M323" s="3">
        <f t="shared" si="120"/>
        <v>7.9874400000000003</v>
      </c>
      <c r="N323" s="3">
        <v>0.45</v>
      </c>
      <c r="O323">
        <f t="shared" si="123"/>
        <v>375.29059512323238</v>
      </c>
      <c r="P323">
        <f t="shared" si="126"/>
        <v>34.264907015124862</v>
      </c>
      <c r="R323">
        <f t="shared" si="121"/>
        <v>260.15288447306716</v>
      </c>
      <c r="S323">
        <f t="shared" si="122"/>
        <v>79.951913392915785</v>
      </c>
    </row>
    <row r="324" spans="1:24" x14ac:dyDescent="0.2">
      <c r="A324" t="s">
        <v>655</v>
      </c>
      <c r="C324">
        <f>TOTAL_unfumigated!C323</f>
        <v>4.5620000000000003</v>
      </c>
      <c r="D324">
        <f>TOTAL_unfumigated!D323</f>
        <v>1.2274</v>
      </c>
      <c r="E324">
        <f>TOTAL_fumigated!C323</f>
        <v>49.585900000000002</v>
      </c>
      <c r="F324">
        <f>TOTAL_fumigated!D323</f>
        <v>8.1612999999999989</v>
      </c>
      <c r="G324">
        <f t="shared" ref="G324:G350" si="148">E324-C324</f>
        <v>45.023900000000005</v>
      </c>
      <c r="H324">
        <f t="shared" ref="H324:H350" si="149">F324-D324</f>
        <v>6.9338999999999986</v>
      </c>
      <c r="I324" s="3">
        <v>1.25</v>
      </c>
      <c r="J324" s="3">
        <v>0.04</v>
      </c>
      <c r="K324">
        <v>10</v>
      </c>
      <c r="L324">
        <v>0.184</v>
      </c>
      <c r="M324" s="3">
        <f t="shared" ref="M324:M350" si="150">K324*(1-L324/100)</f>
        <v>9.9816000000000003</v>
      </c>
      <c r="N324" s="3">
        <v>0.45</v>
      </c>
      <c r="O324">
        <f t="shared" ref="O324:O350" si="151">((G324*I324*J324)/(M324*N324))*1000</f>
        <v>501.18774099899377</v>
      </c>
      <c r="P324">
        <f t="shared" ref="P324:P350" si="152">((H324*I324*J324)/(M324*N324))*1000</f>
        <v>77.185354385402462</v>
      </c>
      <c r="R324">
        <f t="shared" ref="R324:R350" si="153">((C324*I324*J324)/(M324*N324))*1000</f>
        <v>50.782328373095389</v>
      </c>
      <c r="S324">
        <f t="shared" ref="S324:S350" si="154">((D324*I324*J324)/(M324*N324))*1000</f>
        <v>13.662917546062536</v>
      </c>
      <c r="U324">
        <f t="shared" ref="U324:U348" si="155">AVERAGE(O324:O326)</f>
        <v>499.00372240478038</v>
      </c>
      <c r="V324">
        <f t="shared" ref="V324:V348" si="156">AVERAGE(P324:P326)</f>
        <v>73.361652106542707</v>
      </c>
      <c r="W324">
        <f t="shared" ref="W324:X324" si="157">AVERAGE(R324:R326)</f>
        <v>50.888449562008923</v>
      </c>
      <c r="X324">
        <f t="shared" si="157"/>
        <v>13.386854033644129</v>
      </c>
    </row>
    <row r="325" spans="1:24" x14ac:dyDescent="0.2">
      <c r="A325" t="s">
        <v>655</v>
      </c>
      <c r="C325">
        <f>TOTAL_unfumigated!C324</f>
        <v>4.6071000000000009</v>
      </c>
      <c r="D325">
        <f>TOTAL_unfumigated!D324</f>
        <v>1.2034</v>
      </c>
      <c r="E325">
        <f>TOTAL_fumigated!C324</f>
        <v>49.186900000000001</v>
      </c>
      <c r="F325">
        <f>TOTAL_fumigated!D324</f>
        <v>7.5841999999999992</v>
      </c>
      <c r="G325">
        <f t="shared" si="148"/>
        <v>44.579799999999999</v>
      </c>
      <c r="H325">
        <f t="shared" si="149"/>
        <v>6.3807999999999989</v>
      </c>
      <c r="I325" s="3">
        <v>1.25</v>
      </c>
      <c r="J325" s="3">
        <v>0.04</v>
      </c>
      <c r="K325">
        <v>10</v>
      </c>
      <c r="L325">
        <v>0.184</v>
      </c>
      <c r="M325" s="3">
        <f t="shared" si="150"/>
        <v>9.9816000000000003</v>
      </c>
      <c r="N325" s="3">
        <v>0.45</v>
      </c>
      <c r="O325">
        <f t="shared" si="151"/>
        <v>496.24420043992058</v>
      </c>
      <c r="P325">
        <f t="shared" si="152"/>
        <v>71.028470162877468</v>
      </c>
      <c r="R325">
        <f t="shared" si="153"/>
        <v>51.284363228340162</v>
      </c>
      <c r="S325">
        <f t="shared" si="154"/>
        <v>13.395759308238272</v>
      </c>
    </row>
    <row r="326" spans="1:24" x14ac:dyDescent="0.2">
      <c r="A326" t="s">
        <v>655</v>
      </c>
      <c r="C326">
        <f>TOTAL_unfumigated!C325</f>
        <v>4.5455000000000005</v>
      </c>
      <c r="D326">
        <f>TOTAL_unfumigated!D325</f>
        <v>1.177</v>
      </c>
      <c r="E326">
        <f>TOTAL_fumigated!C325</f>
        <v>49.424900000000001</v>
      </c>
      <c r="F326">
        <f>TOTAL_fumigated!D325</f>
        <v>7.6334999999999997</v>
      </c>
      <c r="G326">
        <f t="shared" si="148"/>
        <v>44.879400000000004</v>
      </c>
      <c r="H326">
        <f t="shared" si="149"/>
        <v>6.4565000000000001</v>
      </c>
      <c r="I326" s="3">
        <v>1.25</v>
      </c>
      <c r="J326" s="3">
        <v>0.04</v>
      </c>
      <c r="K326">
        <v>10</v>
      </c>
      <c r="L326">
        <v>0.184</v>
      </c>
      <c r="M326" s="3">
        <f t="shared" si="150"/>
        <v>9.9816000000000003</v>
      </c>
      <c r="N326" s="3">
        <v>0.45</v>
      </c>
      <c r="O326">
        <f t="shared" si="151"/>
        <v>499.57922577542689</v>
      </c>
      <c r="P326">
        <f t="shared" si="152"/>
        <v>71.871131771348175</v>
      </c>
      <c r="R326">
        <f t="shared" si="153"/>
        <v>50.598657084591217</v>
      </c>
      <c r="S326">
        <f t="shared" si="154"/>
        <v>13.10188524663158</v>
      </c>
    </row>
    <row r="327" spans="1:24" x14ac:dyDescent="0.2">
      <c r="A327" t="s">
        <v>623</v>
      </c>
      <c r="C327">
        <f>TOTAL_unfumigated!C326</f>
        <v>6.1056000000000008</v>
      </c>
      <c r="D327">
        <f>TOTAL_unfumigated!D326</f>
        <v>0.34470000000000012</v>
      </c>
      <c r="E327">
        <f>TOTAL_fumigated!C326</f>
        <v>38.909800000000004</v>
      </c>
      <c r="F327">
        <f>TOTAL_fumigated!D326</f>
        <v>6.1536</v>
      </c>
      <c r="G327">
        <f t="shared" si="148"/>
        <v>32.804200000000002</v>
      </c>
      <c r="H327">
        <f t="shared" si="149"/>
        <v>5.8088999999999995</v>
      </c>
      <c r="I327" s="3">
        <v>1.25</v>
      </c>
      <c r="J327" s="3">
        <v>0.04</v>
      </c>
      <c r="K327">
        <v>8</v>
      </c>
      <c r="L327">
        <v>0.152</v>
      </c>
      <c r="M327" s="3">
        <f t="shared" si="150"/>
        <v>7.9878400000000003</v>
      </c>
      <c r="N327" s="3">
        <v>0.45</v>
      </c>
      <c r="O327">
        <f t="shared" si="151"/>
        <v>456.30747625279309</v>
      </c>
      <c r="P327">
        <f t="shared" si="152"/>
        <v>80.80198568490772</v>
      </c>
      <c r="R327">
        <f t="shared" si="153"/>
        <v>84.929092220174667</v>
      </c>
      <c r="S327">
        <f t="shared" si="154"/>
        <v>4.7947880778783762</v>
      </c>
      <c r="U327">
        <f t="shared" si="155"/>
        <v>453.82360818073101</v>
      </c>
      <c r="V327">
        <f t="shared" si="156"/>
        <v>81.223923326419126</v>
      </c>
      <c r="W327">
        <f t="shared" ref="W327:X327" si="158">AVERAGE(R327:R329)</f>
        <v>83.847819055334469</v>
      </c>
      <c r="X327">
        <f t="shared" si="158"/>
        <v>4.1688366316801542</v>
      </c>
    </row>
    <row r="328" spans="1:24" x14ac:dyDescent="0.2">
      <c r="A328" t="s">
        <v>623</v>
      </c>
      <c r="C328">
        <f>TOTAL_unfumigated!C327</f>
        <v>5.8933</v>
      </c>
      <c r="D328">
        <f>TOTAL_unfumigated!D327</f>
        <v>0.2853</v>
      </c>
      <c r="E328">
        <f>TOTAL_fumigated!C327</f>
        <v>38.618299999999998</v>
      </c>
      <c r="F328">
        <f>TOTAL_fumigated!D327</f>
        <v>6.1118000000000006</v>
      </c>
      <c r="G328">
        <f t="shared" si="148"/>
        <v>32.724999999999994</v>
      </c>
      <c r="H328">
        <f t="shared" si="149"/>
        <v>5.8265000000000002</v>
      </c>
      <c r="I328" s="3">
        <v>1.25</v>
      </c>
      <c r="J328" s="3">
        <v>0.04</v>
      </c>
      <c r="K328">
        <v>8</v>
      </c>
      <c r="L328">
        <v>0.152</v>
      </c>
      <c r="M328" s="3">
        <f t="shared" si="150"/>
        <v>7.9878400000000003</v>
      </c>
      <c r="N328" s="3">
        <v>0.45</v>
      </c>
      <c r="O328">
        <f t="shared" si="151"/>
        <v>455.20580170748417</v>
      </c>
      <c r="P328">
        <f t="shared" si="152"/>
        <v>81.046802250531911</v>
      </c>
      <c r="R328">
        <f t="shared" si="153"/>
        <v>81.975992397332831</v>
      </c>
      <c r="S328">
        <f t="shared" si="154"/>
        <v>3.9685321688967226</v>
      </c>
    </row>
    <row r="329" spans="1:24" x14ac:dyDescent="0.2">
      <c r="A329" t="s">
        <v>623</v>
      </c>
      <c r="C329">
        <f>TOTAL_unfumigated!C328</f>
        <v>6.0846999999999998</v>
      </c>
      <c r="D329">
        <f>TOTAL_unfumigated!D328</f>
        <v>0.26910000000000012</v>
      </c>
      <c r="E329">
        <f>TOTAL_fumigated!C328</f>
        <v>38.432400000000001</v>
      </c>
      <c r="F329">
        <f>TOTAL_fumigated!D328</f>
        <v>6.1514000000000006</v>
      </c>
      <c r="G329">
        <f t="shared" si="148"/>
        <v>32.347700000000003</v>
      </c>
      <c r="H329">
        <f t="shared" si="149"/>
        <v>5.8823000000000008</v>
      </c>
      <c r="I329" s="3">
        <v>1.25</v>
      </c>
      <c r="J329" s="3">
        <v>0.04</v>
      </c>
      <c r="K329">
        <v>8</v>
      </c>
      <c r="L329">
        <v>0.152</v>
      </c>
      <c r="M329" s="3">
        <f t="shared" si="150"/>
        <v>7.9878400000000003</v>
      </c>
      <c r="N329" s="3">
        <v>0.45</v>
      </c>
      <c r="O329">
        <f t="shared" si="151"/>
        <v>449.95754658191566</v>
      </c>
      <c r="P329">
        <f t="shared" si="152"/>
        <v>81.822982043817731</v>
      </c>
      <c r="R329">
        <f t="shared" si="153"/>
        <v>84.638372548495923</v>
      </c>
      <c r="S329">
        <f t="shared" si="154"/>
        <v>3.743189648265365</v>
      </c>
    </row>
    <row r="330" spans="1:24" x14ac:dyDescent="0.2">
      <c r="A330" t="s">
        <v>624</v>
      </c>
      <c r="C330">
        <f>TOTAL_unfumigated!C329</f>
        <v>20.4558</v>
      </c>
      <c r="D330">
        <f>TOTAL_unfumigated!D329</f>
        <v>7.5502000000000002</v>
      </c>
      <c r="E330">
        <f>TOTAL_fumigated!C329</f>
        <v>49.1419</v>
      </c>
      <c r="F330">
        <f>TOTAL_fumigated!D329</f>
        <v>7.8137999999999996</v>
      </c>
      <c r="G330">
        <f t="shared" si="148"/>
        <v>28.6861</v>
      </c>
      <c r="H330">
        <f t="shared" si="149"/>
        <v>0.26359999999999939</v>
      </c>
      <c r="I330" s="3">
        <v>1.25</v>
      </c>
      <c r="J330" s="3">
        <v>0.04</v>
      </c>
      <c r="K330">
        <v>8</v>
      </c>
      <c r="L330">
        <v>0.152</v>
      </c>
      <c r="M330" s="3">
        <f t="shared" si="150"/>
        <v>7.9878400000000003</v>
      </c>
      <c r="N330" s="3">
        <v>0.45</v>
      </c>
      <c r="O330">
        <f t="shared" si="151"/>
        <v>399.02457290637318</v>
      </c>
      <c r="P330">
        <f t="shared" si="152"/>
        <v>3.6666844715077942</v>
      </c>
      <c r="R330">
        <f t="shared" si="153"/>
        <v>284.5408354031461</v>
      </c>
      <c r="S330">
        <f t="shared" si="154"/>
        <v>105.02352464635135</v>
      </c>
      <c r="U330">
        <f t="shared" si="155"/>
        <v>393.75359806164624</v>
      </c>
      <c r="V330">
        <f t="shared" si="156"/>
        <v>2.9707191968829645</v>
      </c>
      <c r="W330">
        <f t="shared" ref="W330:X330" si="159">AVERAGE(R330:R332)</f>
        <v>283.08955538344208</v>
      </c>
      <c r="X330">
        <f t="shared" si="159"/>
        <v>106.12473552392227</v>
      </c>
    </row>
    <row r="331" spans="1:24" x14ac:dyDescent="0.2">
      <c r="A331" t="s">
        <v>624</v>
      </c>
      <c r="C331">
        <f>TOTAL_unfumigated!C330</f>
        <v>20.4358</v>
      </c>
      <c r="D331">
        <f>TOTAL_unfumigated!D330</f>
        <v>7.7401999999999997</v>
      </c>
      <c r="E331">
        <f>TOTAL_fumigated!C330</f>
        <v>48.387300000000003</v>
      </c>
      <c r="F331">
        <f>TOTAL_fumigated!D330</f>
        <v>7.9725000000000001</v>
      </c>
      <c r="G331">
        <f t="shared" si="148"/>
        <v>27.951500000000003</v>
      </c>
      <c r="H331">
        <f t="shared" si="149"/>
        <v>0.2323000000000004</v>
      </c>
      <c r="I331" s="3">
        <v>1.25</v>
      </c>
      <c r="J331" s="3">
        <v>0.04</v>
      </c>
      <c r="K331">
        <v>8</v>
      </c>
      <c r="L331">
        <v>0.152</v>
      </c>
      <c r="M331" s="3">
        <f t="shared" si="150"/>
        <v>7.9878400000000003</v>
      </c>
      <c r="N331" s="3">
        <v>0.45</v>
      </c>
      <c r="O331">
        <f t="shared" si="151"/>
        <v>388.80626329799071</v>
      </c>
      <c r="P331">
        <f t="shared" si="152"/>
        <v>3.2313004655966004</v>
      </c>
      <c r="R331">
        <f t="shared" si="153"/>
        <v>284.26263476039134</v>
      </c>
      <c r="S331">
        <f t="shared" si="154"/>
        <v>107.66643075252161</v>
      </c>
    </row>
    <row r="332" spans="1:24" x14ac:dyDescent="0.2">
      <c r="A332" t="s">
        <v>624</v>
      </c>
      <c r="C332">
        <f>TOTAL_unfumigated!C331</f>
        <v>20.162799999999997</v>
      </c>
      <c r="D332">
        <f>TOTAL_unfumigated!D331</f>
        <v>7.5976999999999997</v>
      </c>
      <c r="E332">
        <f>TOTAL_fumigated!C331</f>
        <v>48.4467</v>
      </c>
      <c r="F332">
        <f>TOTAL_fumigated!D331</f>
        <v>7.7424999999999997</v>
      </c>
      <c r="G332">
        <f t="shared" si="148"/>
        <v>28.283900000000003</v>
      </c>
      <c r="H332">
        <f t="shared" si="149"/>
        <v>0.14480000000000004</v>
      </c>
      <c r="I332" s="3">
        <v>1.25</v>
      </c>
      <c r="J332" s="3">
        <v>0.04</v>
      </c>
      <c r="K332">
        <v>8</v>
      </c>
      <c r="L332">
        <v>0.152</v>
      </c>
      <c r="M332" s="3">
        <f t="shared" si="150"/>
        <v>7.9878400000000003</v>
      </c>
      <c r="N332" s="3">
        <v>0.45</v>
      </c>
      <c r="O332">
        <f t="shared" si="151"/>
        <v>393.42995798057495</v>
      </c>
      <c r="P332">
        <f t="shared" si="152"/>
        <v>2.0141726535444993</v>
      </c>
      <c r="R332">
        <f t="shared" si="153"/>
        <v>280.46519598678879</v>
      </c>
      <c r="S332">
        <f t="shared" si="154"/>
        <v>105.68425117289389</v>
      </c>
    </row>
    <row r="333" spans="1:24" x14ac:dyDescent="0.2">
      <c r="A333" t="s">
        <v>625</v>
      </c>
      <c r="C333">
        <f>TOTAL_unfumigated!C332</f>
        <v>19.9816</v>
      </c>
      <c r="D333">
        <f>TOTAL_unfumigated!D332</f>
        <v>5.4879000000000007</v>
      </c>
      <c r="E333">
        <f>TOTAL_fumigated!C332</f>
        <v>43.229300000000002</v>
      </c>
      <c r="F333">
        <f>TOTAL_fumigated!D332</f>
        <v>8.0127000000000006</v>
      </c>
      <c r="G333">
        <f t="shared" si="148"/>
        <v>23.247700000000002</v>
      </c>
      <c r="H333">
        <f t="shared" si="149"/>
        <v>2.5247999999999999</v>
      </c>
      <c r="I333" s="3">
        <v>1.25</v>
      </c>
      <c r="J333" s="3">
        <v>0.04</v>
      </c>
      <c r="K333">
        <v>8</v>
      </c>
      <c r="L333">
        <v>0.152</v>
      </c>
      <c r="M333" s="3">
        <f t="shared" si="150"/>
        <v>7.9878400000000003</v>
      </c>
      <c r="N333" s="3">
        <v>0.45</v>
      </c>
      <c r="O333">
        <f t="shared" si="151"/>
        <v>323.37625412849758</v>
      </c>
      <c r="P333">
        <f t="shared" si="152"/>
        <v>35.120049141361527</v>
      </c>
      <c r="R333">
        <f t="shared" si="153"/>
        <v>277.94469816343064</v>
      </c>
      <c r="S333">
        <f t="shared" si="154"/>
        <v>76.336865368693765</v>
      </c>
      <c r="U333">
        <f t="shared" si="155"/>
        <v>314.15297548570129</v>
      </c>
      <c r="V333">
        <f t="shared" si="156"/>
        <v>34.885433265971677</v>
      </c>
      <c r="W333">
        <f t="shared" ref="W333:X333" si="160">AVERAGE(R333:R335)</f>
        <v>282.26144480350871</v>
      </c>
      <c r="X333">
        <f t="shared" si="160"/>
        <v>78.254595132749941</v>
      </c>
    </row>
    <row r="334" spans="1:24" x14ac:dyDescent="0.2">
      <c r="A334" t="s">
        <v>625</v>
      </c>
      <c r="C334">
        <f>TOTAL_unfumigated!C333</f>
        <v>20.1736</v>
      </c>
      <c r="D334">
        <f>TOTAL_unfumigated!D333</f>
        <v>5.6661000000000001</v>
      </c>
      <c r="E334">
        <f>TOTAL_fumigated!C333</f>
        <v>42.672700000000006</v>
      </c>
      <c r="F334">
        <f>TOTAL_fumigated!D333</f>
        <v>8.2657000000000007</v>
      </c>
      <c r="G334">
        <f t="shared" si="148"/>
        <v>22.499100000000006</v>
      </c>
      <c r="H334">
        <f t="shared" si="149"/>
        <v>2.5996000000000006</v>
      </c>
      <c r="I334" s="3">
        <v>1.25</v>
      </c>
      <c r="J334" s="3">
        <v>0.04</v>
      </c>
      <c r="K334">
        <v>8</v>
      </c>
      <c r="L334">
        <v>0.152</v>
      </c>
      <c r="M334" s="3">
        <f t="shared" si="150"/>
        <v>7.9878400000000003</v>
      </c>
      <c r="N334" s="3">
        <v>0.45</v>
      </c>
      <c r="O334">
        <f t="shared" si="151"/>
        <v>312.96320407018669</v>
      </c>
      <c r="P334">
        <f t="shared" si="152"/>
        <v>36.160519545264364</v>
      </c>
      <c r="R334">
        <f t="shared" si="153"/>
        <v>280.61542433387638</v>
      </c>
      <c r="S334">
        <f t="shared" si="154"/>
        <v>78.815633095638702</v>
      </c>
    </row>
    <row r="335" spans="1:24" x14ac:dyDescent="0.2">
      <c r="A335" t="s">
        <v>625</v>
      </c>
      <c r="C335">
        <f>TOTAL_unfumigated!C334</f>
        <v>20.720599999999997</v>
      </c>
      <c r="D335">
        <f>TOTAL_unfumigated!D334</f>
        <v>5.7233000000000009</v>
      </c>
      <c r="E335">
        <f>TOTAL_fumigated!C334</f>
        <v>42.727700000000006</v>
      </c>
      <c r="F335">
        <f>TOTAL_fumigated!D334</f>
        <v>8.1227</v>
      </c>
      <c r="G335">
        <f t="shared" si="148"/>
        <v>22.007100000000008</v>
      </c>
      <c r="H335">
        <f t="shared" si="149"/>
        <v>2.3993999999999991</v>
      </c>
      <c r="I335" s="3">
        <v>1.25</v>
      </c>
      <c r="J335" s="3">
        <v>0.04</v>
      </c>
      <c r="K335">
        <v>8</v>
      </c>
      <c r="L335">
        <v>0.152</v>
      </c>
      <c r="M335" s="3">
        <f t="shared" si="150"/>
        <v>7.9878400000000003</v>
      </c>
      <c r="N335" s="3">
        <v>0.45</v>
      </c>
      <c r="O335">
        <f t="shared" si="151"/>
        <v>306.11946825841954</v>
      </c>
      <c r="P335">
        <f t="shared" si="152"/>
        <v>33.375731111289141</v>
      </c>
      <c r="R335">
        <f t="shared" si="153"/>
        <v>288.22421191321911</v>
      </c>
      <c r="S335">
        <f t="shared" si="154"/>
        <v>79.611286933917341</v>
      </c>
    </row>
    <row r="336" spans="1:24" x14ac:dyDescent="0.2">
      <c r="A336" t="s">
        <v>656</v>
      </c>
      <c r="C336">
        <f>TOTAL_unfumigated!C335</f>
        <v>4.5004000000000008</v>
      </c>
      <c r="D336">
        <f>TOTAL_unfumigated!D335</f>
        <v>1.2802</v>
      </c>
      <c r="E336">
        <f>TOTAL_fumigated!C335</f>
        <v>37.051700000000004</v>
      </c>
      <c r="F336">
        <f>TOTAL_fumigated!D335</f>
        <v>6.6997</v>
      </c>
      <c r="G336">
        <f t="shared" si="148"/>
        <v>32.551300000000005</v>
      </c>
      <c r="H336">
        <f t="shared" si="149"/>
        <v>5.4195000000000002</v>
      </c>
      <c r="I336" s="3">
        <v>1.25</v>
      </c>
      <c r="J336" s="3">
        <v>0.04</v>
      </c>
      <c r="K336">
        <v>10</v>
      </c>
      <c r="L336">
        <v>0.17599999999999999</v>
      </c>
      <c r="M336" s="3">
        <f t="shared" si="150"/>
        <v>9.9824000000000002</v>
      </c>
      <c r="N336" s="3">
        <v>0.45</v>
      </c>
      <c r="O336">
        <f t="shared" si="151"/>
        <v>362.31879218535732</v>
      </c>
      <c r="P336">
        <f t="shared" si="152"/>
        <v>60.322834856013245</v>
      </c>
      <c r="R336">
        <f t="shared" si="153"/>
        <v>50.092607433527455</v>
      </c>
      <c r="S336">
        <f t="shared" si="154"/>
        <v>14.249523605990987</v>
      </c>
      <c r="U336">
        <f t="shared" si="155"/>
        <v>361.15266572871957</v>
      </c>
      <c r="V336">
        <f t="shared" si="156"/>
        <v>58.337859818465681</v>
      </c>
      <c r="W336">
        <f t="shared" ref="W336:X336" si="161">AVERAGE(R336:R338)</f>
        <v>50.521139427614827</v>
      </c>
      <c r="X336">
        <f t="shared" si="161"/>
        <v>14.018005022172355</v>
      </c>
    </row>
    <row r="337" spans="1:24" x14ac:dyDescent="0.2">
      <c r="A337" t="s">
        <v>656</v>
      </c>
      <c r="C337">
        <f>TOTAL_unfumigated!C336</f>
        <v>4.5444000000000004</v>
      </c>
      <c r="D337">
        <f>TOTAL_unfumigated!D336</f>
        <v>1.2610000000000001</v>
      </c>
      <c r="E337">
        <f>TOTAL_fumigated!C336</f>
        <v>37.081099999999999</v>
      </c>
      <c r="F337">
        <f>TOTAL_fumigated!D336</f>
        <v>6.5778999999999996</v>
      </c>
      <c r="G337">
        <f t="shared" si="148"/>
        <v>32.536699999999996</v>
      </c>
      <c r="H337">
        <f t="shared" si="149"/>
        <v>5.3168999999999995</v>
      </c>
      <c r="I337" s="3">
        <v>1.25</v>
      </c>
      <c r="J337" s="3">
        <v>0.04</v>
      </c>
      <c r="K337">
        <v>10</v>
      </c>
      <c r="L337">
        <v>0.17599999999999999</v>
      </c>
      <c r="M337" s="3">
        <f t="shared" si="150"/>
        <v>9.9824000000000002</v>
      </c>
      <c r="N337" s="3">
        <v>0.45</v>
      </c>
      <c r="O337">
        <f t="shared" si="151"/>
        <v>362.15628394863842</v>
      </c>
      <c r="P337">
        <f t="shared" si="152"/>
        <v>59.180824918523257</v>
      </c>
      <c r="R337">
        <f t="shared" si="153"/>
        <v>50.582358283913017</v>
      </c>
      <c r="S337">
        <f t="shared" si="154"/>
        <v>14.03581414400456</v>
      </c>
    </row>
    <row r="338" spans="1:24" x14ac:dyDescent="0.2">
      <c r="A338" t="s">
        <v>656</v>
      </c>
      <c r="C338">
        <f>TOTAL_unfumigated!C337</f>
        <v>4.5719000000000003</v>
      </c>
      <c r="D338">
        <f>TOTAL_unfumigated!D337</f>
        <v>1.2370000000000001</v>
      </c>
      <c r="E338">
        <f>TOTAL_fumigated!C337</f>
        <v>36.823500000000003</v>
      </c>
      <c r="F338">
        <f>TOTAL_fumigated!D337</f>
        <v>6.2241</v>
      </c>
      <c r="G338">
        <f t="shared" si="148"/>
        <v>32.251600000000003</v>
      </c>
      <c r="H338">
        <f t="shared" si="149"/>
        <v>4.9870999999999999</v>
      </c>
      <c r="I338" s="3">
        <v>1.25</v>
      </c>
      <c r="J338" s="3">
        <v>0.04</v>
      </c>
      <c r="K338">
        <v>10</v>
      </c>
      <c r="L338">
        <v>0.17599999999999999</v>
      </c>
      <c r="M338" s="3">
        <f t="shared" si="150"/>
        <v>9.9824000000000002</v>
      </c>
      <c r="N338" s="3">
        <v>0.45</v>
      </c>
      <c r="O338">
        <f t="shared" si="151"/>
        <v>358.98292105216291</v>
      </c>
      <c r="P338">
        <f t="shared" si="152"/>
        <v>55.509919680860527</v>
      </c>
      <c r="R338">
        <f t="shared" si="153"/>
        <v>50.888452565404002</v>
      </c>
      <c r="S338">
        <f t="shared" si="154"/>
        <v>13.768677316521522</v>
      </c>
    </row>
    <row r="339" spans="1:24" x14ac:dyDescent="0.2">
      <c r="A339" t="s">
        <v>626</v>
      </c>
      <c r="C339">
        <f>TOTAL_unfumigated!C338</f>
        <v>7.1648999999999994</v>
      </c>
      <c r="D339">
        <f>TOTAL_unfumigated!D338</f>
        <v>0.91980000000000006</v>
      </c>
      <c r="E339">
        <f>TOTAL_fumigated!C338</f>
        <v>40.079100000000004</v>
      </c>
      <c r="F339">
        <f>TOTAL_fumigated!D338</f>
        <v>6.4638</v>
      </c>
      <c r="G339">
        <f t="shared" si="148"/>
        <v>32.914200000000008</v>
      </c>
      <c r="H339">
        <f t="shared" si="149"/>
        <v>5.5439999999999996</v>
      </c>
      <c r="I339" s="3">
        <v>1.25</v>
      </c>
      <c r="J339" s="3">
        <v>0.04</v>
      </c>
      <c r="K339">
        <v>8</v>
      </c>
      <c r="L339">
        <v>0.14399999999999999</v>
      </c>
      <c r="M339" s="3">
        <f t="shared" si="150"/>
        <v>7.98848</v>
      </c>
      <c r="N339" s="3">
        <v>0.45</v>
      </c>
      <c r="O339">
        <f t="shared" si="151"/>
        <v>457.80089996261285</v>
      </c>
      <c r="P339">
        <f t="shared" si="152"/>
        <v>77.111039897452329</v>
      </c>
      <c r="R339">
        <f t="shared" si="153"/>
        <v>99.65600464669123</v>
      </c>
      <c r="S339">
        <f t="shared" si="154"/>
        <v>12.793422528440955</v>
      </c>
      <c r="U339">
        <f t="shared" si="155"/>
        <v>460.54976573673497</v>
      </c>
      <c r="V339">
        <f t="shared" si="156"/>
        <v>78.429605298296224</v>
      </c>
      <c r="W339">
        <f t="shared" ref="W339:X339" si="162">AVERAGE(R339:R341)</f>
        <v>97.014237539093344</v>
      </c>
      <c r="X339">
        <f t="shared" si="162"/>
        <v>11.291259413555521</v>
      </c>
    </row>
    <row r="340" spans="1:24" x14ac:dyDescent="0.2">
      <c r="A340" t="s">
        <v>626</v>
      </c>
      <c r="C340">
        <f>TOTAL_unfumigated!C339</f>
        <v>6.8865999999999996</v>
      </c>
      <c r="D340">
        <f>TOTAL_unfumigated!D339</f>
        <v>0.7794000000000002</v>
      </c>
      <c r="E340">
        <f>TOTAL_fumigated!C339</f>
        <v>39.9163</v>
      </c>
      <c r="F340">
        <f>TOTAL_fumigated!D339</f>
        <v>6.3802000000000003</v>
      </c>
      <c r="G340">
        <f t="shared" si="148"/>
        <v>33.029699999999998</v>
      </c>
      <c r="H340">
        <f t="shared" si="149"/>
        <v>5.6008000000000004</v>
      </c>
      <c r="I340" s="3">
        <v>1.25</v>
      </c>
      <c r="J340" s="3">
        <v>0.04</v>
      </c>
      <c r="K340">
        <v>8</v>
      </c>
      <c r="L340">
        <v>0.14399999999999999</v>
      </c>
      <c r="M340" s="3">
        <f t="shared" si="150"/>
        <v>7.98848</v>
      </c>
      <c r="N340" s="3">
        <v>0.45</v>
      </c>
      <c r="O340">
        <f t="shared" si="151"/>
        <v>459.40737996047636</v>
      </c>
      <c r="P340">
        <f t="shared" si="152"/>
        <v>77.901066424540232</v>
      </c>
      <c r="R340">
        <f t="shared" si="153"/>
        <v>95.785152842315156</v>
      </c>
      <c r="S340">
        <f t="shared" si="154"/>
        <v>10.840610479089891</v>
      </c>
    </row>
    <row r="341" spans="1:24" x14ac:dyDescent="0.2">
      <c r="A341" t="s">
        <v>626</v>
      </c>
      <c r="C341">
        <f>TOTAL_unfumigated!C340</f>
        <v>6.8734000000000002</v>
      </c>
      <c r="D341">
        <f>TOTAL_unfumigated!D340</f>
        <v>0.73620000000000008</v>
      </c>
      <c r="E341">
        <f>TOTAL_fumigated!C340</f>
        <v>40.265000000000001</v>
      </c>
      <c r="F341">
        <f>TOTAL_fumigated!D340</f>
        <v>6.5078000000000005</v>
      </c>
      <c r="G341">
        <f t="shared" si="148"/>
        <v>33.391599999999997</v>
      </c>
      <c r="H341">
        <f t="shared" si="149"/>
        <v>5.7716000000000003</v>
      </c>
      <c r="I341" s="3">
        <v>1.25</v>
      </c>
      <c r="J341" s="3">
        <v>0.04</v>
      </c>
      <c r="K341">
        <v>8</v>
      </c>
      <c r="L341">
        <v>0.14399999999999999</v>
      </c>
      <c r="M341" s="3">
        <f t="shared" si="150"/>
        <v>7.98848</v>
      </c>
      <c r="N341" s="3">
        <v>0.45</v>
      </c>
      <c r="O341">
        <f t="shared" si="151"/>
        <v>464.44101728711564</v>
      </c>
      <c r="P341">
        <f t="shared" si="152"/>
        <v>80.276709572896081</v>
      </c>
      <c r="R341">
        <f t="shared" si="153"/>
        <v>95.601555128273603</v>
      </c>
      <c r="S341">
        <f t="shared" si="154"/>
        <v>10.239745233135716</v>
      </c>
    </row>
    <row r="342" spans="1:24" x14ac:dyDescent="0.2">
      <c r="A342" t="s">
        <v>627</v>
      </c>
      <c r="C342">
        <f>TOTAL_unfumigated!C341</f>
        <v>12.671800000000001</v>
      </c>
      <c r="D342">
        <f>TOTAL_unfumigated!D341</f>
        <v>6.6677</v>
      </c>
      <c r="E342">
        <f>TOTAL_fumigated!C341</f>
        <v>46.190599999999996</v>
      </c>
      <c r="F342">
        <f>TOTAL_fumigated!D341</f>
        <v>8.5405999999999995</v>
      </c>
      <c r="G342">
        <f t="shared" si="148"/>
        <v>33.518799999999999</v>
      </c>
      <c r="H342">
        <f t="shared" si="149"/>
        <v>1.8728999999999996</v>
      </c>
      <c r="I342" s="3">
        <v>1.25</v>
      </c>
      <c r="J342" s="3">
        <v>0.04</v>
      </c>
      <c r="K342">
        <v>8</v>
      </c>
      <c r="L342">
        <v>0.14399999999999999</v>
      </c>
      <c r="M342" s="3">
        <f t="shared" si="150"/>
        <v>7.98848</v>
      </c>
      <c r="N342" s="3">
        <v>0.45</v>
      </c>
      <c r="O342">
        <f t="shared" si="151"/>
        <v>466.21023162242517</v>
      </c>
      <c r="P342">
        <f t="shared" si="152"/>
        <v>26.050012017304912</v>
      </c>
      <c r="R342">
        <f t="shared" si="153"/>
        <v>176.25102369634499</v>
      </c>
      <c r="S342">
        <f t="shared" si="154"/>
        <v>92.74049075112606</v>
      </c>
      <c r="U342">
        <f t="shared" si="155"/>
        <v>462.05888331048556</v>
      </c>
      <c r="V342">
        <f t="shared" si="156"/>
        <v>23.681786958405286</v>
      </c>
      <c r="W342">
        <f t="shared" ref="W342:X342" si="163">AVERAGE(R342:R344)</f>
        <v>174.61904401597562</v>
      </c>
      <c r="X342">
        <f t="shared" si="163"/>
        <v>94.351607054899787</v>
      </c>
    </row>
    <row r="343" spans="1:24" x14ac:dyDescent="0.2">
      <c r="A343" t="s">
        <v>627</v>
      </c>
      <c r="C343">
        <f>TOTAL_unfumigated!C342</f>
        <v>12.4558</v>
      </c>
      <c r="D343">
        <f>TOTAL_unfumigated!D342</f>
        <v>6.8876999999999997</v>
      </c>
      <c r="E343">
        <f>TOTAL_fumigated!C342</f>
        <v>45.746200000000002</v>
      </c>
      <c r="F343">
        <f>TOTAL_fumigated!D342</f>
        <v>8.4624000000000006</v>
      </c>
      <c r="G343">
        <f t="shared" si="148"/>
        <v>33.290400000000005</v>
      </c>
      <c r="H343">
        <f t="shared" si="149"/>
        <v>1.5747000000000009</v>
      </c>
      <c r="I343" s="3">
        <v>1.25</v>
      </c>
      <c r="J343" s="3">
        <v>0.04</v>
      </c>
      <c r="K343">
        <v>8</v>
      </c>
      <c r="L343">
        <v>0.14399999999999999</v>
      </c>
      <c r="M343" s="3">
        <f t="shared" si="150"/>
        <v>7.98848</v>
      </c>
      <c r="N343" s="3">
        <v>0.45</v>
      </c>
      <c r="O343">
        <f t="shared" si="151"/>
        <v>463.03343481279711</v>
      </c>
      <c r="P343">
        <f t="shared" si="152"/>
        <v>21.902372750093477</v>
      </c>
      <c r="R343">
        <f t="shared" si="153"/>
        <v>173.24669746657406</v>
      </c>
      <c r="S343">
        <f t="shared" si="154"/>
        <v>95.800452651818603</v>
      </c>
    </row>
    <row r="344" spans="1:24" x14ac:dyDescent="0.2">
      <c r="A344" t="s">
        <v>627</v>
      </c>
      <c r="C344">
        <f>TOTAL_unfumigated!C343</f>
        <v>12.5358</v>
      </c>
      <c r="D344">
        <f>TOTAL_unfumigated!D343</f>
        <v>6.7952000000000004</v>
      </c>
      <c r="E344">
        <f>TOTAL_fumigated!C343</f>
        <v>45.387599999999999</v>
      </c>
      <c r="F344">
        <f>TOTAL_fumigated!D343</f>
        <v>8.4555000000000007</v>
      </c>
      <c r="G344">
        <f t="shared" si="148"/>
        <v>32.851799999999997</v>
      </c>
      <c r="H344">
        <f t="shared" si="149"/>
        <v>1.6603000000000003</v>
      </c>
      <c r="I344" s="3">
        <v>1.25</v>
      </c>
      <c r="J344" s="3">
        <v>0.04</v>
      </c>
      <c r="K344">
        <v>8</v>
      </c>
      <c r="L344">
        <v>0.14399999999999999</v>
      </c>
      <c r="M344" s="3">
        <f t="shared" si="150"/>
        <v>7.98848</v>
      </c>
      <c r="N344" s="3">
        <v>0.45</v>
      </c>
      <c r="O344">
        <f t="shared" si="151"/>
        <v>456.93298349623456</v>
      </c>
      <c r="P344">
        <f t="shared" si="152"/>
        <v>23.092976107817478</v>
      </c>
      <c r="R344">
        <f t="shared" si="153"/>
        <v>174.35941088500775</v>
      </c>
      <c r="S344">
        <f t="shared" si="154"/>
        <v>94.513877761754699</v>
      </c>
    </row>
    <row r="345" spans="1:24" x14ac:dyDescent="0.2">
      <c r="A345" t="s">
        <v>628</v>
      </c>
      <c r="C345">
        <f>TOTAL_unfumigated!C344</f>
        <v>17.729599999999998</v>
      </c>
      <c r="D345">
        <f>TOTAL_unfumigated!D344</f>
        <v>4.8807</v>
      </c>
      <c r="E345">
        <f>TOTAL_fumigated!C344</f>
        <v>30.315300000000001</v>
      </c>
      <c r="F345">
        <f>TOTAL_fumigated!D344</f>
        <v>7.7927</v>
      </c>
      <c r="G345">
        <f t="shared" si="148"/>
        <v>12.585700000000003</v>
      </c>
      <c r="H345">
        <f t="shared" si="149"/>
        <v>2.9119999999999999</v>
      </c>
      <c r="I345" s="3">
        <v>1.25</v>
      </c>
      <c r="J345" s="3">
        <v>0.04</v>
      </c>
      <c r="K345">
        <v>8</v>
      </c>
      <c r="L345">
        <v>0.14399999999999999</v>
      </c>
      <c r="M345" s="3">
        <f t="shared" si="150"/>
        <v>7.98848</v>
      </c>
      <c r="N345" s="3">
        <v>0.45</v>
      </c>
      <c r="O345">
        <f t="shared" si="151"/>
        <v>175.05346587975578</v>
      </c>
      <c r="P345">
        <f t="shared" si="152"/>
        <v>40.502768430985057</v>
      </c>
      <c r="R345">
        <f t="shared" si="153"/>
        <v>246.59954779326671</v>
      </c>
      <c r="S345">
        <f t="shared" si="154"/>
        <v>67.885254766864293</v>
      </c>
      <c r="U345">
        <f t="shared" si="155"/>
        <v>173.70383722931396</v>
      </c>
      <c r="V345">
        <f t="shared" si="156"/>
        <v>37.218409324241712</v>
      </c>
      <c r="W345">
        <f t="shared" ref="W345:X345" si="164">AVERAGE(R345:R347)</f>
        <v>245.34310889161873</v>
      </c>
      <c r="X345">
        <f t="shared" si="164"/>
        <v>70.006828351344453</v>
      </c>
    </row>
    <row r="346" spans="1:24" x14ac:dyDescent="0.2">
      <c r="A346" t="s">
        <v>628</v>
      </c>
      <c r="C346">
        <f>TOTAL_unfumigated!C345</f>
        <v>17.547599999999999</v>
      </c>
      <c r="D346">
        <f>TOTAL_unfumigated!D345</f>
        <v>5.2041000000000004</v>
      </c>
      <c r="E346">
        <f>TOTAL_fumigated!C345</f>
        <v>29.988600000000005</v>
      </c>
      <c r="F346">
        <f>TOTAL_fumigated!D345</f>
        <v>7.6760999999999999</v>
      </c>
      <c r="G346">
        <f t="shared" si="148"/>
        <v>12.441000000000006</v>
      </c>
      <c r="H346">
        <f t="shared" si="149"/>
        <v>2.4719999999999995</v>
      </c>
      <c r="I346" s="3">
        <v>1.25</v>
      </c>
      <c r="J346" s="3">
        <v>0.04</v>
      </c>
      <c r="K346">
        <v>8</v>
      </c>
      <c r="L346">
        <v>0.14399999999999999</v>
      </c>
      <c r="M346" s="3">
        <f t="shared" si="150"/>
        <v>7.98848</v>
      </c>
      <c r="N346" s="3">
        <v>0.45</v>
      </c>
      <c r="O346">
        <f t="shared" si="151"/>
        <v>173.04084548416392</v>
      </c>
      <c r="P346">
        <f t="shared" si="152"/>
        <v>34.382844629599944</v>
      </c>
      <c r="R346">
        <f t="shared" si="153"/>
        <v>244.06812476633019</v>
      </c>
      <c r="S346">
        <f t="shared" si="154"/>
        <v>72.383398760882343</v>
      </c>
    </row>
    <row r="347" spans="1:24" x14ac:dyDescent="0.2">
      <c r="A347" t="s">
        <v>628</v>
      </c>
      <c r="C347">
        <f>TOTAL_unfumigated!C346</f>
        <v>17.640599999999999</v>
      </c>
      <c r="D347">
        <f>TOTAL_unfumigated!D346</f>
        <v>5.0149000000000008</v>
      </c>
      <c r="E347">
        <f>TOTAL_fumigated!C346</f>
        <v>30.079900000000002</v>
      </c>
      <c r="F347">
        <f>TOTAL_fumigated!D346</f>
        <v>7.6585000000000001</v>
      </c>
      <c r="G347">
        <f t="shared" si="148"/>
        <v>12.439300000000003</v>
      </c>
      <c r="H347">
        <f t="shared" si="149"/>
        <v>2.6435999999999993</v>
      </c>
      <c r="I347" s="3">
        <v>1.25</v>
      </c>
      <c r="J347" s="3">
        <v>0.04</v>
      </c>
      <c r="K347">
        <v>8</v>
      </c>
      <c r="L347">
        <v>0.14399999999999999</v>
      </c>
      <c r="M347" s="3">
        <f t="shared" si="150"/>
        <v>7.98848</v>
      </c>
      <c r="N347" s="3">
        <v>0.45</v>
      </c>
      <c r="O347">
        <f t="shared" si="151"/>
        <v>173.01720032402221</v>
      </c>
      <c r="P347">
        <f t="shared" si="152"/>
        <v>36.769614912140135</v>
      </c>
      <c r="R347">
        <f t="shared" si="153"/>
        <v>245.36165411525931</v>
      </c>
      <c r="S347">
        <f t="shared" si="154"/>
        <v>69.75183152628675</v>
      </c>
    </row>
    <row r="348" spans="1:24" x14ac:dyDescent="0.2">
      <c r="A348" t="s">
        <v>657</v>
      </c>
      <c r="C348">
        <f>TOTAL_unfumigated!C347</f>
        <v>2.9934000000000003</v>
      </c>
      <c r="D348">
        <f>TOTAL_unfumigated!D347</f>
        <v>1.2202</v>
      </c>
      <c r="E348">
        <f>TOTAL_fumigated!C347</f>
        <v>43.635899999999999</v>
      </c>
      <c r="F348">
        <f>TOTAL_fumigated!D347</f>
        <v>7.7408000000000001</v>
      </c>
      <c r="G348">
        <f t="shared" si="148"/>
        <v>40.642499999999998</v>
      </c>
      <c r="H348">
        <f t="shared" si="149"/>
        <v>6.5206</v>
      </c>
      <c r="I348" s="3">
        <v>1.25</v>
      </c>
      <c r="J348" s="3">
        <v>0.04</v>
      </c>
      <c r="K348">
        <v>10</v>
      </c>
      <c r="L348">
        <v>0.16400000000000001</v>
      </c>
      <c r="M348" s="3">
        <f t="shared" si="150"/>
        <v>9.9836000000000009</v>
      </c>
      <c r="N348" s="3">
        <v>0.45</v>
      </c>
      <c r="O348">
        <f t="shared" si="151"/>
        <v>452.32514657371416</v>
      </c>
      <c r="P348">
        <f t="shared" si="152"/>
        <v>72.57012611794454</v>
      </c>
      <c r="R348">
        <f t="shared" si="153"/>
        <v>33.314636003044996</v>
      </c>
      <c r="S348">
        <f t="shared" si="154"/>
        <v>13.58004905823328</v>
      </c>
      <c r="U348">
        <f t="shared" si="155"/>
        <v>458.81542025217658</v>
      </c>
      <c r="V348">
        <f t="shared" si="156"/>
        <v>70.449240458054916</v>
      </c>
      <c r="W348">
        <f t="shared" ref="W348:X348" si="165">AVERAGE(R348:R350)</f>
        <v>29.384857833513632</v>
      </c>
      <c r="X348">
        <f t="shared" si="165"/>
        <v>13.108164055718044</v>
      </c>
    </row>
    <row r="349" spans="1:24" x14ac:dyDescent="0.2">
      <c r="A349" t="s">
        <v>657</v>
      </c>
      <c r="C349">
        <f>TOTAL_unfumigated!C348</f>
        <v>2.4676000000000005</v>
      </c>
      <c r="D349">
        <f>TOTAL_unfumigated!D348</f>
        <v>1.1217999999999999</v>
      </c>
      <c r="E349">
        <f>TOTAL_fumigated!C348</f>
        <v>43.907500000000006</v>
      </c>
      <c r="F349">
        <f>TOTAL_fumigated!D348</f>
        <v>7.4855999999999998</v>
      </c>
      <c r="G349">
        <f t="shared" si="148"/>
        <v>41.439900000000009</v>
      </c>
      <c r="H349">
        <f t="shared" si="149"/>
        <v>6.3637999999999995</v>
      </c>
      <c r="I349" s="3">
        <v>1.25</v>
      </c>
      <c r="J349" s="3">
        <v>0.04</v>
      </c>
      <c r="K349">
        <v>10</v>
      </c>
      <c r="L349">
        <v>0.16400000000000001</v>
      </c>
      <c r="M349" s="3">
        <f t="shared" si="150"/>
        <v>9.9836000000000009</v>
      </c>
      <c r="N349" s="3">
        <v>0.45</v>
      </c>
      <c r="O349">
        <f t="shared" si="151"/>
        <v>461.19970084271552</v>
      </c>
      <c r="P349">
        <f t="shared" si="152"/>
        <v>70.825041957699511</v>
      </c>
      <c r="R349">
        <f t="shared" si="153"/>
        <v>27.462816797325395</v>
      </c>
      <c r="S349">
        <f t="shared" si="154"/>
        <v>12.484919712773392</v>
      </c>
    </row>
    <row r="350" spans="1:24" x14ac:dyDescent="0.2">
      <c r="A350" t="s">
        <v>657</v>
      </c>
      <c r="C350">
        <f>TOTAL_unfumigated!C349</f>
        <v>2.4599000000000002</v>
      </c>
      <c r="D350">
        <f>TOTAL_unfumigated!D349</f>
        <v>1.1914</v>
      </c>
      <c r="E350">
        <f>TOTAL_fumigated!C349</f>
        <v>44.054500000000004</v>
      </c>
      <c r="F350">
        <f>TOTAL_fumigated!D349</f>
        <v>7.2971000000000004</v>
      </c>
      <c r="G350">
        <f t="shared" si="148"/>
        <v>41.594600000000007</v>
      </c>
      <c r="H350">
        <f t="shared" si="149"/>
        <v>6.1057000000000006</v>
      </c>
      <c r="I350" s="3">
        <v>1.25</v>
      </c>
      <c r="J350" s="3">
        <v>0.04</v>
      </c>
      <c r="K350">
        <v>10</v>
      </c>
      <c r="L350">
        <v>0.16400000000000001</v>
      </c>
      <c r="M350" s="3">
        <f t="shared" si="150"/>
        <v>9.9836000000000009</v>
      </c>
      <c r="N350" s="3">
        <v>0.45</v>
      </c>
      <c r="O350">
        <f t="shared" si="151"/>
        <v>462.92141334010006</v>
      </c>
      <c r="P350">
        <f t="shared" si="152"/>
        <v>67.952553298520684</v>
      </c>
      <c r="R350">
        <f t="shared" si="153"/>
        <v>27.377120700170504</v>
      </c>
      <c r="S350">
        <f t="shared" si="154"/>
        <v>13.259523396147458</v>
      </c>
    </row>
  </sheetData>
  <conditionalFormatting sqref="C1:F1048576">
    <cfRule type="cellIs" dxfId="3" priority="2" operator="lessThan">
      <formula>0</formula>
    </cfRule>
  </conditionalFormatting>
  <conditionalFormatting sqref="O1:P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B855-03C8-1649-ABEE-E1FA1F83040C}">
  <dimension ref="A1:F117"/>
  <sheetViews>
    <sheetView tabSelected="1" workbookViewId="0">
      <selection activeCell="I13" sqref="I13"/>
    </sheetView>
  </sheetViews>
  <sheetFormatPr baseColWidth="10" defaultRowHeight="16" x14ac:dyDescent="0.2"/>
  <cols>
    <col min="1" max="2" width="37" customWidth="1"/>
  </cols>
  <sheetData>
    <row r="1" spans="1:6" x14ac:dyDescent="0.2">
      <c r="A1" t="s">
        <v>658</v>
      </c>
      <c r="B1" t="s">
        <v>663</v>
      </c>
      <c r="C1" t="s">
        <v>659</v>
      </c>
      <c r="D1" t="s">
        <v>660</v>
      </c>
      <c r="E1" t="s">
        <v>661</v>
      </c>
      <c r="F1" t="s">
        <v>662</v>
      </c>
    </row>
    <row r="2" spans="1:6" ht="17" x14ac:dyDescent="0.25">
      <c r="A2" t="s">
        <v>542</v>
      </c>
      <c r="B2" s="49" t="str">
        <f t="shared" ref="B2:B33" si="0">MID(A2, FIND("_", A2, FIND("_", A2) + 1) + 1, FIND("_", A2 &amp; "_", FIND("_", A2, FIND("_", A2) + 1) + 1) - FIND("_", A2, FIND("_", A2) + 1) - 1)</f>
        <v>0hr</v>
      </c>
      <c r="C2">
        <v>355.75236508751988</v>
      </c>
      <c r="D2">
        <v>35.521257060419174</v>
      </c>
      <c r="E2">
        <v>143.45930329536887</v>
      </c>
      <c r="F2">
        <v>20.454272503452831</v>
      </c>
    </row>
    <row r="3" spans="1:6" ht="17" x14ac:dyDescent="0.25">
      <c r="A3" t="s">
        <v>545</v>
      </c>
      <c r="B3" s="49" t="str">
        <f t="shared" si="0"/>
        <v>0hr</v>
      </c>
      <c r="C3">
        <v>255.62974236539662</v>
      </c>
      <c r="D3">
        <v>28.4022745924361</v>
      </c>
      <c r="E3">
        <v>150.34093298489083</v>
      </c>
      <c r="F3">
        <v>23.111295790097866</v>
      </c>
    </row>
    <row r="4" spans="1:6" ht="17" x14ac:dyDescent="0.25">
      <c r="A4" t="s">
        <v>548</v>
      </c>
      <c r="B4" s="49" t="str">
        <f t="shared" si="0"/>
        <v>0hr</v>
      </c>
      <c r="C4">
        <v>182.76041921612432</v>
      </c>
      <c r="D4">
        <v>20.462410425965235</v>
      </c>
      <c r="E4">
        <v>131.49638885551417</v>
      </c>
      <c r="F4">
        <v>21.046931528428587</v>
      </c>
    </row>
    <row r="5" spans="1:6" ht="17" x14ac:dyDescent="0.25">
      <c r="A5" t="s">
        <v>551</v>
      </c>
      <c r="B5" s="49" t="str">
        <f t="shared" si="0"/>
        <v>0hr</v>
      </c>
      <c r="C5">
        <v>251.47968230650523</v>
      </c>
      <c r="D5">
        <v>45.896582680436858</v>
      </c>
      <c r="E5">
        <v>94.020339951329547</v>
      </c>
      <c r="F5">
        <v>9.8282251602564106</v>
      </c>
    </row>
    <row r="6" spans="1:6" ht="17" x14ac:dyDescent="0.25">
      <c r="A6" t="s">
        <v>554</v>
      </c>
      <c r="B6" s="49" t="str">
        <f t="shared" si="0"/>
        <v>0hr</v>
      </c>
      <c r="C6">
        <v>282.39039403888654</v>
      </c>
      <c r="D6">
        <v>52.892569339443696</v>
      </c>
      <c r="E6">
        <v>93.199418189154542</v>
      </c>
      <c r="F6">
        <v>7.7227712858101283</v>
      </c>
    </row>
    <row r="7" spans="1:6" ht="17" x14ac:dyDescent="0.25">
      <c r="A7" t="s">
        <v>557</v>
      </c>
      <c r="B7" s="49" t="str">
        <f t="shared" si="0"/>
        <v>0hr</v>
      </c>
      <c r="C7">
        <v>263.42089916351705</v>
      </c>
      <c r="D7">
        <v>52.418837263482487</v>
      </c>
      <c r="E7">
        <v>74.033451898150005</v>
      </c>
      <c r="F7">
        <v>2.053367522737291</v>
      </c>
    </row>
    <row r="8" spans="1:6" ht="17" x14ac:dyDescent="0.25">
      <c r="A8" t="s">
        <v>560</v>
      </c>
      <c r="B8" s="49" t="str">
        <f t="shared" si="0"/>
        <v>0hr</v>
      </c>
      <c r="C8">
        <v>299.25302364343838</v>
      </c>
      <c r="D8">
        <v>44.001500699931199</v>
      </c>
      <c r="E8">
        <v>152.62707755000358</v>
      </c>
      <c r="F8">
        <v>13.337804292120437</v>
      </c>
    </row>
    <row r="9" spans="1:6" ht="17" x14ac:dyDescent="0.25">
      <c r="A9" t="s">
        <v>563</v>
      </c>
      <c r="B9" s="49" t="str">
        <f t="shared" si="0"/>
        <v>0hr</v>
      </c>
      <c r="C9">
        <v>224.90652765680053</v>
      </c>
      <c r="D9">
        <v>27.743663107245776</v>
      </c>
      <c r="E9">
        <v>110.67522203273749</v>
      </c>
      <c r="F9">
        <v>18.045084761977865</v>
      </c>
    </row>
    <row r="10" spans="1:6" ht="17" x14ac:dyDescent="0.25">
      <c r="A10" t="s">
        <v>566</v>
      </c>
      <c r="B10" s="49" t="str">
        <f t="shared" si="0"/>
        <v>0hr</v>
      </c>
      <c r="C10">
        <v>248.11100615670702</v>
      </c>
      <c r="D10">
        <v>34.13289675268107</v>
      </c>
      <c r="E10">
        <v>94.646713462238111</v>
      </c>
      <c r="F10">
        <v>21.340883374888605</v>
      </c>
    </row>
    <row r="11" spans="1:6" ht="17" x14ac:dyDescent="0.25">
      <c r="A11" t="s">
        <v>569</v>
      </c>
      <c r="B11" s="49" t="str">
        <f t="shared" si="0"/>
        <v>0hr</v>
      </c>
      <c r="C11">
        <v>0</v>
      </c>
      <c r="D11">
        <v>21.071703854970622</v>
      </c>
      <c r="E11" t="s">
        <v>664</v>
      </c>
      <c r="F11">
        <v>0.49634456823861955</v>
      </c>
    </row>
    <row r="12" spans="1:6" ht="17" x14ac:dyDescent="0.25">
      <c r="A12" t="s">
        <v>572</v>
      </c>
      <c r="B12" s="49" t="str">
        <f t="shared" si="0"/>
        <v>0hr</v>
      </c>
      <c r="C12">
        <v>132.90394152527003</v>
      </c>
      <c r="D12">
        <v>15.772554753297213</v>
      </c>
      <c r="E12">
        <v>100.81778053727942</v>
      </c>
      <c r="F12">
        <v>18.276134872868202</v>
      </c>
    </row>
    <row r="13" spans="1:6" ht="17" x14ac:dyDescent="0.25">
      <c r="A13" t="s">
        <v>575</v>
      </c>
      <c r="B13" s="49" t="str">
        <f t="shared" si="0"/>
        <v>0hr</v>
      </c>
      <c r="C13">
        <v>114.398422639449</v>
      </c>
      <c r="D13">
        <v>14.808620213836136</v>
      </c>
      <c r="E13">
        <v>88.672745536177956</v>
      </c>
      <c r="F13">
        <v>15.61122906818364</v>
      </c>
    </row>
    <row r="14" spans="1:6" ht="17" x14ac:dyDescent="0.25">
      <c r="A14" t="s">
        <v>578</v>
      </c>
      <c r="B14" s="49" t="str">
        <f t="shared" si="0"/>
        <v>0hr</v>
      </c>
      <c r="C14">
        <v>116.73033050675527</v>
      </c>
      <c r="D14">
        <v>17.762545188716089</v>
      </c>
      <c r="E14">
        <v>85.246122959298546</v>
      </c>
      <c r="F14">
        <v>11.203296648274071</v>
      </c>
    </row>
    <row r="15" spans="1:6" ht="17" x14ac:dyDescent="0.25">
      <c r="A15" t="s">
        <v>581</v>
      </c>
      <c r="B15" s="49" t="str">
        <f t="shared" si="0"/>
        <v>0hr</v>
      </c>
      <c r="C15">
        <v>183.76434239965465</v>
      </c>
      <c r="D15">
        <v>35.418620615228171</v>
      </c>
      <c r="E15">
        <v>87.879010392503076</v>
      </c>
      <c r="F15">
        <v>4.5059027325796821</v>
      </c>
    </row>
    <row r="16" spans="1:6" ht="17" x14ac:dyDescent="0.25">
      <c r="A16" t="s">
        <v>584</v>
      </c>
      <c r="B16" s="49" t="str">
        <f t="shared" si="0"/>
        <v>0hr</v>
      </c>
      <c r="C16">
        <v>200.88010985473841</v>
      </c>
      <c r="D16">
        <v>30.968957062312814</v>
      </c>
      <c r="E16">
        <v>109.03334950153004</v>
      </c>
      <c r="F16">
        <v>17.158776883335339</v>
      </c>
    </row>
    <row r="17" spans="1:6" ht="17" x14ac:dyDescent="0.25">
      <c r="A17" t="s">
        <v>587</v>
      </c>
      <c r="B17" s="49" t="str">
        <f t="shared" si="0"/>
        <v>0hr</v>
      </c>
      <c r="C17">
        <v>140.86279073562287</v>
      </c>
      <c r="D17">
        <v>21.016630841599792</v>
      </c>
      <c r="E17">
        <v>94.493713182882871</v>
      </c>
      <c r="F17">
        <v>14.644330516281492</v>
      </c>
    </row>
    <row r="18" spans="1:6" ht="17" x14ac:dyDescent="0.25">
      <c r="A18" t="s">
        <v>590</v>
      </c>
      <c r="B18" s="49" t="str">
        <f t="shared" si="0"/>
        <v>0hr</v>
      </c>
      <c r="C18">
        <v>208.3715801759522</v>
      </c>
      <c r="D18">
        <v>31.091206063417996</v>
      </c>
      <c r="E18">
        <v>103.39720973288962</v>
      </c>
      <c r="F18">
        <v>14.219480688543307</v>
      </c>
    </row>
    <row r="19" spans="1:6" ht="17" x14ac:dyDescent="0.25">
      <c r="A19" t="s">
        <v>593</v>
      </c>
      <c r="B19" s="49" t="str">
        <f t="shared" si="0"/>
        <v>0hr</v>
      </c>
      <c r="C19">
        <v>206.5267390788224</v>
      </c>
      <c r="D19">
        <v>35.869891826923066</v>
      </c>
      <c r="E19">
        <v>93.357241957502367</v>
      </c>
      <c r="F19">
        <v>7.2991786858974379</v>
      </c>
    </row>
    <row r="20" spans="1:6" ht="17" x14ac:dyDescent="0.25">
      <c r="A20" t="s">
        <v>596</v>
      </c>
      <c r="B20" s="49" t="str">
        <f t="shared" si="0"/>
        <v>0hr</v>
      </c>
      <c r="C20">
        <v>565.91558861122428</v>
      </c>
      <c r="D20">
        <v>56.851985380136483</v>
      </c>
      <c r="E20">
        <v>103.06992653718873</v>
      </c>
      <c r="F20">
        <v>13.031526028000883</v>
      </c>
    </row>
    <row r="21" spans="1:6" ht="17" x14ac:dyDescent="0.25">
      <c r="A21" t="s">
        <v>599</v>
      </c>
      <c r="B21" s="49" t="str">
        <f t="shared" si="0"/>
        <v>0hr</v>
      </c>
      <c r="C21">
        <v>561.72898234478748</v>
      </c>
      <c r="D21">
        <v>50.592426422396471</v>
      </c>
      <c r="E21">
        <v>82.900103893464134</v>
      </c>
      <c r="F21">
        <v>6.0213513865382113</v>
      </c>
    </row>
    <row r="22" spans="1:6" ht="17" x14ac:dyDescent="0.25">
      <c r="A22" t="s">
        <v>602</v>
      </c>
      <c r="B22" s="49" t="str">
        <f t="shared" si="0"/>
        <v>0hr</v>
      </c>
      <c r="C22">
        <v>447.87439726404892</v>
      </c>
      <c r="D22">
        <v>53.97641610727802</v>
      </c>
      <c r="E22">
        <v>90.818367159982003</v>
      </c>
      <c r="F22">
        <v>8.8748360220706797</v>
      </c>
    </row>
    <row r="23" spans="1:6" ht="17" x14ac:dyDescent="0.25">
      <c r="A23" t="s">
        <v>605</v>
      </c>
      <c r="B23" s="49" t="str">
        <f t="shared" si="0"/>
        <v>0hr</v>
      </c>
      <c r="C23">
        <v>582.26930974171057</v>
      </c>
      <c r="D23">
        <v>91.548604664450863</v>
      </c>
      <c r="E23">
        <v>124.25960802821616</v>
      </c>
      <c r="F23">
        <v>4.8962152631684424</v>
      </c>
    </row>
    <row r="24" spans="1:6" ht="17" x14ac:dyDescent="0.25">
      <c r="A24" t="s">
        <v>608</v>
      </c>
      <c r="B24" s="49" t="str">
        <f t="shared" si="0"/>
        <v>0hr</v>
      </c>
      <c r="C24">
        <v>342.12796029202281</v>
      </c>
      <c r="D24">
        <v>69.833492847815776</v>
      </c>
      <c r="E24">
        <v>96.932870370370367</v>
      </c>
      <c r="F24">
        <v>20.32001201923077</v>
      </c>
    </row>
    <row r="25" spans="1:6" ht="17" x14ac:dyDescent="0.25">
      <c r="A25" t="s">
        <v>611</v>
      </c>
      <c r="B25" s="49" t="str">
        <f t="shared" si="0"/>
        <v>0hr</v>
      </c>
      <c r="C25">
        <v>472.71565248710732</v>
      </c>
      <c r="D25">
        <v>77.076107144009697</v>
      </c>
      <c r="E25">
        <v>100.74425345234268</v>
      </c>
      <c r="F25">
        <v>6.6224999749621958</v>
      </c>
    </row>
    <row r="26" spans="1:6" ht="17" x14ac:dyDescent="0.25">
      <c r="A26" t="s">
        <v>614</v>
      </c>
      <c r="B26" s="49" t="str">
        <f t="shared" si="0"/>
        <v>0hr</v>
      </c>
      <c r="C26">
        <v>529.71715330497852</v>
      </c>
      <c r="D26">
        <v>87.054897876062455</v>
      </c>
      <c r="E26">
        <v>114.0645482932605</v>
      </c>
      <c r="F26">
        <v>1.940488352062177</v>
      </c>
    </row>
    <row r="27" spans="1:6" ht="17" x14ac:dyDescent="0.25">
      <c r="A27" t="s">
        <v>617</v>
      </c>
      <c r="B27" s="49" t="str">
        <f t="shared" si="0"/>
        <v>0hr</v>
      </c>
      <c r="C27">
        <v>443.22329750659395</v>
      </c>
      <c r="D27">
        <v>77.138393438354385</v>
      </c>
      <c r="E27">
        <v>95.782930537519789</v>
      </c>
      <c r="F27">
        <v>2.5787908225090894</v>
      </c>
    </row>
    <row r="28" spans="1:6" ht="17" x14ac:dyDescent="0.25">
      <c r="A28" t="s">
        <v>620</v>
      </c>
      <c r="B28" s="49" t="str">
        <f t="shared" si="0"/>
        <v>0hr</v>
      </c>
      <c r="C28">
        <v>488.10706883881767</v>
      </c>
      <c r="D28">
        <v>87.382097300168695</v>
      </c>
      <c r="E28">
        <v>84.142752269210803</v>
      </c>
      <c r="F28">
        <v>9.598402825769814E-2</v>
      </c>
    </row>
    <row r="29" spans="1:6" ht="17" x14ac:dyDescent="0.25">
      <c r="A29" t="s">
        <v>623</v>
      </c>
      <c r="B29" s="49" t="str">
        <f t="shared" si="0"/>
        <v>0hr</v>
      </c>
      <c r="C29">
        <v>453.82360818073101</v>
      </c>
      <c r="D29">
        <v>81.223923326419126</v>
      </c>
      <c r="E29">
        <v>83.847819055334469</v>
      </c>
      <c r="F29">
        <v>4.1688366316801542</v>
      </c>
    </row>
    <row r="30" spans="1:6" ht="17" x14ac:dyDescent="0.25">
      <c r="A30" t="s">
        <v>626</v>
      </c>
      <c r="B30" s="49" t="str">
        <f t="shared" si="0"/>
        <v>0hr</v>
      </c>
      <c r="C30">
        <v>460.54976573673497</v>
      </c>
      <c r="D30">
        <v>78.429605298296224</v>
      </c>
      <c r="E30">
        <v>97.014237539093344</v>
      </c>
      <c r="F30">
        <v>11.291259413555521</v>
      </c>
    </row>
    <row r="31" spans="1:6" ht="17" x14ac:dyDescent="0.25">
      <c r="A31" t="s">
        <v>543</v>
      </c>
      <c r="B31" s="49" t="str">
        <f t="shared" si="0"/>
        <v>24hr</v>
      </c>
      <c r="C31">
        <v>174.26650964902333</v>
      </c>
      <c r="D31">
        <v>6.1601439105992952</v>
      </c>
      <c r="E31">
        <v>240.82664451516908</v>
      </c>
      <c r="F31">
        <v>62.021691120051763</v>
      </c>
    </row>
    <row r="32" spans="1:6" ht="17" x14ac:dyDescent="0.25">
      <c r="A32" t="s">
        <v>546</v>
      </c>
      <c r="B32" s="49" t="str">
        <f t="shared" si="0"/>
        <v>24hr</v>
      </c>
      <c r="C32">
        <v>354.55491437088062</v>
      </c>
      <c r="D32">
        <v>18.127188195675174</v>
      </c>
      <c r="E32">
        <v>196.71232465230847</v>
      </c>
      <c r="F32">
        <v>40.351246082524803</v>
      </c>
    </row>
    <row r="33" spans="1:6" ht="17" x14ac:dyDescent="0.25">
      <c r="A33" t="s">
        <v>549</v>
      </c>
      <c r="B33" s="49" t="str">
        <f t="shared" si="0"/>
        <v>24hr</v>
      </c>
      <c r="C33">
        <v>215.7531820939447</v>
      </c>
      <c r="D33">
        <v>13.467625781895473</v>
      </c>
      <c r="E33">
        <v>230.40236560001071</v>
      </c>
      <c r="F33">
        <v>53.617875053955792</v>
      </c>
    </row>
    <row r="34" spans="1:6" ht="17" x14ac:dyDescent="0.25">
      <c r="A34" t="s">
        <v>552</v>
      </c>
      <c r="B34" s="49" t="str">
        <f t="shared" ref="B34:B65" si="1">MID(A34, FIND("_", A34, FIND("_", A34) + 1) + 1, FIND("_", A34 &amp; "_", FIND("_", A34, FIND("_", A34) + 1) + 1) - FIND("_", A34, FIND("_", A34) + 1) - 1)</f>
        <v>24hr</v>
      </c>
      <c r="C34">
        <v>174.19259704415958</v>
      </c>
      <c r="D34">
        <v>0</v>
      </c>
      <c r="E34">
        <v>221.25400641025644</v>
      </c>
      <c r="F34">
        <v>71.888632923789189</v>
      </c>
    </row>
    <row r="35" spans="1:6" ht="17" x14ac:dyDescent="0.25">
      <c r="A35" t="s">
        <v>555</v>
      </c>
      <c r="B35" s="49" t="str">
        <f t="shared" si="1"/>
        <v>24hr</v>
      </c>
      <c r="C35">
        <v>0</v>
      </c>
      <c r="D35">
        <v>0</v>
      </c>
      <c r="E35">
        <v>244.81356500441882</v>
      </c>
      <c r="F35">
        <v>84.142465034050844</v>
      </c>
    </row>
    <row r="36" spans="1:6" ht="17" x14ac:dyDescent="0.25">
      <c r="A36" t="s">
        <v>558</v>
      </c>
      <c r="B36" s="49" t="str">
        <f t="shared" si="1"/>
        <v>24hr</v>
      </c>
      <c r="C36">
        <v>0</v>
      </c>
      <c r="D36">
        <v>0</v>
      </c>
      <c r="E36">
        <v>274.9991467488162</v>
      </c>
      <c r="F36">
        <v>82.997690286143353</v>
      </c>
    </row>
    <row r="37" spans="1:6" ht="17" x14ac:dyDescent="0.25">
      <c r="A37" t="s">
        <v>561</v>
      </c>
      <c r="B37" s="49" t="str">
        <f t="shared" si="1"/>
        <v>24hr</v>
      </c>
      <c r="C37">
        <v>120.97771267824523</v>
      </c>
      <c r="D37">
        <v>9.9516832455453486</v>
      </c>
      <c r="E37">
        <v>214.61714356893728</v>
      </c>
      <c r="F37">
        <v>34.066500136427265</v>
      </c>
    </row>
    <row r="38" spans="1:6" ht="17" x14ac:dyDescent="0.25">
      <c r="A38" t="s">
        <v>564</v>
      </c>
      <c r="B38" s="49" t="str">
        <f t="shared" si="1"/>
        <v>24hr</v>
      </c>
      <c r="C38">
        <v>206.46235687134356</v>
      </c>
      <c r="D38">
        <v>13.062303400305614</v>
      </c>
      <c r="E38">
        <v>251.00146952651428</v>
      </c>
      <c r="F38">
        <v>43.119367603003134</v>
      </c>
    </row>
    <row r="39" spans="1:6" ht="17" x14ac:dyDescent="0.25">
      <c r="A39" t="s">
        <v>567</v>
      </c>
      <c r="B39" s="49" t="str">
        <f t="shared" si="1"/>
        <v>24hr</v>
      </c>
      <c r="C39">
        <v>54.271254843015299</v>
      </c>
      <c r="D39">
        <v>1.1478229007543048</v>
      </c>
      <c r="E39">
        <v>603.73630261581241</v>
      </c>
      <c r="F39">
        <v>75.711807815505736</v>
      </c>
    </row>
    <row r="40" spans="1:6" ht="17" x14ac:dyDescent="0.25">
      <c r="A40" t="s">
        <v>570</v>
      </c>
      <c r="B40" s="49" t="str">
        <f t="shared" si="1"/>
        <v>24hr</v>
      </c>
      <c r="C40">
        <v>0</v>
      </c>
      <c r="D40">
        <v>16.616652188791495</v>
      </c>
      <c r="E40" t="s">
        <v>664</v>
      </c>
      <c r="F40">
        <v>20.753320364419796</v>
      </c>
    </row>
    <row r="41" spans="1:6" ht="17" x14ac:dyDescent="0.25">
      <c r="A41" t="s">
        <v>573</v>
      </c>
      <c r="B41" s="49" t="str">
        <f t="shared" si="1"/>
        <v>24hr</v>
      </c>
      <c r="C41">
        <v>98.022116070425128</v>
      </c>
      <c r="D41">
        <v>0.25870327902233564</v>
      </c>
      <c r="E41">
        <v>143.3179075707892</v>
      </c>
      <c r="F41">
        <v>44.592007311195751</v>
      </c>
    </row>
    <row r="42" spans="1:6" ht="17" x14ac:dyDescent="0.25">
      <c r="A42" t="s">
        <v>576</v>
      </c>
      <c r="B42" s="49" t="str">
        <f t="shared" si="1"/>
        <v>24hr</v>
      </c>
      <c r="C42">
        <v>227.83056171306308</v>
      </c>
      <c r="D42">
        <v>5.2756115221061934</v>
      </c>
      <c r="E42">
        <v>136.8580241967791</v>
      </c>
      <c r="F42">
        <v>42.15017938377445</v>
      </c>
    </row>
    <row r="43" spans="1:6" ht="17" x14ac:dyDescent="0.25">
      <c r="A43" t="s">
        <v>579</v>
      </c>
      <c r="B43" s="49" t="str">
        <f t="shared" si="1"/>
        <v>24hr</v>
      </c>
      <c r="C43">
        <v>181.83787288224542</v>
      </c>
      <c r="D43">
        <v>3.6523720668364654</v>
      </c>
      <c r="E43">
        <v>129.33699479228676</v>
      </c>
      <c r="F43">
        <v>41.983270485458576</v>
      </c>
    </row>
    <row r="44" spans="1:6" ht="17" x14ac:dyDescent="0.25">
      <c r="A44" t="s">
        <v>582</v>
      </c>
      <c r="B44" s="49" t="str">
        <f t="shared" si="1"/>
        <v>24hr</v>
      </c>
      <c r="C44">
        <v>173.25288720816863</v>
      </c>
      <c r="D44">
        <v>2.888969735538744</v>
      </c>
      <c r="E44">
        <v>162.46004488101639</v>
      </c>
      <c r="F44">
        <v>56.836492842660931</v>
      </c>
    </row>
    <row r="45" spans="1:6" ht="17" x14ac:dyDescent="0.25">
      <c r="A45" t="s">
        <v>585</v>
      </c>
      <c r="B45" s="49" t="str">
        <f t="shared" si="1"/>
        <v>24hr</v>
      </c>
      <c r="C45">
        <v>200.82124056051725</v>
      </c>
      <c r="D45">
        <v>0.58405756471357961</v>
      </c>
      <c r="E45">
        <v>181.70401668439237</v>
      </c>
      <c r="F45">
        <v>71.039941379162016</v>
      </c>
    </row>
    <row r="46" spans="1:6" ht="17" x14ac:dyDescent="0.25">
      <c r="A46" t="s">
        <v>588</v>
      </c>
      <c r="B46" s="49" t="str">
        <f t="shared" si="1"/>
        <v>24hr</v>
      </c>
      <c r="C46">
        <v>180.54201916900675</v>
      </c>
      <c r="D46">
        <v>3.5361491984234039</v>
      </c>
      <c r="E46">
        <v>135.43989176824519</v>
      </c>
      <c r="F46">
        <v>52.803960487102238</v>
      </c>
    </row>
    <row r="47" spans="1:6" ht="17" x14ac:dyDescent="0.25">
      <c r="A47" t="s">
        <v>591</v>
      </c>
      <c r="B47" s="49" t="str">
        <f t="shared" si="1"/>
        <v>24hr</v>
      </c>
      <c r="C47">
        <v>267.55451264528705</v>
      </c>
      <c r="D47">
        <v>5.2117697541928782</v>
      </c>
      <c r="E47">
        <v>214.48551181785717</v>
      </c>
      <c r="F47">
        <v>68.082161450075489</v>
      </c>
    </row>
    <row r="48" spans="1:6" ht="17" x14ac:dyDescent="0.25">
      <c r="A48" t="s">
        <v>594</v>
      </c>
      <c r="B48" s="49" t="str">
        <f t="shared" si="1"/>
        <v>24hr</v>
      </c>
      <c r="C48">
        <v>500.67700914055081</v>
      </c>
      <c r="D48">
        <v>5.5765150166191839</v>
      </c>
      <c r="E48">
        <v>151.61944296058877</v>
      </c>
      <c r="F48">
        <v>65.964802943969616</v>
      </c>
    </row>
    <row r="49" spans="1:6" ht="17" x14ac:dyDescent="0.25">
      <c r="A49" t="s">
        <v>597</v>
      </c>
      <c r="B49" s="49" t="str">
        <f t="shared" si="1"/>
        <v>24hr</v>
      </c>
      <c r="C49">
        <v>484.70952776238499</v>
      </c>
      <c r="D49">
        <v>2.0321335816959465</v>
      </c>
      <c r="E49">
        <v>161.69162532853522</v>
      </c>
      <c r="F49">
        <v>75.460171850902327</v>
      </c>
    </row>
    <row r="50" spans="1:6" ht="17" x14ac:dyDescent="0.25">
      <c r="A50" t="s">
        <v>600</v>
      </c>
      <c r="B50" s="49" t="str">
        <f t="shared" si="1"/>
        <v>24hr</v>
      </c>
      <c r="C50">
        <v>457.95606578707731</v>
      </c>
      <c r="D50">
        <v>6.698736030854243</v>
      </c>
      <c r="E50">
        <v>126.72517489598597</v>
      </c>
      <c r="F50">
        <v>62.050009810718052</v>
      </c>
    </row>
    <row r="51" spans="1:6" ht="17" x14ac:dyDescent="0.25">
      <c r="A51" t="s">
        <v>603</v>
      </c>
      <c r="B51" s="49" t="str">
        <f t="shared" si="1"/>
        <v>24hr</v>
      </c>
      <c r="C51">
        <v>407.96429258892084</v>
      </c>
      <c r="D51">
        <v>0</v>
      </c>
      <c r="E51">
        <v>163.95660338240526</v>
      </c>
      <c r="F51">
        <v>76.266195196508335</v>
      </c>
    </row>
    <row r="52" spans="1:6" ht="17" x14ac:dyDescent="0.25">
      <c r="A52" t="s">
        <v>606</v>
      </c>
      <c r="B52" s="49" t="str">
        <f t="shared" si="1"/>
        <v>24hr</v>
      </c>
      <c r="C52">
        <v>0</v>
      </c>
      <c r="D52">
        <v>0</v>
      </c>
      <c r="E52">
        <v>355.37052249300046</v>
      </c>
      <c r="F52">
        <v>129.38818133314336</v>
      </c>
    </row>
    <row r="53" spans="1:6" ht="17" x14ac:dyDescent="0.25">
      <c r="A53" t="s">
        <v>609</v>
      </c>
      <c r="B53" s="49" t="str">
        <f t="shared" si="1"/>
        <v>24hr</v>
      </c>
      <c r="C53">
        <v>355.37554531695156</v>
      </c>
      <c r="D53">
        <v>0</v>
      </c>
      <c r="E53">
        <v>284.12311550332379</v>
      </c>
      <c r="F53">
        <v>117.76063924501425</v>
      </c>
    </row>
    <row r="54" spans="1:6" ht="17" x14ac:dyDescent="0.25">
      <c r="A54" t="s">
        <v>612</v>
      </c>
      <c r="B54" s="49" t="str">
        <f t="shared" si="1"/>
        <v>24hr</v>
      </c>
      <c r="C54">
        <v>387.81569429097203</v>
      </c>
      <c r="D54">
        <v>7.9940154077100773</v>
      </c>
      <c r="E54">
        <v>276.84117832742254</v>
      </c>
      <c r="F54">
        <v>112.91633700220667</v>
      </c>
    </row>
    <row r="55" spans="1:6" ht="17" x14ac:dyDescent="0.25">
      <c r="A55" t="s">
        <v>615</v>
      </c>
      <c r="B55" s="49" t="str">
        <f t="shared" si="1"/>
        <v>24hr</v>
      </c>
      <c r="C55">
        <v>351.60211540587323</v>
      </c>
      <c r="D55">
        <v>9.9013592042857059</v>
      </c>
      <c r="E55">
        <v>322.98999718826252</v>
      </c>
      <c r="F55">
        <v>112.9429135683768</v>
      </c>
    </row>
    <row r="56" spans="1:6" ht="17" x14ac:dyDescent="0.25">
      <c r="A56" t="s">
        <v>618</v>
      </c>
      <c r="B56" s="49" t="str">
        <f t="shared" si="1"/>
        <v>24hr</v>
      </c>
      <c r="C56">
        <v>176.01012377083202</v>
      </c>
      <c r="D56">
        <v>8.1082153728944508</v>
      </c>
      <c r="E56">
        <v>225.38409239359635</v>
      </c>
      <c r="F56">
        <v>93.485108294377923</v>
      </c>
    </row>
    <row r="57" spans="1:6" ht="17" x14ac:dyDescent="0.25">
      <c r="A57" t="s">
        <v>621</v>
      </c>
      <c r="B57" s="49" t="str">
        <f t="shared" si="1"/>
        <v>24hr</v>
      </c>
      <c r="C57">
        <v>346.25287627501103</v>
      </c>
      <c r="D57">
        <v>18.14422717740927</v>
      </c>
      <c r="E57">
        <v>252.16163450691656</v>
      </c>
      <c r="F57">
        <v>102.69873701711687</v>
      </c>
    </row>
    <row r="58" spans="1:6" ht="17" x14ac:dyDescent="0.25">
      <c r="A58" t="s">
        <v>624</v>
      </c>
      <c r="B58" s="49" t="str">
        <f t="shared" si="1"/>
        <v>24hr</v>
      </c>
      <c r="C58">
        <v>393.75359806164624</v>
      </c>
      <c r="D58">
        <v>2.9707191968829645</v>
      </c>
      <c r="E58">
        <v>283.08955538344208</v>
      </c>
      <c r="F58">
        <v>106.12473552392227</v>
      </c>
    </row>
    <row r="59" spans="1:6" ht="17" x14ac:dyDescent="0.25">
      <c r="A59" t="s">
        <v>627</v>
      </c>
      <c r="B59" s="49" t="str">
        <f t="shared" si="1"/>
        <v>24hr</v>
      </c>
      <c r="C59">
        <v>462.05888331048556</v>
      </c>
      <c r="D59">
        <v>23.681786958405286</v>
      </c>
      <c r="E59">
        <v>174.61904401597562</v>
      </c>
      <c r="F59">
        <v>94.351607054899787</v>
      </c>
    </row>
    <row r="60" spans="1:6" ht="17" x14ac:dyDescent="0.25">
      <c r="A60" t="s">
        <v>544</v>
      </c>
      <c r="B60" s="49" t="str">
        <f t="shared" si="1"/>
        <v>72hr</v>
      </c>
      <c r="C60">
        <v>274.05250082845714</v>
      </c>
      <c r="D60">
        <v>15.106832046722758</v>
      </c>
      <c r="E60">
        <v>190.19762872221887</v>
      </c>
      <c r="F60">
        <v>51.318470034317038</v>
      </c>
    </row>
    <row r="61" spans="1:6" ht="17" x14ac:dyDescent="0.25">
      <c r="A61" t="s">
        <v>547</v>
      </c>
      <c r="B61" s="49" t="str">
        <f t="shared" si="1"/>
        <v>72hr</v>
      </c>
      <c r="C61">
        <v>201.91337442997053</v>
      </c>
      <c r="D61">
        <v>13.170893701667787</v>
      </c>
      <c r="E61">
        <v>229.77931973606482</v>
      </c>
      <c r="F61">
        <v>47.379616557472424</v>
      </c>
    </row>
    <row r="62" spans="1:6" ht="17" x14ac:dyDescent="0.25">
      <c r="A62" t="s">
        <v>550</v>
      </c>
      <c r="B62" s="49" t="str">
        <f t="shared" si="1"/>
        <v>72hr</v>
      </c>
      <c r="C62">
        <v>883.78339140534263</v>
      </c>
      <c r="D62">
        <v>41.915401023194683</v>
      </c>
      <c r="E62">
        <v>164.23281535771025</v>
      </c>
      <c r="F62">
        <v>56.956737465568416</v>
      </c>
    </row>
    <row r="63" spans="1:6" ht="17" x14ac:dyDescent="0.25">
      <c r="A63" t="s">
        <v>553</v>
      </c>
      <c r="B63" s="49" t="str">
        <f t="shared" si="1"/>
        <v>72hr</v>
      </c>
      <c r="C63">
        <v>361.94021545584047</v>
      </c>
      <c r="D63">
        <v>55.546281457739788</v>
      </c>
      <c r="E63">
        <v>210.55355235042737</v>
      </c>
      <c r="F63">
        <v>55.225861378205138</v>
      </c>
    </row>
    <row r="64" spans="1:6" ht="17" x14ac:dyDescent="0.25">
      <c r="A64" t="s">
        <v>556</v>
      </c>
      <c r="B64" s="49" t="str">
        <f t="shared" si="1"/>
        <v>72hr</v>
      </c>
      <c r="C64">
        <v>315.23314897702841</v>
      </c>
      <c r="D64">
        <v>57.458827648179486</v>
      </c>
      <c r="E64">
        <v>216.09666782746982</v>
      </c>
      <c r="F64">
        <v>49.917779535671343</v>
      </c>
    </row>
    <row r="65" spans="1:6" ht="17" x14ac:dyDescent="0.25">
      <c r="A65" t="s">
        <v>559</v>
      </c>
      <c r="B65" s="49" t="str">
        <f t="shared" si="1"/>
        <v>72hr</v>
      </c>
      <c r="C65">
        <v>860.83445368923549</v>
      </c>
      <c r="D65">
        <v>34.185694168065268</v>
      </c>
      <c r="E65">
        <v>223.28285054155484</v>
      </c>
      <c r="F65">
        <v>69.765804808775272</v>
      </c>
    </row>
    <row r="66" spans="1:6" ht="17" x14ac:dyDescent="0.25">
      <c r="A66" t="s">
        <v>562</v>
      </c>
      <c r="B66" s="49" t="str">
        <f t="shared" ref="B66:B97" si="2">MID(A66, FIND("_", A66, FIND("_", A66) + 1) + 1, FIND("_", A66 &amp; "_", FIND("_", A66, FIND("_", A66) + 1) + 1) - FIND("_", A66, FIND("_", A66) + 1) - 1)</f>
        <v>72hr</v>
      </c>
      <c r="C66">
        <v>187.84051207677888</v>
      </c>
      <c r="D66">
        <v>3.8657481552660973</v>
      </c>
      <c r="E66">
        <v>376.06935991885547</v>
      </c>
      <c r="F66">
        <v>67.869321215033082</v>
      </c>
    </row>
    <row r="67" spans="1:6" ht="17" x14ac:dyDescent="0.25">
      <c r="A67" t="s">
        <v>565</v>
      </c>
      <c r="B67" s="49" t="str">
        <f t="shared" si="2"/>
        <v>72hr</v>
      </c>
      <c r="C67">
        <v>203.06572228359155</v>
      </c>
      <c r="D67">
        <v>2.6934830225746502</v>
      </c>
      <c r="E67">
        <v>254.03980737077129</v>
      </c>
      <c r="F67">
        <v>56.077843745167861</v>
      </c>
    </row>
    <row r="68" spans="1:6" ht="17" x14ac:dyDescent="0.25">
      <c r="A68" t="s">
        <v>568</v>
      </c>
      <c r="B68" s="49" t="str">
        <f t="shared" si="2"/>
        <v>72hr</v>
      </c>
      <c r="C68">
        <v>202.64312646931532</v>
      </c>
      <c r="D68">
        <v>12.38499055595795</v>
      </c>
      <c r="E68">
        <v>150.55023180830506</v>
      </c>
      <c r="F68">
        <v>35.145354432506338</v>
      </c>
    </row>
    <row r="69" spans="1:6" ht="17" x14ac:dyDescent="0.25">
      <c r="A69" t="s">
        <v>571</v>
      </c>
      <c r="B69" s="49" t="str">
        <f t="shared" si="2"/>
        <v>72hr</v>
      </c>
      <c r="C69">
        <v>0</v>
      </c>
      <c r="D69">
        <v>31.479646257867827</v>
      </c>
      <c r="E69" t="s">
        <v>664</v>
      </c>
      <c r="F69">
        <v>15.686064053382394</v>
      </c>
    </row>
    <row r="70" spans="1:6" ht="17" x14ac:dyDescent="0.25">
      <c r="A70" t="s">
        <v>574</v>
      </c>
      <c r="B70" s="49" t="str">
        <f t="shared" si="2"/>
        <v>72hr</v>
      </c>
      <c r="C70">
        <v>120.47552073539237</v>
      </c>
      <c r="D70">
        <v>11.810407401102092</v>
      </c>
      <c r="E70">
        <v>142.47132658961576</v>
      </c>
      <c r="F70">
        <v>37.570855953643353</v>
      </c>
    </row>
    <row r="71" spans="1:6" ht="17" x14ac:dyDescent="0.25">
      <c r="A71" t="s">
        <v>577</v>
      </c>
      <c r="B71" s="49" t="str">
        <f t="shared" si="2"/>
        <v>72hr</v>
      </c>
      <c r="C71">
        <v>266.54913616845755</v>
      </c>
      <c r="D71">
        <v>8.9983997899028694</v>
      </c>
      <c r="E71">
        <v>150.5844439102992</v>
      </c>
      <c r="F71">
        <v>39.73678880787687</v>
      </c>
    </row>
    <row r="72" spans="1:6" ht="17" x14ac:dyDescent="0.25">
      <c r="A72" t="s">
        <v>580</v>
      </c>
      <c r="B72" s="49" t="str">
        <f t="shared" si="2"/>
        <v>72hr</v>
      </c>
      <c r="C72">
        <v>328.54982933343422</v>
      </c>
      <c r="D72">
        <v>76.011342659817004</v>
      </c>
      <c r="E72">
        <v>140.38219815866299</v>
      </c>
      <c r="F72">
        <v>36.590945084420888</v>
      </c>
    </row>
    <row r="73" spans="1:6" ht="17" x14ac:dyDescent="0.25">
      <c r="A73" t="s">
        <v>583</v>
      </c>
      <c r="B73" s="49" t="str">
        <f t="shared" si="2"/>
        <v>72hr</v>
      </c>
      <c r="C73">
        <v>153.65962744528667</v>
      </c>
      <c r="D73">
        <v>0</v>
      </c>
      <c r="E73">
        <v>176.99946188766543</v>
      </c>
      <c r="F73">
        <v>50.834648945674395</v>
      </c>
    </row>
    <row r="74" spans="1:6" ht="17" x14ac:dyDescent="0.25">
      <c r="A74" t="s">
        <v>586</v>
      </c>
      <c r="B74" s="49" t="str">
        <f t="shared" si="2"/>
        <v>72hr</v>
      </c>
      <c r="C74">
        <v>164.67827513524182</v>
      </c>
      <c r="D74">
        <v>20.079064706903228</v>
      </c>
      <c r="E74">
        <v>164.85627363115449</v>
      </c>
      <c r="F74">
        <v>55.573077282496968</v>
      </c>
    </row>
    <row r="75" spans="1:6" ht="17" x14ac:dyDescent="0.25">
      <c r="A75" t="s">
        <v>589</v>
      </c>
      <c r="B75" s="49" t="str">
        <f t="shared" si="2"/>
        <v>72hr</v>
      </c>
      <c r="C75">
        <v>19.768223684893698</v>
      </c>
      <c r="D75">
        <v>13.95035891821648</v>
      </c>
      <c r="E75">
        <v>155.32910849729049</v>
      </c>
      <c r="F75">
        <v>46.439540934774648</v>
      </c>
    </row>
    <row r="76" spans="1:6" ht="17" x14ac:dyDescent="0.25">
      <c r="A76" t="s">
        <v>592</v>
      </c>
      <c r="B76" s="49" t="str">
        <f t="shared" si="2"/>
        <v>72hr</v>
      </c>
      <c r="C76">
        <v>341.62543425233321</v>
      </c>
      <c r="D76">
        <v>22.070050784389426</v>
      </c>
      <c r="E76">
        <v>173.16223225819374</v>
      </c>
      <c r="F76">
        <v>59.017427950366077</v>
      </c>
    </row>
    <row r="77" spans="1:6" ht="17" x14ac:dyDescent="0.25">
      <c r="A77" t="s">
        <v>595</v>
      </c>
      <c r="B77" s="49" t="str">
        <f t="shared" si="2"/>
        <v>72hr</v>
      </c>
      <c r="C77">
        <v>411.24317426400762</v>
      </c>
      <c r="D77">
        <v>17.606874703228865</v>
      </c>
      <c r="E77">
        <v>161.21998901946819</v>
      </c>
      <c r="F77">
        <v>61.142735784662868</v>
      </c>
    </row>
    <row r="78" spans="1:6" ht="17" x14ac:dyDescent="0.25">
      <c r="A78" t="s">
        <v>598</v>
      </c>
      <c r="B78" s="49" t="str">
        <f t="shared" si="2"/>
        <v>72hr</v>
      </c>
      <c r="C78">
        <v>376.50525322526443</v>
      </c>
      <c r="D78">
        <v>20.848030717440043</v>
      </c>
      <c r="E78">
        <v>169.56144860385052</v>
      </c>
      <c r="F78">
        <v>66.224001857526829</v>
      </c>
    </row>
    <row r="79" spans="1:6" ht="17" x14ac:dyDescent="0.25">
      <c r="A79" t="s">
        <v>601</v>
      </c>
      <c r="B79" s="49" t="str">
        <f t="shared" si="2"/>
        <v>72hr</v>
      </c>
      <c r="C79">
        <v>558.90445992646244</v>
      </c>
      <c r="D79">
        <v>81.090499330311857</v>
      </c>
      <c r="E79">
        <v>155.80217734885096</v>
      </c>
      <c r="F79">
        <v>50.098181363641594</v>
      </c>
    </row>
    <row r="80" spans="1:6" ht="17" x14ac:dyDescent="0.25">
      <c r="A80" t="s">
        <v>604</v>
      </c>
      <c r="B80" s="49" t="str">
        <f t="shared" si="2"/>
        <v>72hr</v>
      </c>
      <c r="C80">
        <v>290.39114368972878</v>
      </c>
      <c r="D80">
        <v>7.0366327714040997</v>
      </c>
      <c r="E80">
        <v>154.6074970134413</v>
      </c>
      <c r="F80">
        <v>53.592549198942095</v>
      </c>
    </row>
    <row r="81" spans="1:6" ht="17" x14ac:dyDescent="0.25">
      <c r="A81" t="s">
        <v>607</v>
      </c>
      <c r="B81" s="49" t="str">
        <f t="shared" si="2"/>
        <v>72hr</v>
      </c>
      <c r="C81">
        <v>107.32622586722887</v>
      </c>
      <c r="D81">
        <v>0</v>
      </c>
      <c r="E81">
        <v>301.77233995029673</v>
      </c>
      <c r="F81">
        <v>98.059267718761632</v>
      </c>
    </row>
    <row r="82" spans="1:6" ht="17" x14ac:dyDescent="0.25">
      <c r="A82" t="s">
        <v>610</v>
      </c>
      <c r="B82" s="49" t="str">
        <f t="shared" si="2"/>
        <v>72hr</v>
      </c>
      <c r="C82">
        <v>174.97579460470089</v>
      </c>
      <c r="D82">
        <v>35.928782348053176</v>
      </c>
      <c r="E82">
        <v>291.74364167853747</v>
      </c>
      <c r="F82">
        <v>75.057592147435898</v>
      </c>
    </row>
    <row r="83" spans="1:6" ht="17" x14ac:dyDescent="0.25">
      <c r="A83" t="s">
        <v>613</v>
      </c>
      <c r="B83" s="49" t="str">
        <f t="shared" si="2"/>
        <v>72hr</v>
      </c>
      <c r="C83">
        <v>157.50542578552873</v>
      </c>
      <c r="D83">
        <v>16.789240642258697</v>
      </c>
      <c r="E83">
        <v>200.81619541804423</v>
      </c>
      <c r="F83">
        <v>71.521423275071285</v>
      </c>
    </row>
    <row r="84" spans="1:6" ht="17" x14ac:dyDescent="0.25">
      <c r="A84" t="s">
        <v>616</v>
      </c>
      <c r="B84" s="49" t="str">
        <f t="shared" si="2"/>
        <v>72hr</v>
      </c>
      <c r="C84">
        <v>433.14064770858243</v>
      </c>
      <c r="D84">
        <v>33.315194288092549</v>
      </c>
      <c r="E84">
        <v>265.36607115698916</v>
      </c>
      <c r="F84">
        <v>76.277189093426102</v>
      </c>
    </row>
    <row r="85" spans="1:6" ht="17" x14ac:dyDescent="0.25">
      <c r="A85" t="s">
        <v>619</v>
      </c>
      <c r="B85" s="49" t="str">
        <f t="shared" si="2"/>
        <v>72hr</v>
      </c>
      <c r="C85">
        <v>221.21129170992472</v>
      </c>
      <c r="D85">
        <v>39.585969152431851</v>
      </c>
      <c r="E85">
        <v>138.65660298416449</v>
      </c>
      <c r="F85">
        <v>66.265465790267243</v>
      </c>
    </row>
    <row r="86" spans="1:6" ht="17" x14ac:dyDescent="0.25">
      <c r="A86" t="s">
        <v>622</v>
      </c>
      <c r="B86" s="49" t="str">
        <f t="shared" si="2"/>
        <v>72hr</v>
      </c>
      <c r="C86">
        <v>376.91907776690891</v>
      </c>
      <c r="D86">
        <v>36.396958038935942</v>
      </c>
      <c r="E86">
        <v>257.31045890195753</v>
      </c>
      <c r="F86">
        <v>78.370727226931479</v>
      </c>
    </row>
    <row r="87" spans="1:6" ht="17" x14ac:dyDescent="0.25">
      <c r="A87" t="s">
        <v>625</v>
      </c>
      <c r="B87" s="49" t="str">
        <f t="shared" si="2"/>
        <v>72hr</v>
      </c>
      <c r="C87">
        <v>314.15297548570129</v>
      </c>
      <c r="D87">
        <v>34.885433265971677</v>
      </c>
      <c r="E87">
        <v>282.26144480350871</v>
      </c>
      <c r="F87">
        <v>78.254595132749941</v>
      </c>
    </row>
    <row r="88" spans="1:6" ht="17" x14ac:dyDescent="0.25">
      <c r="A88" t="s">
        <v>628</v>
      </c>
      <c r="B88" s="49" t="str">
        <f t="shared" si="2"/>
        <v>72hr</v>
      </c>
      <c r="C88">
        <v>173.70383722931396</v>
      </c>
      <c r="D88">
        <v>37.218409324241712</v>
      </c>
      <c r="E88">
        <v>245.34310889161873</v>
      </c>
      <c r="F88">
        <v>70.006828351344453</v>
      </c>
    </row>
    <row r="89" spans="1:6" ht="17" x14ac:dyDescent="0.25">
      <c r="A89" t="s">
        <v>629</v>
      </c>
      <c r="B89" s="49" t="str">
        <f t="shared" si="2"/>
        <v>fall</v>
      </c>
      <c r="C89">
        <v>393.91819577392158</v>
      </c>
      <c r="D89">
        <v>30.968800984915973</v>
      </c>
      <c r="E89">
        <v>76.112636603893463</v>
      </c>
      <c r="F89">
        <v>14.095330879940564</v>
      </c>
    </row>
    <row r="90" spans="1:6" ht="17" x14ac:dyDescent="0.25">
      <c r="A90" t="s">
        <v>630</v>
      </c>
      <c r="B90" s="49" t="str">
        <f t="shared" si="2"/>
        <v>fall</v>
      </c>
      <c r="C90">
        <v>276.37153571721319</v>
      </c>
      <c r="D90">
        <v>27.843704067179164</v>
      </c>
      <c r="E90">
        <v>56.896520390046277</v>
      </c>
      <c r="F90">
        <v>16.79924248746288</v>
      </c>
    </row>
    <row r="91" spans="1:6" ht="17" x14ac:dyDescent="0.25">
      <c r="A91" t="s">
        <v>631</v>
      </c>
      <c r="B91" s="49" t="str">
        <f t="shared" si="2"/>
        <v>fall</v>
      </c>
      <c r="C91">
        <v>260.3771108486107</v>
      </c>
      <c r="D91">
        <v>18.25045659510192</v>
      </c>
      <c r="E91">
        <v>54.662015810833566</v>
      </c>
      <c r="F91">
        <v>15.58318484259982</v>
      </c>
    </row>
    <row r="92" spans="1:6" ht="17" x14ac:dyDescent="0.25">
      <c r="A92" t="s">
        <v>632</v>
      </c>
      <c r="B92" s="49" t="str">
        <f t="shared" si="2"/>
        <v>fall</v>
      </c>
      <c r="C92">
        <v>359.97316323363003</v>
      </c>
      <c r="D92">
        <v>36.619056996974741</v>
      </c>
      <c r="E92">
        <v>40.959076898313661</v>
      </c>
      <c r="F92">
        <v>12.445939826451125</v>
      </c>
    </row>
    <row r="93" spans="1:6" ht="17" x14ac:dyDescent="0.25">
      <c r="A93" t="s">
        <v>633</v>
      </c>
      <c r="B93" s="49" t="str">
        <f t="shared" si="2"/>
        <v>fall</v>
      </c>
      <c r="C93">
        <v>311.07357633024077</v>
      </c>
      <c r="D93">
        <v>42.193247745131401</v>
      </c>
      <c r="E93">
        <v>38.843676539204196</v>
      </c>
      <c r="F93">
        <v>14.965695732384431</v>
      </c>
    </row>
    <row r="94" spans="1:6" ht="17" x14ac:dyDescent="0.25">
      <c r="A94" t="s">
        <v>634</v>
      </c>
      <c r="B94" s="49" t="str">
        <f t="shared" si="2"/>
        <v>fall</v>
      </c>
      <c r="C94">
        <v>311.66179146912759</v>
      </c>
      <c r="D94">
        <v>46.267831373426041</v>
      </c>
      <c r="E94">
        <v>39.24969801220265</v>
      </c>
      <c r="F94">
        <v>15.721538507755625</v>
      </c>
    </row>
    <row r="95" spans="1:6" ht="17" x14ac:dyDescent="0.25">
      <c r="A95" t="s">
        <v>635</v>
      </c>
      <c r="B95" s="49" t="str">
        <f t="shared" si="2"/>
        <v>fall</v>
      </c>
      <c r="C95">
        <v>311.401751856006</v>
      </c>
      <c r="D95">
        <v>35.828630264618084</v>
      </c>
      <c r="E95">
        <v>38.819974837840569</v>
      </c>
      <c r="F95">
        <v>15.152931332229521</v>
      </c>
    </row>
    <row r="96" spans="1:6" ht="17" x14ac:dyDescent="0.25">
      <c r="A96" t="s">
        <v>636</v>
      </c>
      <c r="B96" s="49" t="str">
        <f t="shared" si="2"/>
        <v>fall</v>
      </c>
      <c r="C96">
        <v>246.7386527367502</v>
      </c>
      <c r="D96">
        <v>28.969850038292435</v>
      </c>
      <c r="E96">
        <v>43.242822254488004</v>
      </c>
      <c r="F96">
        <v>15.026953053288608</v>
      </c>
    </row>
    <row r="97" spans="1:6" ht="17" x14ac:dyDescent="0.25">
      <c r="A97" t="s">
        <v>637</v>
      </c>
      <c r="B97" s="49" t="str">
        <f t="shared" si="2"/>
        <v>fall</v>
      </c>
      <c r="C97">
        <v>325.94936708860763</v>
      </c>
      <c r="D97">
        <v>50.25533063908324</v>
      </c>
      <c r="E97">
        <v>37.098236275050887</v>
      </c>
      <c r="F97">
        <v>17.591999145436095</v>
      </c>
    </row>
    <row r="98" spans="1:6" ht="17" x14ac:dyDescent="0.25">
      <c r="A98" t="s">
        <v>638</v>
      </c>
      <c r="B98" s="49" t="str">
        <f t="shared" ref="B98:B117" si="3">MID(A98, FIND("_", A98, FIND("_", A98) + 1) + 1, FIND("_", A98 &amp; "_", FIND("_", A98, FIND("_", A98) + 1) + 1) - FIND("_", A98, FIND("_", A98) + 1) - 1)</f>
        <v>fall</v>
      </c>
      <c r="C98">
        <v>281.72844450377488</v>
      </c>
      <c r="D98">
        <v>32.435960189264158</v>
      </c>
      <c r="E98">
        <v>43.199617318560051</v>
      </c>
      <c r="F98">
        <v>12.53281715836782</v>
      </c>
    </row>
    <row r="99" spans="1:6" ht="17" x14ac:dyDescent="0.25">
      <c r="A99" t="s">
        <v>639</v>
      </c>
      <c r="B99" s="49" t="str">
        <f t="shared" si="3"/>
        <v>fall</v>
      </c>
      <c r="C99">
        <v>223.03936569191799</v>
      </c>
      <c r="D99">
        <v>22.241658589817348</v>
      </c>
      <c r="E99">
        <v>40.670228269751561</v>
      </c>
      <c r="F99">
        <v>16.275361399596509</v>
      </c>
    </row>
    <row r="100" spans="1:6" ht="17" x14ac:dyDescent="0.25">
      <c r="A100" t="s">
        <v>640</v>
      </c>
      <c r="B100" s="49" t="str">
        <f t="shared" si="3"/>
        <v>fall</v>
      </c>
      <c r="C100">
        <v>279.54757569957275</v>
      </c>
      <c r="D100">
        <v>36.67870025387753</v>
      </c>
      <c r="E100">
        <v>49.242002709411871</v>
      </c>
      <c r="F100">
        <v>23.087127029276783</v>
      </c>
    </row>
    <row r="101" spans="1:6" ht="17" x14ac:dyDescent="0.25">
      <c r="A101" t="s">
        <v>641</v>
      </c>
      <c r="B101" s="49" t="str">
        <f t="shared" si="3"/>
        <v>fall</v>
      </c>
      <c r="C101">
        <v>191.81034722569947</v>
      </c>
      <c r="D101">
        <v>22.679181108904206</v>
      </c>
      <c r="E101">
        <v>69.718128323105546</v>
      </c>
      <c r="F101">
        <v>17.449746576981067</v>
      </c>
    </row>
    <row r="102" spans="1:6" ht="17" x14ac:dyDescent="0.25">
      <c r="A102" t="s">
        <v>642</v>
      </c>
      <c r="B102" s="49" t="str">
        <f t="shared" si="3"/>
        <v>fall</v>
      </c>
      <c r="C102">
        <v>307.91016707849423</v>
      </c>
      <c r="D102">
        <v>36.251208503413842</v>
      </c>
      <c r="E102">
        <v>46.609756215147165</v>
      </c>
      <c r="F102">
        <v>14.830242123450361</v>
      </c>
    </row>
    <row r="103" spans="1:6" ht="17" x14ac:dyDescent="0.25">
      <c r="A103" t="s">
        <v>643</v>
      </c>
      <c r="B103" s="49" t="str">
        <f t="shared" si="3"/>
        <v>fall</v>
      </c>
      <c r="C103">
        <v>392.02618131540038</v>
      </c>
      <c r="D103">
        <v>53.949264800239142</v>
      </c>
      <c r="E103">
        <v>56.964166104780155</v>
      </c>
      <c r="F103">
        <v>17.421819889224903</v>
      </c>
    </row>
    <row r="104" spans="1:6" ht="17" x14ac:dyDescent="0.25">
      <c r="A104" t="s">
        <v>644</v>
      </c>
      <c r="B104" s="49" t="str">
        <f t="shared" si="3"/>
        <v>fall</v>
      </c>
      <c r="C104">
        <v>285.03145913650104</v>
      </c>
      <c r="D104">
        <v>39.142101095738511</v>
      </c>
      <c r="E104">
        <v>57.027728173775337</v>
      </c>
      <c r="F104">
        <v>18.320287944280334</v>
      </c>
    </row>
    <row r="105" spans="1:6" ht="17" x14ac:dyDescent="0.25">
      <c r="A105" t="s">
        <v>645</v>
      </c>
      <c r="B105" s="49" t="str">
        <f t="shared" si="3"/>
        <v>fall</v>
      </c>
      <c r="C105">
        <v>252.13629558407411</v>
      </c>
      <c r="D105">
        <v>33.253356717961488</v>
      </c>
      <c r="E105">
        <v>41.982900732550185</v>
      </c>
      <c r="F105">
        <v>14.958891426180395</v>
      </c>
    </row>
    <row r="106" spans="1:6" ht="17" x14ac:dyDescent="0.25">
      <c r="A106" t="s">
        <v>646</v>
      </c>
      <c r="B106" s="49" t="str">
        <f t="shared" si="3"/>
        <v>fall</v>
      </c>
      <c r="C106">
        <v>416.77972131611568</v>
      </c>
      <c r="D106">
        <v>54.892437636310149</v>
      </c>
      <c r="E106">
        <v>46.870472944974388</v>
      </c>
      <c r="F106">
        <v>12.386857243974347</v>
      </c>
    </row>
    <row r="107" spans="1:6" ht="17" x14ac:dyDescent="0.25">
      <c r="A107" t="s">
        <v>647</v>
      </c>
      <c r="B107" s="49" t="str">
        <f t="shared" si="3"/>
        <v>fall</v>
      </c>
      <c r="C107">
        <v>339.2767980817099</v>
      </c>
      <c r="D107">
        <v>51.09777151603236</v>
      </c>
      <c r="E107">
        <v>44.652402648035753</v>
      </c>
      <c r="F107">
        <v>15.511174322095577</v>
      </c>
    </row>
    <row r="108" spans="1:6" ht="17" x14ac:dyDescent="0.25">
      <c r="A108" t="s">
        <v>648</v>
      </c>
      <c r="B108" s="49" t="str">
        <f t="shared" si="3"/>
        <v>fall</v>
      </c>
      <c r="C108">
        <v>339.38011324961104</v>
      </c>
      <c r="D108">
        <v>54.483338062886368</v>
      </c>
      <c r="E108">
        <v>47.009531440399293</v>
      </c>
      <c r="F108">
        <v>14.78068784393588</v>
      </c>
    </row>
    <row r="109" spans="1:6" ht="17" x14ac:dyDescent="0.25">
      <c r="A109" t="s">
        <v>649</v>
      </c>
      <c r="B109" s="49" t="str">
        <f t="shared" si="3"/>
        <v>fall</v>
      </c>
      <c r="C109">
        <v>162.84264757642748</v>
      </c>
      <c r="D109">
        <v>36.242228549535703</v>
      </c>
      <c r="E109">
        <v>43.713725040769638</v>
      </c>
      <c r="F109">
        <v>14.564689362658536</v>
      </c>
    </row>
    <row r="110" spans="1:6" ht="17" x14ac:dyDescent="0.25">
      <c r="A110" t="s">
        <v>650</v>
      </c>
      <c r="B110" s="49" t="str">
        <f t="shared" si="3"/>
        <v>fall</v>
      </c>
      <c r="C110">
        <v>468.05984547031386</v>
      </c>
      <c r="D110">
        <v>72.437135357245552</v>
      </c>
      <c r="E110">
        <v>59.213623841723027</v>
      </c>
      <c r="F110">
        <v>13.679494671230211</v>
      </c>
    </row>
    <row r="111" spans="1:6" ht="17" x14ac:dyDescent="0.25">
      <c r="A111" t="s">
        <v>651</v>
      </c>
      <c r="B111" s="49" t="str">
        <f t="shared" si="3"/>
        <v>fall</v>
      </c>
      <c r="C111">
        <v>390.89291623447633</v>
      </c>
      <c r="D111">
        <v>63.273398002353474</v>
      </c>
      <c r="E111">
        <v>47.364715169915691</v>
      </c>
      <c r="F111">
        <v>15.6901763336316</v>
      </c>
    </row>
    <row r="112" spans="1:6" ht="17" x14ac:dyDescent="0.25">
      <c r="A112" t="s">
        <v>652</v>
      </c>
      <c r="B112" s="49" t="str">
        <f t="shared" si="3"/>
        <v>fall</v>
      </c>
      <c r="C112">
        <v>492.30216131624587</v>
      </c>
      <c r="D112">
        <v>88.522547751606297</v>
      </c>
      <c r="E112">
        <v>62.547350909100373</v>
      </c>
      <c r="F112">
        <v>17.917843714730299</v>
      </c>
    </row>
    <row r="113" spans="1:6" ht="17" x14ac:dyDescent="0.25">
      <c r="A113" t="s">
        <v>653</v>
      </c>
      <c r="B113" s="49" t="str">
        <f t="shared" si="3"/>
        <v>fall</v>
      </c>
      <c r="C113">
        <v>432.310502466081</v>
      </c>
      <c r="D113">
        <v>74.924485198876354</v>
      </c>
      <c r="E113">
        <v>63.962641276032251</v>
      </c>
      <c r="F113">
        <v>16.876876275199276</v>
      </c>
    </row>
    <row r="114" spans="1:6" ht="17" x14ac:dyDescent="0.25">
      <c r="A114" t="s">
        <v>654</v>
      </c>
      <c r="B114" s="49" t="str">
        <f t="shared" si="3"/>
        <v>fall</v>
      </c>
      <c r="C114">
        <v>400.52487128633521</v>
      </c>
      <c r="D114">
        <v>62.979360553333343</v>
      </c>
      <c r="E114">
        <v>52.90745600660059</v>
      </c>
      <c r="F114">
        <v>13.704972476533269</v>
      </c>
    </row>
    <row r="115" spans="1:6" ht="17" x14ac:dyDescent="0.25">
      <c r="A115" t="s">
        <v>655</v>
      </c>
      <c r="B115" s="49" t="str">
        <f t="shared" si="3"/>
        <v>fall</v>
      </c>
      <c r="C115">
        <v>499.00372240478038</v>
      </c>
      <c r="D115">
        <v>73.361652106542707</v>
      </c>
      <c r="E115">
        <v>50.888449562008923</v>
      </c>
      <c r="F115">
        <v>13.386854033644129</v>
      </c>
    </row>
    <row r="116" spans="1:6" ht="17" x14ac:dyDescent="0.25">
      <c r="A116" t="s">
        <v>656</v>
      </c>
      <c r="B116" s="49" t="str">
        <f t="shared" si="3"/>
        <v>fall</v>
      </c>
      <c r="C116">
        <v>361.15266572871957</v>
      </c>
      <c r="D116">
        <v>58.337859818465681</v>
      </c>
      <c r="E116">
        <v>50.521139427614827</v>
      </c>
      <c r="F116">
        <v>14.018005022172355</v>
      </c>
    </row>
    <row r="117" spans="1:6" ht="17" x14ac:dyDescent="0.25">
      <c r="A117" t="s">
        <v>657</v>
      </c>
      <c r="B117" s="49" t="str">
        <f t="shared" si="3"/>
        <v>fall</v>
      </c>
      <c r="C117">
        <v>458.81542025217658</v>
      </c>
      <c r="D117">
        <v>70.449240458054916</v>
      </c>
      <c r="E117">
        <v>29.384857833513632</v>
      </c>
      <c r="F117">
        <v>13.108164055718044</v>
      </c>
    </row>
  </sheetData>
  <sortState xmlns:xlrd2="http://schemas.microsoft.com/office/spreadsheetml/2017/richdata2" ref="A2:F352">
    <sortCondition ref="B1:B352"/>
  </sortState>
  <conditionalFormatting sqref="C1:F1048576">
    <cfRule type="cellIs" dxfId="1" priority="1" operator="greaterThan">
      <formula>1000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TOC_Summer_Raw</vt:lpstr>
      <vt:lpstr>TOC_Fall_Raw</vt:lpstr>
      <vt:lpstr>TOTAL_unfumigated</vt:lpstr>
      <vt:lpstr>TOTAL_fumigated</vt:lpstr>
      <vt:lpstr>biomass_calculations</vt:lpstr>
      <vt:lpstr>final_metadata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Kristy, Brandon</dc:creator>
  <cp:lastModifiedBy>Kristy, Brandon</cp:lastModifiedBy>
  <dcterms:created xsi:type="dcterms:W3CDTF">2025-01-10T19:31:51Z</dcterms:created>
  <dcterms:modified xsi:type="dcterms:W3CDTF">2025-01-14T19:42:55Z</dcterms:modified>
</cp:coreProperties>
</file>