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1" i="1" l="1"/>
  <c r="B80" i="1"/>
  <c r="B79" i="1"/>
  <c r="B78" i="1"/>
  <c r="B76" i="1"/>
  <c r="B75" i="1"/>
  <c r="B74" i="1"/>
  <c r="B41" i="1"/>
  <c r="B40" i="1"/>
  <c r="B39" i="1"/>
  <c r="B38" i="1"/>
  <c r="B36" i="1"/>
  <c r="B35" i="1"/>
  <c r="B34" i="1"/>
  <c r="B490" i="1"/>
  <c r="B489" i="1"/>
  <c r="B488" i="1"/>
  <c r="B487" i="1"/>
  <c r="B486" i="1"/>
  <c r="B485" i="1"/>
  <c r="B470" i="1"/>
  <c r="B469" i="1"/>
  <c r="B468" i="1"/>
  <c r="B467" i="1"/>
  <c r="B466" i="1"/>
  <c r="B465" i="1"/>
  <c r="B450" i="1"/>
  <c r="B449" i="1"/>
  <c r="B448" i="1"/>
  <c r="B447" i="1"/>
  <c r="B446" i="1"/>
  <c r="B445" i="1"/>
  <c r="B430" i="1"/>
  <c r="B427" i="1"/>
  <c r="B428" i="1"/>
  <c r="B426" i="1"/>
  <c r="B425" i="1"/>
  <c r="B429" i="1"/>
  <c r="B410" i="1"/>
  <c r="B409" i="1"/>
  <c r="B408" i="1"/>
  <c r="B407" i="1"/>
  <c r="B406" i="1"/>
  <c r="B405" i="1"/>
  <c r="B390" i="1"/>
  <c r="B389" i="1"/>
  <c r="B388" i="1"/>
  <c r="B387" i="1"/>
  <c r="B386" i="1"/>
  <c r="B385" i="1"/>
  <c r="B370" i="1"/>
  <c r="B369" i="1"/>
  <c r="B368" i="1"/>
  <c r="B367" i="1"/>
  <c r="B366" i="1"/>
  <c r="B365" i="1"/>
  <c r="B350" i="1"/>
  <c r="B349" i="1"/>
  <c r="B348" i="1"/>
  <c r="B347" i="1"/>
  <c r="B346" i="1"/>
  <c r="B345" i="1"/>
  <c r="B330" i="1"/>
  <c r="B329" i="1"/>
  <c r="B328" i="1"/>
  <c r="B327" i="1"/>
  <c r="B326" i="1"/>
  <c r="B325" i="1"/>
  <c r="B310" i="1"/>
  <c r="B309" i="1"/>
  <c r="B308" i="1"/>
  <c r="B307" i="1"/>
  <c r="B306" i="1"/>
  <c r="B305" i="1"/>
  <c r="B290" i="1"/>
  <c r="B289" i="1"/>
  <c r="B288" i="1"/>
  <c r="B287" i="1"/>
  <c r="B286" i="1"/>
  <c r="B285" i="1"/>
  <c r="B270" i="1"/>
  <c r="B269" i="1"/>
  <c r="B268" i="1"/>
  <c r="B267" i="1"/>
  <c r="B266" i="1"/>
  <c r="B265" i="1"/>
  <c r="B525" i="1"/>
  <c r="B524" i="1"/>
  <c r="B523" i="1"/>
  <c r="B522" i="1"/>
  <c r="B521" i="1"/>
  <c r="B520" i="1"/>
  <c r="B519" i="1"/>
  <c r="B517" i="1"/>
</calcChain>
</file>

<file path=xl/sharedStrings.xml><?xml version="1.0" encoding="utf-8"?>
<sst xmlns="http://schemas.openxmlformats.org/spreadsheetml/2006/main" count="2122" uniqueCount="154">
  <si>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</si>
  <si>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</si>
  <si>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</si>
  <si>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</si>
  <si>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</si>
  <si>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</si>
  <si>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</si>
  <si>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</si>
  <si>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</si>
  <si>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</si>
  <si>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</si>
  <si>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</si>
  <si>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</si>
  <si>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</si>
  <si>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</si>
  <si>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Purified methanol</t>
  </si>
  <si>
    <t>megajoule</t>
  </si>
  <si>
    <t>air</t>
  </si>
  <si>
    <t>biosphere</t>
  </si>
  <si>
    <t>MTG production facility, construction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</si>
  <si>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</si>
  <si>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</si>
  <si>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</si>
  <si>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</si>
  <si>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</si>
  <si>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</si>
  <si>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</si>
  <si>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</si>
  <si>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</si>
  <si>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</si>
  <si>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</si>
  <si>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</si>
  <si>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Methanol, unpurified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</si>
  <si>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</si>
  <si>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</si>
  <si>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</si>
  <si>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</si>
  <si>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</si>
  <si>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</si>
  <si>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</si>
  <si>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</si>
  <si>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</si>
  <si>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</si>
  <si>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</si>
  <si>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</si>
  <si>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</si>
  <si>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</si>
  <si>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</si>
  <si>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</si>
  <si>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</si>
  <si>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</si>
  <si>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</si>
  <si>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</si>
  <si>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</si>
  <si>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</si>
  <si>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</si>
  <si>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</si>
  <si>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</si>
  <si>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</si>
  <si>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</si>
  <si>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</si>
  <si>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</si>
  <si>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</si>
  <si>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</si>
  <si>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</si>
  <si>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</si>
  <si>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</si>
  <si>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</si>
  <si>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</si>
  <si>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</si>
  <si>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</si>
  <si>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</si>
  <si>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</si>
  <si>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</si>
  <si>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</si>
  <si>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</si>
  <si>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</si>
  <si>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market for heat, from steam, in chemical industry</t>
  </si>
  <si>
    <t>To close the carbon balance, as there is 1.55 kg of CO2 per kg of methanol.</t>
  </si>
  <si>
    <t>10kg of saturated steam at 15 bar. https://www.engineeringtoolbox.com/saturated-steam-properties-d_457.html</t>
  </si>
  <si>
    <t>market for water, deionised</t>
  </si>
  <si>
    <t>cooling water</t>
  </si>
  <si>
    <t>demineralized water</t>
  </si>
  <si>
    <t>water, deionised</t>
  </si>
  <si>
    <t>hydrogen</t>
  </si>
  <si>
    <t>market for nitrogen, liquid</t>
  </si>
  <si>
    <t>nitrogen, liquid</t>
  </si>
  <si>
    <t>45 Nm3 nitrogen per ton methanol processed</t>
  </si>
  <si>
    <t>H.R. Grimmer, N. Thiagarajan, E. Nitschke, Conversion of Methanol to Liquid Fuels by the Fluid Bed Mobil Process (A commercial concept), Editor(s): D.M. Bibby, C.D. Chang, R.F. Howe, S. Yurchak, Studies in Surface Science and Catalysis, Elsevier, Volume 36, 1988, Pages 273-291, ISSN 0167-2991, ISBN 9780444429353, https://doi.org/10.1016/S0167-2991(09)60522-X.</t>
  </si>
  <si>
    <t>hydrogen, 4kg per ton of methanol processed</t>
  </si>
  <si>
    <t>45 Nm3 nitrogen per ton of methanol processed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</si>
  <si>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5%.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</si>
  <si>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46%.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</si>
  <si>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45%.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</si>
  <si>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45%. Carbon balance correction applied.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</si>
  <si>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1.8%.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</si>
  <si>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47%.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</si>
  <si>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26.5%.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</si>
  <si>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26.5%. Carbon balance correction applied.</t>
  </si>
  <si>
    <t>Carbon dioxide, to soil or biomass stock</t>
  </si>
  <si>
    <t>soil</t>
  </si>
  <si>
    <t>CO2 emission factor: 3.18 kg/kg fuel. Co-product of Methanol-to-Gasoline process. Methanol from hydrogen and CO. CO from direct air capture. Co-produced together with light gas and propane. Allocation key for LPG: 94%. Carbon balance correction applied.</t>
  </si>
  <si>
    <t>CO2 emission factor: 3.18 kg/kg fuel. Co-product of Methanol-to-Gasoline process. Methanol from hydrogen and CO. CO from direct air capture. Co-produced together with light gas and propane. Allocation key for LPG: 4%. Carbon balance correction applied.</t>
  </si>
  <si>
    <t>CO2 emission factor: 3.18 kg/kg fuel. Co-product of Methanol-to-Gasoline process. Methanol from hydrogen and CO. CO from direct air capture. Co-produced together with light gas and propane. Allocation key for LPG: 97.8%. Carbon balance correction applied.</t>
  </si>
  <si>
    <t>CO2 emission factor: 3.18 kg/kg fuel. Co-product of Methanol-to-Gasoline process. Methanol from hydrogen and CO. CO from direct air capture. Co-produced together with light gas and propane. Allocation key for LPG: 1.6%. Carbon balance correction applied.</t>
  </si>
  <si>
    <t>Liquefied petroleum gas, synthetic</t>
  </si>
  <si>
    <t>Diesel, synthetic</t>
  </si>
  <si>
    <t>Kerosene, synthetic</t>
  </si>
  <si>
    <t>Propane, synthetic</t>
  </si>
  <si>
    <t>diesel, synthetic, vehicle grade</t>
  </si>
  <si>
    <t>kerosene, synthetic, vehicle grade</t>
  </si>
  <si>
    <t>Kerosene, synthetic, vehicle grade</t>
  </si>
  <si>
    <t>propane, synthetic</t>
  </si>
  <si>
    <t>market group for electricity, medium voltage</t>
  </si>
  <si>
    <t>electricity, medium voltage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</si>
  <si>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</si>
  <si>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</si>
  <si>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</si>
  <si>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</si>
  <si>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</si>
  <si>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</si>
  <si>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Hydrogen sulfide</t>
  </si>
  <si>
    <t>Methane, non-fossil</t>
  </si>
  <si>
    <t>Nitrogen</t>
  </si>
  <si>
    <t>Methanol-based fuels from natural gas hydrogen</t>
  </si>
  <si>
    <t>Gasoline, synthetic, from MTG, hydrogen from SMR of natural gas, economic allocation, at fuelling station</t>
  </si>
  <si>
    <t>Gasoline production, from methanol-to-gasoline process, hydrogen from SMR of natural gas, economic allocation</t>
  </si>
  <si>
    <t>Propane, synthetic, from MTG, hydrogen from SMR of natural gas, economic allocation, at fuelling station</t>
  </si>
  <si>
    <t>Gasoline, synthetic, from MTG, hydrogen from SMR of natural gas, energy allocation, at fuelling station</t>
  </si>
  <si>
    <t>Gasoline production, from methanol-to-gasoline process, hydrogen from SMR of natural gas, energy allocation</t>
  </si>
  <si>
    <t>Propane, synthetic, from MTG, hydrogen from SMR of natural gas, energy allocation, at fuelling station</t>
  </si>
  <si>
    <t>Propane production, from methanol-to-gasoline process, hydrogen from SMR of natural gas, energy allocation</t>
  </si>
  <si>
    <t>Gasoline, synthetic, from MTO, hydrogen from SMR of natural gas, economic allocation, at fuelling station</t>
  </si>
  <si>
    <t>Gasoline production, from methanol-to-olefins process, hydrogen from SMR of natural gas, economic allocation</t>
  </si>
  <si>
    <t>Diesel, synthetic, from MTO, hydrogen from SMR of natural gas, economic allocation, at fuelling station</t>
  </si>
  <si>
    <t>Diesel production, from distillate, from methanol-to-olefins process, hydrogen from SMR of natural gas, energy allocation</t>
  </si>
  <si>
    <t>Kerosene, synthetic, from MTO, hydrogen from SMR of natural gas, economic allocation, at fuelling station</t>
  </si>
  <si>
    <t>Kerosene production, from distillate, from methanol-to-olefins process, hydrogen from SMR of natural gas, economic allocation</t>
  </si>
  <si>
    <t>Liquefied petroleum gas, synthetic, from MTO, hydrogen from SMR of natural gas, economic allocation, at fuelling station</t>
  </si>
  <si>
    <t>Liquefied petroleum gas production, from methanol-to-olefins process, hydrogen from SMR of natural gas, economic allocation</t>
  </si>
  <si>
    <t>Gasoline, synthetic, from MTO, hydrogen from SMR of natural gas, energy allocation, at fuelling station</t>
  </si>
  <si>
    <t>Gasoline production, from methanol-to-olefins process, hydrogen from SMR of natural gas, energy allocation</t>
  </si>
  <si>
    <t>Diesel, synthetic, from MTO, hydrogen from SMR of natural gas, energy allocation, at fuelling station</t>
  </si>
  <si>
    <t>Kerosene, synthetic, from MTO, hydrogen from SMR of natural gas, energy allocation, at fuelling station</t>
  </si>
  <si>
    <t>Kerosene production, from distillate, from methanol-to-olefins process, hydrogen from SMR of natural gas, energy allocation</t>
  </si>
  <si>
    <t>Liquefied petroleum gas, synthetic, from MTO, hydrogen from SMR of natural gas, energy allocation, at fuelling station</t>
  </si>
  <si>
    <t>Liquefied petroleum gas production, from methanol-to-olefins process, hydrogen from SMR of natural gas, energy allocation</t>
  </si>
  <si>
    <t>Methanol distillation, hydrogen from SMR of natural gas</t>
  </si>
  <si>
    <t>Diesel production, from distillate, from methanol-to-olefins process, hydrogen from SMR of natural gas, economic allocation</t>
  </si>
  <si>
    <t>Methanol Synthesis, hydrogen from SMR of natural gas</t>
  </si>
  <si>
    <t>Propane production, from methanol-to-gasoline process, hydrogen from SMR of natural gas, economic allocation</t>
  </si>
  <si>
    <t>Hydrogen, gaseous, 700 bar, from SMR of NG, at fuelling station</t>
  </si>
  <si>
    <t>Hydrogen, gaseous, 700 bar</t>
  </si>
  <si>
    <t>heat and power co-generation, biogas, gas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</si>
</sst>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6"/>
  <sheetViews>
    <sheetView tabSelected="1" topLeftCell="A469" workbookViewId="0">
      <selection activeCell="B480" sqref="B480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23</v>
      </c>
      <c r="B1" t="s">
        <v>124</v>
      </c>
    </row>
    <row r="3" spans="1:11" ht="15.6" x14ac:dyDescent="0.3">
      <c r="A3" s="1" t="s">
        <v>0</v>
      </c>
      <c r="B3" s="1" t="s">
        <v>125</v>
      </c>
    </row>
    <row r="4" spans="1:11" x14ac:dyDescent="0.3">
      <c r="A4" t="s">
        <v>11</v>
      </c>
      <c r="B4" t="s">
        <v>27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74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54</v>
      </c>
      <c r="H10" t="s">
        <v>55</v>
      </c>
      <c r="I10" t="s">
        <v>56</v>
      </c>
      <c r="J10" t="s">
        <v>30</v>
      </c>
      <c r="K10" t="s">
        <v>2</v>
      </c>
    </row>
    <row r="11" spans="1:11" x14ac:dyDescent="0.3">
      <c r="A11" s="3" t="s">
        <v>125</v>
      </c>
      <c r="B11" s="3">
        <v>1</v>
      </c>
      <c r="C11" t="s">
        <v>27</v>
      </c>
      <c r="D11" s="3" t="s">
        <v>13</v>
      </c>
      <c r="E11" s="3"/>
      <c r="F11" s="3" t="s">
        <v>20</v>
      </c>
      <c r="G11" s="3"/>
      <c r="H11" s="3"/>
      <c r="I11" s="3">
        <v>100</v>
      </c>
      <c r="J11" s="3" t="s">
        <v>57</v>
      </c>
      <c r="K11" s="3" t="s">
        <v>74</v>
      </c>
    </row>
    <row r="12" spans="1:11" x14ac:dyDescent="0.3">
      <c r="A12" s="3" t="s">
        <v>126</v>
      </c>
      <c r="B12" s="3">
        <v>1.00057</v>
      </c>
      <c r="C12" t="s">
        <v>27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49</v>
      </c>
    </row>
    <row r="13" spans="1:11" x14ac:dyDescent="0.3">
      <c r="A13" t="s">
        <v>37</v>
      </c>
      <c r="B13" s="3">
        <v>6.7000000000000002E-3</v>
      </c>
      <c r="C13" t="s">
        <v>27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22</v>
      </c>
    </row>
    <row r="14" spans="1:11" x14ac:dyDescent="0.3">
      <c r="A14" s="3" t="s">
        <v>58</v>
      </c>
      <c r="B14" s="3">
        <v>-1.6799999999999999E-4</v>
      </c>
      <c r="C14" s="3" t="s">
        <v>52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59</v>
      </c>
    </row>
    <row r="15" spans="1:11" x14ac:dyDescent="0.3">
      <c r="A15" s="3" t="s">
        <v>60</v>
      </c>
      <c r="B15" s="6">
        <v>5.8399999999999999E-4</v>
      </c>
      <c r="C15" s="3" t="s">
        <v>21</v>
      </c>
      <c r="D15" s="3" t="s">
        <v>16</v>
      </c>
      <c r="E15" s="3"/>
      <c r="F15" s="3" t="s">
        <v>14</v>
      </c>
      <c r="G15" s="3"/>
      <c r="H15" s="3"/>
      <c r="I15" s="3"/>
      <c r="J15" s="3"/>
      <c r="K15" s="3" t="s">
        <v>61</v>
      </c>
    </row>
    <row r="16" spans="1:11" x14ac:dyDescent="0.3">
      <c r="A16" s="3" t="s">
        <v>62</v>
      </c>
      <c r="B16" s="6">
        <v>2.5999999999999998E-10</v>
      </c>
      <c r="C16" s="3" t="s">
        <v>27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63</v>
      </c>
    </row>
    <row r="17" spans="1:11" x14ac:dyDescent="0.3">
      <c r="A17" s="3" t="s">
        <v>64</v>
      </c>
      <c r="B17" s="6">
        <v>-6.2700000000000001E-6</v>
      </c>
      <c r="C17" s="3" t="s">
        <v>21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65</v>
      </c>
    </row>
    <row r="18" spans="1:11" x14ac:dyDescent="0.3">
      <c r="A18" s="3" t="s">
        <v>66</v>
      </c>
      <c r="B18" s="6">
        <v>-7.4999999999999993E-5</v>
      </c>
      <c r="C18" s="3" t="s">
        <v>52</v>
      </c>
      <c r="D18" s="3" t="s">
        <v>29</v>
      </c>
      <c r="E18" s="3"/>
      <c r="F18" s="3" t="s">
        <v>14</v>
      </c>
      <c r="G18" s="3"/>
      <c r="H18" s="3"/>
      <c r="I18" s="3"/>
      <c r="J18" s="3"/>
      <c r="K18" s="3" t="s">
        <v>67</v>
      </c>
    </row>
    <row r="19" spans="1:11" x14ac:dyDescent="0.3">
      <c r="A19" s="3" t="s">
        <v>51</v>
      </c>
      <c r="B19" s="6">
        <v>6.8900000000000005E-4</v>
      </c>
      <c r="C19" s="3" t="s">
        <v>52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53</v>
      </c>
    </row>
    <row r="20" spans="1:11" x14ac:dyDescent="0.3">
      <c r="A20" s="3" t="s">
        <v>68</v>
      </c>
      <c r="B20" s="3">
        <v>3.3599999999999998E-2</v>
      </c>
      <c r="C20" s="3" t="s">
        <v>52</v>
      </c>
      <c r="D20" s="3" t="s">
        <v>69</v>
      </c>
      <c r="E20" s="3"/>
      <c r="F20" s="3" t="s">
        <v>14</v>
      </c>
      <c r="G20" s="3"/>
      <c r="H20" s="3"/>
      <c r="I20" s="3"/>
      <c r="J20" s="3"/>
      <c r="K20" s="3" t="s">
        <v>70</v>
      </c>
    </row>
    <row r="21" spans="1:11" x14ac:dyDescent="0.3">
      <c r="A21" s="3" t="s">
        <v>71</v>
      </c>
      <c r="B21" s="3">
        <v>3.2599999999999997E-2</v>
      </c>
      <c r="C21" s="3" t="s">
        <v>27</v>
      </c>
      <c r="D21" s="3" t="s">
        <v>69</v>
      </c>
      <c r="E21" s="3"/>
      <c r="F21" s="3" t="s">
        <v>14</v>
      </c>
      <c r="G21" s="3"/>
      <c r="H21" s="3"/>
      <c r="I21" s="3"/>
      <c r="J21" s="3"/>
      <c r="K21" s="3" t="s">
        <v>72</v>
      </c>
    </row>
    <row r="22" spans="1:11" x14ac:dyDescent="0.3">
      <c r="A22" s="3" t="s">
        <v>76</v>
      </c>
      <c r="B22" s="6">
        <v>-6.8899999999999999E-7</v>
      </c>
      <c r="C22" s="3" t="s">
        <v>52</v>
      </c>
      <c r="D22" s="3" t="s">
        <v>29</v>
      </c>
      <c r="E22" s="3"/>
      <c r="F22" s="3" t="s">
        <v>14</v>
      </c>
      <c r="G22" s="3"/>
      <c r="H22" s="3"/>
      <c r="I22" s="3"/>
      <c r="J22" s="3"/>
      <c r="K22" s="3" t="s">
        <v>73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127</v>
      </c>
    </row>
    <row r="25" spans="1:11" x14ac:dyDescent="0.3">
      <c r="A25" t="s">
        <v>11</v>
      </c>
      <c r="B25" t="s">
        <v>27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112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54</v>
      </c>
      <c r="H31" t="s">
        <v>55</v>
      </c>
      <c r="I31" t="s">
        <v>56</v>
      </c>
      <c r="J31" t="s">
        <v>30</v>
      </c>
      <c r="K31" t="s">
        <v>2</v>
      </c>
    </row>
    <row r="32" spans="1:11" ht="15.6" x14ac:dyDescent="0.3">
      <c r="A32" s="3" t="s">
        <v>127</v>
      </c>
      <c r="B32" s="3">
        <v>1</v>
      </c>
      <c r="C32" t="s">
        <v>27</v>
      </c>
      <c r="D32" t="s">
        <v>13</v>
      </c>
      <c r="E32" s="3"/>
      <c r="F32" t="s">
        <v>20</v>
      </c>
      <c r="G32" s="3"/>
      <c r="H32" s="3"/>
      <c r="I32" s="3">
        <v>100</v>
      </c>
      <c r="J32" s="3" t="s">
        <v>57</v>
      </c>
      <c r="K32" s="4" t="s">
        <v>112</v>
      </c>
    </row>
    <row r="33" spans="1:11" x14ac:dyDescent="0.3">
      <c r="A33" s="3" t="s">
        <v>150</v>
      </c>
      <c r="B33" s="3">
        <v>1.02</v>
      </c>
      <c r="C33" t="s">
        <v>27</v>
      </c>
      <c r="D33" t="s">
        <v>13</v>
      </c>
      <c r="E33" s="3"/>
      <c r="F33" t="s">
        <v>14</v>
      </c>
      <c r="G33" s="3"/>
      <c r="H33" s="3"/>
      <c r="I33" s="3"/>
      <c r="J33" s="3"/>
      <c r="K33" s="3" t="s">
        <v>108</v>
      </c>
    </row>
    <row r="34" spans="1:11" ht="15.6" x14ac:dyDescent="0.3">
      <c r="A34" s="4" t="s">
        <v>113</v>
      </c>
      <c r="B34">
        <f>(0.0028236*0.669)+0.208</f>
        <v>0.2098889884</v>
      </c>
      <c r="C34" t="s">
        <v>27</v>
      </c>
      <c r="D34" t="s">
        <v>7</v>
      </c>
      <c r="E34" s="3"/>
      <c r="F34" t="s">
        <v>14</v>
      </c>
      <c r="G34" s="3"/>
      <c r="H34" s="3"/>
      <c r="I34" s="3"/>
      <c r="J34" s="3"/>
      <c r="K34" s="4" t="s">
        <v>114</v>
      </c>
    </row>
    <row r="35" spans="1:11" x14ac:dyDescent="0.3">
      <c r="A35" t="s">
        <v>153</v>
      </c>
      <c r="B35">
        <f>0.061874*0.669</f>
        <v>4.1393706000000002E-2</v>
      </c>
      <c r="C35" t="s">
        <v>21</v>
      </c>
      <c r="D35" t="s">
        <v>16</v>
      </c>
      <c r="E35" s="3"/>
      <c r="F35" t="s">
        <v>14</v>
      </c>
      <c r="G35" s="3"/>
      <c r="H35" s="3"/>
      <c r="I35" s="3"/>
      <c r="J35" s="3"/>
      <c r="K35" t="s">
        <v>61</v>
      </c>
    </row>
    <row r="36" spans="1:11" x14ac:dyDescent="0.3">
      <c r="A36" t="s">
        <v>115</v>
      </c>
      <c r="B36">
        <f>0.000000034944*0.669</f>
        <v>2.3377536E-8</v>
      </c>
      <c r="C36" t="s">
        <v>52</v>
      </c>
      <c r="D36" t="s">
        <v>116</v>
      </c>
      <c r="E36" s="3"/>
      <c r="F36" t="s">
        <v>14</v>
      </c>
      <c r="G36" s="3"/>
      <c r="H36" s="3"/>
      <c r="I36" s="3"/>
      <c r="J36" s="3"/>
      <c r="K36" t="s">
        <v>117</v>
      </c>
    </row>
    <row r="37" spans="1:11" x14ac:dyDescent="0.3">
      <c r="A37" t="s">
        <v>118</v>
      </c>
      <c r="B37" s="8">
        <v>8.4800000000000005E-8</v>
      </c>
      <c r="C37" t="s">
        <v>28</v>
      </c>
      <c r="D37" t="s">
        <v>6</v>
      </c>
      <c r="E37" s="3"/>
      <c r="F37" t="s">
        <v>14</v>
      </c>
      <c r="G37" s="3"/>
      <c r="H37" s="3"/>
      <c r="I37" s="3"/>
      <c r="J37" s="3"/>
      <c r="K37" t="s">
        <v>119</v>
      </c>
    </row>
    <row r="38" spans="1:11" x14ac:dyDescent="0.3">
      <c r="A38" t="s">
        <v>120</v>
      </c>
      <c r="B38">
        <f>(0.00000521*0.669)+0.000010376</f>
        <v>1.386149E-5</v>
      </c>
      <c r="C38" s="3"/>
      <c r="D38" t="s">
        <v>13</v>
      </c>
      <c r="E38" t="s">
        <v>17</v>
      </c>
      <c r="F38" t="s">
        <v>18</v>
      </c>
      <c r="G38" s="3"/>
      <c r="H38" s="3"/>
      <c r="I38" s="3"/>
      <c r="J38" s="3"/>
      <c r="K38" s="3"/>
    </row>
    <row r="39" spans="1:11" x14ac:dyDescent="0.3">
      <c r="A39" t="s">
        <v>121</v>
      </c>
      <c r="B39">
        <f>(0.000000000597*0.669)+0.000000004</f>
        <v>4.3993930000000006E-9</v>
      </c>
      <c r="C39" s="3"/>
      <c r="D39" t="s">
        <v>13</v>
      </c>
      <c r="E39" t="s">
        <v>17</v>
      </c>
      <c r="F39" t="s">
        <v>18</v>
      </c>
      <c r="G39" s="3"/>
      <c r="H39" s="3"/>
      <c r="I39" s="3"/>
      <c r="J39" s="3"/>
      <c r="K39" s="3"/>
    </row>
    <row r="40" spans="1:11" x14ac:dyDescent="0.3">
      <c r="A40" t="s">
        <v>122</v>
      </c>
      <c r="B40">
        <f>(0.00018*0.669)+0.00018</f>
        <v>3.0042000000000003E-4</v>
      </c>
      <c r="C40" s="3"/>
      <c r="D40" t="s">
        <v>13</v>
      </c>
      <c r="E40" t="s">
        <v>17</v>
      </c>
      <c r="F40" t="s">
        <v>18</v>
      </c>
      <c r="G40" s="3"/>
      <c r="H40" s="3"/>
      <c r="I40" s="3"/>
      <c r="J40" s="3"/>
      <c r="K40" s="3"/>
    </row>
    <row r="41" spans="1:11" x14ac:dyDescent="0.3">
      <c r="A41" t="s">
        <v>123</v>
      </c>
      <c r="B41">
        <f>0.0000018*0.669</f>
        <v>1.2042E-6</v>
      </c>
      <c r="C41" s="3"/>
      <c r="D41" t="s">
        <v>13</v>
      </c>
      <c r="E41" t="s">
        <v>17</v>
      </c>
      <c r="F41" t="s">
        <v>18</v>
      </c>
      <c r="G41" s="3"/>
      <c r="H41" s="3"/>
      <c r="I41" s="3"/>
      <c r="J41" s="3"/>
      <c r="K41" s="3"/>
    </row>
    <row r="42" spans="1:11" x14ac:dyDescent="0.3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</row>
    <row r="43" spans="1:11" ht="15.6" x14ac:dyDescent="0.3">
      <c r="A43" s="1" t="s">
        <v>0</v>
      </c>
      <c r="B43" s="1" t="s">
        <v>128</v>
      </c>
    </row>
    <row r="44" spans="1:11" x14ac:dyDescent="0.3">
      <c r="A44" t="s">
        <v>11</v>
      </c>
      <c r="B44" t="s">
        <v>27</v>
      </c>
    </row>
    <row r="45" spans="1:11" x14ac:dyDescent="0.3">
      <c r="A45" t="s">
        <v>1</v>
      </c>
      <c r="B45">
        <v>1</v>
      </c>
    </row>
    <row r="46" spans="1:11" ht="15.6" x14ac:dyDescent="0.3">
      <c r="A46" t="s">
        <v>2</v>
      </c>
      <c r="B46" s="4" t="s">
        <v>74</v>
      </c>
    </row>
    <row r="47" spans="1:11" x14ac:dyDescent="0.3">
      <c r="A47" t="s">
        <v>4</v>
      </c>
      <c r="B47" t="s">
        <v>5</v>
      </c>
    </row>
    <row r="48" spans="1:11" x14ac:dyDescent="0.3">
      <c r="A48" t="s">
        <v>6</v>
      </c>
      <c r="B48" t="s">
        <v>13</v>
      </c>
    </row>
    <row r="49" spans="1:11" ht="15.6" x14ac:dyDescent="0.3">
      <c r="A49" s="1" t="s">
        <v>8</v>
      </c>
    </row>
    <row r="50" spans="1:11" x14ac:dyDescent="0.3">
      <c r="A50" t="s">
        <v>9</v>
      </c>
      <c r="B50" t="s">
        <v>10</v>
      </c>
      <c r="C50" t="s">
        <v>11</v>
      </c>
      <c r="D50" t="s">
        <v>6</v>
      </c>
      <c r="E50" t="s">
        <v>12</v>
      </c>
      <c r="F50" t="s">
        <v>4</v>
      </c>
      <c r="G50" t="s">
        <v>54</v>
      </c>
      <c r="H50" t="s">
        <v>55</v>
      </c>
      <c r="I50" t="s">
        <v>56</v>
      </c>
      <c r="J50" t="s">
        <v>30</v>
      </c>
      <c r="K50" t="s">
        <v>2</v>
      </c>
    </row>
    <row r="51" spans="1:11" x14ac:dyDescent="0.3">
      <c r="A51" s="3" t="s">
        <v>128</v>
      </c>
      <c r="B51" s="3">
        <v>1</v>
      </c>
      <c r="C51" t="s">
        <v>27</v>
      </c>
      <c r="D51" s="3" t="s">
        <v>13</v>
      </c>
      <c r="E51" s="3"/>
      <c r="F51" s="3" t="s">
        <v>20</v>
      </c>
      <c r="G51" s="3"/>
      <c r="H51" s="3"/>
      <c r="I51" s="3">
        <v>100</v>
      </c>
      <c r="J51" s="3" t="s">
        <v>57</v>
      </c>
      <c r="K51" s="3" t="s">
        <v>74</v>
      </c>
    </row>
    <row r="52" spans="1:11" x14ac:dyDescent="0.3">
      <c r="A52" s="3" t="s">
        <v>129</v>
      </c>
      <c r="B52" s="3">
        <v>1.00057</v>
      </c>
      <c r="C52" t="s">
        <v>27</v>
      </c>
      <c r="D52" s="3" t="s">
        <v>13</v>
      </c>
      <c r="E52" s="3"/>
      <c r="F52" s="3" t="s">
        <v>14</v>
      </c>
      <c r="G52" s="3"/>
      <c r="H52" s="3"/>
      <c r="I52" s="3"/>
      <c r="J52" s="3"/>
      <c r="K52" s="3" t="s">
        <v>49</v>
      </c>
    </row>
    <row r="53" spans="1:11" x14ac:dyDescent="0.3">
      <c r="A53" t="s">
        <v>37</v>
      </c>
      <c r="B53" s="3">
        <v>6.7000000000000002E-3</v>
      </c>
      <c r="C53" t="s">
        <v>27</v>
      </c>
      <c r="D53" s="3" t="s">
        <v>7</v>
      </c>
      <c r="E53" s="3"/>
      <c r="F53" s="3" t="s">
        <v>14</v>
      </c>
      <c r="G53" s="3"/>
      <c r="H53" s="3"/>
      <c r="I53" s="3"/>
      <c r="J53" s="3"/>
      <c r="K53" s="3" t="s">
        <v>22</v>
      </c>
    </row>
    <row r="54" spans="1:11" x14ac:dyDescent="0.3">
      <c r="A54" s="3" t="s">
        <v>58</v>
      </c>
      <c r="B54" s="3">
        <v>-1.6799999999999999E-4</v>
      </c>
      <c r="C54" s="3" t="s">
        <v>52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59</v>
      </c>
    </row>
    <row r="55" spans="1:11" x14ac:dyDescent="0.3">
      <c r="A55" s="3" t="s">
        <v>60</v>
      </c>
      <c r="B55" s="6">
        <v>5.8399999999999999E-4</v>
      </c>
      <c r="C55" s="3" t="s">
        <v>21</v>
      </c>
      <c r="D55" s="3" t="s">
        <v>16</v>
      </c>
      <c r="E55" s="3"/>
      <c r="F55" s="3" t="s">
        <v>14</v>
      </c>
      <c r="G55" s="3"/>
      <c r="H55" s="3"/>
      <c r="I55" s="3"/>
      <c r="J55" s="3"/>
      <c r="K55" s="3" t="s">
        <v>61</v>
      </c>
    </row>
    <row r="56" spans="1:11" x14ac:dyDescent="0.3">
      <c r="A56" s="3" t="s">
        <v>62</v>
      </c>
      <c r="B56" s="6">
        <v>2.5999999999999998E-10</v>
      </c>
      <c r="C56" s="3" t="s">
        <v>27</v>
      </c>
      <c r="D56" s="3" t="s">
        <v>6</v>
      </c>
      <c r="E56" s="3"/>
      <c r="F56" s="3" t="s">
        <v>14</v>
      </c>
      <c r="G56" s="3"/>
      <c r="H56" s="3"/>
      <c r="I56" s="3"/>
      <c r="J56" s="3"/>
      <c r="K56" s="3" t="s">
        <v>63</v>
      </c>
    </row>
    <row r="57" spans="1:11" x14ac:dyDescent="0.3">
      <c r="A57" s="3" t="s">
        <v>64</v>
      </c>
      <c r="B57" s="6">
        <v>-6.2700000000000001E-6</v>
      </c>
      <c r="C57" s="3" t="s">
        <v>21</v>
      </c>
      <c r="D57" s="3" t="s">
        <v>13</v>
      </c>
      <c r="E57" s="3"/>
      <c r="F57" s="3" t="s">
        <v>14</v>
      </c>
      <c r="G57" s="3"/>
      <c r="H57" s="3"/>
      <c r="I57" s="3"/>
      <c r="J57" s="3"/>
      <c r="K57" s="3" t="s">
        <v>65</v>
      </c>
    </row>
    <row r="58" spans="1:11" x14ac:dyDescent="0.3">
      <c r="A58" s="3" t="s">
        <v>66</v>
      </c>
      <c r="B58" s="6">
        <v>-7.4999999999999993E-5</v>
      </c>
      <c r="C58" s="3" t="s">
        <v>52</v>
      </c>
      <c r="D58" s="3" t="s">
        <v>29</v>
      </c>
      <c r="E58" s="3"/>
      <c r="F58" s="3" t="s">
        <v>14</v>
      </c>
      <c r="G58" s="3"/>
      <c r="H58" s="3"/>
      <c r="I58" s="3"/>
      <c r="J58" s="3"/>
      <c r="K58" s="3" t="s">
        <v>67</v>
      </c>
    </row>
    <row r="59" spans="1:11" x14ac:dyDescent="0.3">
      <c r="A59" s="3" t="s">
        <v>51</v>
      </c>
      <c r="B59" s="6">
        <v>6.8900000000000005E-4</v>
      </c>
      <c r="C59" s="3" t="s">
        <v>52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53</v>
      </c>
    </row>
    <row r="60" spans="1:11" x14ac:dyDescent="0.3">
      <c r="A60" s="3" t="s">
        <v>68</v>
      </c>
      <c r="B60" s="3">
        <v>3.3599999999999998E-2</v>
      </c>
      <c r="C60" s="3" t="s">
        <v>52</v>
      </c>
      <c r="D60" s="3" t="s">
        <v>69</v>
      </c>
      <c r="E60" s="3"/>
      <c r="F60" s="3" t="s">
        <v>14</v>
      </c>
      <c r="G60" s="3"/>
      <c r="H60" s="3"/>
      <c r="I60" s="3"/>
      <c r="J60" s="3"/>
      <c r="K60" s="3" t="s">
        <v>70</v>
      </c>
    </row>
    <row r="61" spans="1:11" x14ac:dyDescent="0.3">
      <c r="A61" s="3" t="s">
        <v>71</v>
      </c>
      <c r="B61" s="3">
        <v>3.2599999999999997E-2</v>
      </c>
      <c r="C61" s="3" t="s">
        <v>27</v>
      </c>
      <c r="D61" s="3" t="s">
        <v>69</v>
      </c>
      <c r="E61" s="3"/>
      <c r="F61" s="3" t="s">
        <v>14</v>
      </c>
      <c r="G61" s="3"/>
      <c r="H61" s="3"/>
      <c r="I61" s="3"/>
      <c r="J61" s="3"/>
      <c r="K61" s="3" t="s">
        <v>72</v>
      </c>
    </row>
    <row r="62" spans="1:11" x14ac:dyDescent="0.3">
      <c r="A62" s="3" t="s">
        <v>76</v>
      </c>
      <c r="B62" s="6">
        <v>-6.8899999999999999E-7</v>
      </c>
      <c r="C62" s="3" t="s">
        <v>52</v>
      </c>
      <c r="D62" s="3" t="s">
        <v>29</v>
      </c>
      <c r="E62" s="3"/>
      <c r="F62" s="3" t="s">
        <v>14</v>
      </c>
      <c r="G62" s="3"/>
      <c r="H62" s="3"/>
      <c r="I62" s="3"/>
      <c r="J62" s="3"/>
      <c r="K62" s="3" t="s">
        <v>73</v>
      </c>
    </row>
    <row r="63" spans="1:11" x14ac:dyDescent="0.3">
      <c r="A63" s="3"/>
      <c r="B63" s="6"/>
      <c r="C63" s="3"/>
      <c r="D63" s="3"/>
      <c r="E63" s="3"/>
      <c r="F63" s="3"/>
      <c r="G63" s="3"/>
      <c r="H63" s="3"/>
      <c r="I63" s="3"/>
      <c r="J63" s="3"/>
      <c r="K63" s="3"/>
    </row>
    <row r="64" spans="1:11" ht="15.6" x14ac:dyDescent="0.3">
      <c r="A64" s="1" t="s">
        <v>0</v>
      </c>
      <c r="B64" s="1" t="s">
        <v>130</v>
      </c>
    </row>
    <row r="65" spans="1:11" x14ac:dyDescent="0.3">
      <c r="A65" t="s">
        <v>11</v>
      </c>
      <c r="B65" t="s">
        <v>27</v>
      </c>
    </row>
    <row r="66" spans="1:11" x14ac:dyDescent="0.3">
      <c r="A66" t="s">
        <v>1</v>
      </c>
      <c r="B66">
        <v>1</v>
      </c>
    </row>
    <row r="67" spans="1:11" ht="15.6" x14ac:dyDescent="0.3">
      <c r="A67" t="s">
        <v>2</v>
      </c>
      <c r="B67" s="4" t="s">
        <v>112</v>
      </c>
    </row>
    <row r="68" spans="1:11" x14ac:dyDescent="0.3">
      <c r="A68" t="s">
        <v>4</v>
      </c>
      <c r="B68" t="s">
        <v>5</v>
      </c>
    </row>
    <row r="69" spans="1:11" x14ac:dyDescent="0.3">
      <c r="A69" t="s">
        <v>6</v>
      </c>
      <c r="B69" t="s">
        <v>13</v>
      </c>
    </row>
    <row r="70" spans="1:11" ht="15.6" x14ac:dyDescent="0.3">
      <c r="A70" s="1" t="s">
        <v>8</v>
      </c>
    </row>
    <row r="71" spans="1:11" x14ac:dyDescent="0.3">
      <c r="A71" t="s">
        <v>9</v>
      </c>
      <c r="B71" t="s">
        <v>10</v>
      </c>
      <c r="C71" t="s">
        <v>11</v>
      </c>
      <c r="D71" t="s">
        <v>6</v>
      </c>
      <c r="E71" t="s">
        <v>12</v>
      </c>
      <c r="F71" t="s">
        <v>4</v>
      </c>
      <c r="G71" t="s">
        <v>54</v>
      </c>
      <c r="H71" t="s">
        <v>55</v>
      </c>
      <c r="I71" t="s">
        <v>56</v>
      </c>
      <c r="J71" t="s">
        <v>30</v>
      </c>
      <c r="K71" t="s">
        <v>2</v>
      </c>
    </row>
    <row r="72" spans="1:11" ht="15.6" x14ac:dyDescent="0.3">
      <c r="A72" s="3" t="s">
        <v>130</v>
      </c>
      <c r="B72" s="3">
        <v>1</v>
      </c>
      <c r="C72" t="s">
        <v>27</v>
      </c>
      <c r="D72" s="3" t="s">
        <v>13</v>
      </c>
      <c r="E72" s="3"/>
      <c r="F72" s="3" t="s">
        <v>20</v>
      </c>
      <c r="G72" s="3"/>
      <c r="H72" s="3"/>
      <c r="I72" s="3">
        <v>100</v>
      </c>
      <c r="J72" s="3" t="s">
        <v>57</v>
      </c>
      <c r="K72" s="4" t="s">
        <v>112</v>
      </c>
    </row>
    <row r="73" spans="1:11" x14ac:dyDescent="0.3">
      <c r="A73" s="3" t="s">
        <v>131</v>
      </c>
      <c r="B73" s="3">
        <v>1.02</v>
      </c>
      <c r="C73" t="s">
        <v>27</v>
      </c>
      <c r="D73" s="3" t="s">
        <v>13</v>
      </c>
      <c r="E73" s="3"/>
      <c r="F73" s="3" t="s">
        <v>14</v>
      </c>
      <c r="G73" s="3"/>
      <c r="H73" s="3"/>
      <c r="I73" s="3"/>
      <c r="J73" s="3"/>
      <c r="K73" s="3" t="s">
        <v>108</v>
      </c>
    </row>
    <row r="74" spans="1:11" ht="15.6" x14ac:dyDescent="0.3">
      <c r="A74" s="4" t="s">
        <v>113</v>
      </c>
      <c r="B74">
        <f>(0.0028236*0.669)+0.208</f>
        <v>0.2098889884</v>
      </c>
      <c r="C74" t="s">
        <v>27</v>
      </c>
      <c r="D74" t="s">
        <v>7</v>
      </c>
      <c r="E74" s="3"/>
      <c r="F74" t="s">
        <v>14</v>
      </c>
      <c r="G74" s="3"/>
      <c r="H74" s="3"/>
      <c r="I74" s="3"/>
      <c r="J74" s="3"/>
      <c r="K74" s="4" t="s">
        <v>114</v>
      </c>
    </row>
    <row r="75" spans="1:11" x14ac:dyDescent="0.3">
      <c r="A75" t="s">
        <v>153</v>
      </c>
      <c r="B75">
        <f>0.061874*0.669</f>
        <v>4.1393706000000002E-2</v>
      </c>
      <c r="C75" t="s">
        <v>21</v>
      </c>
      <c r="D75" t="s">
        <v>16</v>
      </c>
      <c r="E75" s="3"/>
      <c r="F75" t="s">
        <v>14</v>
      </c>
      <c r="G75" s="3"/>
      <c r="H75" s="3"/>
      <c r="I75" s="3"/>
      <c r="J75" s="3"/>
      <c r="K75" t="s">
        <v>61</v>
      </c>
    </row>
    <row r="76" spans="1:11" x14ac:dyDescent="0.3">
      <c r="A76" t="s">
        <v>115</v>
      </c>
      <c r="B76">
        <f>0.000000034944*0.669</f>
        <v>2.3377536E-8</v>
      </c>
      <c r="C76" t="s">
        <v>52</v>
      </c>
      <c r="D76" t="s">
        <v>116</v>
      </c>
      <c r="E76" s="3"/>
      <c r="F76" t="s">
        <v>14</v>
      </c>
      <c r="G76" s="3"/>
      <c r="H76" s="3"/>
      <c r="I76" s="3"/>
      <c r="J76" s="3"/>
      <c r="K76" t="s">
        <v>117</v>
      </c>
    </row>
    <row r="77" spans="1:11" x14ac:dyDescent="0.3">
      <c r="A77" t="s">
        <v>118</v>
      </c>
      <c r="B77" s="8">
        <v>8.4800000000000005E-8</v>
      </c>
      <c r="C77" t="s">
        <v>28</v>
      </c>
      <c r="D77" t="s">
        <v>6</v>
      </c>
      <c r="E77" s="3"/>
      <c r="F77" t="s">
        <v>14</v>
      </c>
      <c r="G77" s="3"/>
      <c r="H77" s="3"/>
      <c r="I77" s="3"/>
      <c r="J77" s="3"/>
      <c r="K77" t="s">
        <v>119</v>
      </c>
    </row>
    <row r="78" spans="1:11" x14ac:dyDescent="0.3">
      <c r="A78" t="s">
        <v>120</v>
      </c>
      <c r="B78">
        <f>(0.00000521*0.669)+0.000010376</f>
        <v>1.386149E-5</v>
      </c>
      <c r="C78" s="3"/>
      <c r="D78" t="s">
        <v>13</v>
      </c>
      <c r="E78" s="3" t="s">
        <v>17</v>
      </c>
      <c r="F78" t="s">
        <v>18</v>
      </c>
      <c r="G78" s="3"/>
      <c r="H78" s="3"/>
      <c r="I78" s="3"/>
      <c r="J78" s="3"/>
      <c r="K78" s="3"/>
    </row>
    <row r="79" spans="1:11" x14ac:dyDescent="0.3">
      <c r="A79" t="s">
        <v>121</v>
      </c>
      <c r="B79">
        <f>(0.000000000597*0.669)+0.000000004</f>
        <v>4.3993930000000006E-9</v>
      </c>
      <c r="C79" s="3"/>
      <c r="D79" t="s">
        <v>13</v>
      </c>
      <c r="E79" s="3" t="s">
        <v>17</v>
      </c>
      <c r="F79" t="s">
        <v>18</v>
      </c>
      <c r="G79" s="3"/>
      <c r="H79" s="3"/>
      <c r="I79" s="3"/>
      <c r="J79" s="3"/>
      <c r="K79" s="3"/>
    </row>
    <row r="80" spans="1:11" x14ac:dyDescent="0.3">
      <c r="A80" t="s">
        <v>122</v>
      </c>
      <c r="B80">
        <f>(0.00018*0.669)+0.00018</f>
        <v>3.0042000000000003E-4</v>
      </c>
      <c r="C80" s="3"/>
      <c r="D80" t="s">
        <v>13</v>
      </c>
      <c r="E80" s="3" t="s">
        <v>17</v>
      </c>
      <c r="F80" t="s">
        <v>18</v>
      </c>
      <c r="G80" s="3"/>
      <c r="H80" s="3"/>
      <c r="I80" s="3"/>
      <c r="J80" s="3"/>
      <c r="K80" s="3"/>
    </row>
    <row r="81" spans="1:11" x14ac:dyDescent="0.3">
      <c r="A81" t="s">
        <v>123</v>
      </c>
      <c r="B81">
        <f>0.0000018*0.669</f>
        <v>1.2042E-6</v>
      </c>
      <c r="C81" s="3"/>
      <c r="D81" t="s">
        <v>13</v>
      </c>
      <c r="E81" s="3" t="s">
        <v>17</v>
      </c>
      <c r="F81" t="s">
        <v>18</v>
      </c>
      <c r="G81" s="3"/>
      <c r="H81" s="3"/>
      <c r="I81" s="3"/>
      <c r="J81" s="3"/>
      <c r="K81" s="3"/>
    </row>
    <row r="82" spans="1:11" x14ac:dyDescent="0.3">
      <c r="A82" s="3"/>
      <c r="B82" s="6"/>
      <c r="C82" s="3"/>
      <c r="D82" s="3"/>
      <c r="E82" s="3"/>
      <c r="F82" s="3"/>
      <c r="G82" s="3"/>
      <c r="H82" s="3"/>
      <c r="I82" s="3"/>
      <c r="J82" s="3"/>
      <c r="K82" s="3"/>
    </row>
    <row r="83" spans="1:11" ht="15.6" x14ac:dyDescent="0.3">
      <c r="A83" s="1" t="s">
        <v>0</v>
      </c>
      <c r="B83" s="1" t="s">
        <v>132</v>
      </c>
    </row>
    <row r="84" spans="1:11" x14ac:dyDescent="0.3">
      <c r="A84" t="s">
        <v>11</v>
      </c>
      <c r="B84" t="s">
        <v>27</v>
      </c>
    </row>
    <row r="85" spans="1:11" x14ac:dyDescent="0.3">
      <c r="A85" t="s">
        <v>1</v>
      </c>
      <c r="B85">
        <v>1</v>
      </c>
    </row>
    <row r="86" spans="1:11" ht="15.6" x14ac:dyDescent="0.3">
      <c r="A86" t="s">
        <v>2</v>
      </c>
      <c r="B86" s="4" t="s">
        <v>74</v>
      </c>
    </row>
    <row r="87" spans="1:11" x14ac:dyDescent="0.3">
      <c r="A87" t="s">
        <v>4</v>
      </c>
      <c r="B87" t="s">
        <v>5</v>
      </c>
    </row>
    <row r="88" spans="1:11" x14ac:dyDescent="0.3">
      <c r="A88" t="s">
        <v>6</v>
      </c>
      <c r="B88" t="s">
        <v>13</v>
      </c>
    </row>
    <row r="89" spans="1:11" ht="15.6" x14ac:dyDescent="0.3">
      <c r="A89" s="1" t="s">
        <v>8</v>
      </c>
    </row>
    <row r="90" spans="1:11" x14ac:dyDescent="0.3">
      <c r="A90" t="s">
        <v>9</v>
      </c>
      <c r="B90" t="s">
        <v>10</v>
      </c>
      <c r="C90" t="s">
        <v>11</v>
      </c>
      <c r="D90" t="s">
        <v>6</v>
      </c>
      <c r="E90" t="s">
        <v>12</v>
      </c>
      <c r="F90" t="s">
        <v>4</v>
      </c>
      <c r="G90" t="s">
        <v>54</v>
      </c>
      <c r="H90" t="s">
        <v>55</v>
      </c>
      <c r="I90" t="s">
        <v>56</v>
      </c>
      <c r="J90" t="s">
        <v>30</v>
      </c>
      <c r="K90" t="s">
        <v>2</v>
      </c>
    </row>
    <row r="91" spans="1:11" x14ac:dyDescent="0.3">
      <c r="A91" s="3" t="s">
        <v>132</v>
      </c>
      <c r="B91" s="3">
        <v>1</v>
      </c>
      <c r="C91" t="s">
        <v>27</v>
      </c>
      <c r="D91" s="3" t="s">
        <v>13</v>
      </c>
      <c r="E91" s="3"/>
      <c r="F91" s="3" t="s">
        <v>20</v>
      </c>
      <c r="G91" s="3"/>
      <c r="H91" s="3"/>
      <c r="I91" s="3">
        <v>100</v>
      </c>
      <c r="J91" s="3" t="s">
        <v>57</v>
      </c>
      <c r="K91" s="3" t="s">
        <v>74</v>
      </c>
    </row>
    <row r="92" spans="1:11" x14ac:dyDescent="0.3">
      <c r="A92" s="3" t="s">
        <v>133</v>
      </c>
      <c r="B92" s="3">
        <v>1.00057</v>
      </c>
      <c r="C92" t="s">
        <v>27</v>
      </c>
      <c r="D92" s="3" t="s">
        <v>13</v>
      </c>
      <c r="E92" s="3"/>
      <c r="F92" s="3" t="s">
        <v>14</v>
      </c>
      <c r="G92" s="3"/>
      <c r="H92" s="3"/>
      <c r="I92" s="3"/>
      <c r="J92" s="3"/>
      <c r="K92" s="3" t="s">
        <v>49</v>
      </c>
    </row>
    <row r="93" spans="1:11" x14ac:dyDescent="0.3">
      <c r="A93" t="s">
        <v>37</v>
      </c>
      <c r="B93" s="3">
        <v>6.7000000000000002E-3</v>
      </c>
      <c r="C93" t="s">
        <v>27</v>
      </c>
      <c r="D93" s="3" t="s">
        <v>7</v>
      </c>
      <c r="E93" s="3"/>
      <c r="F93" s="3" t="s">
        <v>14</v>
      </c>
      <c r="G93" s="3"/>
      <c r="H93" s="3"/>
      <c r="I93" s="3"/>
      <c r="J93" s="3"/>
      <c r="K93" s="3" t="s">
        <v>22</v>
      </c>
    </row>
    <row r="94" spans="1:11" x14ac:dyDescent="0.3">
      <c r="A94" s="3" t="s">
        <v>58</v>
      </c>
      <c r="B94" s="3">
        <v>-1.6799999999999999E-4</v>
      </c>
      <c r="C94" s="3" t="s">
        <v>52</v>
      </c>
      <c r="D94" s="3" t="s">
        <v>13</v>
      </c>
      <c r="E94" s="3"/>
      <c r="F94" s="3" t="s">
        <v>14</v>
      </c>
      <c r="G94" s="3"/>
      <c r="H94" s="3"/>
      <c r="I94" s="3"/>
      <c r="J94" s="3"/>
      <c r="K94" s="3" t="s">
        <v>59</v>
      </c>
    </row>
    <row r="95" spans="1:11" x14ac:dyDescent="0.3">
      <c r="A95" s="3" t="s">
        <v>60</v>
      </c>
      <c r="B95" s="6">
        <v>5.8399999999999999E-4</v>
      </c>
      <c r="C95" s="3" t="s">
        <v>21</v>
      </c>
      <c r="D95" s="3" t="s">
        <v>16</v>
      </c>
      <c r="E95" s="3"/>
      <c r="F95" s="3" t="s">
        <v>14</v>
      </c>
      <c r="G95" s="3"/>
      <c r="H95" s="3"/>
      <c r="I95" s="3"/>
      <c r="J95" s="3"/>
      <c r="K95" s="3" t="s">
        <v>61</v>
      </c>
    </row>
    <row r="96" spans="1:11" x14ac:dyDescent="0.3">
      <c r="A96" s="3" t="s">
        <v>62</v>
      </c>
      <c r="B96" s="6">
        <v>2.5999999999999998E-10</v>
      </c>
      <c r="C96" s="3" t="s">
        <v>27</v>
      </c>
      <c r="D96" s="3" t="s">
        <v>6</v>
      </c>
      <c r="E96" s="3"/>
      <c r="F96" s="3" t="s">
        <v>14</v>
      </c>
      <c r="G96" s="3"/>
      <c r="H96" s="3"/>
      <c r="I96" s="3"/>
      <c r="J96" s="3"/>
      <c r="K96" s="3" t="s">
        <v>63</v>
      </c>
    </row>
    <row r="97" spans="1:11" x14ac:dyDescent="0.3">
      <c r="A97" s="3" t="s">
        <v>64</v>
      </c>
      <c r="B97" s="6">
        <v>-6.2700000000000001E-6</v>
      </c>
      <c r="C97" s="3" t="s">
        <v>21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65</v>
      </c>
    </row>
    <row r="98" spans="1:11" x14ac:dyDescent="0.3">
      <c r="A98" s="3" t="s">
        <v>66</v>
      </c>
      <c r="B98" s="6">
        <v>-7.4999999999999993E-5</v>
      </c>
      <c r="C98" s="3" t="s">
        <v>52</v>
      </c>
      <c r="D98" s="3" t="s">
        <v>29</v>
      </c>
      <c r="E98" s="3"/>
      <c r="F98" s="3" t="s">
        <v>14</v>
      </c>
      <c r="G98" s="3"/>
      <c r="H98" s="3"/>
      <c r="I98" s="3"/>
      <c r="J98" s="3"/>
      <c r="K98" s="3" t="s">
        <v>67</v>
      </c>
    </row>
    <row r="99" spans="1:11" x14ac:dyDescent="0.3">
      <c r="A99" s="3" t="s">
        <v>51</v>
      </c>
      <c r="B99" s="6">
        <v>6.8900000000000005E-4</v>
      </c>
      <c r="C99" s="3" t="s">
        <v>52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53</v>
      </c>
    </row>
    <row r="100" spans="1:11" x14ac:dyDescent="0.3">
      <c r="A100" s="3" t="s">
        <v>68</v>
      </c>
      <c r="B100" s="3">
        <v>3.3599999999999998E-2</v>
      </c>
      <c r="C100" s="3" t="s">
        <v>52</v>
      </c>
      <c r="D100" s="3" t="s">
        <v>69</v>
      </c>
      <c r="E100" s="3"/>
      <c r="F100" s="3" t="s">
        <v>14</v>
      </c>
      <c r="G100" s="3"/>
      <c r="H100" s="3"/>
      <c r="I100" s="3"/>
      <c r="J100" s="3"/>
      <c r="K100" s="3" t="s">
        <v>70</v>
      </c>
    </row>
    <row r="101" spans="1:11" x14ac:dyDescent="0.3">
      <c r="A101" s="3" t="s">
        <v>71</v>
      </c>
      <c r="B101" s="3">
        <v>3.2599999999999997E-2</v>
      </c>
      <c r="C101" s="3" t="s">
        <v>27</v>
      </c>
      <c r="D101" s="3" t="s">
        <v>69</v>
      </c>
      <c r="E101" s="3"/>
      <c r="F101" s="3" t="s">
        <v>14</v>
      </c>
      <c r="G101" s="3"/>
      <c r="H101" s="3"/>
      <c r="I101" s="3"/>
      <c r="J101" s="3"/>
      <c r="K101" s="3" t="s">
        <v>72</v>
      </c>
    </row>
    <row r="102" spans="1:11" x14ac:dyDescent="0.3">
      <c r="A102" s="3" t="s">
        <v>76</v>
      </c>
      <c r="B102" s="6">
        <v>-6.8899999999999999E-7</v>
      </c>
      <c r="C102" s="3" t="s">
        <v>52</v>
      </c>
      <c r="D102" s="3" t="s">
        <v>29</v>
      </c>
      <c r="E102" s="3"/>
      <c r="F102" s="3" t="s">
        <v>14</v>
      </c>
      <c r="G102" s="3"/>
      <c r="H102" s="3"/>
      <c r="I102" s="3"/>
      <c r="J102" s="3"/>
      <c r="K102" s="3" t="s">
        <v>73</v>
      </c>
    </row>
    <row r="103" spans="1:11" ht="15.6" x14ac:dyDescent="0.3">
      <c r="A103" s="4"/>
      <c r="B103" s="5"/>
      <c r="G103" s="4"/>
    </row>
    <row r="104" spans="1:11" ht="15.6" x14ac:dyDescent="0.3">
      <c r="A104" s="1" t="s">
        <v>0</v>
      </c>
      <c r="B104" s="1" t="s">
        <v>134</v>
      </c>
    </row>
    <row r="105" spans="1:11" x14ac:dyDescent="0.3">
      <c r="A105" t="s">
        <v>11</v>
      </c>
      <c r="B105" t="s">
        <v>27</v>
      </c>
    </row>
    <row r="106" spans="1:11" x14ac:dyDescent="0.3">
      <c r="A106" t="s">
        <v>1</v>
      </c>
      <c r="B106">
        <v>1</v>
      </c>
    </row>
    <row r="107" spans="1:11" ht="15.6" x14ac:dyDescent="0.3">
      <c r="A107" t="s">
        <v>2</v>
      </c>
      <c r="B107" s="4" t="s">
        <v>109</v>
      </c>
    </row>
    <row r="108" spans="1:11" x14ac:dyDescent="0.3">
      <c r="A108" t="s">
        <v>4</v>
      </c>
      <c r="B108" t="s">
        <v>5</v>
      </c>
    </row>
    <row r="109" spans="1:11" x14ac:dyDescent="0.3">
      <c r="A109" t="s">
        <v>6</v>
      </c>
      <c r="B109" t="s">
        <v>13</v>
      </c>
    </row>
    <row r="110" spans="1:11" ht="15.6" x14ac:dyDescent="0.3">
      <c r="A110" s="1" t="s">
        <v>8</v>
      </c>
    </row>
    <row r="111" spans="1:11" x14ac:dyDescent="0.3">
      <c r="A111" t="s">
        <v>9</v>
      </c>
      <c r="B111" t="s">
        <v>10</v>
      </c>
      <c r="C111" t="s">
        <v>11</v>
      </c>
      <c r="D111" t="s">
        <v>6</v>
      </c>
      <c r="E111" t="s">
        <v>12</v>
      </c>
      <c r="F111" t="s">
        <v>4</v>
      </c>
      <c r="G111" t="s">
        <v>54</v>
      </c>
      <c r="H111" t="s">
        <v>55</v>
      </c>
      <c r="I111" t="s">
        <v>56</v>
      </c>
      <c r="J111" t="s">
        <v>30</v>
      </c>
      <c r="K111" t="s">
        <v>2</v>
      </c>
    </row>
    <row r="112" spans="1:11" ht="15.6" x14ac:dyDescent="0.3">
      <c r="A112" s="3" t="s">
        <v>134</v>
      </c>
      <c r="B112" s="3">
        <v>1</v>
      </c>
      <c r="C112" t="s">
        <v>27</v>
      </c>
      <c r="D112" s="3" t="s">
        <v>13</v>
      </c>
      <c r="E112" s="3"/>
      <c r="F112" s="3" t="s">
        <v>20</v>
      </c>
      <c r="G112" s="3"/>
      <c r="H112" s="3"/>
      <c r="I112" s="3">
        <v>100</v>
      </c>
      <c r="J112" s="3" t="s">
        <v>57</v>
      </c>
      <c r="K112" s="4" t="s">
        <v>109</v>
      </c>
    </row>
    <row r="113" spans="1:11" x14ac:dyDescent="0.3">
      <c r="A113" s="3" t="s">
        <v>135</v>
      </c>
      <c r="B113" s="3">
        <v>1.00057</v>
      </c>
      <c r="C113" t="s">
        <v>27</v>
      </c>
      <c r="D113" s="3" t="s">
        <v>13</v>
      </c>
      <c r="E113" s="3"/>
      <c r="F113" s="3" t="s">
        <v>14</v>
      </c>
      <c r="G113" s="3"/>
      <c r="H113" s="3"/>
      <c r="I113" s="3"/>
      <c r="J113" s="3"/>
      <c r="K113" s="3" t="s">
        <v>106</v>
      </c>
    </row>
    <row r="114" spans="1:11" x14ac:dyDescent="0.3">
      <c r="A114" t="s">
        <v>37</v>
      </c>
      <c r="B114" s="3">
        <v>6.7000000000000002E-3</v>
      </c>
      <c r="C114" t="s">
        <v>27</v>
      </c>
      <c r="D114" s="3" t="s">
        <v>7</v>
      </c>
      <c r="E114" s="3"/>
      <c r="F114" s="3" t="s">
        <v>14</v>
      </c>
      <c r="G114" s="3"/>
      <c r="H114" s="3"/>
      <c r="I114" s="3"/>
      <c r="J114" s="3"/>
      <c r="K114" s="3" t="s">
        <v>22</v>
      </c>
    </row>
    <row r="115" spans="1:11" x14ac:dyDescent="0.3">
      <c r="A115" s="3" t="s">
        <v>58</v>
      </c>
      <c r="B115" s="3">
        <v>-1.6799999999999999E-4</v>
      </c>
      <c r="C115" s="3" t="s">
        <v>52</v>
      </c>
      <c r="D115" s="3" t="s">
        <v>13</v>
      </c>
      <c r="E115" s="3"/>
      <c r="F115" s="3" t="s">
        <v>14</v>
      </c>
      <c r="G115" s="3"/>
      <c r="H115" s="3"/>
      <c r="I115" s="3"/>
      <c r="J115" s="3"/>
      <c r="K115" s="3" t="s">
        <v>59</v>
      </c>
    </row>
    <row r="116" spans="1:11" x14ac:dyDescent="0.3">
      <c r="A116" s="3" t="s">
        <v>60</v>
      </c>
      <c r="B116" s="6">
        <v>5.8399999999999999E-4</v>
      </c>
      <c r="C116" s="3" t="s">
        <v>21</v>
      </c>
      <c r="D116" s="3" t="s">
        <v>16</v>
      </c>
      <c r="E116" s="3"/>
      <c r="F116" s="3" t="s">
        <v>14</v>
      </c>
      <c r="G116" s="3"/>
      <c r="H116" s="3"/>
      <c r="I116" s="3"/>
      <c r="J116" s="3"/>
      <c r="K116" s="3" t="s">
        <v>61</v>
      </c>
    </row>
    <row r="117" spans="1:11" x14ac:dyDescent="0.3">
      <c r="A117" s="3" t="s">
        <v>62</v>
      </c>
      <c r="B117" s="6">
        <v>2.5999999999999998E-10</v>
      </c>
      <c r="C117" s="3" t="s">
        <v>27</v>
      </c>
      <c r="D117" s="3" t="s">
        <v>6</v>
      </c>
      <c r="E117" s="3"/>
      <c r="F117" s="3" t="s">
        <v>14</v>
      </c>
      <c r="G117" s="3"/>
      <c r="H117" s="3"/>
      <c r="I117" s="3"/>
      <c r="J117" s="3"/>
      <c r="K117" s="3" t="s">
        <v>63</v>
      </c>
    </row>
    <row r="118" spans="1:11" x14ac:dyDescent="0.3">
      <c r="A118" s="3" t="s">
        <v>64</v>
      </c>
      <c r="B118" s="6">
        <v>-6.2700000000000001E-6</v>
      </c>
      <c r="C118" s="3" t="s">
        <v>21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65</v>
      </c>
    </row>
    <row r="119" spans="1:11" x14ac:dyDescent="0.3">
      <c r="A119" s="3" t="s">
        <v>66</v>
      </c>
      <c r="B119" s="6">
        <v>-7.4999999999999993E-5</v>
      </c>
      <c r="C119" s="3" t="s">
        <v>52</v>
      </c>
      <c r="D119" s="3" t="s">
        <v>29</v>
      </c>
      <c r="E119" s="3"/>
      <c r="F119" s="3" t="s">
        <v>14</v>
      </c>
      <c r="G119" s="3"/>
      <c r="H119" s="3"/>
      <c r="I119" s="3"/>
      <c r="J119" s="3"/>
      <c r="K119" s="3" t="s">
        <v>67</v>
      </c>
    </row>
    <row r="120" spans="1:11" x14ac:dyDescent="0.3">
      <c r="A120" s="3" t="s">
        <v>51</v>
      </c>
      <c r="B120" s="6">
        <v>6.8900000000000005E-4</v>
      </c>
      <c r="C120" s="3" t="s">
        <v>52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53</v>
      </c>
    </row>
    <row r="121" spans="1:11" x14ac:dyDescent="0.3">
      <c r="A121" s="3" t="s">
        <v>68</v>
      </c>
      <c r="B121" s="3">
        <v>3.3599999999999998E-2</v>
      </c>
      <c r="C121" s="3" t="s">
        <v>52</v>
      </c>
      <c r="D121" s="3" t="s">
        <v>69</v>
      </c>
      <c r="E121" s="3"/>
      <c r="F121" s="3" t="s">
        <v>14</v>
      </c>
      <c r="G121" s="3"/>
      <c r="H121" s="3"/>
      <c r="I121" s="3"/>
      <c r="J121" s="3"/>
      <c r="K121" s="3" t="s">
        <v>70</v>
      </c>
    </row>
    <row r="122" spans="1:11" x14ac:dyDescent="0.3">
      <c r="A122" s="3" t="s">
        <v>71</v>
      </c>
      <c r="B122" s="3">
        <v>3.2599999999999997E-2</v>
      </c>
      <c r="C122" s="3" t="s">
        <v>27</v>
      </c>
      <c r="D122" s="3" t="s">
        <v>69</v>
      </c>
      <c r="E122" s="3"/>
      <c r="F122" s="3" t="s">
        <v>14</v>
      </c>
      <c r="G122" s="3"/>
      <c r="H122" s="3"/>
      <c r="I122" s="3"/>
      <c r="J122" s="3"/>
      <c r="K122" s="3" t="s">
        <v>72</v>
      </c>
    </row>
    <row r="123" spans="1:11" x14ac:dyDescent="0.3">
      <c r="A123" s="3" t="s">
        <v>76</v>
      </c>
      <c r="B123" s="6">
        <v>-6.8899999999999999E-7</v>
      </c>
      <c r="C123" s="3" t="s">
        <v>52</v>
      </c>
      <c r="D123" s="3" t="s">
        <v>29</v>
      </c>
      <c r="E123" s="3"/>
      <c r="F123" s="3" t="s">
        <v>14</v>
      </c>
      <c r="G123" s="3"/>
      <c r="H123" s="3"/>
      <c r="I123" s="3"/>
      <c r="J123" s="3"/>
      <c r="K123" s="3" t="s">
        <v>73</v>
      </c>
    </row>
    <row r="124" spans="1:11" ht="15.6" x14ac:dyDescent="0.3">
      <c r="A124" s="4"/>
      <c r="B124" s="5"/>
      <c r="G124" s="4"/>
    </row>
    <row r="125" spans="1:11" ht="15.6" x14ac:dyDescent="0.3">
      <c r="A125" s="1" t="s">
        <v>0</v>
      </c>
      <c r="B125" s="1" t="s">
        <v>136</v>
      </c>
    </row>
    <row r="126" spans="1:11" x14ac:dyDescent="0.3">
      <c r="A126" t="s">
        <v>11</v>
      </c>
      <c r="B126" t="s">
        <v>27</v>
      </c>
    </row>
    <row r="127" spans="1:11" x14ac:dyDescent="0.3">
      <c r="A127" t="s">
        <v>1</v>
      </c>
      <c r="B127">
        <v>1</v>
      </c>
    </row>
    <row r="128" spans="1:11" ht="15.6" x14ac:dyDescent="0.3">
      <c r="A128" t="s">
        <v>2</v>
      </c>
      <c r="B128" s="4" t="s">
        <v>110</v>
      </c>
    </row>
    <row r="129" spans="1:11" x14ac:dyDescent="0.3">
      <c r="A129" t="s">
        <v>4</v>
      </c>
      <c r="B129" t="s">
        <v>5</v>
      </c>
    </row>
    <row r="130" spans="1:11" x14ac:dyDescent="0.3">
      <c r="A130" t="s">
        <v>6</v>
      </c>
      <c r="B130" t="s">
        <v>13</v>
      </c>
    </row>
    <row r="131" spans="1:11" ht="15.6" x14ac:dyDescent="0.3">
      <c r="A131" s="1" t="s">
        <v>8</v>
      </c>
    </row>
    <row r="132" spans="1:11" x14ac:dyDescent="0.3">
      <c r="A132" t="s">
        <v>9</v>
      </c>
      <c r="B132" t="s">
        <v>10</v>
      </c>
      <c r="C132" t="s">
        <v>11</v>
      </c>
      <c r="D132" t="s">
        <v>6</v>
      </c>
      <c r="E132" t="s">
        <v>12</v>
      </c>
      <c r="F132" t="s">
        <v>4</v>
      </c>
      <c r="G132" t="s">
        <v>54</v>
      </c>
      <c r="H132" t="s">
        <v>55</v>
      </c>
      <c r="I132" t="s">
        <v>56</v>
      </c>
      <c r="J132" t="s">
        <v>30</v>
      </c>
      <c r="K132" t="s">
        <v>2</v>
      </c>
    </row>
    <row r="133" spans="1:11" ht="15.6" x14ac:dyDescent="0.3">
      <c r="A133" s="3" t="s">
        <v>136</v>
      </c>
      <c r="B133" s="3">
        <v>1</v>
      </c>
      <c r="C133" t="s">
        <v>27</v>
      </c>
      <c r="D133" s="3" t="s">
        <v>13</v>
      </c>
      <c r="E133" s="3"/>
      <c r="F133" s="3" t="s">
        <v>20</v>
      </c>
      <c r="G133" s="3"/>
      <c r="H133" s="3"/>
      <c r="I133" s="3">
        <v>100</v>
      </c>
      <c r="J133" s="3" t="s">
        <v>57</v>
      </c>
      <c r="K133" s="4" t="s">
        <v>111</v>
      </c>
    </row>
    <row r="134" spans="1:11" x14ac:dyDescent="0.3">
      <c r="A134" s="3" t="s">
        <v>137</v>
      </c>
      <c r="B134" s="3">
        <v>1.00057</v>
      </c>
      <c r="C134" t="s">
        <v>27</v>
      </c>
      <c r="D134" s="3" t="s">
        <v>13</v>
      </c>
      <c r="E134" s="3"/>
      <c r="F134" s="3" t="s">
        <v>14</v>
      </c>
      <c r="G134" s="3"/>
      <c r="H134" s="3"/>
      <c r="I134" s="3"/>
      <c r="J134" s="3"/>
      <c r="K134" s="3" t="s">
        <v>107</v>
      </c>
    </row>
    <row r="135" spans="1:11" x14ac:dyDescent="0.3">
      <c r="A135" t="s">
        <v>37</v>
      </c>
      <c r="B135" s="3">
        <v>6.7000000000000002E-3</v>
      </c>
      <c r="C135" t="s">
        <v>27</v>
      </c>
      <c r="D135" s="3" t="s">
        <v>7</v>
      </c>
      <c r="E135" s="3"/>
      <c r="F135" s="3" t="s">
        <v>14</v>
      </c>
      <c r="G135" s="3"/>
      <c r="H135" s="3"/>
      <c r="I135" s="3"/>
      <c r="J135" s="3"/>
      <c r="K135" s="3" t="s">
        <v>22</v>
      </c>
    </row>
    <row r="136" spans="1:11" x14ac:dyDescent="0.3">
      <c r="A136" s="3" t="s">
        <v>58</v>
      </c>
      <c r="B136" s="3">
        <v>-1.6799999999999999E-4</v>
      </c>
      <c r="C136" s="3" t="s">
        <v>52</v>
      </c>
      <c r="D136" s="3" t="s">
        <v>13</v>
      </c>
      <c r="E136" s="3"/>
      <c r="F136" s="3" t="s">
        <v>14</v>
      </c>
      <c r="G136" s="3"/>
      <c r="H136" s="3"/>
      <c r="I136" s="3"/>
      <c r="J136" s="3"/>
      <c r="K136" s="3" t="s">
        <v>59</v>
      </c>
    </row>
    <row r="137" spans="1:11" x14ac:dyDescent="0.3">
      <c r="A137" s="3" t="s">
        <v>60</v>
      </c>
      <c r="B137" s="6">
        <v>5.8399999999999999E-4</v>
      </c>
      <c r="C137" s="3" t="s">
        <v>21</v>
      </c>
      <c r="D137" s="3" t="s">
        <v>16</v>
      </c>
      <c r="E137" s="3"/>
      <c r="F137" s="3" t="s">
        <v>14</v>
      </c>
      <c r="G137" s="3"/>
      <c r="H137" s="3"/>
      <c r="I137" s="3"/>
      <c r="J137" s="3"/>
      <c r="K137" s="3" t="s">
        <v>61</v>
      </c>
    </row>
    <row r="138" spans="1:11" x14ac:dyDescent="0.3">
      <c r="A138" s="3" t="s">
        <v>62</v>
      </c>
      <c r="B138" s="6">
        <v>2.5999999999999998E-10</v>
      </c>
      <c r="C138" s="3" t="s">
        <v>27</v>
      </c>
      <c r="D138" s="3" t="s">
        <v>6</v>
      </c>
      <c r="E138" s="3"/>
      <c r="F138" s="3" t="s">
        <v>14</v>
      </c>
      <c r="G138" s="3"/>
      <c r="H138" s="3"/>
      <c r="I138" s="3"/>
      <c r="J138" s="3"/>
      <c r="K138" s="3" t="s">
        <v>63</v>
      </c>
    </row>
    <row r="139" spans="1:11" x14ac:dyDescent="0.3">
      <c r="A139" s="3" t="s">
        <v>64</v>
      </c>
      <c r="B139" s="6">
        <v>-6.2700000000000001E-6</v>
      </c>
      <c r="C139" s="3" t="s">
        <v>21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65</v>
      </c>
    </row>
    <row r="140" spans="1:11" x14ac:dyDescent="0.3">
      <c r="A140" s="3" t="s">
        <v>66</v>
      </c>
      <c r="B140" s="6">
        <v>-7.4999999999999993E-5</v>
      </c>
      <c r="C140" s="3" t="s">
        <v>52</v>
      </c>
      <c r="D140" s="3" t="s">
        <v>29</v>
      </c>
      <c r="E140" s="3"/>
      <c r="F140" s="3" t="s">
        <v>14</v>
      </c>
      <c r="G140" s="3"/>
      <c r="H140" s="3"/>
      <c r="I140" s="3"/>
      <c r="J140" s="3"/>
      <c r="K140" s="3" t="s">
        <v>67</v>
      </c>
    </row>
    <row r="141" spans="1:11" x14ac:dyDescent="0.3">
      <c r="A141" s="3" t="s">
        <v>51</v>
      </c>
      <c r="B141" s="6">
        <v>6.8900000000000005E-4</v>
      </c>
      <c r="C141" s="3" t="s">
        <v>52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53</v>
      </c>
    </row>
    <row r="142" spans="1:11" x14ac:dyDescent="0.3">
      <c r="A142" s="3" t="s">
        <v>68</v>
      </c>
      <c r="B142" s="3">
        <v>3.3599999999999998E-2</v>
      </c>
      <c r="C142" s="3" t="s">
        <v>52</v>
      </c>
      <c r="D142" s="3" t="s">
        <v>69</v>
      </c>
      <c r="E142" s="3"/>
      <c r="F142" s="3" t="s">
        <v>14</v>
      </c>
      <c r="G142" s="3"/>
      <c r="H142" s="3"/>
      <c r="I142" s="3"/>
      <c r="J142" s="3"/>
      <c r="K142" s="3" t="s">
        <v>70</v>
      </c>
    </row>
    <row r="143" spans="1:11" x14ac:dyDescent="0.3">
      <c r="A143" s="3" t="s">
        <v>71</v>
      </c>
      <c r="B143" s="3">
        <v>3.2599999999999997E-2</v>
      </c>
      <c r="C143" s="3" t="s">
        <v>27</v>
      </c>
      <c r="D143" s="3" t="s">
        <v>69</v>
      </c>
      <c r="E143" s="3"/>
      <c r="F143" s="3" t="s">
        <v>14</v>
      </c>
      <c r="G143" s="3"/>
      <c r="H143" s="3"/>
      <c r="I143" s="3"/>
      <c r="J143" s="3"/>
      <c r="K143" s="3" t="s">
        <v>72</v>
      </c>
    </row>
    <row r="144" spans="1:11" x14ac:dyDescent="0.3">
      <c r="A144" s="3" t="s">
        <v>76</v>
      </c>
      <c r="B144" s="6">
        <v>-6.8899999999999999E-7</v>
      </c>
      <c r="C144" s="3" t="s">
        <v>52</v>
      </c>
      <c r="D144" s="3" t="s">
        <v>29</v>
      </c>
      <c r="E144" s="3"/>
      <c r="F144" s="3" t="s">
        <v>14</v>
      </c>
      <c r="G144" s="3"/>
      <c r="H144" s="3"/>
      <c r="I144" s="3"/>
      <c r="J144" s="3"/>
      <c r="K144" s="3" t="s">
        <v>73</v>
      </c>
    </row>
    <row r="145" spans="1:11" ht="15.6" x14ac:dyDescent="0.3">
      <c r="A145" s="4"/>
      <c r="B145" s="5"/>
      <c r="G145" s="4"/>
    </row>
    <row r="146" spans="1:11" ht="15.6" x14ac:dyDescent="0.3">
      <c r="A146" s="1" t="s">
        <v>0</v>
      </c>
      <c r="B146" s="1" t="s">
        <v>138</v>
      </c>
    </row>
    <row r="147" spans="1:11" x14ac:dyDescent="0.3">
      <c r="A147" t="s">
        <v>11</v>
      </c>
      <c r="B147" t="s">
        <v>27</v>
      </c>
    </row>
    <row r="148" spans="1:11" x14ac:dyDescent="0.3">
      <c r="A148" t="s">
        <v>1</v>
      </c>
      <c r="B148">
        <v>1</v>
      </c>
    </row>
    <row r="149" spans="1:11" ht="15.6" x14ac:dyDescent="0.3">
      <c r="A149" t="s">
        <v>2</v>
      </c>
      <c r="B149" s="4" t="s">
        <v>75</v>
      </c>
    </row>
    <row r="150" spans="1:11" x14ac:dyDescent="0.3">
      <c r="A150" t="s">
        <v>4</v>
      </c>
      <c r="B150" t="s">
        <v>5</v>
      </c>
    </row>
    <row r="151" spans="1:11" x14ac:dyDescent="0.3">
      <c r="A151" t="s">
        <v>6</v>
      </c>
      <c r="B151" t="s">
        <v>13</v>
      </c>
    </row>
    <row r="152" spans="1:11" ht="15.6" x14ac:dyDescent="0.3">
      <c r="A152" s="1" t="s">
        <v>8</v>
      </c>
    </row>
    <row r="153" spans="1:11" x14ac:dyDescent="0.3">
      <c r="A153" t="s">
        <v>9</v>
      </c>
      <c r="B153" t="s">
        <v>10</v>
      </c>
      <c r="C153" t="s">
        <v>11</v>
      </c>
      <c r="D153" t="s">
        <v>6</v>
      </c>
      <c r="E153" t="s">
        <v>12</v>
      </c>
      <c r="F153" t="s">
        <v>4</v>
      </c>
      <c r="G153" t="s">
        <v>54</v>
      </c>
      <c r="H153" t="s">
        <v>55</v>
      </c>
      <c r="I153" t="s">
        <v>56</v>
      </c>
      <c r="J153" t="s">
        <v>30</v>
      </c>
      <c r="K153" t="s">
        <v>2</v>
      </c>
    </row>
    <row r="154" spans="1:11" x14ac:dyDescent="0.3">
      <c r="A154" s="3" t="s">
        <v>138</v>
      </c>
      <c r="B154" s="3">
        <v>1</v>
      </c>
      <c r="C154" t="s">
        <v>27</v>
      </c>
      <c r="D154" s="3" t="s">
        <v>13</v>
      </c>
      <c r="E154" s="3"/>
      <c r="F154" s="3" t="s">
        <v>20</v>
      </c>
      <c r="G154" s="3"/>
      <c r="H154" s="3"/>
      <c r="I154" s="3">
        <v>100</v>
      </c>
      <c r="J154" s="3" t="s">
        <v>57</v>
      </c>
      <c r="K154" s="3" t="s">
        <v>75</v>
      </c>
    </row>
    <row r="155" spans="1:11" x14ac:dyDescent="0.3">
      <c r="A155" s="3" t="s">
        <v>139</v>
      </c>
      <c r="B155" s="3">
        <v>1.00057</v>
      </c>
      <c r="C155" t="s">
        <v>27</v>
      </c>
      <c r="D155" s="3" t="s">
        <v>13</v>
      </c>
      <c r="E155" s="3"/>
      <c r="F155" s="3" t="s">
        <v>14</v>
      </c>
      <c r="G155" s="3"/>
      <c r="H155" s="3"/>
      <c r="I155" s="3"/>
      <c r="J155" s="3"/>
      <c r="K155" s="3" t="s">
        <v>105</v>
      </c>
    </row>
    <row r="156" spans="1:11" x14ac:dyDescent="0.3">
      <c r="A156" t="s">
        <v>37</v>
      </c>
      <c r="B156" s="3">
        <v>6.7000000000000002E-3</v>
      </c>
      <c r="C156" t="s">
        <v>27</v>
      </c>
      <c r="D156" s="3" t="s">
        <v>7</v>
      </c>
      <c r="E156" s="3"/>
      <c r="F156" s="3" t="s">
        <v>14</v>
      </c>
      <c r="G156" s="3"/>
      <c r="H156" s="3"/>
      <c r="I156" s="3"/>
      <c r="J156" s="3"/>
      <c r="K156" s="3" t="s">
        <v>22</v>
      </c>
    </row>
    <row r="157" spans="1:11" x14ac:dyDescent="0.3">
      <c r="A157" s="3" t="s">
        <v>58</v>
      </c>
      <c r="B157" s="3">
        <v>-1.6799999999999999E-4</v>
      </c>
      <c r="C157" s="3" t="s">
        <v>52</v>
      </c>
      <c r="D157" s="3" t="s">
        <v>13</v>
      </c>
      <c r="E157" s="3"/>
      <c r="F157" s="3" t="s">
        <v>14</v>
      </c>
      <c r="G157" s="3"/>
      <c r="H157" s="3"/>
      <c r="I157" s="3"/>
      <c r="J157" s="3"/>
      <c r="K157" s="3" t="s">
        <v>59</v>
      </c>
    </row>
    <row r="158" spans="1:11" x14ac:dyDescent="0.3">
      <c r="A158" s="3" t="s">
        <v>60</v>
      </c>
      <c r="B158" s="6">
        <v>5.8399999999999999E-4</v>
      </c>
      <c r="C158" s="3" t="s">
        <v>21</v>
      </c>
      <c r="D158" s="3" t="s">
        <v>16</v>
      </c>
      <c r="E158" s="3"/>
      <c r="F158" s="3" t="s">
        <v>14</v>
      </c>
      <c r="G158" s="3"/>
      <c r="H158" s="3"/>
      <c r="I158" s="3"/>
      <c r="J158" s="3"/>
      <c r="K158" s="3" t="s">
        <v>61</v>
      </c>
    </row>
    <row r="159" spans="1:11" x14ac:dyDescent="0.3">
      <c r="A159" s="3" t="s">
        <v>62</v>
      </c>
      <c r="B159" s="6">
        <v>2.5999999999999998E-10</v>
      </c>
      <c r="C159" s="3" t="s">
        <v>27</v>
      </c>
      <c r="D159" s="3" t="s">
        <v>6</v>
      </c>
      <c r="E159" s="3"/>
      <c r="F159" s="3" t="s">
        <v>14</v>
      </c>
      <c r="G159" s="3"/>
      <c r="H159" s="3"/>
      <c r="I159" s="3"/>
      <c r="J159" s="3"/>
      <c r="K159" s="3" t="s">
        <v>63</v>
      </c>
    </row>
    <row r="160" spans="1:11" x14ac:dyDescent="0.3">
      <c r="A160" s="3" t="s">
        <v>64</v>
      </c>
      <c r="B160" s="6">
        <v>-6.2700000000000001E-6</v>
      </c>
      <c r="C160" s="3" t="s">
        <v>21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65</v>
      </c>
    </row>
    <row r="161" spans="1:11" x14ac:dyDescent="0.3">
      <c r="A161" s="3" t="s">
        <v>66</v>
      </c>
      <c r="B161" s="6">
        <v>-7.4999999999999993E-5</v>
      </c>
      <c r="C161" s="3" t="s">
        <v>52</v>
      </c>
      <c r="D161" s="3" t="s">
        <v>29</v>
      </c>
      <c r="E161" s="3"/>
      <c r="F161" s="3" t="s">
        <v>14</v>
      </c>
      <c r="G161" s="3"/>
      <c r="H161" s="3"/>
      <c r="I161" s="3"/>
      <c r="J161" s="3"/>
      <c r="K161" s="3" t="s">
        <v>67</v>
      </c>
    </row>
    <row r="162" spans="1:11" x14ac:dyDescent="0.3">
      <c r="A162" s="3" t="s">
        <v>51</v>
      </c>
      <c r="B162" s="6">
        <v>6.8900000000000005E-4</v>
      </c>
      <c r="C162" s="3" t="s">
        <v>52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53</v>
      </c>
    </row>
    <row r="163" spans="1:11" x14ac:dyDescent="0.3">
      <c r="A163" s="3" t="s">
        <v>68</v>
      </c>
      <c r="B163" s="3">
        <v>3.3599999999999998E-2</v>
      </c>
      <c r="C163" s="3" t="s">
        <v>52</v>
      </c>
      <c r="D163" s="3" t="s">
        <v>69</v>
      </c>
      <c r="E163" s="3"/>
      <c r="F163" s="3" t="s">
        <v>14</v>
      </c>
      <c r="G163" s="3"/>
      <c r="H163" s="3"/>
      <c r="I163" s="3"/>
      <c r="J163" s="3"/>
      <c r="K163" s="3" t="s">
        <v>70</v>
      </c>
    </row>
    <row r="164" spans="1:11" x14ac:dyDescent="0.3">
      <c r="A164" s="3" t="s">
        <v>71</v>
      </c>
      <c r="B164" s="3">
        <v>3.2599999999999997E-2</v>
      </c>
      <c r="C164" s="3" t="s">
        <v>27</v>
      </c>
      <c r="D164" s="3" t="s">
        <v>69</v>
      </c>
      <c r="E164" s="3"/>
      <c r="F164" s="3" t="s">
        <v>14</v>
      </c>
      <c r="G164" s="3"/>
      <c r="H164" s="3"/>
      <c r="I164" s="3"/>
      <c r="J164" s="3"/>
      <c r="K164" s="3" t="s">
        <v>72</v>
      </c>
    </row>
    <row r="165" spans="1:11" x14ac:dyDescent="0.3">
      <c r="A165" s="3" t="s">
        <v>76</v>
      </c>
      <c r="B165" s="6">
        <v>-6.8899999999999999E-7</v>
      </c>
      <c r="C165" s="3" t="s">
        <v>52</v>
      </c>
      <c r="D165" s="3" t="s">
        <v>29</v>
      </c>
      <c r="E165" s="3"/>
      <c r="F165" s="3" t="s">
        <v>14</v>
      </c>
      <c r="G165" s="3"/>
      <c r="H165" s="3"/>
      <c r="I165" s="3"/>
      <c r="J165" s="3"/>
      <c r="K165" s="3" t="s">
        <v>73</v>
      </c>
    </row>
    <row r="167" spans="1:11" ht="15.6" x14ac:dyDescent="0.3">
      <c r="A167" s="1" t="s">
        <v>0</v>
      </c>
      <c r="B167" s="1" t="s">
        <v>140</v>
      </c>
    </row>
    <row r="168" spans="1:11" x14ac:dyDescent="0.3">
      <c r="A168" t="s">
        <v>11</v>
      </c>
      <c r="B168" t="s">
        <v>27</v>
      </c>
    </row>
    <row r="169" spans="1:11" x14ac:dyDescent="0.3">
      <c r="A169" t="s">
        <v>1</v>
      </c>
      <c r="B169">
        <v>1</v>
      </c>
    </row>
    <row r="170" spans="1:11" ht="15.6" x14ac:dyDescent="0.3">
      <c r="A170" t="s">
        <v>2</v>
      </c>
      <c r="B170" s="4" t="s">
        <v>74</v>
      </c>
    </row>
    <row r="171" spans="1:11" x14ac:dyDescent="0.3">
      <c r="A171" t="s">
        <v>4</v>
      </c>
      <c r="B171" t="s">
        <v>5</v>
      </c>
    </row>
    <row r="172" spans="1:11" x14ac:dyDescent="0.3">
      <c r="A172" t="s">
        <v>6</v>
      </c>
      <c r="B172" t="s">
        <v>13</v>
      </c>
    </row>
    <row r="173" spans="1:11" ht="15.6" x14ac:dyDescent="0.3">
      <c r="A173" s="1" t="s">
        <v>8</v>
      </c>
    </row>
    <row r="174" spans="1:11" x14ac:dyDescent="0.3">
      <c r="A174" t="s">
        <v>9</v>
      </c>
      <c r="B174" t="s">
        <v>10</v>
      </c>
      <c r="C174" t="s">
        <v>11</v>
      </c>
      <c r="D174" t="s">
        <v>6</v>
      </c>
      <c r="E174" t="s">
        <v>12</v>
      </c>
      <c r="F174" t="s">
        <v>4</v>
      </c>
      <c r="G174" t="s">
        <v>54</v>
      </c>
      <c r="H174" t="s">
        <v>55</v>
      </c>
      <c r="I174" t="s">
        <v>56</v>
      </c>
      <c r="J174" t="s">
        <v>30</v>
      </c>
      <c r="K174" t="s">
        <v>2</v>
      </c>
    </row>
    <row r="175" spans="1:11" x14ac:dyDescent="0.3">
      <c r="A175" s="3" t="s">
        <v>140</v>
      </c>
      <c r="B175" s="3">
        <v>1</v>
      </c>
      <c r="C175" t="s">
        <v>27</v>
      </c>
      <c r="D175" s="3" t="s">
        <v>13</v>
      </c>
      <c r="E175" s="3"/>
      <c r="F175" s="3" t="s">
        <v>20</v>
      </c>
      <c r="G175" s="3"/>
      <c r="H175" s="3"/>
      <c r="I175" s="3">
        <v>100</v>
      </c>
      <c r="J175" s="3" t="s">
        <v>57</v>
      </c>
      <c r="K175" s="3" t="s">
        <v>74</v>
      </c>
    </row>
    <row r="176" spans="1:11" x14ac:dyDescent="0.3">
      <c r="A176" s="3" t="s">
        <v>141</v>
      </c>
      <c r="B176" s="3">
        <v>1.00057</v>
      </c>
      <c r="C176" t="s">
        <v>27</v>
      </c>
      <c r="D176" s="3" t="s">
        <v>13</v>
      </c>
      <c r="E176" s="3"/>
      <c r="F176" s="3" t="s">
        <v>14</v>
      </c>
      <c r="G176" s="3"/>
      <c r="H176" s="3"/>
      <c r="I176" s="3"/>
      <c r="J176" s="3"/>
      <c r="K176" s="3" t="s">
        <v>49</v>
      </c>
    </row>
    <row r="177" spans="1:11" x14ac:dyDescent="0.3">
      <c r="A177" t="s">
        <v>37</v>
      </c>
      <c r="B177" s="3">
        <v>6.7000000000000002E-3</v>
      </c>
      <c r="C177" t="s">
        <v>27</v>
      </c>
      <c r="D177" s="3" t="s">
        <v>7</v>
      </c>
      <c r="E177" s="3"/>
      <c r="F177" s="3" t="s">
        <v>14</v>
      </c>
      <c r="G177" s="3"/>
      <c r="H177" s="3"/>
      <c r="I177" s="3"/>
      <c r="J177" s="3"/>
      <c r="K177" s="3" t="s">
        <v>22</v>
      </c>
    </row>
    <row r="178" spans="1:11" x14ac:dyDescent="0.3">
      <c r="A178" s="3" t="s">
        <v>58</v>
      </c>
      <c r="B178" s="3">
        <v>-1.6799999999999999E-4</v>
      </c>
      <c r="C178" s="3" t="s">
        <v>52</v>
      </c>
      <c r="D178" s="3" t="s">
        <v>13</v>
      </c>
      <c r="E178" s="3"/>
      <c r="F178" s="3" t="s">
        <v>14</v>
      </c>
      <c r="G178" s="3"/>
      <c r="H178" s="3"/>
      <c r="I178" s="3"/>
      <c r="J178" s="3"/>
      <c r="K178" s="3" t="s">
        <v>59</v>
      </c>
    </row>
    <row r="179" spans="1:11" x14ac:dyDescent="0.3">
      <c r="A179" s="3" t="s">
        <v>60</v>
      </c>
      <c r="B179" s="6">
        <v>5.8399999999999999E-4</v>
      </c>
      <c r="C179" s="3" t="s">
        <v>21</v>
      </c>
      <c r="D179" s="3" t="s">
        <v>16</v>
      </c>
      <c r="E179" s="3"/>
      <c r="F179" s="3" t="s">
        <v>14</v>
      </c>
      <c r="G179" s="3"/>
      <c r="H179" s="3"/>
      <c r="I179" s="3"/>
      <c r="J179" s="3"/>
      <c r="K179" s="3" t="s">
        <v>61</v>
      </c>
    </row>
    <row r="180" spans="1:11" x14ac:dyDescent="0.3">
      <c r="A180" s="3" t="s">
        <v>62</v>
      </c>
      <c r="B180" s="6">
        <v>2.5999999999999998E-10</v>
      </c>
      <c r="C180" s="3" t="s">
        <v>27</v>
      </c>
      <c r="D180" s="3" t="s">
        <v>6</v>
      </c>
      <c r="E180" s="3"/>
      <c r="F180" s="3" t="s">
        <v>14</v>
      </c>
      <c r="G180" s="3"/>
      <c r="H180" s="3"/>
      <c r="I180" s="3"/>
      <c r="J180" s="3"/>
      <c r="K180" s="3" t="s">
        <v>63</v>
      </c>
    </row>
    <row r="181" spans="1:11" x14ac:dyDescent="0.3">
      <c r="A181" s="3" t="s">
        <v>64</v>
      </c>
      <c r="B181" s="6">
        <v>-6.2700000000000001E-6</v>
      </c>
      <c r="C181" s="3" t="s">
        <v>21</v>
      </c>
      <c r="D181" s="3" t="s">
        <v>13</v>
      </c>
      <c r="E181" s="3"/>
      <c r="F181" s="3" t="s">
        <v>14</v>
      </c>
      <c r="G181" s="3"/>
      <c r="H181" s="3"/>
      <c r="I181" s="3"/>
      <c r="J181" s="3"/>
      <c r="K181" s="3" t="s">
        <v>65</v>
      </c>
    </row>
    <row r="182" spans="1:11" x14ac:dyDescent="0.3">
      <c r="A182" s="3" t="s">
        <v>66</v>
      </c>
      <c r="B182" s="6">
        <v>-7.4999999999999993E-5</v>
      </c>
      <c r="C182" s="3" t="s">
        <v>52</v>
      </c>
      <c r="D182" s="3" t="s">
        <v>29</v>
      </c>
      <c r="E182" s="3"/>
      <c r="F182" s="3" t="s">
        <v>14</v>
      </c>
      <c r="G182" s="3"/>
      <c r="H182" s="3"/>
      <c r="I182" s="3"/>
      <c r="J182" s="3"/>
      <c r="K182" s="3" t="s">
        <v>67</v>
      </c>
    </row>
    <row r="183" spans="1:11" x14ac:dyDescent="0.3">
      <c r="A183" s="3" t="s">
        <v>51</v>
      </c>
      <c r="B183" s="6">
        <v>6.8900000000000005E-4</v>
      </c>
      <c r="C183" s="3" t="s">
        <v>52</v>
      </c>
      <c r="D183" s="3" t="s">
        <v>13</v>
      </c>
      <c r="E183" s="3"/>
      <c r="F183" s="3" t="s">
        <v>14</v>
      </c>
      <c r="G183" s="3"/>
      <c r="H183" s="3"/>
      <c r="I183" s="3"/>
      <c r="J183" s="3"/>
      <c r="K183" s="3" t="s">
        <v>53</v>
      </c>
    </row>
    <row r="184" spans="1:11" x14ac:dyDescent="0.3">
      <c r="A184" s="3" t="s">
        <v>68</v>
      </c>
      <c r="B184" s="3">
        <v>3.3599999999999998E-2</v>
      </c>
      <c r="C184" s="3" t="s">
        <v>52</v>
      </c>
      <c r="D184" s="3" t="s">
        <v>69</v>
      </c>
      <c r="E184" s="3"/>
      <c r="F184" s="3" t="s">
        <v>14</v>
      </c>
      <c r="G184" s="3"/>
      <c r="H184" s="3"/>
      <c r="I184" s="3"/>
      <c r="J184" s="3"/>
      <c r="K184" s="3" t="s">
        <v>70</v>
      </c>
    </row>
    <row r="185" spans="1:11" x14ac:dyDescent="0.3">
      <c r="A185" s="3" t="s">
        <v>71</v>
      </c>
      <c r="B185" s="3">
        <v>3.2599999999999997E-2</v>
      </c>
      <c r="C185" s="3" t="s">
        <v>27</v>
      </c>
      <c r="D185" s="3" t="s">
        <v>69</v>
      </c>
      <c r="E185" s="3"/>
      <c r="F185" s="3" t="s">
        <v>14</v>
      </c>
      <c r="G185" s="3"/>
      <c r="H185" s="3"/>
      <c r="I185" s="3"/>
      <c r="J185" s="3"/>
      <c r="K185" s="3" t="s">
        <v>72</v>
      </c>
    </row>
    <row r="186" spans="1:11" x14ac:dyDescent="0.3">
      <c r="A186" s="3" t="s">
        <v>76</v>
      </c>
      <c r="B186" s="6">
        <v>-6.8899999999999999E-7</v>
      </c>
      <c r="C186" s="3" t="s">
        <v>52</v>
      </c>
      <c r="D186" s="3" t="s">
        <v>29</v>
      </c>
      <c r="E186" s="3"/>
      <c r="F186" s="3" t="s">
        <v>14</v>
      </c>
      <c r="G186" s="3"/>
      <c r="H186" s="3"/>
      <c r="I186" s="3"/>
      <c r="J186" s="3"/>
      <c r="K186" s="3" t="s">
        <v>73</v>
      </c>
    </row>
    <row r="187" spans="1:11" ht="15.6" x14ac:dyDescent="0.3">
      <c r="A187" s="4"/>
      <c r="B187" s="5"/>
      <c r="G187" s="4"/>
    </row>
    <row r="188" spans="1:11" ht="15.6" x14ac:dyDescent="0.3">
      <c r="A188" s="1" t="s">
        <v>0</v>
      </c>
      <c r="B188" s="1" t="s">
        <v>142</v>
      </c>
    </row>
    <row r="189" spans="1:11" x14ac:dyDescent="0.3">
      <c r="A189" t="s">
        <v>11</v>
      </c>
      <c r="B189" t="s">
        <v>27</v>
      </c>
    </row>
    <row r="190" spans="1:11" x14ac:dyDescent="0.3">
      <c r="A190" t="s">
        <v>1</v>
      </c>
      <c r="B190">
        <v>1</v>
      </c>
    </row>
    <row r="191" spans="1:11" ht="15.6" x14ac:dyDescent="0.3">
      <c r="A191" t="s">
        <v>2</v>
      </c>
      <c r="B191" s="4" t="s">
        <v>109</v>
      </c>
    </row>
    <row r="192" spans="1:11" x14ac:dyDescent="0.3">
      <c r="A192" t="s">
        <v>4</v>
      </c>
      <c r="B192" t="s">
        <v>5</v>
      </c>
    </row>
    <row r="193" spans="1:11" x14ac:dyDescent="0.3">
      <c r="A193" t="s">
        <v>6</v>
      </c>
      <c r="B193" t="s">
        <v>13</v>
      </c>
    </row>
    <row r="194" spans="1:11" ht="15.6" x14ac:dyDescent="0.3">
      <c r="A194" s="1" t="s">
        <v>8</v>
      </c>
    </row>
    <row r="195" spans="1:11" x14ac:dyDescent="0.3">
      <c r="A195" t="s">
        <v>9</v>
      </c>
      <c r="B195" t="s">
        <v>10</v>
      </c>
      <c r="C195" t="s">
        <v>11</v>
      </c>
      <c r="D195" t="s">
        <v>6</v>
      </c>
      <c r="E195" t="s">
        <v>12</v>
      </c>
      <c r="F195" t="s">
        <v>4</v>
      </c>
      <c r="G195" t="s">
        <v>54</v>
      </c>
      <c r="H195" t="s">
        <v>55</v>
      </c>
      <c r="I195" t="s">
        <v>56</v>
      </c>
      <c r="J195" t="s">
        <v>30</v>
      </c>
      <c r="K195" t="s">
        <v>2</v>
      </c>
    </row>
    <row r="196" spans="1:11" ht="15.6" x14ac:dyDescent="0.3">
      <c r="A196" s="3" t="s">
        <v>142</v>
      </c>
      <c r="B196" s="3">
        <v>1</v>
      </c>
      <c r="C196" t="s">
        <v>27</v>
      </c>
      <c r="D196" s="3" t="s">
        <v>13</v>
      </c>
      <c r="E196" s="3"/>
      <c r="F196" s="3" t="s">
        <v>20</v>
      </c>
      <c r="G196" s="3"/>
      <c r="H196" s="3"/>
      <c r="I196" s="3">
        <v>100</v>
      </c>
      <c r="J196" s="3" t="s">
        <v>57</v>
      </c>
      <c r="K196" s="4" t="s">
        <v>109</v>
      </c>
    </row>
    <row r="197" spans="1:11" x14ac:dyDescent="0.3">
      <c r="A197" s="3" t="s">
        <v>135</v>
      </c>
      <c r="B197" s="3">
        <v>1.00057</v>
      </c>
      <c r="C197" t="s">
        <v>27</v>
      </c>
      <c r="D197" s="3" t="s">
        <v>13</v>
      </c>
      <c r="E197" s="3"/>
      <c r="F197" s="3" t="s">
        <v>14</v>
      </c>
      <c r="G197" s="3"/>
      <c r="H197" s="3"/>
      <c r="I197" s="3"/>
      <c r="J197" s="3"/>
      <c r="K197" s="3" t="s">
        <v>106</v>
      </c>
    </row>
    <row r="198" spans="1:11" x14ac:dyDescent="0.3">
      <c r="A198" t="s">
        <v>37</v>
      </c>
      <c r="B198" s="3">
        <v>6.7000000000000002E-3</v>
      </c>
      <c r="C198" t="s">
        <v>27</v>
      </c>
      <c r="D198" s="3" t="s">
        <v>7</v>
      </c>
      <c r="E198" s="3"/>
      <c r="F198" s="3" t="s">
        <v>14</v>
      </c>
      <c r="G198" s="3"/>
      <c r="H198" s="3"/>
      <c r="I198" s="3"/>
      <c r="J198" s="3"/>
      <c r="K198" s="3" t="s">
        <v>22</v>
      </c>
    </row>
    <row r="199" spans="1:11" x14ac:dyDescent="0.3">
      <c r="A199" s="3" t="s">
        <v>58</v>
      </c>
      <c r="B199" s="3">
        <v>-1.6799999999999999E-4</v>
      </c>
      <c r="C199" s="3" t="s">
        <v>52</v>
      </c>
      <c r="D199" s="3" t="s">
        <v>13</v>
      </c>
      <c r="E199" s="3"/>
      <c r="F199" s="3" t="s">
        <v>14</v>
      </c>
      <c r="G199" s="3"/>
      <c r="H199" s="3"/>
      <c r="I199" s="3"/>
      <c r="J199" s="3"/>
      <c r="K199" s="3" t="s">
        <v>59</v>
      </c>
    </row>
    <row r="200" spans="1:11" x14ac:dyDescent="0.3">
      <c r="A200" s="3" t="s">
        <v>60</v>
      </c>
      <c r="B200" s="6">
        <v>5.8399999999999999E-4</v>
      </c>
      <c r="C200" s="3" t="s">
        <v>21</v>
      </c>
      <c r="D200" s="3" t="s">
        <v>16</v>
      </c>
      <c r="E200" s="3"/>
      <c r="F200" s="3" t="s">
        <v>14</v>
      </c>
      <c r="G200" s="3"/>
      <c r="H200" s="3"/>
      <c r="I200" s="3"/>
      <c r="J200" s="3"/>
      <c r="K200" s="3" t="s">
        <v>61</v>
      </c>
    </row>
    <row r="201" spans="1:11" x14ac:dyDescent="0.3">
      <c r="A201" s="3" t="s">
        <v>62</v>
      </c>
      <c r="B201" s="6">
        <v>2.5999999999999998E-10</v>
      </c>
      <c r="C201" s="3" t="s">
        <v>27</v>
      </c>
      <c r="D201" s="3" t="s">
        <v>6</v>
      </c>
      <c r="E201" s="3"/>
      <c r="F201" s="3" t="s">
        <v>14</v>
      </c>
      <c r="G201" s="3"/>
      <c r="H201" s="3"/>
      <c r="I201" s="3"/>
      <c r="J201" s="3"/>
      <c r="K201" s="3" t="s">
        <v>63</v>
      </c>
    </row>
    <row r="202" spans="1:11" x14ac:dyDescent="0.3">
      <c r="A202" s="3" t="s">
        <v>64</v>
      </c>
      <c r="B202" s="6">
        <v>-6.2700000000000001E-6</v>
      </c>
      <c r="C202" s="3" t="s">
        <v>21</v>
      </c>
      <c r="D202" s="3" t="s">
        <v>13</v>
      </c>
      <c r="E202" s="3"/>
      <c r="F202" s="3" t="s">
        <v>14</v>
      </c>
      <c r="G202" s="3"/>
      <c r="H202" s="3"/>
      <c r="I202" s="3"/>
      <c r="J202" s="3"/>
      <c r="K202" s="3" t="s">
        <v>65</v>
      </c>
    </row>
    <row r="203" spans="1:11" x14ac:dyDescent="0.3">
      <c r="A203" s="3" t="s">
        <v>66</v>
      </c>
      <c r="B203" s="6">
        <v>-7.4999999999999993E-5</v>
      </c>
      <c r="C203" s="3" t="s">
        <v>52</v>
      </c>
      <c r="D203" s="3" t="s">
        <v>29</v>
      </c>
      <c r="E203" s="3"/>
      <c r="F203" s="3" t="s">
        <v>14</v>
      </c>
      <c r="G203" s="3"/>
      <c r="H203" s="3"/>
      <c r="I203" s="3"/>
      <c r="J203" s="3"/>
      <c r="K203" s="3" t="s">
        <v>67</v>
      </c>
    </row>
    <row r="204" spans="1:11" x14ac:dyDescent="0.3">
      <c r="A204" s="3" t="s">
        <v>51</v>
      </c>
      <c r="B204" s="6">
        <v>6.8900000000000005E-4</v>
      </c>
      <c r="C204" s="3" t="s">
        <v>52</v>
      </c>
      <c r="D204" s="3" t="s">
        <v>13</v>
      </c>
      <c r="E204" s="3"/>
      <c r="F204" s="3" t="s">
        <v>14</v>
      </c>
      <c r="G204" s="3"/>
      <c r="H204" s="3"/>
      <c r="I204" s="3"/>
      <c r="J204" s="3"/>
      <c r="K204" s="3" t="s">
        <v>53</v>
      </c>
    </row>
    <row r="205" spans="1:11" x14ac:dyDescent="0.3">
      <c r="A205" s="3" t="s">
        <v>68</v>
      </c>
      <c r="B205" s="3">
        <v>3.3599999999999998E-2</v>
      </c>
      <c r="C205" s="3" t="s">
        <v>52</v>
      </c>
      <c r="D205" s="3" t="s">
        <v>69</v>
      </c>
      <c r="E205" s="3"/>
      <c r="F205" s="3" t="s">
        <v>14</v>
      </c>
      <c r="G205" s="3"/>
      <c r="H205" s="3"/>
      <c r="I205" s="3"/>
      <c r="J205" s="3"/>
      <c r="K205" s="3" t="s">
        <v>70</v>
      </c>
    </row>
    <row r="206" spans="1:11" x14ac:dyDescent="0.3">
      <c r="A206" s="3" t="s">
        <v>71</v>
      </c>
      <c r="B206" s="3">
        <v>3.2599999999999997E-2</v>
      </c>
      <c r="C206" s="3" t="s">
        <v>27</v>
      </c>
      <c r="D206" s="3" t="s">
        <v>69</v>
      </c>
      <c r="E206" s="3"/>
      <c r="F206" s="3" t="s">
        <v>14</v>
      </c>
      <c r="G206" s="3"/>
      <c r="H206" s="3"/>
      <c r="I206" s="3"/>
      <c r="J206" s="3"/>
      <c r="K206" s="3" t="s">
        <v>72</v>
      </c>
    </row>
    <row r="207" spans="1:11" x14ac:dyDescent="0.3">
      <c r="A207" s="3" t="s">
        <v>76</v>
      </c>
      <c r="B207" s="6">
        <v>-6.8899999999999999E-7</v>
      </c>
      <c r="C207" s="3" t="s">
        <v>52</v>
      </c>
      <c r="D207" s="3" t="s">
        <v>29</v>
      </c>
      <c r="E207" s="3"/>
      <c r="F207" s="3" t="s">
        <v>14</v>
      </c>
      <c r="G207" s="3"/>
      <c r="H207" s="3"/>
      <c r="I207" s="3"/>
      <c r="J207" s="3"/>
      <c r="K207" s="3" t="s">
        <v>73</v>
      </c>
    </row>
    <row r="208" spans="1:11" ht="15.6" x14ac:dyDescent="0.3">
      <c r="A208" s="4"/>
      <c r="B208" s="5"/>
      <c r="G208" s="4"/>
    </row>
    <row r="209" spans="1:11" ht="15.6" x14ac:dyDescent="0.3">
      <c r="A209" s="1" t="s">
        <v>0</v>
      </c>
      <c r="B209" s="1" t="s">
        <v>143</v>
      </c>
    </row>
    <row r="210" spans="1:11" x14ac:dyDescent="0.3">
      <c r="A210" t="s">
        <v>11</v>
      </c>
      <c r="B210" t="s">
        <v>27</v>
      </c>
    </row>
    <row r="211" spans="1:11" x14ac:dyDescent="0.3">
      <c r="A211" t="s">
        <v>1</v>
      </c>
      <c r="B211">
        <v>1</v>
      </c>
    </row>
    <row r="212" spans="1:11" ht="15.6" x14ac:dyDescent="0.3">
      <c r="A212" t="s">
        <v>2</v>
      </c>
      <c r="B212" s="4" t="s">
        <v>110</v>
      </c>
    </row>
    <row r="213" spans="1:11" x14ac:dyDescent="0.3">
      <c r="A213" t="s">
        <v>4</v>
      </c>
      <c r="B213" t="s">
        <v>5</v>
      </c>
    </row>
    <row r="214" spans="1:11" x14ac:dyDescent="0.3">
      <c r="A214" t="s">
        <v>6</v>
      </c>
      <c r="B214" t="s">
        <v>13</v>
      </c>
    </row>
    <row r="215" spans="1:11" ht="15.6" x14ac:dyDescent="0.3">
      <c r="A215" s="1" t="s">
        <v>8</v>
      </c>
    </row>
    <row r="216" spans="1:11" x14ac:dyDescent="0.3">
      <c r="A216" t="s">
        <v>9</v>
      </c>
      <c r="B216" t="s">
        <v>10</v>
      </c>
      <c r="C216" t="s">
        <v>11</v>
      </c>
      <c r="D216" t="s">
        <v>6</v>
      </c>
      <c r="E216" t="s">
        <v>12</v>
      </c>
      <c r="F216" t="s">
        <v>4</v>
      </c>
      <c r="G216" t="s">
        <v>54</v>
      </c>
      <c r="H216" t="s">
        <v>55</v>
      </c>
      <c r="I216" t="s">
        <v>56</v>
      </c>
      <c r="J216" t="s">
        <v>30</v>
      </c>
      <c r="K216" t="s">
        <v>2</v>
      </c>
    </row>
    <row r="217" spans="1:11" ht="15.6" x14ac:dyDescent="0.3">
      <c r="A217" s="3" t="s">
        <v>143</v>
      </c>
      <c r="B217" s="3">
        <v>1</v>
      </c>
      <c r="C217" t="s">
        <v>27</v>
      </c>
      <c r="D217" s="3" t="s">
        <v>13</v>
      </c>
      <c r="E217" s="3"/>
      <c r="F217" s="3" t="s">
        <v>20</v>
      </c>
      <c r="G217" s="3"/>
      <c r="H217" s="3"/>
      <c r="I217" s="3">
        <v>100</v>
      </c>
      <c r="J217" s="3" t="s">
        <v>57</v>
      </c>
      <c r="K217" s="4" t="s">
        <v>111</v>
      </c>
    </row>
    <row r="218" spans="1:11" x14ac:dyDescent="0.3">
      <c r="A218" s="3" t="s">
        <v>144</v>
      </c>
      <c r="B218" s="3">
        <v>1.00057</v>
      </c>
      <c r="C218" t="s">
        <v>27</v>
      </c>
      <c r="D218" s="3" t="s">
        <v>13</v>
      </c>
      <c r="E218" s="3"/>
      <c r="F218" s="3" t="s">
        <v>14</v>
      </c>
      <c r="G218" s="3"/>
      <c r="H218" s="3"/>
      <c r="I218" s="3"/>
      <c r="J218" s="3"/>
      <c r="K218" s="3" t="s">
        <v>107</v>
      </c>
    </row>
    <row r="219" spans="1:11" x14ac:dyDescent="0.3">
      <c r="A219" t="s">
        <v>37</v>
      </c>
      <c r="B219" s="3">
        <v>6.7000000000000002E-3</v>
      </c>
      <c r="C219" t="s">
        <v>27</v>
      </c>
      <c r="D219" s="3" t="s">
        <v>7</v>
      </c>
      <c r="E219" s="3"/>
      <c r="F219" s="3" t="s">
        <v>14</v>
      </c>
      <c r="G219" s="3"/>
      <c r="H219" s="3"/>
      <c r="I219" s="3"/>
      <c r="J219" s="3"/>
      <c r="K219" s="3" t="s">
        <v>22</v>
      </c>
    </row>
    <row r="220" spans="1:11" x14ac:dyDescent="0.3">
      <c r="A220" s="3" t="s">
        <v>58</v>
      </c>
      <c r="B220" s="3">
        <v>-1.6799999999999999E-4</v>
      </c>
      <c r="C220" s="3" t="s">
        <v>52</v>
      </c>
      <c r="D220" s="3" t="s">
        <v>13</v>
      </c>
      <c r="E220" s="3"/>
      <c r="F220" s="3" t="s">
        <v>14</v>
      </c>
      <c r="G220" s="3"/>
      <c r="H220" s="3"/>
      <c r="I220" s="3"/>
      <c r="J220" s="3"/>
      <c r="K220" s="3" t="s">
        <v>59</v>
      </c>
    </row>
    <row r="221" spans="1:11" x14ac:dyDescent="0.3">
      <c r="A221" s="3" t="s">
        <v>60</v>
      </c>
      <c r="B221" s="6">
        <v>5.8399999999999999E-4</v>
      </c>
      <c r="C221" s="3" t="s">
        <v>21</v>
      </c>
      <c r="D221" s="3" t="s">
        <v>16</v>
      </c>
      <c r="E221" s="3"/>
      <c r="F221" s="3" t="s">
        <v>14</v>
      </c>
      <c r="G221" s="3"/>
      <c r="H221" s="3"/>
      <c r="I221" s="3"/>
      <c r="J221" s="3"/>
      <c r="K221" s="3" t="s">
        <v>61</v>
      </c>
    </row>
    <row r="222" spans="1:11" x14ac:dyDescent="0.3">
      <c r="A222" s="3" t="s">
        <v>62</v>
      </c>
      <c r="B222" s="6">
        <v>2.5999999999999998E-10</v>
      </c>
      <c r="C222" s="3" t="s">
        <v>27</v>
      </c>
      <c r="D222" s="3" t="s">
        <v>6</v>
      </c>
      <c r="E222" s="3"/>
      <c r="F222" s="3" t="s">
        <v>14</v>
      </c>
      <c r="G222" s="3"/>
      <c r="H222" s="3"/>
      <c r="I222" s="3"/>
      <c r="J222" s="3"/>
      <c r="K222" s="3" t="s">
        <v>63</v>
      </c>
    </row>
    <row r="223" spans="1:11" x14ac:dyDescent="0.3">
      <c r="A223" s="3" t="s">
        <v>64</v>
      </c>
      <c r="B223" s="6">
        <v>-6.2700000000000001E-6</v>
      </c>
      <c r="C223" s="3" t="s">
        <v>21</v>
      </c>
      <c r="D223" s="3" t="s">
        <v>13</v>
      </c>
      <c r="E223" s="3"/>
      <c r="F223" s="3" t="s">
        <v>14</v>
      </c>
      <c r="G223" s="3"/>
      <c r="H223" s="3"/>
      <c r="I223" s="3"/>
      <c r="J223" s="3"/>
      <c r="K223" s="3" t="s">
        <v>65</v>
      </c>
    </row>
    <row r="224" spans="1:11" x14ac:dyDescent="0.3">
      <c r="A224" s="3" t="s">
        <v>66</v>
      </c>
      <c r="B224" s="6">
        <v>-7.4999999999999993E-5</v>
      </c>
      <c r="C224" s="3" t="s">
        <v>52</v>
      </c>
      <c r="D224" s="3" t="s">
        <v>29</v>
      </c>
      <c r="E224" s="3"/>
      <c r="F224" s="3" t="s">
        <v>14</v>
      </c>
      <c r="G224" s="3"/>
      <c r="H224" s="3"/>
      <c r="I224" s="3"/>
      <c r="J224" s="3"/>
      <c r="K224" s="3" t="s">
        <v>67</v>
      </c>
    </row>
    <row r="225" spans="1:11" x14ac:dyDescent="0.3">
      <c r="A225" s="3" t="s">
        <v>51</v>
      </c>
      <c r="B225" s="6">
        <v>6.8900000000000005E-4</v>
      </c>
      <c r="C225" s="3" t="s">
        <v>52</v>
      </c>
      <c r="D225" s="3" t="s">
        <v>13</v>
      </c>
      <c r="E225" s="3"/>
      <c r="F225" s="3" t="s">
        <v>14</v>
      </c>
      <c r="G225" s="3"/>
      <c r="H225" s="3"/>
      <c r="I225" s="3"/>
      <c r="J225" s="3"/>
      <c r="K225" s="3" t="s">
        <v>53</v>
      </c>
    </row>
    <row r="226" spans="1:11" x14ac:dyDescent="0.3">
      <c r="A226" s="3" t="s">
        <v>68</v>
      </c>
      <c r="B226" s="3">
        <v>3.3599999999999998E-2</v>
      </c>
      <c r="C226" s="3" t="s">
        <v>52</v>
      </c>
      <c r="D226" s="3" t="s">
        <v>69</v>
      </c>
      <c r="E226" s="3"/>
      <c r="F226" s="3" t="s">
        <v>14</v>
      </c>
      <c r="G226" s="3"/>
      <c r="H226" s="3"/>
      <c r="I226" s="3"/>
      <c r="J226" s="3"/>
      <c r="K226" s="3" t="s">
        <v>70</v>
      </c>
    </row>
    <row r="227" spans="1:11" x14ac:dyDescent="0.3">
      <c r="A227" s="3" t="s">
        <v>71</v>
      </c>
      <c r="B227" s="3">
        <v>3.2599999999999997E-2</v>
      </c>
      <c r="C227" s="3" t="s">
        <v>27</v>
      </c>
      <c r="D227" s="3" t="s">
        <v>69</v>
      </c>
      <c r="E227" s="3"/>
      <c r="F227" s="3" t="s">
        <v>14</v>
      </c>
      <c r="G227" s="3"/>
      <c r="H227" s="3"/>
      <c r="I227" s="3"/>
      <c r="J227" s="3"/>
      <c r="K227" s="3" t="s">
        <v>72</v>
      </c>
    </row>
    <row r="228" spans="1:11" x14ac:dyDescent="0.3">
      <c r="A228" s="3" t="s">
        <v>76</v>
      </c>
      <c r="B228" s="6">
        <v>-6.8899999999999999E-7</v>
      </c>
      <c r="C228" s="3" t="s">
        <v>52</v>
      </c>
      <c r="D228" s="3" t="s">
        <v>29</v>
      </c>
      <c r="E228" s="3"/>
      <c r="F228" s="3" t="s">
        <v>14</v>
      </c>
      <c r="G228" s="3"/>
      <c r="H228" s="3"/>
      <c r="I228" s="3"/>
      <c r="J228" s="3"/>
      <c r="K228" s="3" t="s">
        <v>73</v>
      </c>
    </row>
    <row r="229" spans="1:11" ht="15.6" x14ac:dyDescent="0.3">
      <c r="A229" s="4"/>
      <c r="B229" s="5"/>
      <c r="G229" s="4"/>
    </row>
    <row r="230" spans="1:11" ht="15.6" x14ac:dyDescent="0.3">
      <c r="A230" s="1" t="s">
        <v>0</v>
      </c>
      <c r="B230" s="1" t="s">
        <v>145</v>
      </c>
    </row>
    <row r="231" spans="1:11" x14ac:dyDescent="0.3">
      <c r="A231" t="s">
        <v>11</v>
      </c>
      <c r="B231" t="s">
        <v>27</v>
      </c>
    </row>
    <row r="232" spans="1:11" x14ac:dyDescent="0.3">
      <c r="A232" t="s">
        <v>1</v>
      </c>
      <c r="B232">
        <v>1</v>
      </c>
    </row>
    <row r="233" spans="1:11" ht="15.6" x14ac:dyDescent="0.3">
      <c r="A233" t="s">
        <v>2</v>
      </c>
      <c r="B233" s="4" t="s">
        <v>75</v>
      </c>
    </row>
    <row r="234" spans="1:11" x14ac:dyDescent="0.3">
      <c r="A234" t="s">
        <v>4</v>
      </c>
      <c r="B234" t="s">
        <v>5</v>
      </c>
    </row>
    <row r="235" spans="1:11" x14ac:dyDescent="0.3">
      <c r="A235" t="s">
        <v>6</v>
      </c>
      <c r="B235" t="s">
        <v>13</v>
      </c>
    </row>
    <row r="236" spans="1:11" ht="15.6" x14ac:dyDescent="0.3">
      <c r="A236" s="1" t="s">
        <v>8</v>
      </c>
    </row>
    <row r="237" spans="1:11" x14ac:dyDescent="0.3">
      <c r="A237" t="s">
        <v>9</v>
      </c>
      <c r="B237" t="s">
        <v>10</v>
      </c>
      <c r="C237" t="s">
        <v>11</v>
      </c>
      <c r="D237" t="s">
        <v>6</v>
      </c>
      <c r="E237" t="s">
        <v>12</v>
      </c>
      <c r="F237" t="s">
        <v>4</v>
      </c>
      <c r="G237" t="s">
        <v>54</v>
      </c>
      <c r="H237" t="s">
        <v>55</v>
      </c>
      <c r="I237" t="s">
        <v>56</v>
      </c>
      <c r="J237" t="s">
        <v>30</v>
      </c>
      <c r="K237" t="s">
        <v>2</v>
      </c>
    </row>
    <row r="238" spans="1:11" x14ac:dyDescent="0.3">
      <c r="A238" s="3" t="s">
        <v>145</v>
      </c>
      <c r="B238" s="3">
        <v>1</v>
      </c>
      <c r="C238" t="s">
        <v>27</v>
      </c>
      <c r="D238" s="3" t="s">
        <v>13</v>
      </c>
      <c r="E238" s="3"/>
      <c r="F238" s="3" t="s">
        <v>20</v>
      </c>
      <c r="G238" s="3"/>
      <c r="H238" s="3"/>
      <c r="I238" s="3">
        <v>100</v>
      </c>
      <c r="J238" s="3" t="s">
        <v>57</v>
      </c>
      <c r="K238" s="3" t="s">
        <v>75</v>
      </c>
    </row>
    <row r="239" spans="1:11" x14ac:dyDescent="0.3">
      <c r="A239" s="3" t="s">
        <v>146</v>
      </c>
      <c r="B239" s="3">
        <v>1.00057</v>
      </c>
      <c r="C239" t="s">
        <v>27</v>
      </c>
      <c r="D239" s="3" t="s">
        <v>13</v>
      </c>
      <c r="E239" s="3"/>
      <c r="F239" s="3" t="s">
        <v>14</v>
      </c>
      <c r="G239" s="3"/>
      <c r="H239" s="3"/>
      <c r="I239" s="3"/>
      <c r="J239" s="3"/>
      <c r="K239" s="3" t="s">
        <v>105</v>
      </c>
    </row>
    <row r="240" spans="1:11" x14ac:dyDescent="0.3">
      <c r="A240" t="s">
        <v>37</v>
      </c>
      <c r="B240" s="3">
        <v>6.7000000000000002E-3</v>
      </c>
      <c r="C240" t="s">
        <v>27</v>
      </c>
      <c r="D240" s="3" t="s">
        <v>7</v>
      </c>
      <c r="E240" s="3"/>
      <c r="F240" s="3" t="s">
        <v>14</v>
      </c>
      <c r="G240" s="3"/>
      <c r="H240" s="3"/>
      <c r="I240" s="3"/>
      <c r="J240" s="3"/>
      <c r="K240" s="3" t="s">
        <v>22</v>
      </c>
    </row>
    <row r="241" spans="1:11" x14ac:dyDescent="0.3">
      <c r="A241" s="3" t="s">
        <v>58</v>
      </c>
      <c r="B241" s="3">
        <v>-1.6799999999999999E-4</v>
      </c>
      <c r="C241" s="3" t="s">
        <v>52</v>
      </c>
      <c r="D241" s="3" t="s">
        <v>13</v>
      </c>
      <c r="E241" s="3"/>
      <c r="F241" s="3" t="s">
        <v>14</v>
      </c>
      <c r="G241" s="3"/>
      <c r="H241" s="3"/>
      <c r="I241" s="3"/>
      <c r="J241" s="3"/>
      <c r="K241" s="3" t="s">
        <v>59</v>
      </c>
    </row>
    <row r="242" spans="1:11" x14ac:dyDescent="0.3">
      <c r="A242" s="3" t="s">
        <v>60</v>
      </c>
      <c r="B242" s="6">
        <v>5.8399999999999999E-4</v>
      </c>
      <c r="C242" s="3" t="s">
        <v>21</v>
      </c>
      <c r="D242" s="3" t="s">
        <v>16</v>
      </c>
      <c r="E242" s="3"/>
      <c r="F242" s="3" t="s">
        <v>14</v>
      </c>
      <c r="G242" s="3"/>
      <c r="H242" s="3"/>
      <c r="I242" s="3"/>
      <c r="J242" s="3"/>
      <c r="K242" s="3" t="s">
        <v>61</v>
      </c>
    </row>
    <row r="243" spans="1:11" x14ac:dyDescent="0.3">
      <c r="A243" s="3" t="s">
        <v>62</v>
      </c>
      <c r="B243" s="6">
        <v>2.5999999999999998E-10</v>
      </c>
      <c r="C243" s="3" t="s">
        <v>27</v>
      </c>
      <c r="D243" s="3" t="s">
        <v>6</v>
      </c>
      <c r="E243" s="3"/>
      <c r="F243" s="3" t="s">
        <v>14</v>
      </c>
      <c r="G243" s="3"/>
      <c r="H243" s="3"/>
      <c r="I243" s="3"/>
      <c r="J243" s="3"/>
      <c r="K243" s="3" t="s">
        <v>63</v>
      </c>
    </row>
    <row r="244" spans="1:11" x14ac:dyDescent="0.3">
      <c r="A244" s="3" t="s">
        <v>64</v>
      </c>
      <c r="B244" s="6">
        <v>-6.2700000000000001E-6</v>
      </c>
      <c r="C244" s="3" t="s">
        <v>21</v>
      </c>
      <c r="D244" s="3" t="s">
        <v>13</v>
      </c>
      <c r="E244" s="3"/>
      <c r="F244" s="3" t="s">
        <v>14</v>
      </c>
      <c r="G244" s="3"/>
      <c r="H244" s="3"/>
      <c r="I244" s="3"/>
      <c r="J244" s="3"/>
      <c r="K244" s="3" t="s">
        <v>65</v>
      </c>
    </row>
    <row r="245" spans="1:11" x14ac:dyDescent="0.3">
      <c r="A245" s="3" t="s">
        <v>66</v>
      </c>
      <c r="B245" s="6">
        <v>-7.4999999999999993E-5</v>
      </c>
      <c r="C245" s="3" t="s">
        <v>52</v>
      </c>
      <c r="D245" s="3" t="s">
        <v>29</v>
      </c>
      <c r="E245" s="3"/>
      <c r="F245" s="3" t="s">
        <v>14</v>
      </c>
      <c r="G245" s="3"/>
      <c r="H245" s="3"/>
      <c r="I245" s="3"/>
      <c r="J245" s="3"/>
      <c r="K245" s="3" t="s">
        <v>67</v>
      </c>
    </row>
    <row r="246" spans="1:11" x14ac:dyDescent="0.3">
      <c r="A246" s="3" t="s">
        <v>51</v>
      </c>
      <c r="B246" s="6">
        <v>6.8900000000000005E-4</v>
      </c>
      <c r="C246" s="3" t="s">
        <v>52</v>
      </c>
      <c r="D246" s="3" t="s">
        <v>13</v>
      </c>
      <c r="E246" s="3"/>
      <c r="F246" s="3" t="s">
        <v>14</v>
      </c>
      <c r="G246" s="3"/>
      <c r="H246" s="3"/>
      <c r="I246" s="3"/>
      <c r="J246" s="3"/>
      <c r="K246" s="3" t="s">
        <v>53</v>
      </c>
    </row>
    <row r="247" spans="1:11" x14ac:dyDescent="0.3">
      <c r="A247" s="3" t="s">
        <v>68</v>
      </c>
      <c r="B247" s="3">
        <v>3.3599999999999998E-2</v>
      </c>
      <c r="C247" s="3" t="s">
        <v>52</v>
      </c>
      <c r="D247" s="3" t="s">
        <v>69</v>
      </c>
      <c r="E247" s="3"/>
      <c r="F247" s="3" t="s">
        <v>14</v>
      </c>
      <c r="G247" s="3"/>
      <c r="H247" s="3"/>
      <c r="I247" s="3"/>
      <c r="J247" s="3"/>
      <c r="K247" s="3" t="s">
        <v>70</v>
      </c>
    </row>
    <row r="248" spans="1:11" x14ac:dyDescent="0.3">
      <c r="A248" s="3" t="s">
        <v>71</v>
      </c>
      <c r="B248" s="3">
        <v>3.2599999999999997E-2</v>
      </c>
      <c r="C248" s="3" t="s">
        <v>27</v>
      </c>
      <c r="D248" s="3" t="s">
        <v>69</v>
      </c>
      <c r="E248" s="3"/>
      <c r="F248" s="3" t="s">
        <v>14</v>
      </c>
      <c r="G248" s="3"/>
      <c r="H248" s="3"/>
      <c r="I248" s="3"/>
      <c r="J248" s="3"/>
      <c r="K248" s="3" t="s">
        <v>72</v>
      </c>
    </row>
    <row r="249" spans="1:11" x14ac:dyDescent="0.3">
      <c r="A249" s="3" t="s">
        <v>76</v>
      </c>
      <c r="B249" s="6">
        <v>-6.8899999999999999E-7</v>
      </c>
      <c r="C249" s="3" t="s">
        <v>52</v>
      </c>
      <c r="D249" s="3" t="s">
        <v>29</v>
      </c>
      <c r="E249" s="3"/>
      <c r="F249" s="3" t="s">
        <v>14</v>
      </c>
      <c r="G249" s="3"/>
      <c r="H249" s="3"/>
      <c r="I249" s="3"/>
      <c r="J249" s="3"/>
      <c r="K249" s="3" t="s">
        <v>73</v>
      </c>
    </row>
    <row r="252" spans="1:11" x14ac:dyDescent="0.3">
      <c r="A252" s="2" t="s">
        <v>0</v>
      </c>
      <c r="B252" s="2" t="s">
        <v>146</v>
      </c>
    </row>
    <row r="253" spans="1:11" x14ac:dyDescent="0.3">
      <c r="A253" t="s">
        <v>1</v>
      </c>
      <c r="B253">
        <v>1</v>
      </c>
    </row>
    <row r="254" spans="1:11" x14ac:dyDescent="0.3">
      <c r="A254" t="s">
        <v>2</v>
      </c>
      <c r="B254" s="3" t="s">
        <v>105</v>
      </c>
    </row>
    <row r="255" spans="1:11" x14ac:dyDescent="0.3">
      <c r="A255" t="s">
        <v>4</v>
      </c>
      <c r="B255" t="s">
        <v>5</v>
      </c>
    </row>
    <row r="256" spans="1:11" x14ac:dyDescent="0.3">
      <c r="A256" t="s">
        <v>6</v>
      </c>
      <c r="B256" t="s">
        <v>13</v>
      </c>
    </row>
    <row r="257" spans="1:9" x14ac:dyDescent="0.3">
      <c r="A257" t="s">
        <v>11</v>
      </c>
      <c r="B257" t="s">
        <v>27</v>
      </c>
    </row>
    <row r="258" spans="1:9" x14ac:dyDescent="0.3">
      <c r="A258" t="s">
        <v>30</v>
      </c>
      <c r="B258" t="s">
        <v>91</v>
      </c>
    </row>
    <row r="259" spans="1:9" x14ac:dyDescent="0.3">
      <c r="A259" t="s">
        <v>24</v>
      </c>
      <c r="B259" s="7" t="s">
        <v>88</v>
      </c>
    </row>
    <row r="260" spans="1:9" x14ac:dyDescent="0.3">
      <c r="A260" s="2" t="s">
        <v>8</v>
      </c>
    </row>
    <row r="261" spans="1:9" x14ac:dyDescent="0.3">
      <c r="A261" s="2" t="s">
        <v>9</v>
      </c>
      <c r="B261" s="2" t="s">
        <v>10</v>
      </c>
      <c r="C261" s="2" t="s">
        <v>11</v>
      </c>
      <c r="D261" s="2" t="s">
        <v>6</v>
      </c>
      <c r="E261" s="2" t="s">
        <v>12</v>
      </c>
      <c r="F261" s="2" t="s">
        <v>4</v>
      </c>
      <c r="G261" s="2" t="s">
        <v>23</v>
      </c>
      <c r="H261" s="2" t="s">
        <v>2</v>
      </c>
      <c r="I261" s="2" t="s">
        <v>30</v>
      </c>
    </row>
    <row r="262" spans="1:9" x14ac:dyDescent="0.3">
      <c r="A262" s="3" t="s">
        <v>146</v>
      </c>
      <c r="B262" s="3">
        <v>1</v>
      </c>
      <c r="C262" t="s">
        <v>27</v>
      </c>
      <c r="D262" t="s">
        <v>13</v>
      </c>
      <c r="E262" s="2"/>
      <c r="F262" s="3" t="s">
        <v>20</v>
      </c>
      <c r="G262" t="s">
        <v>50</v>
      </c>
      <c r="H262" s="3" t="s">
        <v>105</v>
      </c>
    </row>
    <row r="263" spans="1:9" x14ac:dyDescent="0.3">
      <c r="A263" t="s">
        <v>147</v>
      </c>
      <c r="B263" s="5">
        <v>2.4500000000000002</v>
      </c>
      <c r="C263" t="s">
        <v>27</v>
      </c>
      <c r="D263" t="s">
        <v>13</v>
      </c>
      <c r="F263" t="s">
        <v>14</v>
      </c>
      <c r="G263" t="s">
        <v>50</v>
      </c>
      <c r="H263" t="s">
        <v>15</v>
      </c>
    </row>
    <row r="264" spans="1:9" x14ac:dyDescent="0.3">
      <c r="A264" t="s">
        <v>47</v>
      </c>
      <c r="B264" s="5">
        <v>0.86</v>
      </c>
      <c r="D264" t="s">
        <v>13</v>
      </c>
      <c r="E264" t="s">
        <v>17</v>
      </c>
      <c r="F264" t="s">
        <v>18</v>
      </c>
      <c r="G264" t="s">
        <v>25</v>
      </c>
      <c r="I264" t="s">
        <v>78</v>
      </c>
    </row>
    <row r="265" spans="1:9" x14ac:dyDescent="0.3">
      <c r="A265" t="s">
        <v>77</v>
      </c>
      <c r="B265" s="5">
        <f>(2.79*10)/1000*B263</f>
        <v>6.8354999999999999E-2</v>
      </c>
      <c r="C265" t="s">
        <v>27</v>
      </c>
      <c r="D265" t="s">
        <v>16</v>
      </c>
      <c r="F265" t="s">
        <v>14</v>
      </c>
      <c r="G265" t="s">
        <v>26</v>
      </c>
      <c r="H265" t="s">
        <v>35</v>
      </c>
      <c r="I265" t="s">
        <v>79</v>
      </c>
    </row>
    <row r="266" spans="1:9" x14ac:dyDescent="0.3">
      <c r="A266" t="s">
        <v>37</v>
      </c>
      <c r="B266" s="5">
        <f>30/1000*B263</f>
        <v>7.3499999999999996E-2</v>
      </c>
      <c r="C266" t="s">
        <v>27</v>
      </c>
      <c r="D266" t="s">
        <v>7</v>
      </c>
      <c r="F266" t="s">
        <v>14</v>
      </c>
      <c r="G266" t="s">
        <v>26</v>
      </c>
      <c r="H266" t="s">
        <v>22</v>
      </c>
    </row>
    <row r="267" spans="1:9" x14ac:dyDescent="0.3">
      <c r="A267" t="s">
        <v>51</v>
      </c>
      <c r="B267" s="5">
        <f>12000/1000*B263</f>
        <v>29.400000000000002</v>
      </c>
      <c r="C267" t="s">
        <v>52</v>
      </c>
      <c r="D267" t="s">
        <v>13</v>
      </c>
      <c r="F267" t="s">
        <v>14</v>
      </c>
      <c r="G267" t="s">
        <v>26</v>
      </c>
      <c r="H267" t="s">
        <v>53</v>
      </c>
      <c r="I267" t="s">
        <v>81</v>
      </c>
    </row>
    <row r="268" spans="1:9" x14ac:dyDescent="0.3">
      <c r="A268" t="s">
        <v>80</v>
      </c>
      <c r="B268" s="5">
        <f>50/1000*B263</f>
        <v>0.12250000000000001</v>
      </c>
      <c r="C268" t="s">
        <v>52</v>
      </c>
      <c r="D268" t="s">
        <v>13</v>
      </c>
      <c r="F268" t="s">
        <v>14</v>
      </c>
      <c r="G268" t="s">
        <v>26</v>
      </c>
      <c r="H268" t="s">
        <v>83</v>
      </c>
      <c r="I268" t="s">
        <v>82</v>
      </c>
    </row>
    <row r="269" spans="1:9" ht="15.6" x14ac:dyDescent="0.3">
      <c r="A269" s="4" t="s">
        <v>151</v>
      </c>
      <c r="B269" s="5">
        <f>4/1000*B263</f>
        <v>9.8000000000000014E-3</v>
      </c>
      <c r="C269" t="s">
        <v>27</v>
      </c>
      <c r="D269" t="s">
        <v>13</v>
      </c>
      <c r="F269" t="s">
        <v>14</v>
      </c>
      <c r="G269" t="s">
        <v>26</v>
      </c>
      <c r="H269" s="4" t="s">
        <v>152</v>
      </c>
      <c r="I269" t="s">
        <v>84</v>
      </c>
    </row>
    <row r="270" spans="1:9" x14ac:dyDescent="0.3">
      <c r="A270" t="s">
        <v>85</v>
      </c>
      <c r="B270" s="5">
        <f>45*1.25/1000*B263</f>
        <v>0.1378125</v>
      </c>
      <c r="C270" t="s">
        <v>27</v>
      </c>
      <c r="D270" t="s">
        <v>13</v>
      </c>
      <c r="F270" t="s">
        <v>14</v>
      </c>
      <c r="G270" t="s">
        <v>26</v>
      </c>
      <c r="H270" t="s">
        <v>86</v>
      </c>
      <c r="I270" t="s">
        <v>87</v>
      </c>
    </row>
    <row r="272" spans="1:9" x14ac:dyDescent="0.3">
      <c r="A272" s="2" t="s">
        <v>0</v>
      </c>
      <c r="B272" s="2" t="s">
        <v>141</v>
      </c>
    </row>
    <row r="273" spans="1:9" x14ac:dyDescent="0.3">
      <c r="A273" t="s">
        <v>1</v>
      </c>
      <c r="B273">
        <v>1</v>
      </c>
    </row>
    <row r="274" spans="1:9" x14ac:dyDescent="0.3">
      <c r="A274" t="s">
        <v>2</v>
      </c>
      <c r="B274" s="3" t="s">
        <v>49</v>
      </c>
    </row>
    <row r="275" spans="1:9" x14ac:dyDescent="0.3">
      <c r="A275" t="s">
        <v>4</v>
      </c>
      <c r="B275" t="s">
        <v>5</v>
      </c>
    </row>
    <row r="276" spans="1:9" x14ac:dyDescent="0.3">
      <c r="A276" t="s">
        <v>6</v>
      </c>
      <c r="B276" t="s">
        <v>13</v>
      </c>
    </row>
    <row r="277" spans="1:9" x14ac:dyDescent="0.3">
      <c r="A277" t="s">
        <v>11</v>
      </c>
      <c r="B277" t="s">
        <v>27</v>
      </c>
    </row>
    <row r="278" spans="1:9" x14ac:dyDescent="0.3">
      <c r="A278" t="s">
        <v>30</v>
      </c>
      <c r="B278" t="s">
        <v>92</v>
      </c>
    </row>
    <row r="279" spans="1:9" x14ac:dyDescent="0.3">
      <c r="A279" t="s">
        <v>24</v>
      </c>
      <c r="B279" s="7" t="s">
        <v>88</v>
      </c>
    </row>
    <row r="280" spans="1:9" x14ac:dyDescent="0.3">
      <c r="A280" s="2" t="s">
        <v>8</v>
      </c>
    </row>
    <row r="281" spans="1:9" x14ac:dyDescent="0.3">
      <c r="A281" s="2" t="s">
        <v>9</v>
      </c>
      <c r="B281" s="2" t="s">
        <v>10</v>
      </c>
      <c r="C281" s="2" t="s">
        <v>11</v>
      </c>
      <c r="D281" s="2" t="s">
        <v>6</v>
      </c>
      <c r="E281" s="2" t="s">
        <v>12</v>
      </c>
      <c r="F281" s="2" t="s">
        <v>4</v>
      </c>
      <c r="G281" s="2" t="s">
        <v>23</v>
      </c>
      <c r="H281" s="2" t="s">
        <v>2</v>
      </c>
      <c r="I281" s="2" t="s">
        <v>30</v>
      </c>
    </row>
    <row r="282" spans="1:9" x14ac:dyDescent="0.3">
      <c r="A282" s="3" t="s">
        <v>141</v>
      </c>
      <c r="B282" s="3">
        <v>1</v>
      </c>
      <c r="C282" t="s">
        <v>27</v>
      </c>
      <c r="D282" t="s">
        <v>13</v>
      </c>
      <c r="E282" s="2"/>
      <c r="F282" s="3" t="s">
        <v>20</v>
      </c>
      <c r="G282" t="s">
        <v>50</v>
      </c>
      <c r="H282" s="3" t="s">
        <v>49</v>
      </c>
    </row>
    <row r="283" spans="1:9" x14ac:dyDescent="0.3">
      <c r="A283" t="s">
        <v>147</v>
      </c>
      <c r="B283" s="5">
        <v>2.34</v>
      </c>
      <c r="C283" t="s">
        <v>27</v>
      </c>
      <c r="D283" t="s">
        <v>13</v>
      </c>
      <c r="F283" t="s">
        <v>14</v>
      </c>
      <c r="G283" t="s">
        <v>50</v>
      </c>
      <c r="H283" t="s">
        <v>15</v>
      </c>
    </row>
    <row r="284" spans="1:9" x14ac:dyDescent="0.3">
      <c r="A284" t="s">
        <v>47</v>
      </c>
      <c r="B284" s="5">
        <v>0.46</v>
      </c>
      <c r="D284" t="s">
        <v>13</v>
      </c>
      <c r="E284" t="s">
        <v>17</v>
      </c>
      <c r="F284" t="s">
        <v>18</v>
      </c>
      <c r="G284" t="s">
        <v>25</v>
      </c>
      <c r="I284" t="s">
        <v>78</v>
      </c>
    </row>
    <row r="285" spans="1:9" x14ac:dyDescent="0.3">
      <c r="A285" t="s">
        <v>77</v>
      </c>
      <c r="B285" s="5">
        <f>(2.79*10)/1000*B283</f>
        <v>6.5285999999999997E-2</v>
      </c>
      <c r="C285" t="s">
        <v>27</v>
      </c>
      <c r="D285" t="s">
        <v>16</v>
      </c>
      <c r="F285" t="s">
        <v>14</v>
      </c>
      <c r="G285" t="s">
        <v>26</v>
      </c>
      <c r="H285" t="s">
        <v>35</v>
      </c>
      <c r="I285" t="s">
        <v>79</v>
      </c>
    </row>
    <row r="286" spans="1:9" x14ac:dyDescent="0.3">
      <c r="A286" t="s">
        <v>37</v>
      </c>
      <c r="B286" s="5">
        <f>30/1000*B283</f>
        <v>7.0199999999999999E-2</v>
      </c>
      <c r="C286" t="s">
        <v>27</v>
      </c>
      <c r="D286" t="s">
        <v>7</v>
      </c>
      <c r="F286" t="s">
        <v>14</v>
      </c>
      <c r="G286" t="s">
        <v>26</v>
      </c>
      <c r="H286" t="s">
        <v>22</v>
      </c>
    </row>
    <row r="287" spans="1:9" x14ac:dyDescent="0.3">
      <c r="A287" t="s">
        <v>51</v>
      </c>
      <c r="B287" s="5">
        <f>12000/1000*B283</f>
        <v>28.08</v>
      </c>
      <c r="C287" t="s">
        <v>52</v>
      </c>
      <c r="D287" t="s">
        <v>13</v>
      </c>
      <c r="F287" t="s">
        <v>14</v>
      </c>
      <c r="G287" t="s">
        <v>26</v>
      </c>
      <c r="H287" t="s">
        <v>53</v>
      </c>
      <c r="I287" t="s">
        <v>81</v>
      </c>
    </row>
    <row r="288" spans="1:9" x14ac:dyDescent="0.3">
      <c r="A288" t="s">
        <v>80</v>
      </c>
      <c r="B288" s="5">
        <f>50/1000*B283</f>
        <v>0.11699999999999999</v>
      </c>
      <c r="C288" t="s">
        <v>52</v>
      </c>
      <c r="D288" t="s">
        <v>13</v>
      </c>
      <c r="F288" t="s">
        <v>14</v>
      </c>
      <c r="G288" t="s">
        <v>26</v>
      </c>
      <c r="H288" t="s">
        <v>83</v>
      </c>
      <c r="I288" t="s">
        <v>82</v>
      </c>
    </row>
    <row r="289" spans="1:9" ht="15.6" x14ac:dyDescent="0.3">
      <c r="A289" s="4" t="s">
        <v>151</v>
      </c>
      <c r="B289" s="5">
        <f>4/1000*B283</f>
        <v>9.3600000000000003E-3</v>
      </c>
      <c r="C289" t="s">
        <v>27</v>
      </c>
      <c r="D289" t="s">
        <v>13</v>
      </c>
      <c r="F289" t="s">
        <v>14</v>
      </c>
      <c r="G289" t="s">
        <v>26</v>
      </c>
      <c r="H289" s="4" t="s">
        <v>152</v>
      </c>
      <c r="I289" t="s">
        <v>89</v>
      </c>
    </row>
    <row r="290" spans="1:9" x14ac:dyDescent="0.3">
      <c r="A290" t="s">
        <v>85</v>
      </c>
      <c r="B290" s="5">
        <f>45*1.25/1000*B283</f>
        <v>0.13162499999999999</v>
      </c>
      <c r="C290" t="s">
        <v>27</v>
      </c>
      <c r="D290" t="s">
        <v>13</v>
      </c>
      <c r="F290" t="s">
        <v>14</v>
      </c>
      <c r="G290" t="s">
        <v>26</v>
      </c>
      <c r="H290" t="s">
        <v>86</v>
      </c>
      <c r="I290" t="s">
        <v>90</v>
      </c>
    </row>
    <row r="291" spans="1:9" x14ac:dyDescent="0.3">
      <c r="B291" s="5"/>
    </row>
    <row r="292" spans="1:9" x14ac:dyDescent="0.3">
      <c r="A292" s="2" t="s">
        <v>0</v>
      </c>
      <c r="B292" s="2" t="s">
        <v>135</v>
      </c>
    </row>
    <row r="293" spans="1:9" x14ac:dyDescent="0.3">
      <c r="A293" t="s">
        <v>1</v>
      </c>
      <c r="B293">
        <v>1</v>
      </c>
    </row>
    <row r="294" spans="1:9" x14ac:dyDescent="0.3">
      <c r="A294" t="s">
        <v>2</v>
      </c>
      <c r="B294" s="3" t="s">
        <v>106</v>
      </c>
    </row>
    <row r="295" spans="1:9" x14ac:dyDescent="0.3">
      <c r="A295" t="s">
        <v>4</v>
      </c>
      <c r="B295" t="s">
        <v>5</v>
      </c>
    </row>
    <row r="296" spans="1:9" x14ac:dyDescent="0.3">
      <c r="A296" t="s">
        <v>6</v>
      </c>
      <c r="B296" t="s">
        <v>13</v>
      </c>
    </row>
    <row r="297" spans="1:9" x14ac:dyDescent="0.3">
      <c r="A297" t="s">
        <v>11</v>
      </c>
      <c r="B297" t="s">
        <v>27</v>
      </c>
    </row>
    <row r="298" spans="1:9" x14ac:dyDescent="0.3">
      <c r="A298" t="s">
        <v>30</v>
      </c>
      <c r="B298" t="s">
        <v>93</v>
      </c>
    </row>
    <row r="299" spans="1:9" x14ac:dyDescent="0.3">
      <c r="A299" t="s">
        <v>24</v>
      </c>
      <c r="B299" s="7" t="s">
        <v>88</v>
      </c>
    </row>
    <row r="300" spans="1:9" x14ac:dyDescent="0.3">
      <c r="A300" s="2" t="s">
        <v>8</v>
      </c>
    </row>
    <row r="301" spans="1:9" x14ac:dyDescent="0.3">
      <c r="A301" s="2" t="s">
        <v>9</v>
      </c>
      <c r="B301" s="2" t="s">
        <v>10</v>
      </c>
      <c r="C301" s="2" t="s">
        <v>11</v>
      </c>
      <c r="D301" s="2" t="s">
        <v>6</v>
      </c>
      <c r="E301" s="2" t="s">
        <v>12</v>
      </c>
      <c r="F301" s="2" t="s">
        <v>4</v>
      </c>
      <c r="G301" s="2" t="s">
        <v>23</v>
      </c>
      <c r="H301" s="2" t="s">
        <v>2</v>
      </c>
      <c r="I301" s="2" t="s">
        <v>30</v>
      </c>
    </row>
    <row r="302" spans="1:9" x14ac:dyDescent="0.3">
      <c r="A302" s="3" t="s">
        <v>135</v>
      </c>
      <c r="B302" s="3">
        <v>1</v>
      </c>
      <c r="C302" t="s">
        <v>27</v>
      </c>
      <c r="D302" t="s">
        <v>13</v>
      </c>
      <c r="E302" s="2"/>
      <c r="F302" s="3" t="s">
        <v>20</v>
      </c>
      <c r="G302" t="s">
        <v>50</v>
      </c>
      <c r="H302" s="3" t="s">
        <v>106</v>
      </c>
    </row>
    <row r="303" spans="1:9" x14ac:dyDescent="0.3">
      <c r="A303" t="s">
        <v>147</v>
      </c>
      <c r="B303" s="5">
        <v>2.29</v>
      </c>
      <c r="C303" t="s">
        <v>27</v>
      </c>
      <c r="D303" t="s">
        <v>13</v>
      </c>
      <c r="F303" t="s">
        <v>14</v>
      </c>
      <c r="G303" t="s">
        <v>50</v>
      </c>
      <c r="H303" t="s">
        <v>15</v>
      </c>
    </row>
    <row r="304" spans="1:9" x14ac:dyDescent="0.3">
      <c r="A304" t="s">
        <v>47</v>
      </c>
      <c r="B304" s="5">
        <v>0.43</v>
      </c>
      <c r="D304" t="s">
        <v>13</v>
      </c>
      <c r="E304" t="s">
        <v>17</v>
      </c>
      <c r="F304" t="s">
        <v>18</v>
      </c>
      <c r="G304" t="s">
        <v>25</v>
      </c>
      <c r="I304" t="s">
        <v>78</v>
      </c>
    </row>
    <row r="305" spans="1:9" x14ac:dyDescent="0.3">
      <c r="A305" t="s">
        <v>77</v>
      </c>
      <c r="B305" s="5">
        <f>(2.79*10)/1000*B303</f>
        <v>6.3890999999999989E-2</v>
      </c>
      <c r="C305" t="s">
        <v>27</v>
      </c>
      <c r="D305" t="s">
        <v>16</v>
      </c>
      <c r="F305" t="s">
        <v>14</v>
      </c>
      <c r="G305" t="s">
        <v>26</v>
      </c>
      <c r="H305" t="s">
        <v>35</v>
      </c>
      <c r="I305" t="s">
        <v>79</v>
      </c>
    </row>
    <row r="306" spans="1:9" x14ac:dyDescent="0.3">
      <c r="A306" t="s">
        <v>37</v>
      </c>
      <c r="B306" s="5">
        <f>30/1000*B303</f>
        <v>6.8699999999999997E-2</v>
      </c>
      <c r="C306" t="s">
        <v>27</v>
      </c>
      <c r="D306" t="s">
        <v>7</v>
      </c>
      <c r="F306" t="s">
        <v>14</v>
      </c>
      <c r="G306" t="s">
        <v>26</v>
      </c>
      <c r="H306" t="s">
        <v>22</v>
      </c>
    </row>
    <row r="307" spans="1:9" x14ac:dyDescent="0.3">
      <c r="A307" t="s">
        <v>51</v>
      </c>
      <c r="B307" s="5">
        <f>12000/1000*B303</f>
        <v>27.48</v>
      </c>
      <c r="C307" t="s">
        <v>52</v>
      </c>
      <c r="D307" t="s">
        <v>13</v>
      </c>
      <c r="F307" t="s">
        <v>14</v>
      </c>
      <c r="G307" t="s">
        <v>26</v>
      </c>
      <c r="H307" t="s">
        <v>53</v>
      </c>
      <c r="I307" t="s">
        <v>81</v>
      </c>
    </row>
    <row r="308" spans="1:9" x14ac:dyDescent="0.3">
      <c r="A308" t="s">
        <v>80</v>
      </c>
      <c r="B308" s="5">
        <f>50/1000*B303</f>
        <v>0.1145</v>
      </c>
      <c r="C308" t="s">
        <v>52</v>
      </c>
      <c r="D308" t="s">
        <v>13</v>
      </c>
      <c r="F308" t="s">
        <v>14</v>
      </c>
      <c r="G308" t="s">
        <v>26</v>
      </c>
      <c r="H308" t="s">
        <v>83</v>
      </c>
      <c r="I308" t="s">
        <v>82</v>
      </c>
    </row>
    <row r="309" spans="1:9" ht="15.6" x14ac:dyDescent="0.3">
      <c r="A309" s="4" t="s">
        <v>151</v>
      </c>
      <c r="B309" s="5">
        <f>4/1000*B303</f>
        <v>9.1599999999999997E-3</v>
      </c>
      <c r="C309" t="s">
        <v>27</v>
      </c>
      <c r="D309" t="s">
        <v>13</v>
      </c>
      <c r="F309" t="s">
        <v>14</v>
      </c>
      <c r="G309" t="s">
        <v>26</v>
      </c>
      <c r="H309" s="4" t="s">
        <v>152</v>
      </c>
      <c r="I309" t="s">
        <v>89</v>
      </c>
    </row>
    <row r="310" spans="1:9" x14ac:dyDescent="0.3">
      <c r="A310" t="s">
        <v>85</v>
      </c>
      <c r="B310" s="5">
        <f>45*1.25/1000*B303</f>
        <v>0.1288125</v>
      </c>
      <c r="C310" t="s">
        <v>27</v>
      </c>
      <c r="D310" t="s">
        <v>13</v>
      </c>
      <c r="F310" t="s">
        <v>14</v>
      </c>
      <c r="G310" t="s">
        <v>26</v>
      </c>
      <c r="H310" t="s">
        <v>86</v>
      </c>
      <c r="I310" t="s">
        <v>90</v>
      </c>
    </row>
    <row r="311" spans="1:9" x14ac:dyDescent="0.3">
      <c r="B311" s="5"/>
    </row>
    <row r="312" spans="1:9" x14ac:dyDescent="0.3">
      <c r="A312" s="2" t="s">
        <v>0</v>
      </c>
      <c r="B312" s="2" t="s">
        <v>144</v>
      </c>
    </row>
    <row r="313" spans="1:9" x14ac:dyDescent="0.3">
      <c r="A313" t="s">
        <v>1</v>
      </c>
      <c r="B313">
        <v>1</v>
      </c>
    </row>
    <row r="314" spans="1:9" x14ac:dyDescent="0.3">
      <c r="A314" t="s">
        <v>2</v>
      </c>
      <c r="B314" s="3" t="s">
        <v>107</v>
      </c>
    </row>
    <row r="315" spans="1:9" x14ac:dyDescent="0.3">
      <c r="A315" t="s">
        <v>4</v>
      </c>
      <c r="B315" t="s">
        <v>5</v>
      </c>
    </row>
    <row r="316" spans="1:9" x14ac:dyDescent="0.3">
      <c r="A316" t="s">
        <v>6</v>
      </c>
      <c r="B316" t="s">
        <v>13</v>
      </c>
    </row>
    <row r="317" spans="1:9" x14ac:dyDescent="0.3">
      <c r="A317" t="s">
        <v>11</v>
      </c>
      <c r="B317" t="s">
        <v>27</v>
      </c>
    </row>
    <row r="318" spans="1:9" x14ac:dyDescent="0.3">
      <c r="A318" t="s">
        <v>30</v>
      </c>
      <c r="B318" t="s">
        <v>94</v>
      </c>
    </row>
    <row r="319" spans="1:9" x14ac:dyDescent="0.3">
      <c r="A319" t="s">
        <v>24</v>
      </c>
      <c r="B319" s="7" t="s">
        <v>88</v>
      </c>
    </row>
    <row r="320" spans="1:9" x14ac:dyDescent="0.3">
      <c r="A320" s="2" t="s">
        <v>8</v>
      </c>
    </row>
    <row r="321" spans="1:9" x14ac:dyDescent="0.3">
      <c r="A321" s="2" t="s">
        <v>9</v>
      </c>
      <c r="B321" s="2" t="s">
        <v>10</v>
      </c>
      <c r="C321" s="2" t="s">
        <v>11</v>
      </c>
      <c r="D321" s="2" t="s">
        <v>6</v>
      </c>
      <c r="E321" s="2" t="s">
        <v>12</v>
      </c>
      <c r="F321" s="2" t="s">
        <v>4</v>
      </c>
      <c r="G321" s="2" t="s">
        <v>23</v>
      </c>
      <c r="H321" s="2" t="s">
        <v>2</v>
      </c>
      <c r="I321" s="2" t="s">
        <v>30</v>
      </c>
    </row>
    <row r="322" spans="1:9" x14ac:dyDescent="0.3">
      <c r="A322" s="3" t="s">
        <v>135</v>
      </c>
      <c r="B322" s="3">
        <v>1</v>
      </c>
      <c r="C322" t="s">
        <v>27</v>
      </c>
      <c r="D322" t="s">
        <v>13</v>
      </c>
      <c r="E322" s="2"/>
      <c r="F322" s="3" t="s">
        <v>20</v>
      </c>
      <c r="G322" t="s">
        <v>50</v>
      </c>
      <c r="H322" s="3" t="s">
        <v>107</v>
      </c>
    </row>
    <row r="323" spans="1:9" x14ac:dyDescent="0.3">
      <c r="A323" t="s">
        <v>147</v>
      </c>
      <c r="B323" s="5">
        <v>2.29</v>
      </c>
      <c r="C323" t="s">
        <v>27</v>
      </c>
      <c r="D323" t="s">
        <v>13</v>
      </c>
      <c r="F323" t="s">
        <v>14</v>
      </c>
      <c r="G323" t="s">
        <v>50</v>
      </c>
      <c r="H323" t="s">
        <v>15</v>
      </c>
    </row>
    <row r="324" spans="1:9" x14ac:dyDescent="0.3">
      <c r="A324" t="s">
        <v>47</v>
      </c>
      <c r="B324" s="5">
        <v>0.43</v>
      </c>
      <c r="D324" t="s">
        <v>13</v>
      </c>
      <c r="E324" t="s">
        <v>17</v>
      </c>
      <c r="F324" t="s">
        <v>18</v>
      </c>
      <c r="G324" t="s">
        <v>25</v>
      </c>
      <c r="I324" t="s">
        <v>78</v>
      </c>
    </row>
    <row r="325" spans="1:9" x14ac:dyDescent="0.3">
      <c r="A325" t="s">
        <v>77</v>
      </c>
      <c r="B325" s="5">
        <f>(2.79*10)/1000*B323</f>
        <v>6.3890999999999989E-2</v>
      </c>
      <c r="C325" t="s">
        <v>27</v>
      </c>
      <c r="D325" t="s">
        <v>16</v>
      </c>
      <c r="F325" t="s">
        <v>14</v>
      </c>
      <c r="G325" t="s">
        <v>26</v>
      </c>
      <c r="H325" t="s">
        <v>35</v>
      </c>
      <c r="I325" t="s">
        <v>79</v>
      </c>
    </row>
    <row r="326" spans="1:9" x14ac:dyDescent="0.3">
      <c r="A326" t="s">
        <v>37</v>
      </c>
      <c r="B326" s="5">
        <f>30/1000*B323</f>
        <v>6.8699999999999997E-2</v>
      </c>
      <c r="C326" t="s">
        <v>27</v>
      </c>
      <c r="D326" t="s">
        <v>7</v>
      </c>
      <c r="F326" t="s">
        <v>14</v>
      </c>
      <c r="G326" t="s">
        <v>26</v>
      </c>
      <c r="H326" t="s">
        <v>22</v>
      </c>
    </row>
    <row r="327" spans="1:9" x14ac:dyDescent="0.3">
      <c r="A327" t="s">
        <v>51</v>
      </c>
      <c r="B327" s="5">
        <f>12000/1000*B323</f>
        <v>27.48</v>
      </c>
      <c r="C327" t="s">
        <v>52</v>
      </c>
      <c r="D327" t="s">
        <v>13</v>
      </c>
      <c r="F327" t="s">
        <v>14</v>
      </c>
      <c r="G327" t="s">
        <v>26</v>
      </c>
      <c r="H327" t="s">
        <v>53</v>
      </c>
      <c r="I327" t="s">
        <v>81</v>
      </c>
    </row>
    <row r="328" spans="1:9" x14ac:dyDescent="0.3">
      <c r="A328" t="s">
        <v>80</v>
      </c>
      <c r="B328" s="5">
        <f>50/1000*B323</f>
        <v>0.1145</v>
      </c>
      <c r="C328" t="s">
        <v>52</v>
      </c>
      <c r="D328" t="s">
        <v>13</v>
      </c>
      <c r="F328" t="s">
        <v>14</v>
      </c>
      <c r="G328" t="s">
        <v>26</v>
      </c>
      <c r="H328" t="s">
        <v>83</v>
      </c>
      <c r="I328" t="s">
        <v>82</v>
      </c>
    </row>
    <row r="329" spans="1:9" ht="15.6" x14ac:dyDescent="0.3">
      <c r="A329" s="4" t="s">
        <v>151</v>
      </c>
      <c r="B329" s="5">
        <f>4/1000*B323</f>
        <v>9.1599999999999997E-3</v>
      </c>
      <c r="C329" t="s">
        <v>27</v>
      </c>
      <c r="D329" t="s">
        <v>13</v>
      </c>
      <c r="F329" t="s">
        <v>14</v>
      </c>
      <c r="G329" t="s">
        <v>26</v>
      </c>
      <c r="H329" s="4" t="s">
        <v>152</v>
      </c>
      <c r="I329" t="s">
        <v>89</v>
      </c>
    </row>
    <row r="330" spans="1:9" x14ac:dyDescent="0.3">
      <c r="A330" t="s">
        <v>85</v>
      </c>
      <c r="B330" s="5">
        <f>45*1.25/1000*B323</f>
        <v>0.1288125</v>
      </c>
      <c r="C330" t="s">
        <v>27</v>
      </c>
      <c r="D330" t="s">
        <v>13</v>
      </c>
      <c r="F330" t="s">
        <v>14</v>
      </c>
      <c r="G330" t="s">
        <v>26</v>
      </c>
      <c r="H330" t="s">
        <v>86</v>
      </c>
      <c r="I330" t="s">
        <v>90</v>
      </c>
    </row>
    <row r="331" spans="1:9" x14ac:dyDescent="0.3">
      <c r="B331" s="5"/>
    </row>
    <row r="332" spans="1:9" x14ac:dyDescent="0.3">
      <c r="A332" s="2" t="s">
        <v>0</v>
      </c>
      <c r="B332" s="2" t="s">
        <v>139</v>
      </c>
    </row>
    <row r="333" spans="1:9" x14ac:dyDescent="0.3">
      <c r="A333" t="s">
        <v>1</v>
      </c>
      <c r="B333">
        <v>1</v>
      </c>
    </row>
    <row r="334" spans="1:9" x14ac:dyDescent="0.3">
      <c r="A334" t="s">
        <v>2</v>
      </c>
      <c r="B334" s="3" t="s">
        <v>105</v>
      </c>
    </row>
    <row r="335" spans="1:9" x14ac:dyDescent="0.3">
      <c r="A335" t="s">
        <v>4</v>
      </c>
      <c r="B335" t="s">
        <v>5</v>
      </c>
    </row>
    <row r="336" spans="1:9" x14ac:dyDescent="0.3">
      <c r="A336" t="s">
        <v>6</v>
      </c>
      <c r="B336" t="s">
        <v>13</v>
      </c>
    </row>
    <row r="337" spans="1:9" x14ac:dyDescent="0.3">
      <c r="A337" t="s">
        <v>11</v>
      </c>
      <c r="B337" t="s">
        <v>27</v>
      </c>
    </row>
    <row r="338" spans="1:9" x14ac:dyDescent="0.3">
      <c r="A338" t="s">
        <v>30</v>
      </c>
      <c r="B338" t="s">
        <v>95</v>
      </c>
    </row>
    <row r="339" spans="1:9" x14ac:dyDescent="0.3">
      <c r="A339" t="s">
        <v>24</v>
      </c>
      <c r="B339" s="7" t="s">
        <v>88</v>
      </c>
    </row>
    <row r="340" spans="1:9" x14ac:dyDescent="0.3">
      <c r="A340" s="2" t="s">
        <v>8</v>
      </c>
    </row>
    <row r="341" spans="1:9" x14ac:dyDescent="0.3">
      <c r="A341" s="2" t="s">
        <v>9</v>
      </c>
      <c r="B341" s="2" t="s">
        <v>10</v>
      </c>
      <c r="C341" s="2" t="s">
        <v>11</v>
      </c>
      <c r="D341" s="2" t="s">
        <v>6</v>
      </c>
      <c r="E341" s="2" t="s">
        <v>12</v>
      </c>
      <c r="F341" s="2" t="s">
        <v>4</v>
      </c>
      <c r="G341" s="2" t="s">
        <v>23</v>
      </c>
      <c r="H341" s="2" t="s">
        <v>2</v>
      </c>
      <c r="I341" s="2" t="s">
        <v>30</v>
      </c>
    </row>
    <row r="342" spans="1:9" x14ac:dyDescent="0.3">
      <c r="A342" s="3" t="s">
        <v>139</v>
      </c>
      <c r="B342" s="3">
        <v>1</v>
      </c>
      <c r="C342" t="s">
        <v>27</v>
      </c>
      <c r="D342" t="s">
        <v>13</v>
      </c>
      <c r="E342" s="2"/>
      <c r="F342" s="3" t="s">
        <v>20</v>
      </c>
      <c r="G342" t="s">
        <v>50</v>
      </c>
      <c r="H342" s="3" t="s">
        <v>105</v>
      </c>
    </row>
    <row r="343" spans="1:9" x14ac:dyDescent="0.3">
      <c r="A343" t="s">
        <v>147</v>
      </c>
      <c r="B343" s="5">
        <v>0.92</v>
      </c>
      <c r="C343" t="s">
        <v>27</v>
      </c>
      <c r="D343" t="s">
        <v>13</v>
      </c>
      <c r="F343" t="s">
        <v>14</v>
      </c>
      <c r="G343" t="s">
        <v>50</v>
      </c>
      <c r="H343" t="s">
        <v>15</v>
      </c>
    </row>
    <row r="344" spans="1:9" x14ac:dyDescent="0.3">
      <c r="A344" t="s">
        <v>99</v>
      </c>
      <c r="B344" s="5">
        <v>1.52</v>
      </c>
      <c r="D344" t="s">
        <v>13</v>
      </c>
      <c r="E344" t="s">
        <v>100</v>
      </c>
      <c r="F344" t="s">
        <v>18</v>
      </c>
      <c r="G344" t="s">
        <v>25</v>
      </c>
      <c r="I344" t="s">
        <v>78</v>
      </c>
    </row>
    <row r="345" spans="1:9" x14ac:dyDescent="0.3">
      <c r="A345" t="s">
        <v>77</v>
      </c>
      <c r="B345" s="5">
        <f>(2.79*10)/1000*B343</f>
        <v>2.5668E-2</v>
      </c>
      <c r="C345" t="s">
        <v>27</v>
      </c>
      <c r="D345" t="s">
        <v>16</v>
      </c>
      <c r="F345" t="s">
        <v>14</v>
      </c>
      <c r="G345" t="s">
        <v>26</v>
      </c>
      <c r="H345" t="s">
        <v>35</v>
      </c>
      <c r="I345" t="s">
        <v>79</v>
      </c>
    </row>
    <row r="346" spans="1:9" x14ac:dyDescent="0.3">
      <c r="A346" t="s">
        <v>37</v>
      </c>
      <c r="B346" s="5">
        <f>30/1000*B343</f>
        <v>2.76E-2</v>
      </c>
      <c r="C346" t="s">
        <v>27</v>
      </c>
      <c r="D346" t="s">
        <v>7</v>
      </c>
      <c r="F346" t="s">
        <v>14</v>
      </c>
      <c r="G346" t="s">
        <v>26</v>
      </c>
      <c r="H346" t="s">
        <v>22</v>
      </c>
    </row>
    <row r="347" spans="1:9" x14ac:dyDescent="0.3">
      <c r="A347" t="s">
        <v>51</v>
      </c>
      <c r="B347" s="5">
        <f>12000/1000*B343</f>
        <v>11.040000000000001</v>
      </c>
      <c r="C347" t="s">
        <v>52</v>
      </c>
      <c r="D347" t="s">
        <v>13</v>
      </c>
      <c r="F347" t="s">
        <v>14</v>
      </c>
      <c r="G347" t="s">
        <v>26</v>
      </c>
      <c r="H347" t="s">
        <v>53</v>
      </c>
      <c r="I347" t="s">
        <v>81</v>
      </c>
    </row>
    <row r="348" spans="1:9" x14ac:dyDescent="0.3">
      <c r="A348" t="s">
        <v>80</v>
      </c>
      <c r="B348" s="5">
        <f>50/1000*B343</f>
        <v>4.6000000000000006E-2</v>
      </c>
      <c r="C348" t="s">
        <v>52</v>
      </c>
      <c r="D348" t="s">
        <v>13</v>
      </c>
      <c r="F348" t="s">
        <v>14</v>
      </c>
      <c r="G348" t="s">
        <v>26</v>
      </c>
      <c r="H348" t="s">
        <v>83</v>
      </c>
      <c r="I348" t="s">
        <v>82</v>
      </c>
    </row>
    <row r="349" spans="1:9" ht="15.6" x14ac:dyDescent="0.3">
      <c r="A349" s="4" t="s">
        <v>151</v>
      </c>
      <c r="B349" s="5">
        <f>4/1000*B343</f>
        <v>3.6800000000000001E-3</v>
      </c>
      <c r="C349" t="s">
        <v>27</v>
      </c>
      <c r="D349" t="s">
        <v>13</v>
      </c>
      <c r="F349" t="s">
        <v>14</v>
      </c>
      <c r="G349" t="s">
        <v>26</v>
      </c>
      <c r="H349" s="4" t="s">
        <v>152</v>
      </c>
      <c r="I349" t="s">
        <v>84</v>
      </c>
    </row>
    <row r="350" spans="1:9" x14ac:dyDescent="0.3">
      <c r="A350" t="s">
        <v>85</v>
      </c>
      <c r="B350" s="5">
        <f>45*1.25/1000*B343</f>
        <v>5.1750000000000004E-2</v>
      </c>
      <c r="C350" t="s">
        <v>27</v>
      </c>
      <c r="D350" t="s">
        <v>13</v>
      </c>
      <c r="F350" t="s">
        <v>14</v>
      </c>
      <c r="G350" t="s">
        <v>26</v>
      </c>
      <c r="H350" t="s">
        <v>86</v>
      </c>
      <c r="I350" t="s">
        <v>87</v>
      </c>
    </row>
    <row r="352" spans="1:9" x14ac:dyDescent="0.3">
      <c r="A352" s="2" t="s">
        <v>0</v>
      </c>
      <c r="B352" s="2" t="s">
        <v>133</v>
      </c>
    </row>
    <row r="353" spans="1:9" x14ac:dyDescent="0.3">
      <c r="A353" t="s">
        <v>1</v>
      </c>
      <c r="B353">
        <v>1</v>
      </c>
    </row>
    <row r="354" spans="1:9" x14ac:dyDescent="0.3">
      <c r="A354" t="s">
        <v>2</v>
      </c>
      <c r="B354" s="3" t="s">
        <v>49</v>
      </c>
    </row>
    <row r="355" spans="1:9" x14ac:dyDescent="0.3">
      <c r="A355" t="s">
        <v>4</v>
      </c>
      <c r="B355" t="s">
        <v>5</v>
      </c>
    </row>
    <row r="356" spans="1:9" x14ac:dyDescent="0.3">
      <c r="A356" t="s">
        <v>6</v>
      </c>
      <c r="B356" t="s">
        <v>13</v>
      </c>
    </row>
    <row r="357" spans="1:9" x14ac:dyDescent="0.3">
      <c r="A357" t="s">
        <v>11</v>
      </c>
      <c r="B357" t="s">
        <v>27</v>
      </c>
    </row>
    <row r="358" spans="1:9" x14ac:dyDescent="0.3">
      <c r="A358" t="s">
        <v>30</v>
      </c>
      <c r="B358" t="s">
        <v>96</v>
      </c>
    </row>
    <row r="359" spans="1:9" x14ac:dyDescent="0.3">
      <c r="A359" t="s">
        <v>24</v>
      </c>
      <c r="B359" s="7" t="s">
        <v>88</v>
      </c>
    </row>
    <row r="360" spans="1:9" x14ac:dyDescent="0.3">
      <c r="A360" s="2" t="s">
        <v>8</v>
      </c>
    </row>
    <row r="361" spans="1:9" x14ac:dyDescent="0.3">
      <c r="A361" s="2" t="s">
        <v>9</v>
      </c>
      <c r="B361" s="2" t="s">
        <v>10</v>
      </c>
      <c r="C361" s="2" t="s">
        <v>11</v>
      </c>
      <c r="D361" s="2" t="s">
        <v>6</v>
      </c>
      <c r="E361" s="2" t="s">
        <v>12</v>
      </c>
      <c r="F361" s="2" t="s">
        <v>4</v>
      </c>
      <c r="G361" s="2" t="s">
        <v>23</v>
      </c>
      <c r="H361" s="2" t="s">
        <v>2</v>
      </c>
      <c r="I361" s="2" t="s">
        <v>30</v>
      </c>
    </row>
    <row r="362" spans="1:9" x14ac:dyDescent="0.3">
      <c r="A362" s="3" t="s">
        <v>133</v>
      </c>
      <c r="B362" s="3">
        <v>1</v>
      </c>
      <c r="C362" t="s">
        <v>27</v>
      </c>
      <c r="D362" t="s">
        <v>13</v>
      </c>
      <c r="E362" s="2"/>
      <c r="F362" s="3" t="s">
        <v>20</v>
      </c>
      <c r="G362" t="s">
        <v>50</v>
      </c>
      <c r="H362" s="3" t="s">
        <v>49</v>
      </c>
    </row>
    <row r="363" spans="1:9" x14ac:dyDescent="0.3">
      <c r="A363" t="s">
        <v>147</v>
      </c>
      <c r="B363" s="5">
        <v>2.37</v>
      </c>
      <c r="C363" t="s">
        <v>27</v>
      </c>
      <c r="D363" t="s">
        <v>13</v>
      </c>
      <c r="F363" t="s">
        <v>14</v>
      </c>
      <c r="G363" t="s">
        <v>50</v>
      </c>
      <c r="H363" t="s">
        <v>15</v>
      </c>
    </row>
    <row r="364" spans="1:9" x14ac:dyDescent="0.3">
      <c r="A364" t="s">
        <v>47</v>
      </c>
      <c r="B364" s="5">
        <v>0.52</v>
      </c>
      <c r="D364" t="s">
        <v>13</v>
      </c>
      <c r="E364" t="s">
        <v>17</v>
      </c>
      <c r="F364" t="s">
        <v>18</v>
      </c>
      <c r="G364" t="s">
        <v>25</v>
      </c>
      <c r="I364" t="s">
        <v>78</v>
      </c>
    </row>
    <row r="365" spans="1:9" x14ac:dyDescent="0.3">
      <c r="A365" t="s">
        <v>77</v>
      </c>
      <c r="B365" s="5">
        <f>(2.79*10)/1000*B363</f>
        <v>6.6123000000000001E-2</v>
      </c>
      <c r="C365" t="s">
        <v>27</v>
      </c>
      <c r="D365" t="s">
        <v>16</v>
      </c>
      <c r="F365" t="s">
        <v>14</v>
      </c>
      <c r="G365" t="s">
        <v>26</v>
      </c>
      <c r="H365" t="s">
        <v>35</v>
      </c>
      <c r="I365" t="s">
        <v>79</v>
      </c>
    </row>
    <row r="366" spans="1:9" x14ac:dyDescent="0.3">
      <c r="A366" t="s">
        <v>37</v>
      </c>
      <c r="B366" s="5">
        <f>30/1000*B363</f>
        <v>7.1099999999999997E-2</v>
      </c>
      <c r="C366" t="s">
        <v>27</v>
      </c>
      <c r="D366" t="s">
        <v>7</v>
      </c>
      <c r="F366" t="s">
        <v>14</v>
      </c>
      <c r="G366" t="s">
        <v>26</v>
      </c>
      <c r="H366" t="s">
        <v>22</v>
      </c>
    </row>
    <row r="367" spans="1:9" x14ac:dyDescent="0.3">
      <c r="A367" t="s">
        <v>51</v>
      </c>
      <c r="B367" s="5">
        <f>12000/1000*B363</f>
        <v>28.44</v>
      </c>
      <c r="C367" t="s">
        <v>52</v>
      </c>
      <c r="D367" t="s">
        <v>13</v>
      </c>
      <c r="F367" t="s">
        <v>14</v>
      </c>
      <c r="G367" t="s">
        <v>26</v>
      </c>
      <c r="H367" t="s">
        <v>53</v>
      </c>
      <c r="I367" t="s">
        <v>81</v>
      </c>
    </row>
    <row r="368" spans="1:9" x14ac:dyDescent="0.3">
      <c r="A368" t="s">
        <v>80</v>
      </c>
      <c r="B368" s="5">
        <f>50/1000*B363</f>
        <v>0.11850000000000001</v>
      </c>
      <c r="C368" t="s">
        <v>52</v>
      </c>
      <c r="D368" t="s">
        <v>13</v>
      </c>
      <c r="F368" t="s">
        <v>14</v>
      </c>
      <c r="G368" t="s">
        <v>26</v>
      </c>
      <c r="H368" t="s">
        <v>83</v>
      </c>
      <c r="I368" t="s">
        <v>82</v>
      </c>
    </row>
    <row r="369" spans="1:9" ht="15.6" x14ac:dyDescent="0.3">
      <c r="A369" s="4" t="s">
        <v>151</v>
      </c>
      <c r="B369" s="5">
        <f>4/1000*B363</f>
        <v>9.4800000000000006E-3</v>
      </c>
      <c r="C369" t="s">
        <v>27</v>
      </c>
      <c r="D369" t="s">
        <v>13</v>
      </c>
      <c r="F369" t="s">
        <v>14</v>
      </c>
      <c r="G369" t="s">
        <v>26</v>
      </c>
      <c r="H369" s="4" t="s">
        <v>152</v>
      </c>
      <c r="I369" t="s">
        <v>89</v>
      </c>
    </row>
    <row r="370" spans="1:9" x14ac:dyDescent="0.3">
      <c r="A370" t="s">
        <v>85</v>
      </c>
      <c r="B370" s="5">
        <f>45*1.25/1000*B363</f>
        <v>0.1333125</v>
      </c>
      <c r="C370" t="s">
        <v>27</v>
      </c>
      <c r="D370" t="s">
        <v>13</v>
      </c>
      <c r="F370" t="s">
        <v>14</v>
      </c>
      <c r="G370" t="s">
        <v>26</v>
      </c>
      <c r="H370" t="s">
        <v>86</v>
      </c>
      <c r="I370" t="s">
        <v>90</v>
      </c>
    </row>
    <row r="371" spans="1:9" x14ac:dyDescent="0.3">
      <c r="B371" s="5"/>
    </row>
    <row r="372" spans="1:9" x14ac:dyDescent="0.3">
      <c r="A372" s="2" t="s">
        <v>0</v>
      </c>
      <c r="B372" s="2" t="s">
        <v>148</v>
      </c>
    </row>
    <row r="373" spans="1:9" x14ac:dyDescent="0.3">
      <c r="A373" t="s">
        <v>1</v>
      </c>
      <c r="B373">
        <v>1</v>
      </c>
    </row>
    <row r="374" spans="1:9" x14ac:dyDescent="0.3">
      <c r="A374" t="s">
        <v>2</v>
      </c>
      <c r="B374" s="3" t="s">
        <v>106</v>
      </c>
    </row>
    <row r="375" spans="1:9" x14ac:dyDescent="0.3">
      <c r="A375" t="s">
        <v>4</v>
      </c>
      <c r="B375" t="s">
        <v>5</v>
      </c>
    </row>
    <row r="376" spans="1:9" x14ac:dyDescent="0.3">
      <c r="A376" t="s">
        <v>6</v>
      </c>
      <c r="B376" t="s">
        <v>13</v>
      </c>
    </row>
    <row r="377" spans="1:9" x14ac:dyDescent="0.3">
      <c r="A377" t="s">
        <v>11</v>
      </c>
      <c r="B377" t="s">
        <v>27</v>
      </c>
    </row>
    <row r="378" spans="1:9" x14ac:dyDescent="0.3">
      <c r="A378" t="s">
        <v>30</v>
      </c>
      <c r="B378" t="s">
        <v>97</v>
      </c>
    </row>
    <row r="379" spans="1:9" x14ac:dyDescent="0.3">
      <c r="A379" t="s">
        <v>24</v>
      </c>
      <c r="B379" s="7" t="s">
        <v>88</v>
      </c>
    </row>
    <row r="380" spans="1:9" x14ac:dyDescent="0.3">
      <c r="A380" s="2" t="s">
        <v>8</v>
      </c>
    </row>
    <row r="381" spans="1:9" x14ac:dyDescent="0.3">
      <c r="A381" s="2" t="s">
        <v>9</v>
      </c>
      <c r="B381" s="2" t="s">
        <v>10</v>
      </c>
      <c r="C381" s="2" t="s">
        <v>11</v>
      </c>
      <c r="D381" s="2" t="s">
        <v>6</v>
      </c>
      <c r="E381" s="2" t="s">
        <v>12</v>
      </c>
      <c r="F381" s="2" t="s">
        <v>4</v>
      </c>
      <c r="G381" s="2" t="s">
        <v>23</v>
      </c>
      <c r="H381" s="2" t="s">
        <v>2</v>
      </c>
      <c r="I381" s="2" t="s">
        <v>30</v>
      </c>
    </row>
    <row r="382" spans="1:9" x14ac:dyDescent="0.3">
      <c r="A382" s="3" t="s">
        <v>148</v>
      </c>
      <c r="B382" s="3">
        <v>1</v>
      </c>
      <c r="C382" t="s">
        <v>27</v>
      </c>
      <c r="D382" t="s">
        <v>13</v>
      </c>
      <c r="E382" s="2"/>
      <c r="F382" s="3" t="s">
        <v>20</v>
      </c>
      <c r="G382" t="s">
        <v>50</v>
      </c>
      <c r="H382" s="3" t="s">
        <v>106</v>
      </c>
    </row>
    <row r="383" spans="1:9" x14ac:dyDescent="0.3">
      <c r="A383" t="s">
        <v>147</v>
      </c>
      <c r="B383" s="5">
        <v>1.34</v>
      </c>
      <c r="C383" t="s">
        <v>27</v>
      </c>
      <c r="D383" t="s">
        <v>13</v>
      </c>
      <c r="F383" t="s">
        <v>14</v>
      </c>
      <c r="G383" t="s">
        <v>50</v>
      </c>
      <c r="H383" t="s">
        <v>15</v>
      </c>
    </row>
    <row r="384" spans="1:9" x14ac:dyDescent="0.3">
      <c r="A384" t="s">
        <v>99</v>
      </c>
      <c r="B384" s="5">
        <v>1.06</v>
      </c>
      <c r="D384" t="s">
        <v>13</v>
      </c>
      <c r="E384" t="s">
        <v>100</v>
      </c>
      <c r="F384" t="s">
        <v>18</v>
      </c>
      <c r="G384" t="s">
        <v>25</v>
      </c>
      <c r="I384" t="s">
        <v>78</v>
      </c>
    </row>
    <row r="385" spans="1:9" x14ac:dyDescent="0.3">
      <c r="A385" t="s">
        <v>77</v>
      </c>
      <c r="B385" s="5">
        <f>(2.79*10)/1000*B383</f>
        <v>3.7386000000000003E-2</v>
      </c>
      <c r="C385" t="s">
        <v>27</v>
      </c>
      <c r="D385" t="s">
        <v>16</v>
      </c>
      <c r="F385" t="s">
        <v>14</v>
      </c>
      <c r="G385" t="s">
        <v>26</v>
      </c>
      <c r="H385" t="s">
        <v>35</v>
      </c>
      <c r="I385" t="s">
        <v>79</v>
      </c>
    </row>
    <row r="386" spans="1:9" x14ac:dyDescent="0.3">
      <c r="A386" t="s">
        <v>37</v>
      </c>
      <c r="B386" s="5">
        <f>30/1000*B383</f>
        <v>4.02E-2</v>
      </c>
      <c r="C386" t="s">
        <v>27</v>
      </c>
      <c r="D386" t="s">
        <v>7</v>
      </c>
      <c r="F386" t="s">
        <v>14</v>
      </c>
      <c r="G386" t="s">
        <v>26</v>
      </c>
      <c r="H386" t="s">
        <v>22</v>
      </c>
    </row>
    <row r="387" spans="1:9" x14ac:dyDescent="0.3">
      <c r="A387" t="s">
        <v>51</v>
      </c>
      <c r="B387" s="5">
        <f>12000/1000*B383</f>
        <v>16.080000000000002</v>
      </c>
      <c r="C387" t="s">
        <v>52</v>
      </c>
      <c r="D387" t="s">
        <v>13</v>
      </c>
      <c r="F387" t="s">
        <v>14</v>
      </c>
      <c r="G387" t="s">
        <v>26</v>
      </c>
      <c r="H387" t="s">
        <v>53</v>
      </c>
      <c r="I387" t="s">
        <v>81</v>
      </c>
    </row>
    <row r="388" spans="1:9" x14ac:dyDescent="0.3">
      <c r="A388" t="s">
        <v>80</v>
      </c>
      <c r="B388" s="5">
        <f>50/1000*B383</f>
        <v>6.7000000000000004E-2</v>
      </c>
      <c r="C388" t="s">
        <v>52</v>
      </c>
      <c r="D388" t="s">
        <v>13</v>
      </c>
      <c r="F388" t="s">
        <v>14</v>
      </c>
      <c r="G388" t="s">
        <v>26</v>
      </c>
      <c r="H388" t="s">
        <v>83</v>
      </c>
      <c r="I388" t="s">
        <v>82</v>
      </c>
    </row>
    <row r="389" spans="1:9" ht="15.6" x14ac:dyDescent="0.3">
      <c r="A389" s="4" t="s">
        <v>151</v>
      </c>
      <c r="B389" s="5">
        <f>4/1000*B383</f>
        <v>5.3600000000000002E-3</v>
      </c>
      <c r="C389" t="s">
        <v>27</v>
      </c>
      <c r="D389" t="s">
        <v>13</v>
      </c>
      <c r="F389" t="s">
        <v>14</v>
      </c>
      <c r="G389" t="s">
        <v>26</v>
      </c>
      <c r="H389" s="4" t="s">
        <v>152</v>
      </c>
      <c r="I389" t="s">
        <v>89</v>
      </c>
    </row>
    <row r="390" spans="1:9" x14ac:dyDescent="0.3">
      <c r="A390" t="s">
        <v>85</v>
      </c>
      <c r="B390" s="5">
        <f>45*1.25/1000*B383</f>
        <v>7.5375000000000011E-2</v>
      </c>
      <c r="C390" t="s">
        <v>27</v>
      </c>
      <c r="D390" t="s">
        <v>13</v>
      </c>
      <c r="F390" t="s">
        <v>14</v>
      </c>
      <c r="G390" t="s">
        <v>26</v>
      </c>
      <c r="H390" t="s">
        <v>86</v>
      </c>
      <c r="I390" t="s">
        <v>90</v>
      </c>
    </row>
    <row r="391" spans="1:9" x14ac:dyDescent="0.3">
      <c r="B391" s="5"/>
    </row>
    <row r="392" spans="1:9" x14ac:dyDescent="0.3">
      <c r="A392" s="2" t="s">
        <v>0</v>
      </c>
      <c r="B392" s="2" t="s">
        <v>137</v>
      </c>
    </row>
    <row r="393" spans="1:9" x14ac:dyDescent="0.3">
      <c r="A393" t="s">
        <v>1</v>
      </c>
      <c r="B393">
        <v>1</v>
      </c>
    </row>
    <row r="394" spans="1:9" x14ac:dyDescent="0.3">
      <c r="A394" t="s">
        <v>2</v>
      </c>
      <c r="B394" s="3" t="s">
        <v>107</v>
      </c>
    </row>
    <row r="395" spans="1:9" x14ac:dyDescent="0.3">
      <c r="A395" t="s">
        <v>4</v>
      </c>
      <c r="B395" t="s">
        <v>5</v>
      </c>
    </row>
    <row r="396" spans="1:9" x14ac:dyDescent="0.3">
      <c r="A396" t="s">
        <v>6</v>
      </c>
      <c r="B396" t="s">
        <v>13</v>
      </c>
    </row>
    <row r="397" spans="1:9" x14ac:dyDescent="0.3">
      <c r="A397" t="s">
        <v>11</v>
      </c>
      <c r="B397" t="s">
        <v>27</v>
      </c>
    </row>
    <row r="398" spans="1:9" x14ac:dyDescent="0.3">
      <c r="A398" t="s">
        <v>30</v>
      </c>
      <c r="B398" t="s">
        <v>98</v>
      </c>
    </row>
    <row r="399" spans="1:9" x14ac:dyDescent="0.3">
      <c r="A399" t="s">
        <v>24</v>
      </c>
      <c r="B399" s="7" t="s">
        <v>88</v>
      </c>
    </row>
    <row r="400" spans="1:9" x14ac:dyDescent="0.3">
      <c r="A400" s="2" t="s">
        <v>8</v>
      </c>
    </row>
    <row r="401" spans="1:9" x14ac:dyDescent="0.3">
      <c r="A401" s="2" t="s">
        <v>9</v>
      </c>
      <c r="B401" s="2" t="s">
        <v>10</v>
      </c>
      <c r="C401" s="2" t="s">
        <v>11</v>
      </c>
      <c r="D401" s="2" t="s">
        <v>6</v>
      </c>
      <c r="E401" s="2" t="s">
        <v>12</v>
      </c>
      <c r="F401" s="2" t="s">
        <v>4</v>
      </c>
      <c r="G401" s="2" t="s">
        <v>23</v>
      </c>
      <c r="H401" s="2" t="s">
        <v>2</v>
      </c>
      <c r="I401" s="2" t="s">
        <v>30</v>
      </c>
    </row>
    <row r="402" spans="1:9" x14ac:dyDescent="0.3">
      <c r="A402" s="3" t="s">
        <v>148</v>
      </c>
      <c r="B402" s="3">
        <v>1</v>
      </c>
      <c r="C402" t="s">
        <v>27</v>
      </c>
      <c r="D402" t="s">
        <v>13</v>
      </c>
      <c r="E402" s="2"/>
      <c r="F402" s="3" t="s">
        <v>20</v>
      </c>
      <c r="G402" t="s">
        <v>50</v>
      </c>
      <c r="H402" s="3" t="s">
        <v>107</v>
      </c>
    </row>
    <row r="403" spans="1:9" x14ac:dyDescent="0.3">
      <c r="A403" t="s">
        <v>147</v>
      </c>
      <c r="B403" s="5">
        <v>1.34</v>
      </c>
      <c r="C403" t="s">
        <v>27</v>
      </c>
      <c r="D403" t="s">
        <v>13</v>
      </c>
      <c r="F403" t="s">
        <v>14</v>
      </c>
      <c r="G403" t="s">
        <v>50</v>
      </c>
      <c r="H403" t="s">
        <v>15</v>
      </c>
    </row>
    <row r="404" spans="1:9" x14ac:dyDescent="0.3">
      <c r="A404" t="s">
        <v>99</v>
      </c>
      <c r="B404" s="5">
        <v>1.06</v>
      </c>
      <c r="D404" t="s">
        <v>13</v>
      </c>
      <c r="E404" t="s">
        <v>100</v>
      </c>
      <c r="F404" t="s">
        <v>18</v>
      </c>
      <c r="G404" t="s">
        <v>25</v>
      </c>
      <c r="I404" t="s">
        <v>78</v>
      </c>
    </row>
    <row r="405" spans="1:9" x14ac:dyDescent="0.3">
      <c r="A405" t="s">
        <v>77</v>
      </c>
      <c r="B405" s="5">
        <f>(2.79*10)/1000*B403</f>
        <v>3.7386000000000003E-2</v>
      </c>
      <c r="C405" t="s">
        <v>27</v>
      </c>
      <c r="D405" t="s">
        <v>16</v>
      </c>
      <c r="F405" t="s">
        <v>14</v>
      </c>
      <c r="G405" t="s">
        <v>26</v>
      </c>
      <c r="H405" t="s">
        <v>35</v>
      </c>
      <c r="I405" t="s">
        <v>79</v>
      </c>
    </row>
    <row r="406" spans="1:9" x14ac:dyDescent="0.3">
      <c r="A406" t="s">
        <v>37</v>
      </c>
      <c r="B406" s="5">
        <f>30/1000*B403</f>
        <v>4.02E-2</v>
      </c>
      <c r="C406" t="s">
        <v>27</v>
      </c>
      <c r="D406" t="s">
        <v>7</v>
      </c>
      <c r="F406" t="s">
        <v>14</v>
      </c>
      <c r="G406" t="s">
        <v>26</v>
      </c>
      <c r="H406" t="s">
        <v>22</v>
      </c>
    </row>
    <row r="407" spans="1:9" x14ac:dyDescent="0.3">
      <c r="A407" t="s">
        <v>51</v>
      </c>
      <c r="B407" s="5">
        <f>12000/1000*B403</f>
        <v>16.080000000000002</v>
      </c>
      <c r="C407" t="s">
        <v>52</v>
      </c>
      <c r="D407" t="s">
        <v>13</v>
      </c>
      <c r="F407" t="s">
        <v>14</v>
      </c>
      <c r="G407" t="s">
        <v>26</v>
      </c>
      <c r="H407" t="s">
        <v>53</v>
      </c>
      <c r="I407" t="s">
        <v>81</v>
      </c>
    </row>
    <row r="408" spans="1:9" x14ac:dyDescent="0.3">
      <c r="A408" t="s">
        <v>80</v>
      </c>
      <c r="B408" s="5">
        <f>50/1000*B403</f>
        <v>6.7000000000000004E-2</v>
      </c>
      <c r="C408" t="s">
        <v>52</v>
      </c>
      <c r="D408" t="s">
        <v>13</v>
      </c>
      <c r="F408" t="s">
        <v>14</v>
      </c>
      <c r="G408" t="s">
        <v>26</v>
      </c>
      <c r="H408" t="s">
        <v>83</v>
      </c>
      <c r="I408" t="s">
        <v>82</v>
      </c>
    </row>
    <row r="409" spans="1:9" ht="15.6" x14ac:dyDescent="0.3">
      <c r="A409" s="4" t="s">
        <v>151</v>
      </c>
      <c r="B409" s="5">
        <f>4/1000*B403</f>
        <v>5.3600000000000002E-3</v>
      </c>
      <c r="C409" t="s">
        <v>27</v>
      </c>
      <c r="D409" t="s">
        <v>13</v>
      </c>
      <c r="F409" t="s">
        <v>14</v>
      </c>
      <c r="G409" t="s">
        <v>26</v>
      </c>
      <c r="H409" s="4" t="s">
        <v>152</v>
      </c>
      <c r="I409" t="s">
        <v>89</v>
      </c>
    </row>
    <row r="410" spans="1:9" x14ac:dyDescent="0.3">
      <c r="A410" t="s">
        <v>85</v>
      </c>
      <c r="B410" s="5">
        <f>45*1.25/1000*B403</f>
        <v>7.5375000000000011E-2</v>
      </c>
      <c r="C410" t="s">
        <v>27</v>
      </c>
      <c r="D410" t="s">
        <v>13</v>
      </c>
      <c r="F410" t="s">
        <v>14</v>
      </c>
      <c r="G410" t="s">
        <v>26</v>
      </c>
      <c r="H410" t="s">
        <v>86</v>
      </c>
      <c r="I410" t="s">
        <v>90</v>
      </c>
    </row>
    <row r="411" spans="1:9" x14ac:dyDescent="0.3">
      <c r="B411" s="5"/>
    </row>
    <row r="412" spans="1:9" x14ac:dyDescent="0.3">
      <c r="A412" s="2" t="s">
        <v>0</v>
      </c>
      <c r="B412" s="2" t="s">
        <v>129</v>
      </c>
    </row>
    <row r="413" spans="1:9" x14ac:dyDescent="0.3">
      <c r="A413" t="s">
        <v>1</v>
      </c>
      <c r="B413">
        <v>1</v>
      </c>
    </row>
    <row r="414" spans="1:9" x14ac:dyDescent="0.3">
      <c r="A414" t="s">
        <v>2</v>
      </c>
      <c r="B414" s="3" t="s">
        <v>49</v>
      </c>
    </row>
    <row r="415" spans="1:9" x14ac:dyDescent="0.3">
      <c r="A415" t="s">
        <v>4</v>
      </c>
      <c r="B415" t="s">
        <v>5</v>
      </c>
    </row>
    <row r="416" spans="1:9" x14ac:dyDescent="0.3">
      <c r="A416" t="s">
        <v>6</v>
      </c>
      <c r="B416" t="s">
        <v>13</v>
      </c>
    </row>
    <row r="417" spans="1:9" x14ac:dyDescent="0.3">
      <c r="A417" t="s">
        <v>11</v>
      </c>
      <c r="B417" t="s">
        <v>27</v>
      </c>
    </row>
    <row r="418" spans="1:9" x14ac:dyDescent="0.3">
      <c r="A418" t="s">
        <v>30</v>
      </c>
      <c r="B418" t="s">
        <v>101</v>
      </c>
    </row>
    <row r="419" spans="1:9" x14ac:dyDescent="0.3">
      <c r="A419" t="s">
        <v>24</v>
      </c>
      <c r="B419" s="7" t="s">
        <v>88</v>
      </c>
    </row>
    <row r="420" spans="1:9" x14ac:dyDescent="0.3">
      <c r="A420" s="2" t="s">
        <v>8</v>
      </c>
    </row>
    <row r="421" spans="1:9" x14ac:dyDescent="0.3">
      <c r="A421" s="2" t="s">
        <v>9</v>
      </c>
      <c r="B421" s="2" t="s">
        <v>10</v>
      </c>
      <c r="C421" s="2" t="s">
        <v>11</v>
      </c>
      <c r="D421" s="2" t="s">
        <v>6</v>
      </c>
      <c r="E421" s="2" t="s">
        <v>12</v>
      </c>
      <c r="F421" s="2" t="s">
        <v>4</v>
      </c>
      <c r="G421" s="2" t="s">
        <v>23</v>
      </c>
      <c r="H421" s="2" t="s">
        <v>2</v>
      </c>
      <c r="I421" s="2" t="s">
        <v>30</v>
      </c>
    </row>
    <row r="422" spans="1:9" x14ac:dyDescent="0.3">
      <c r="A422" s="3" t="s">
        <v>129</v>
      </c>
      <c r="B422" s="3">
        <v>1</v>
      </c>
      <c r="C422" t="s">
        <v>27</v>
      </c>
      <c r="D422" t="s">
        <v>13</v>
      </c>
      <c r="E422" s="2"/>
      <c r="F422" s="3" t="s">
        <v>20</v>
      </c>
      <c r="G422" t="s">
        <v>50</v>
      </c>
      <c r="H422" s="3" t="s">
        <v>49</v>
      </c>
    </row>
    <row r="423" spans="1:9" x14ac:dyDescent="0.3">
      <c r="A423" t="s">
        <v>147</v>
      </c>
      <c r="B423" s="5">
        <v>2.2799999999999998</v>
      </c>
      <c r="C423" t="s">
        <v>27</v>
      </c>
      <c r="D423" t="s">
        <v>13</v>
      </c>
      <c r="F423" t="s">
        <v>14</v>
      </c>
      <c r="G423" t="s">
        <v>50</v>
      </c>
      <c r="H423" t="s">
        <v>15</v>
      </c>
    </row>
    <row r="424" spans="1:9" x14ac:dyDescent="0.3">
      <c r="A424" t="s">
        <v>47</v>
      </c>
      <c r="B424" s="5">
        <v>0.38</v>
      </c>
      <c r="D424" t="s">
        <v>13</v>
      </c>
      <c r="E424" t="s">
        <v>17</v>
      </c>
      <c r="F424" t="s">
        <v>18</v>
      </c>
      <c r="G424" t="s">
        <v>25</v>
      </c>
      <c r="I424" t="s">
        <v>78</v>
      </c>
    </row>
    <row r="425" spans="1:9" x14ac:dyDescent="0.3">
      <c r="A425" t="s">
        <v>77</v>
      </c>
      <c r="B425" s="5">
        <f>(2.79*318)/1000*B423</f>
        <v>2.0228615999999997</v>
      </c>
      <c r="C425" t="s">
        <v>27</v>
      </c>
      <c r="D425" t="s">
        <v>16</v>
      </c>
      <c r="F425" t="s">
        <v>14</v>
      </c>
      <c r="G425" t="s">
        <v>26</v>
      </c>
      <c r="H425" t="s">
        <v>35</v>
      </c>
      <c r="I425" t="s">
        <v>79</v>
      </c>
    </row>
    <row r="426" spans="1:9" x14ac:dyDescent="0.3">
      <c r="A426" t="s">
        <v>37</v>
      </c>
      <c r="B426" s="5">
        <f>18.4/1000*B423</f>
        <v>4.1951999999999996E-2</v>
      </c>
      <c r="C426" t="s">
        <v>27</v>
      </c>
      <c r="D426" t="s">
        <v>7</v>
      </c>
      <c r="F426" t="s">
        <v>14</v>
      </c>
      <c r="G426" t="s">
        <v>26</v>
      </c>
      <c r="H426" t="s">
        <v>22</v>
      </c>
    </row>
    <row r="427" spans="1:9" x14ac:dyDescent="0.3">
      <c r="A427" t="s">
        <v>51</v>
      </c>
      <c r="B427" s="5">
        <f>20000/1000*B423</f>
        <v>45.599999999999994</v>
      </c>
      <c r="C427" t="s">
        <v>52</v>
      </c>
      <c r="D427" t="s">
        <v>13</v>
      </c>
      <c r="F427" t="s">
        <v>14</v>
      </c>
      <c r="G427" t="s">
        <v>26</v>
      </c>
      <c r="H427" t="s">
        <v>53</v>
      </c>
      <c r="I427" t="s">
        <v>81</v>
      </c>
    </row>
    <row r="428" spans="1:9" x14ac:dyDescent="0.3">
      <c r="A428" t="s">
        <v>80</v>
      </c>
      <c r="B428" s="5">
        <f>200/1000*B423</f>
        <v>0.45599999999999996</v>
      </c>
      <c r="C428" t="s">
        <v>52</v>
      </c>
      <c r="D428" t="s">
        <v>13</v>
      </c>
      <c r="F428" t="s">
        <v>14</v>
      </c>
      <c r="G428" t="s">
        <v>26</v>
      </c>
      <c r="H428" t="s">
        <v>83</v>
      </c>
      <c r="I428" t="s">
        <v>82</v>
      </c>
    </row>
    <row r="429" spans="1:9" ht="15.6" x14ac:dyDescent="0.3">
      <c r="A429" s="4" t="s">
        <v>151</v>
      </c>
      <c r="B429" s="5">
        <f>4/1000*B423</f>
        <v>9.1199999999999996E-3</v>
      </c>
      <c r="C429" t="s">
        <v>27</v>
      </c>
      <c r="D429" t="s">
        <v>13</v>
      </c>
      <c r="F429" t="s">
        <v>14</v>
      </c>
      <c r="G429" t="s">
        <v>26</v>
      </c>
      <c r="H429" s="4" t="s">
        <v>152</v>
      </c>
      <c r="I429" t="s">
        <v>89</v>
      </c>
    </row>
    <row r="430" spans="1:9" x14ac:dyDescent="0.3">
      <c r="A430" t="s">
        <v>85</v>
      </c>
      <c r="B430" s="5">
        <f>46*1.25/1000*B423</f>
        <v>0.13109999999999999</v>
      </c>
      <c r="C430" t="s">
        <v>27</v>
      </c>
      <c r="D430" t="s">
        <v>13</v>
      </c>
      <c r="F430" t="s">
        <v>14</v>
      </c>
      <c r="G430" t="s">
        <v>26</v>
      </c>
      <c r="H430" t="s">
        <v>86</v>
      </c>
      <c r="I430" t="s">
        <v>90</v>
      </c>
    </row>
    <row r="431" spans="1:9" x14ac:dyDescent="0.3">
      <c r="B431" s="5"/>
    </row>
    <row r="432" spans="1:9" x14ac:dyDescent="0.3">
      <c r="A432" s="2" t="s">
        <v>0</v>
      </c>
      <c r="B432" s="2" t="s">
        <v>131</v>
      </c>
    </row>
    <row r="433" spans="1:9" x14ac:dyDescent="0.3">
      <c r="A433" t="s">
        <v>1</v>
      </c>
      <c r="B433">
        <v>1</v>
      </c>
    </row>
    <row r="434" spans="1:9" x14ac:dyDescent="0.3">
      <c r="A434" t="s">
        <v>2</v>
      </c>
      <c r="B434" s="3" t="s">
        <v>108</v>
      </c>
    </row>
    <row r="435" spans="1:9" x14ac:dyDescent="0.3">
      <c r="A435" t="s">
        <v>4</v>
      </c>
      <c r="B435" t="s">
        <v>5</v>
      </c>
    </row>
    <row r="436" spans="1:9" x14ac:dyDescent="0.3">
      <c r="A436" t="s">
        <v>6</v>
      </c>
      <c r="B436" t="s">
        <v>13</v>
      </c>
    </row>
    <row r="437" spans="1:9" x14ac:dyDescent="0.3">
      <c r="A437" t="s">
        <v>11</v>
      </c>
      <c r="B437" t="s">
        <v>27</v>
      </c>
    </row>
    <row r="438" spans="1:9" x14ac:dyDescent="0.3">
      <c r="A438" t="s">
        <v>30</v>
      </c>
      <c r="B438" t="s">
        <v>102</v>
      </c>
    </row>
    <row r="439" spans="1:9" x14ac:dyDescent="0.3">
      <c r="A439" t="s">
        <v>24</v>
      </c>
      <c r="B439" s="7" t="s">
        <v>88</v>
      </c>
    </row>
    <row r="440" spans="1:9" x14ac:dyDescent="0.3">
      <c r="A440" s="2" t="s">
        <v>8</v>
      </c>
    </row>
    <row r="441" spans="1:9" x14ac:dyDescent="0.3">
      <c r="A441" s="2" t="s">
        <v>9</v>
      </c>
      <c r="B441" s="2" t="s">
        <v>10</v>
      </c>
      <c r="C441" s="2" t="s">
        <v>11</v>
      </c>
      <c r="D441" s="2" t="s">
        <v>6</v>
      </c>
      <c r="E441" s="2" t="s">
        <v>12</v>
      </c>
      <c r="F441" s="2" t="s">
        <v>4</v>
      </c>
      <c r="G441" s="2" t="s">
        <v>23</v>
      </c>
      <c r="H441" s="2" t="s">
        <v>2</v>
      </c>
      <c r="I441" s="2" t="s">
        <v>30</v>
      </c>
    </row>
    <row r="442" spans="1:9" x14ac:dyDescent="0.3">
      <c r="A442" s="3" t="s">
        <v>131</v>
      </c>
      <c r="B442" s="3">
        <v>1</v>
      </c>
      <c r="C442" t="s">
        <v>27</v>
      </c>
      <c r="D442" t="s">
        <v>13</v>
      </c>
      <c r="E442" s="2"/>
      <c r="F442" s="3" t="s">
        <v>20</v>
      </c>
      <c r="G442" t="s">
        <v>50</v>
      </c>
      <c r="H442" s="3" t="s">
        <v>108</v>
      </c>
    </row>
    <row r="443" spans="1:9" x14ac:dyDescent="0.3">
      <c r="A443" t="s">
        <v>147</v>
      </c>
      <c r="B443" s="5">
        <v>2.44</v>
      </c>
      <c r="C443" t="s">
        <v>27</v>
      </c>
      <c r="D443" t="s">
        <v>13</v>
      </c>
      <c r="F443" t="s">
        <v>14</v>
      </c>
      <c r="G443" t="s">
        <v>50</v>
      </c>
      <c r="H443" t="s">
        <v>15</v>
      </c>
    </row>
    <row r="444" spans="1:9" x14ac:dyDescent="0.3">
      <c r="A444" t="s">
        <v>47</v>
      </c>
      <c r="B444" s="5">
        <v>0.79</v>
      </c>
      <c r="D444" t="s">
        <v>13</v>
      </c>
      <c r="E444" t="s">
        <v>17</v>
      </c>
      <c r="F444" t="s">
        <v>18</v>
      </c>
      <c r="G444" t="s">
        <v>25</v>
      </c>
      <c r="I444" t="s">
        <v>78</v>
      </c>
    </row>
    <row r="445" spans="1:9" x14ac:dyDescent="0.3">
      <c r="A445" t="s">
        <v>77</v>
      </c>
      <c r="B445" s="5">
        <f>(2.79*318)/1000*B443</f>
        <v>2.1648168000000001</v>
      </c>
      <c r="C445" t="s">
        <v>27</v>
      </c>
      <c r="D445" t="s">
        <v>16</v>
      </c>
      <c r="F445" t="s">
        <v>14</v>
      </c>
      <c r="G445" t="s">
        <v>26</v>
      </c>
      <c r="H445" t="s">
        <v>35</v>
      </c>
      <c r="I445" t="s">
        <v>79</v>
      </c>
    </row>
    <row r="446" spans="1:9" x14ac:dyDescent="0.3">
      <c r="A446" t="s">
        <v>37</v>
      </c>
      <c r="B446" s="5">
        <f>18.4/1000*B443</f>
        <v>4.4895999999999998E-2</v>
      </c>
      <c r="C446" t="s">
        <v>27</v>
      </c>
      <c r="D446" t="s">
        <v>7</v>
      </c>
      <c r="F446" t="s">
        <v>14</v>
      </c>
      <c r="G446" t="s">
        <v>26</v>
      </c>
      <c r="H446" t="s">
        <v>22</v>
      </c>
    </row>
    <row r="447" spans="1:9" x14ac:dyDescent="0.3">
      <c r="A447" t="s">
        <v>51</v>
      </c>
      <c r="B447" s="5">
        <f>20000/1000*B443</f>
        <v>48.8</v>
      </c>
      <c r="C447" t="s">
        <v>52</v>
      </c>
      <c r="D447" t="s">
        <v>13</v>
      </c>
      <c r="F447" t="s">
        <v>14</v>
      </c>
      <c r="G447" t="s">
        <v>26</v>
      </c>
      <c r="H447" t="s">
        <v>53</v>
      </c>
      <c r="I447" t="s">
        <v>81</v>
      </c>
    </row>
    <row r="448" spans="1:9" x14ac:dyDescent="0.3">
      <c r="A448" t="s">
        <v>80</v>
      </c>
      <c r="B448" s="5">
        <f>200/1000*B443</f>
        <v>0.48799999999999999</v>
      </c>
      <c r="C448" t="s">
        <v>52</v>
      </c>
      <c r="D448" t="s">
        <v>13</v>
      </c>
      <c r="F448" t="s">
        <v>14</v>
      </c>
      <c r="G448" t="s">
        <v>26</v>
      </c>
      <c r="H448" t="s">
        <v>83</v>
      </c>
      <c r="I448" t="s">
        <v>82</v>
      </c>
    </row>
    <row r="449" spans="1:9" ht="15.6" x14ac:dyDescent="0.3">
      <c r="A449" s="4" t="s">
        <v>151</v>
      </c>
      <c r="B449" s="5">
        <f>4/1000*B443</f>
        <v>9.7599999999999996E-3</v>
      </c>
      <c r="C449" t="s">
        <v>27</v>
      </c>
      <c r="D449" t="s">
        <v>13</v>
      </c>
      <c r="F449" t="s">
        <v>14</v>
      </c>
      <c r="G449" t="s">
        <v>26</v>
      </c>
      <c r="H449" s="4" t="s">
        <v>152</v>
      </c>
      <c r="I449" t="s">
        <v>89</v>
      </c>
    </row>
    <row r="450" spans="1:9" x14ac:dyDescent="0.3">
      <c r="A450" t="s">
        <v>85</v>
      </c>
      <c r="B450" s="5">
        <f>46*1.25/1000*B443</f>
        <v>0.14030000000000001</v>
      </c>
      <c r="C450" t="s">
        <v>27</v>
      </c>
      <c r="D450" t="s">
        <v>13</v>
      </c>
      <c r="F450" t="s">
        <v>14</v>
      </c>
      <c r="G450" t="s">
        <v>26</v>
      </c>
      <c r="H450" t="s">
        <v>86</v>
      </c>
      <c r="I450" t="s">
        <v>90</v>
      </c>
    </row>
    <row r="451" spans="1:9" x14ac:dyDescent="0.3">
      <c r="B451" s="5"/>
    </row>
    <row r="452" spans="1:9" x14ac:dyDescent="0.3">
      <c r="A452" s="2" t="s">
        <v>0</v>
      </c>
      <c r="B452" s="2" t="s">
        <v>126</v>
      </c>
    </row>
    <row r="453" spans="1:9" x14ac:dyDescent="0.3">
      <c r="A453" t="s">
        <v>1</v>
      </c>
      <c r="B453">
        <v>1</v>
      </c>
    </row>
    <row r="454" spans="1:9" x14ac:dyDescent="0.3">
      <c r="A454" t="s">
        <v>2</v>
      </c>
      <c r="B454" s="3" t="s">
        <v>49</v>
      </c>
    </row>
    <row r="455" spans="1:9" x14ac:dyDescent="0.3">
      <c r="A455" t="s">
        <v>4</v>
      </c>
      <c r="B455" t="s">
        <v>5</v>
      </c>
    </row>
    <row r="456" spans="1:9" x14ac:dyDescent="0.3">
      <c r="A456" t="s">
        <v>6</v>
      </c>
      <c r="B456" t="s">
        <v>13</v>
      </c>
    </row>
    <row r="457" spans="1:9" x14ac:dyDescent="0.3">
      <c r="A457" t="s">
        <v>11</v>
      </c>
      <c r="B457" t="s">
        <v>27</v>
      </c>
    </row>
    <row r="458" spans="1:9" x14ac:dyDescent="0.3">
      <c r="A458" t="s">
        <v>30</v>
      </c>
      <c r="B458" t="s">
        <v>103</v>
      </c>
    </row>
    <row r="459" spans="1:9" x14ac:dyDescent="0.3">
      <c r="A459" t="s">
        <v>24</v>
      </c>
      <c r="B459" s="7" t="s">
        <v>88</v>
      </c>
    </row>
    <row r="460" spans="1:9" x14ac:dyDescent="0.3">
      <c r="A460" s="2" t="s">
        <v>8</v>
      </c>
    </row>
    <row r="461" spans="1:9" x14ac:dyDescent="0.3">
      <c r="A461" s="2" t="s">
        <v>9</v>
      </c>
      <c r="B461" s="2" t="s">
        <v>10</v>
      </c>
      <c r="C461" s="2" t="s">
        <v>11</v>
      </c>
      <c r="D461" s="2" t="s">
        <v>6</v>
      </c>
      <c r="E461" s="2" t="s">
        <v>12</v>
      </c>
      <c r="F461" s="2" t="s">
        <v>4</v>
      </c>
      <c r="G461" s="2" t="s">
        <v>23</v>
      </c>
      <c r="H461" s="2" t="s">
        <v>2</v>
      </c>
      <c r="I461" s="2" t="s">
        <v>30</v>
      </c>
    </row>
    <row r="462" spans="1:9" x14ac:dyDescent="0.3">
      <c r="A462" s="3" t="s">
        <v>126</v>
      </c>
      <c r="B462" s="3">
        <v>1</v>
      </c>
      <c r="C462" t="s">
        <v>27</v>
      </c>
      <c r="D462" t="s">
        <v>13</v>
      </c>
      <c r="E462" s="2"/>
      <c r="F462" s="3" t="s">
        <v>20</v>
      </c>
      <c r="G462" t="s">
        <v>50</v>
      </c>
      <c r="H462" s="3" t="s">
        <v>49</v>
      </c>
    </row>
    <row r="463" spans="1:9" x14ac:dyDescent="0.3">
      <c r="A463" t="s">
        <v>147</v>
      </c>
      <c r="B463" s="5">
        <v>2.37</v>
      </c>
      <c r="C463" t="s">
        <v>27</v>
      </c>
      <c r="D463" t="s">
        <v>13</v>
      </c>
      <c r="F463" t="s">
        <v>14</v>
      </c>
      <c r="G463" t="s">
        <v>50</v>
      </c>
      <c r="H463" t="s">
        <v>15</v>
      </c>
    </row>
    <row r="464" spans="1:9" x14ac:dyDescent="0.3">
      <c r="A464" t="s">
        <v>47</v>
      </c>
      <c r="B464" s="5">
        <v>0.52</v>
      </c>
      <c r="D464" t="s">
        <v>13</v>
      </c>
      <c r="E464" t="s">
        <v>17</v>
      </c>
      <c r="F464" t="s">
        <v>18</v>
      </c>
      <c r="G464" t="s">
        <v>25</v>
      </c>
      <c r="I464" t="s">
        <v>78</v>
      </c>
    </row>
    <row r="465" spans="1:9" x14ac:dyDescent="0.3">
      <c r="A465" t="s">
        <v>77</v>
      </c>
      <c r="B465" s="5">
        <f>(2.79*318)/1000*B463</f>
        <v>2.1027114</v>
      </c>
      <c r="C465" t="s">
        <v>27</v>
      </c>
      <c r="D465" t="s">
        <v>16</v>
      </c>
      <c r="F465" t="s">
        <v>14</v>
      </c>
      <c r="G465" t="s">
        <v>26</v>
      </c>
      <c r="H465" t="s">
        <v>35</v>
      </c>
      <c r="I465" t="s">
        <v>79</v>
      </c>
    </row>
    <row r="466" spans="1:9" x14ac:dyDescent="0.3">
      <c r="A466" t="s">
        <v>37</v>
      </c>
      <c r="B466" s="5">
        <f>18.4/1000*B463</f>
        <v>4.3608000000000001E-2</v>
      </c>
      <c r="C466" t="s">
        <v>27</v>
      </c>
      <c r="D466" t="s">
        <v>7</v>
      </c>
      <c r="F466" t="s">
        <v>14</v>
      </c>
      <c r="G466" t="s">
        <v>26</v>
      </c>
      <c r="H466" t="s">
        <v>22</v>
      </c>
    </row>
    <row r="467" spans="1:9" x14ac:dyDescent="0.3">
      <c r="A467" t="s">
        <v>51</v>
      </c>
      <c r="B467" s="5">
        <f>20000/1000*B463</f>
        <v>47.400000000000006</v>
      </c>
      <c r="C467" t="s">
        <v>52</v>
      </c>
      <c r="D467" t="s">
        <v>13</v>
      </c>
      <c r="F467" t="s">
        <v>14</v>
      </c>
      <c r="G467" t="s">
        <v>26</v>
      </c>
      <c r="H467" t="s">
        <v>53</v>
      </c>
      <c r="I467" t="s">
        <v>81</v>
      </c>
    </row>
    <row r="468" spans="1:9" x14ac:dyDescent="0.3">
      <c r="A468" t="s">
        <v>80</v>
      </c>
      <c r="B468" s="5">
        <f>200/1000*B463</f>
        <v>0.47400000000000003</v>
      </c>
      <c r="C468" t="s">
        <v>52</v>
      </c>
      <c r="D468" t="s">
        <v>13</v>
      </c>
      <c r="F468" t="s">
        <v>14</v>
      </c>
      <c r="G468" t="s">
        <v>26</v>
      </c>
      <c r="H468" t="s">
        <v>83</v>
      </c>
      <c r="I468" t="s">
        <v>82</v>
      </c>
    </row>
    <row r="469" spans="1:9" ht="15.6" x14ac:dyDescent="0.3">
      <c r="A469" s="4" t="s">
        <v>151</v>
      </c>
      <c r="B469" s="5">
        <f>4/1000*B463</f>
        <v>9.4800000000000006E-3</v>
      </c>
      <c r="C469" t="s">
        <v>27</v>
      </c>
      <c r="D469" t="s">
        <v>13</v>
      </c>
      <c r="F469" t="s">
        <v>14</v>
      </c>
      <c r="G469" t="s">
        <v>26</v>
      </c>
      <c r="H469" s="4" t="s">
        <v>152</v>
      </c>
      <c r="I469" t="s">
        <v>89</v>
      </c>
    </row>
    <row r="470" spans="1:9" x14ac:dyDescent="0.3">
      <c r="A470" t="s">
        <v>85</v>
      </c>
      <c r="B470" s="5">
        <f>46*1.25/1000*B463</f>
        <v>0.13627500000000001</v>
      </c>
      <c r="C470" t="s">
        <v>27</v>
      </c>
      <c r="D470" t="s">
        <v>13</v>
      </c>
      <c r="F470" t="s">
        <v>14</v>
      </c>
      <c r="G470" t="s">
        <v>26</v>
      </c>
      <c r="H470" t="s">
        <v>86</v>
      </c>
      <c r="I470" t="s">
        <v>90</v>
      </c>
    </row>
    <row r="471" spans="1:9" x14ac:dyDescent="0.3">
      <c r="B471" s="5"/>
    </row>
    <row r="472" spans="1:9" x14ac:dyDescent="0.3">
      <c r="A472" s="2" t="s">
        <v>0</v>
      </c>
      <c r="B472" s="2" t="s">
        <v>150</v>
      </c>
    </row>
    <row r="473" spans="1:9" x14ac:dyDescent="0.3">
      <c r="A473" t="s">
        <v>1</v>
      </c>
      <c r="B473">
        <v>1</v>
      </c>
    </row>
    <row r="474" spans="1:9" x14ac:dyDescent="0.3">
      <c r="A474" t="s">
        <v>2</v>
      </c>
      <c r="B474" s="3" t="s">
        <v>108</v>
      </c>
    </row>
    <row r="475" spans="1:9" x14ac:dyDescent="0.3">
      <c r="A475" t="s">
        <v>4</v>
      </c>
      <c r="B475" t="s">
        <v>5</v>
      </c>
    </row>
    <row r="476" spans="1:9" x14ac:dyDescent="0.3">
      <c r="A476" t="s">
        <v>6</v>
      </c>
      <c r="B476" t="s">
        <v>13</v>
      </c>
    </row>
    <row r="477" spans="1:9" x14ac:dyDescent="0.3">
      <c r="A477" t="s">
        <v>11</v>
      </c>
      <c r="B477" t="s">
        <v>27</v>
      </c>
    </row>
    <row r="478" spans="1:9" x14ac:dyDescent="0.3">
      <c r="A478" t="s">
        <v>30</v>
      </c>
      <c r="B478" t="s">
        <v>104</v>
      </c>
    </row>
    <row r="479" spans="1:9" x14ac:dyDescent="0.3">
      <c r="A479" t="s">
        <v>24</v>
      </c>
      <c r="B479" s="7" t="s">
        <v>88</v>
      </c>
    </row>
    <row r="480" spans="1:9" x14ac:dyDescent="0.3">
      <c r="A480" s="2" t="s">
        <v>8</v>
      </c>
    </row>
    <row r="481" spans="1:9" x14ac:dyDescent="0.3">
      <c r="A481" s="2" t="s">
        <v>9</v>
      </c>
      <c r="B481" s="2" t="s">
        <v>10</v>
      </c>
      <c r="C481" s="2" t="s">
        <v>11</v>
      </c>
      <c r="D481" s="2" t="s">
        <v>6</v>
      </c>
      <c r="E481" s="2" t="s">
        <v>12</v>
      </c>
      <c r="F481" s="2" t="s">
        <v>4</v>
      </c>
      <c r="G481" s="2" t="s">
        <v>23</v>
      </c>
      <c r="H481" s="2" t="s">
        <v>2</v>
      </c>
      <c r="I481" s="2" t="s">
        <v>30</v>
      </c>
    </row>
    <row r="482" spans="1:9" x14ac:dyDescent="0.3">
      <c r="A482" s="3" t="s">
        <v>150</v>
      </c>
      <c r="B482" s="3">
        <v>1</v>
      </c>
      <c r="C482" t="s">
        <v>27</v>
      </c>
      <c r="D482" t="s">
        <v>13</v>
      </c>
      <c r="E482" s="2"/>
      <c r="F482" s="3" t="s">
        <v>20</v>
      </c>
      <c r="G482" t="s">
        <v>50</v>
      </c>
      <c r="H482" s="3" t="s">
        <v>108</v>
      </c>
    </row>
    <row r="483" spans="1:9" x14ac:dyDescent="0.3">
      <c r="A483" t="s">
        <v>147</v>
      </c>
      <c r="B483" s="5">
        <v>0.89</v>
      </c>
      <c r="C483" t="s">
        <v>27</v>
      </c>
      <c r="D483" t="s">
        <v>13</v>
      </c>
      <c r="F483" t="s">
        <v>14</v>
      </c>
      <c r="G483" t="s">
        <v>50</v>
      </c>
      <c r="H483" t="s">
        <v>15</v>
      </c>
    </row>
    <row r="484" spans="1:9" x14ac:dyDescent="0.3">
      <c r="A484" t="s">
        <v>47</v>
      </c>
      <c r="B484" s="5">
        <v>1.39</v>
      </c>
      <c r="D484" t="s">
        <v>13</v>
      </c>
      <c r="E484" t="s">
        <v>17</v>
      </c>
      <c r="F484" t="s">
        <v>18</v>
      </c>
      <c r="G484" t="s">
        <v>25</v>
      </c>
      <c r="I484" t="s">
        <v>78</v>
      </c>
    </row>
    <row r="485" spans="1:9" x14ac:dyDescent="0.3">
      <c r="A485" t="s">
        <v>77</v>
      </c>
      <c r="B485" s="5">
        <f>(2.79*318)/1000*B483</f>
        <v>0.78962580000000004</v>
      </c>
      <c r="C485" t="s">
        <v>27</v>
      </c>
      <c r="D485" t="s">
        <v>16</v>
      </c>
      <c r="F485" t="s">
        <v>14</v>
      </c>
      <c r="G485" t="s">
        <v>26</v>
      </c>
      <c r="H485" t="s">
        <v>35</v>
      </c>
      <c r="I485" t="s">
        <v>79</v>
      </c>
    </row>
    <row r="486" spans="1:9" x14ac:dyDescent="0.3">
      <c r="A486" t="s">
        <v>37</v>
      </c>
      <c r="B486" s="5">
        <f>18.4/1000*B483</f>
        <v>1.6376000000000002E-2</v>
      </c>
      <c r="C486" t="s">
        <v>27</v>
      </c>
      <c r="D486" t="s">
        <v>7</v>
      </c>
      <c r="F486" t="s">
        <v>14</v>
      </c>
      <c r="G486" t="s">
        <v>26</v>
      </c>
      <c r="H486" t="s">
        <v>22</v>
      </c>
    </row>
    <row r="487" spans="1:9" x14ac:dyDescent="0.3">
      <c r="A487" t="s">
        <v>51</v>
      </c>
      <c r="B487" s="5">
        <f>20000/1000*B483</f>
        <v>17.8</v>
      </c>
      <c r="C487" t="s">
        <v>52</v>
      </c>
      <c r="D487" t="s">
        <v>13</v>
      </c>
      <c r="F487" t="s">
        <v>14</v>
      </c>
      <c r="G487" t="s">
        <v>26</v>
      </c>
      <c r="H487" t="s">
        <v>53</v>
      </c>
      <c r="I487" t="s">
        <v>81</v>
      </c>
    </row>
    <row r="488" spans="1:9" x14ac:dyDescent="0.3">
      <c r="A488" t="s">
        <v>80</v>
      </c>
      <c r="B488" s="5">
        <f>200/1000*B483</f>
        <v>0.17800000000000002</v>
      </c>
      <c r="C488" t="s">
        <v>52</v>
      </c>
      <c r="D488" t="s">
        <v>13</v>
      </c>
      <c r="F488" t="s">
        <v>14</v>
      </c>
      <c r="G488" t="s">
        <v>26</v>
      </c>
      <c r="H488" t="s">
        <v>83</v>
      </c>
      <c r="I488" t="s">
        <v>82</v>
      </c>
    </row>
    <row r="489" spans="1:9" ht="15.6" x14ac:dyDescent="0.3">
      <c r="A489" s="4" t="s">
        <v>151</v>
      </c>
      <c r="B489" s="5">
        <f>4/1000*B483</f>
        <v>3.5600000000000002E-3</v>
      </c>
      <c r="C489" t="s">
        <v>27</v>
      </c>
      <c r="D489" t="s">
        <v>13</v>
      </c>
      <c r="F489" t="s">
        <v>14</v>
      </c>
      <c r="G489" t="s">
        <v>26</v>
      </c>
      <c r="H489" s="4" t="s">
        <v>152</v>
      </c>
      <c r="I489" t="s">
        <v>89</v>
      </c>
    </row>
    <row r="490" spans="1:9" x14ac:dyDescent="0.3">
      <c r="A490" t="s">
        <v>85</v>
      </c>
      <c r="B490" s="5">
        <f>46*1.25/1000*B483</f>
        <v>5.1175000000000005E-2</v>
      </c>
      <c r="C490" t="s">
        <v>27</v>
      </c>
      <c r="D490" t="s">
        <v>13</v>
      </c>
      <c r="F490" t="s">
        <v>14</v>
      </c>
      <c r="G490" t="s">
        <v>26</v>
      </c>
      <c r="H490" t="s">
        <v>86</v>
      </c>
      <c r="I490" t="s">
        <v>90</v>
      </c>
    </row>
    <row r="491" spans="1:9" x14ac:dyDescent="0.3">
      <c r="B491" s="5"/>
    </row>
    <row r="492" spans="1:9" x14ac:dyDescent="0.3">
      <c r="A492" s="2" t="s">
        <v>0</v>
      </c>
      <c r="B492" s="2" t="s">
        <v>147</v>
      </c>
    </row>
    <row r="493" spans="1:9" x14ac:dyDescent="0.3">
      <c r="A493" t="s">
        <v>1</v>
      </c>
      <c r="B493">
        <v>1</v>
      </c>
    </row>
    <row r="494" spans="1:9" x14ac:dyDescent="0.3">
      <c r="A494" t="s">
        <v>30</v>
      </c>
      <c r="B494" t="s">
        <v>31</v>
      </c>
    </row>
    <row r="495" spans="1:9" x14ac:dyDescent="0.3">
      <c r="A495" t="s">
        <v>2</v>
      </c>
      <c r="B495" t="s">
        <v>15</v>
      </c>
    </row>
    <row r="496" spans="1:9" x14ac:dyDescent="0.3">
      <c r="A496" t="s">
        <v>4</v>
      </c>
      <c r="B496" t="s">
        <v>5</v>
      </c>
    </row>
    <row r="497" spans="1:8" x14ac:dyDescent="0.3">
      <c r="A497" t="s">
        <v>6</v>
      </c>
      <c r="B497" t="s">
        <v>13</v>
      </c>
    </row>
    <row r="498" spans="1:8" x14ac:dyDescent="0.3">
      <c r="A498" t="s">
        <v>24</v>
      </c>
      <c r="B498" t="s">
        <v>48</v>
      </c>
    </row>
    <row r="499" spans="1:8" x14ac:dyDescent="0.3">
      <c r="A499" t="s">
        <v>11</v>
      </c>
      <c r="B499" t="s">
        <v>27</v>
      </c>
    </row>
    <row r="500" spans="1:8" x14ac:dyDescent="0.3">
      <c r="A500" s="2" t="s">
        <v>8</v>
      </c>
    </row>
    <row r="501" spans="1:8" x14ac:dyDescent="0.3">
      <c r="A501" s="2" t="s">
        <v>9</v>
      </c>
      <c r="B501" s="2" t="s">
        <v>10</v>
      </c>
      <c r="C501" s="2" t="s">
        <v>11</v>
      </c>
      <c r="D501" s="2" t="s">
        <v>6</v>
      </c>
      <c r="E501" s="2" t="s">
        <v>12</v>
      </c>
      <c r="F501" s="2" t="s">
        <v>4</v>
      </c>
      <c r="G501" s="2" t="s">
        <v>2</v>
      </c>
      <c r="H501" s="2" t="s">
        <v>23</v>
      </c>
    </row>
    <row r="502" spans="1:8" x14ac:dyDescent="0.3">
      <c r="A502" t="s">
        <v>149</v>
      </c>
      <c r="B502">
        <v>1</v>
      </c>
      <c r="C502" t="s">
        <v>27</v>
      </c>
      <c r="D502" t="s">
        <v>13</v>
      </c>
      <c r="F502" t="s">
        <v>14</v>
      </c>
      <c r="G502" t="s">
        <v>32</v>
      </c>
      <c r="H502" t="s">
        <v>3</v>
      </c>
    </row>
    <row r="503" spans="1:8" x14ac:dyDescent="0.3">
      <c r="A503" t="s">
        <v>147</v>
      </c>
      <c r="B503">
        <v>1</v>
      </c>
      <c r="C503" t="s">
        <v>27</v>
      </c>
      <c r="D503" t="s">
        <v>13</v>
      </c>
      <c r="F503" t="s">
        <v>20</v>
      </c>
      <c r="G503" t="s">
        <v>15</v>
      </c>
      <c r="H503" t="s">
        <v>3</v>
      </c>
    </row>
    <row r="504" spans="1:8" x14ac:dyDescent="0.3">
      <c r="A504" t="s">
        <v>33</v>
      </c>
      <c r="B504">
        <v>3.5098030277376187</v>
      </c>
      <c r="C504" t="s">
        <v>34</v>
      </c>
      <c r="D504" t="s">
        <v>16</v>
      </c>
      <c r="F504" t="s">
        <v>14</v>
      </c>
      <c r="G504" t="s">
        <v>35</v>
      </c>
      <c r="H504" t="s">
        <v>26</v>
      </c>
    </row>
    <row r="505" spans="1:8" x14ac:dyDescent="0.3">
      <c r="A505" t="s">
        <v>47</v>
      </c>
      <c r="B505">
        <v>0.13206758828730655</v>
      </c>
      <c r="D505" t="s">
        <v>13</v>
      </c>
      <c r="E505" t="s">
        <v>17</v>
      </c>
      <c r="F505" t="s">
        <v>18</v>
      </c>
      <c r="H505" t="s">
        <v>25</v>
      </c>
    </row>
    <row r="506" spans="1:8" x14ac:dyDescent="0.3">
      <c r="A506" t="s">
        <v>36</v>
      </c>
      <c r="B506">
        <v>1.6694063119110985E-6</v>
      </c>
      <c r="D506" t="s">
        <v>13</v>
      </c>
      <c r="E506" t="s">
        <v>17</v>
      </c>
      <c r="F506" t="s">
        <v>18</v>
      </c>
      <c r="H506" t="s">
        <v>25</v>
      </c>
    </row>
    <row r="507" spans="1:8" x14ac:dyDescent="0.3">
      <c r="A507" t="s">
        <v>19</v>
      </c>
      <c r="B507">
        <v>12.456827894327896</v>
      </c>
      <c r="C507" t="s">
        <v>27</v>
      </c>
      <c r="D507" t="s">
        <v>6</v>
      </c>
      <c r="F507" t="s">
        <v>14</v>
      </c>
      <c r="G507" t="s">
        <v>19</v>
      </c>
      <c r="H507" t="s">
        <v>3</v>
      </c>
    </row>
    <row r="509" spans="1:8" ht="15.6" x14ac:dyDescent="0.3">
      <c r="A509" s="1" t="s">
        <v>0</v>
      </c>
      <c r="B509" s="2" t="s">
        <v>149</v>
      </c>
    </row>
    <row r="510" spans="1:8" x14ac:dyDescent="0.3">
      <c r="A510" t="s">
        <v>1</v>
      </c>
      <c r="B510">
        <v>1</v>
      </c>
    </row>
    <row r="511" spans="1:8" x14ac:dyDescent="0.3">
      <c r="A511" t="s">
        <v>2</v>
      </c>
      <c r="B511" t="s">
        <v>32</v>
      </c>
    </row>
    <row r="512" spans="1:8" x14ac:dyDescent="0.3">
      <c r="A512" t="s">
        <v>4</v>
      </c>
      <c r="B512" t="s">
        <v>5</v>
      </c>
    </row>
    <row r="513" spans="1:8" x14ac:dyDescent="0.3">
      <c r="A513" t="s">
        <v>6</v>
      </c>
      <c r="B513" t="s">
        <v>13</v>
      </c>
    </row>
    <row r="514" spans="1:8" x14ac:dyDescent="0.3">
      <c r="A514" t="s">
        <v>11</v>
      </c>
      <c r="B514" t="s">
        <v>27</v>
      </c>
    </row>
    <row r="515" spans="1:8" ht="15.6" x14ac:dyDescent="0.3">
      <c r="A515" s="1" t="s">
        <v>8</v>
      </c>
    </row>
    <row r="516" spans="1:8" x14ac:dyDescent="0.3">
      <c r="A516" t="s">
        <v>9</v>
      </c>
      <c r="B516" t="s">
        <v>10</v>
      </c>
      <c r="C516" t="s">
        <v>11</v>
      </c>
      <c r="D516" t="s">
        <v>6</v>
      </c>
      <c r="E516" t="s">
        <v>12</v>
      </c>
      <c r="F516" t="s">
        <v>4</v>
      </c>
      <c r="G516" t="s">
        <v>2</v>
      </c>
      <c r="H516" t="s">
        <v>23</v>
      </c>
    </row>
    <row r="517" spans="1:8" x14ac:dyDescent="0.3">
      <c r="A517" t="s">
        <v>19</v>
      </c>
      <c r="B517">
        <f>12.89</f>
        <v>12.89</v>
      </c>
      <c r="C517" t="s">
        <v>27</v>
      </c>
      <c r="D517" t="s">
        <v>6</v>
      </c>
      <c r="F517" t="s">
        <v>14</v>
      </c>
      <c r="G517" t="s">
        <v>19</v>
      </c>
      <c r="H517" t="s">
        <v>46</v>
      </c>
    </row>
    <row r="518" spans="1:8" x14ac:dyDescent="0.3">
      <c r="A518" t="s">
        <v>149</v>
      </c>
      <c r="B518">
        <v>1</v>
      </c>
      <c r="C518" t="s">
        <v>27</v>
      </c>
      <c r="D518" t="s">
        <v>13</v>
      </c>
      <c r="F518" t="s">
        <v>20</v>
      </c>
      <c r="G518" t="s">
        <v>32</v>
      </c>
      <c r="H518" t="s">
        <v>46</v>
      </c>
    </row>
    <row r="519" spans="1:8" x14ac:dyDescent="0.3">
      <c r="A519" t="s">
        <v>51</v>
      </c>
      <c r="B519" s="5">
        <f>((3090000*1000)/44900000)</f>
        <v>68.819599109131403</v>
      </c>
      <c r="C519" t="s">
        <v>52</v>
      </c>
      <c r="D519" t="s">
        <v>13</v>
      </c>
      <c r="F519" t="s">
        <v>14</v>
      </c>
      <c r="G519" t="s">
        <v>53</v>
      </c>
      <c r="H519" t="s">
        <v>26</v>
      </c>
    </row>
    <row r="520" spans="1:8" x14ac:dyDescent="0.3">
      <c r="A520" t="s">
        <v>37</v>
      </c>
      <c r="B520" s="5">
        <f>(13600*1000)/44900000</f>
        <v>0.30289532293986637</v>
      </c>
      <c r="C520" t="s">
        <v>27</v>
      </c>
      <c r="D520" t="s">
        <v>7</v>
      </c>
      <c r="F520" t="s">
        <v>14</v>
      </c>
      <c r="G520" t="s">
        <v>22</v>
      </c>
      <c r="H520" t="s">
        <v>26</v>
      </c>
    </row>
    <row r="521" spans="1:8" x14ac:dyDescent="0.3">
      <c r="A521" t="s">
        <v>38</v>
      </c>
      <c r="B521" s="5">
        <f>356/44900000</f>
        <v>7.9287305122494425E-6</v>
      </c>
      <c r="C521" t="s">
        <v>28</v>
      </c>
      <c r="D521" t="s">
        <v>13</v>
      </c>
      <c r="F521" t="s">
        <v>14</v>
      </c>
      <c r="G521" t="s">
        <v>39</v>
      </c>
      <c r="H521" t="s">
        <v>26</v>
      </c>
    </row>
    <row r="522" spans="1:8" x14ac:dyDescent="0.3">
      <c r="A522" t="s">
        <v>40</v>
      </c>
      <c r="B522" s="5">
        <f>949/44900000</f>
        <v>2.11358574610245E-5</v>
      </c>
      <c r="C522" t="s">
        <v>28</v>
      </c>
      <c r="D522" t="s">
        <v>13</v>
      </c>
      <c r="F522" t="s">
        <v>14</v>
      </c>
      <c r="G522" t="s">
        <v>41</v>
      </c>
      <c r="H522" t="s">
        <v>26</v>
      </c>
    </row>
    <row r="523" spans="1:8" x14ac:dyDescent="0.3">
      <c r="A523" t="s">
        <v>42</v>
      </c>
      <c r="B523" s="5">
        <f>178/44900000</f>
        <v>3.9643652561247212E-6</v>
      </c>
      <c r="C523" t="s">
        <v>43</v>
      </c>
      <c r="D523" t="s">
        <v>13</v>
      </c>
      <c r="F523" t="s">
        <v>14</v>
      </c>
      <c r="G523" t="s">
        <v>44</v>
      </c>
      <c r="H523" t="s">
        <v>26</v>
      </c>
    </row>
    <row r="524" spans="1:8" ht="15.6" x14ac:dyDescent="0.3">
      <c r="A524" s="4" t="s">
        <v>151</v>
      </c>
      <c r="B524" s="5">
        <f>6240000/44900000</f>
        <v>0.13897550111358575</v>
      </c>
      <c r="C524" t="s">
        <v>27</v>
      </c>
      <c r="D524" t="s">
        <v>13</v>
      </c>
      <c r="F524" t="s">
        <v>14</v>
      </c>
      <c r="G524" s="4" t="s">
        <v>152</v>
      </c>
      <c r="H524" t="s">
        <v>46</v>
      </c>
    </row>
    <row r="525" spans="1:8" ht="15.6" x14ac:dyDescent="0.3">
      <c r="A525" s="4" t="s">
        <v>45</v>
      </c>
      <c r="B525" s="5">
        <f>75900000/44900000</f>
        <v>1.6904231625835189</v>
      </c>
      <c r="C525" t="s">
        <v>27</v>
      </c>
      <c r="D525" t="s">
        <v>13</v>
      </c>
      <c r="F525" t="s">
        <v>14</v>
      </c>
      <c r="G525" s="4" t="s">
        <v>45</v>
      </c>
      <c r="H525" t="s">
        <v>46</v>
      </c>
    </row>
    <row r="526" spans="1:8" ht="15.6" x14ac:dyDescent="0.3">
      <c r="A526" s="4"/>
      <c r="G526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2021-03-02T16:34:41Z</dcterms:modified>
</cp:coreProperties>
</file>