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G:\group\UOP\Томчик Ян\ЭКСЕЛЬКИ ДЛЯ КОПа\"/>
    </mc:Choice>
  </mc:AlternateContent>
  <xr:revisionPtr revIDLastSave="0" documentId="13_ncr:1_{E159186D-6F61-4461-8D5D-8825C427FDCF}" xr6:coauthVersionLast="36" xr6:coauthVersionMax="36" xr10:uidLastSave="{00000000-0000-0000-0000-000000000000}"/>
  <bookViews>
    <workbookView xWindow="0" yWindow="0" windowWidth="28800" windowHeight="12225" xr2:uid="{F5FAFEC0-FE70-4564-8674-4BB31507A539}"/>
  </bookViews>
  <sheets>
    <sheet name="ВД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S2" i="1"/>
  <c r="R2" i="1"/>
  <c r="U2" i="1" l="1"/>
  <c r="W2" i="1" s="1"/>
  <c r="T2" i="1"/>
  <c r="T3" i="1"/>
  <c r="S3" i="1"/>
  <c r="R3" i="1"/>
  <c r="Q3" i="1"/>
  <c r="V2" i="1" l="1"/>
  <c r="V3" i="1" l="1"/>
  <c r="U3" i="1" l="1"/>
  <c r="W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Панкова Виктория</author>
    <author>Шеленговская Полина</author>
  </authors>
  <commentList>
    <comment ref="G2" authorId="0" shapeId="0" xr:uid="{B548C4E9-93CF-415E-BE68-C2135D66A6B9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больничный</t>
        </r>
      </text>
    </comment>
    <comment ref="L2" authorId="0" shapeId="0" xr:uid="{E62BF403-E3E9-41CA-AB48-EF0A76B8CD74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M2" authorId="0" shapeId="0" xr:uid="{9E64169F-9DCC-4FEE-B616-C9761BC3CA02}">
      <text>
        <r>
          <rPr>
            <b/>
            <sz val="9"/>
            <color indexed="81"/>
            <rFont val="Tahoma"/>
            <family val="2"/>
            <charset val="204"/>
          </rPr>
          <t>Панкова Виктория: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  <comment ref="K3" authorId="1" shapeId="0" xr:uid="{F71E1E77-4542-4702-BA61-B5047FA84D55}">
      <text>
        <r>
          <rPr>
            <b/>
            <sz val="9"/>
            <color indexed="81"/>
            <rFont val="Tahoma"/>
            <family val="2"/>
            <charset val="204"/>
          </rPr>
          <t>Шеленговская Полина:</t>
        </r>
        <r>
          <rPr>
            <sz val="9"/>
            <color indexed="81"/>
            <rFont val="Tahoma"/>
            <family val="2"/>
            <charset val="204"/>
          </rPr>
          <t xml:space="preserve">
отпуск</t>
        </r>
      </text>
    </comment>
  </commentList>
</comments>
</file>

<file path=xl/sharedStrings.xml><?xml version="1.0" encoding="utf-8"?>
<sst xmlns="http://schemas.openxmlformats.org/spreadsheetml/2006/main" count="31" uniqueCount="27">
  <si>
    <t>-</t>
  </si>
  <si>
    <t>Кол-во ВД, сданных на 100%</t>
  </si>
  <si>
    <t>Кол-во ВД всего</t>
  </si>
  <si>
    <t>Последний переход</t>
  </si>
  <si>
    <t>Декабрь 2021</t>
  </si>
  <si>
    <t>Декабрь 2021 (2)</t>
  </si>
  <si>
    <t>Январь 2022</t>
  </si>
  <si>
    <t>Январь 2022 (2)</t>
  </si>
  <si>
    <t>Февраль 2022</t>
  </si>
  <si>
    <t>Февраль 2022 (2)</t>
  </si>
  <si>
    <t>Март 2022</t>
  </si>
  <si>
    <t>Март 2022 (2)</t>
  </si>
  <si>
    <t>Апрель 2022</t>
  </si>
  <si>
    <t>Апрель 2022 (2)</t>
  </si>
  <si>
    <t>Май 2022</t>
  </si>
  <si>
    <t>Май 2022 (2)</t>
  </si>
  <si>
    <t>Кол-во ВД с прочерком</t>
  </si>
  <si>
    <t>Табельный номер</t>
  </si>
  <si>
    <t>ФИО</t>
  </si>
  <si>
    <t>Подроль</t>
  </si>
  <si>
    <t>A1++</t>
  </si>
  <si>
    <t>План ВД</t>
  </si>
  <si>
    <t>Факт с учетом отпуска, б/л и т.п.</t>
  </si>
  <si>
    <t>Факт без учета отпуска, б/л и т.п.</t>
  </si>
  <si>
    <t>Итог выполнения ВД</t>
  </si>
  <si>
    <t>Томчик Ян Михайлович</t>
  </si>
  <si>
    <t>Батурель Евгений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</si>
</sst>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1" xfId="0" applyBorder="1"/>
    <xf numFmtId="0" fontId="6" fillId="0" borderId="2" xfId="2" applyFont="1" applyFill="1" applyBorder="1" applyAlignment="1">
      <alignment horizontal="left" vertical="center"/>
    </xf>
    <xf numFmtId="9" fontId="8" fillId="2" borderId="1" xfId="1" applyFont="1" applyFill="1" applyBorder="1" applyAlignment="1">
      <alignment horizontal="center" vertical="center"/>
    </xf>
    <xf numFmtId="9" fontId="9" fillId="3" borderId="1" xfId="0" applyNumberFormat="1" applyFont="1" applyFill="1" applyBorder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9" fontId="10" fillId="2" borderId="1" xfId="1" applyFont="1" applyFill="1" applyBorder="1" applyAlignment="1">
      <alignment horizontal="center" vertical="center"/>
    </xf>
    <xf numFmtId="0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7" fillId="0" borderId="3" xfId="2" applyFont="1" applyFill="1" applyBorder="1" applyAlignment="1">
      <alignment horizontal="left"/>
    </xf>
    <xf numFmtId="0" fontId="7" fillId="0" borderId="2" xfId="2" applyFont="1" applyFill="1" applyBorder="1" applyAlignment="1">
      <alignment horizontal="left"/>
    </xf>
    <xf numFmtId="0" fontId="0" fillId="0" borderId="1" xfId="0" applyFill="1" applyBorder="1"/>
    <xf numFmtId="14" fontId="11" fillId="0" borderId="1" xfId="0" applyNumberFormat="1" applyFont="1" applyFill="1" applyBorder="1"/>
    <xf numFmtId="17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49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" fontId="2" fillId="6" borderId="4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3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Times New Roman"/>
        <family val="1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W3" totalsRowShown="0" headerRowDxfId="32" headerRowBorderDxfId="31" tableBorderDxfId="30" totalsRowBorderDxfId="29">
  <autoFilter ref="A1:W3" xr:uid="{F6855933-3B77-4E0C-8086-AC1D25CB6C4E}"/>
  <tableColumns count="23">
    <tableColumn id="4" xr3:uid="{9BCD34FC-D793-4A86-9E82-F1BC216E7CF3}" name="Табельный номер" dataDxfId="28" dataCellStyle="Процентный"/>
    <tableColumn id="1" xr3:uid="{686F0422-B3F8-4EDB-92AA-4D783207F3A2}" name="ФИО" dataDxfId="27"/>
    <tableColumn id="2" xr3:uid="{531765B5-A4BC-413E-B894-F740AB10B005}" name="Подроль" dataDxfId="26"/>
    <tableColumn id="3" xr3:uid="{517300E9-E229-410C-893B-4352265109AB}" name="Последний переход" dataDxfId="25"/>
    <tableColumn id="26" xr3:uid="{822AB60C-1D04-42FF-BDA8-76779329482D}" name="Декабрь 2021" dataDxfId="24" dataCellStyle="Процентный"/>
    <tableColumn id="27" xr3:uid="{0CC8026E-5DA3-44D5-BC9E-310690F8498D}" name="Декабрь 2021 (2)" dataDxfId="23"/>
    <tableColumn id="28" xr3:uid="{2AF4AAED-379B-4BE3-BE81-21885FCD4E06}" name="Январь 2022" dataDxfId="22" dataCellStyle="Процентный"/>
    <tableColumn id="29" xr3:uid="{20B25D18-FF27-4839-BDA2-2BD781888660}" name="Январь 2022 (2)" dataDxfId="21"/>
    <tableColumn id="30" xr3:uid="{7C38A554-10FB-4CD5-B9C3-54E51005E349}" name="Февраль 2022" dataDxfId="20" dataCellStyle="Процентный"/>
    <tableColumn id="31" xr3:uid="{37F9BEB6-A4DF-4BDD-887E-89DBE1B76D41}" name="Февраль 2022 (2)" dataDxfId="19"/>
    <tableColumn id="32" xr3:uid="{08E772B7-C8A9-4A8F-BDA7-5DFA456FC7BD}" name="Март 2022" dataDxfId="18" dataCellStyle="Процентный"/>
    <tableColumn id="33" xr3:uid="{AB761FFE-815D-4C72-A291-FF65C1C7AF33}" name="Март 2022 (2)" dataDxfId="17"/>
    <tableColumn id="34" xr3:uid="{AB6573C7-F272-4FE6-81EB-86999CBCFA31}" name="Апрель 2022" dataDxfId="16" dataCellStyle="Процентный"/>
    <tableColumn id="35" xr3:uid="{16CAE72E-16E4-48A1-9798-5F70EC8E29AE}" name="Апрель 2022 (2)" dataDxfId="15"/>
    <tableColumn id="36" xr3:uid="{1D2AC766-8775-4F7C-8BEC-31A813FB15BD}" name="Май 2022" dataDxfId="14" dataCellStyle="Процентный"/>
    <tableColumn id="37" xr3:uid="{A14348C0-1A4A-44E2-91AF-E3FA5B8133D7}" name="Май 2022 (2)" dataDxfId="13"/>
    <tableColumn id="38" xr3:uid="{5E582F37-9424-40E5-A33A-97DE3F9B62DD}" name="Кол-во ВД, сданных на 100%" dataDxfId="12" dataCellStyle="Процентный">
      <calculatedColumnFormula>IF(OR(ВД!$C2="A1",ВД!$C2="A1+"),COUNTIF(ВД!$M2:$P2,"100%"),IF(ВД!$C2="A1++",COUNTIF(ВД!$K2:$P2,"100%"),IF(ВД!$C2="B1",COUNTIF(ВД!$E2:$P2,"100%"))))</calculatedColumnFormula>
    </tableColumn>
    <tableColumn id="12" xr3:uid="{8036785D-7952-41E3-AFDC-BA3121836259}" name="Кол-во ВД с прочерком" dataDxfId="11" dataCellStyle="Процентный">
      <calculatedColumnFormula>IF(OR(ВД!$C2="A1",ВД!$C2="A1+"),COUNTIF(ВД!$M2:$P2,"-"),IF(ВД!$C2="A1++",COUNTIF(ВД!$K2:$P2,"-"),IF(ВД!$C2="B1",COUNTIF(ВД!$E2:$P2,"-"))))</calculatedColumnFormula>
    </tableColumn>
    <tableColumn id="39" xr3:uid="{762F60E7-EE92-4781-B8C8-8F6C1CC35FC5}" name="Кол-во ВД всего" dataDxfId="10" dataCellStyle="Процентный">
      <calculatedColumnFormula>IF(OR(ВД!$C2="A1",ВД!$C2="A1+"),COUNTA(ВД!$M2:$P2),IF(ВД!$C2="A1++",COUNTA(ВД!$K2:$P2),IF(ВД!$C2="B1",COUNTA(ВД!$E2:$P2))))</calculatedColumnFormula>
    </tableColumn>
    <tableColumn id="14" xr3:uid="{ECDDA985-CF92-46D5-BAA7-D38CCFD2FE27}" name="План ВД" dataDxfId="9" dataCellStyle="Процентный">
      <calculatedColumnFormula>IF(ГВПОП[[#This Row],[Подроль]]="A1","3/4",
IF(ГВПОП[[#This Row],[Подроль]]="A1+","4/4",
IF(ГВПОП[[#This Row],[Подроль]]="A1++","6/6",
IF(ГВПОП[[#This Row],[Подроль]]="B1","12/12",IF(ГВПОП[[#This Row],[Подроль]]="C1","")))))</calculatedColumnFormula>
    </tableColumn>
    <tableColumn id="13" xr3:uid="{B450CCDB-5343-4A12-A074-EA2E708B7B73}" name="Факт с учетом отпуска, б/л и т.п." dataDxfId="8" dataCellStyle="Процентный">
      <calculatedColumnFormula>_xlfn.CONCAT(SUM(ГВПОП[[#This Row],[Кол-во ВД, сданных на 100%]],ГВПОП[[#This Row],[Кол-во ВД с прочерком]]),"/",ГВПОП[[#This Row],[Кол-во ВД всего]])</calculatedColumnFormula>
    </tableColumn>
    <tableColumn id="16" xr3:uid="{9CC47CE4-CD11-4332-A349-4524A790C150}" name="Факт без учета отпуска, б/л и т.п." dataDxfId="7" dataCellStyle="Процентный">
      <calculatedColumnFormula>_xlfn.CONCAT(ГВПОП[[#This Row],[Кол-во ВД, сданных на 100%]],"/",ГВПОП[[#This Row],[Кол-во ВД всего]])</calculatedColumnFormula>
    </tableColumn>
    <tableColumn id="15" xr3:uid="{79B4D933-4261-4BCA-A8A9-8E0427551D80}" name="Итог выполнения ВД" dataDxfId="6" dataCellStyle="Процентный">
      <calculatedColumnFormula>IF(AND(ГВПОП[[#This Row],[Подроль]]="A1",ГВПОП[[#This Row],[Факт с учетом отпуска, б/л и т.п.]]="4/4"),"Выполнен",
IF(ГВПОП[[#This Row],[План ВД]]=ГВПОП[[#This Row],[Факт с учетом отпуска, б/л и т.п.]],"Выполнен","Не выполнен"))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3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5.140625" customWidth="1"/>
    <col min="2" max="2" width="38.5703125" bestFit="1" customWidth="1"/>
    <col min="3" max="3" width="16" customWidth="1"/>
    <col min="4" max="16" width="13.7109375" customWidth="1"/>
    <col min="17" max="17" width="20.5703125" customWidth="1"/>
    <col min="18" max="23" width="17.28515625" customWidth="1"/>
    <col min="24" max="24" width="15.42578125" bestFit="1" customWidth="1"/>
  </cols>
  <sheetData>
    <row r="1" spans="1:23" s="8" customFormat="1" ht="45" x14ac:dyDescent="0.25">
      <c r="A1" s="14" t="s">
        <v>17</v>
      </c>
      <c r="B1" s="18" t="s">
        <v>18</v>
      </c>
      <c r="C1" s="19" t="s">
        <v>19</v>
      </c>
      <c r="D1" s="20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6" t="s">
        <v>1</v>
      </c>
      <c r="R1" s="16" t="s">
        <v>16</v>
      </c>
      <c r="S1" s="17" t="s">
        <v>2</v>
      </c>
      <c r="T1" s="13" t="s">
        <v>21</v>
      </c>
      <c r="U1" s="13" t="s">
        <v>22</v>
      </c>
      <c r="V1" s="13" t="s">
        <v>23</v>
      </c>
      <c r="W1" s="13" t="s">
        <v>24</v>
      </c>
    </row>
    <row r="2" spans="1:23" ht="15.75" x14ac:dyDescent="0.25">
      <c r="A2" s="9">
        <v>1234</v>
      </c>
      <c r="B2" s="2" t="s">
        <v>25</v>
      </c>
      <c r="C2" s="1" t="s">
        <v>20</v>
      </c>
      <c r="D2" s="12">
        <v>44682</v>
      </c>
      <c r="E2" s="3">
        <v>1</v>
      </c>
      <c r="F2" s="4">
        <v>0</v>
      </c>
      <c r="G2" s="3" t="s">
        <v>0</v>
      </c>
      <c r="H2" s="5">
        <v>1</v>
      </c>
      <c r="I2" s="3">
        <v>1</v>
      </c>
      <c r="J2" s="5">
        <v>1</v>
      </c>
      <c r="K2" s="6">
        <v>0</v>
      </c>
      <c r="L2" s="5" t="s">
        <v>0</v>
      </c>
      <c r="M2" s="3" t="s">
        <v>0</v>
      </c>
      <c r="N2" s="5">
        <v>1</v>
      </c>
      <c r="O2" s="3">
        <v>1</v>
      </c>
      <c r="P2" s="5">
        <v>1</v>
      </c>
      <c r="Q2" s="7">
        <f>IF(OR(ВД!$C2="A1",ВД!$C2="A1+"),COUNTIF(ВД!$M2:$P2,"100%"),IF(ВД!$C2="A1++",COUNTIF(ВД!$K2:$P2,"100%"),IF(ВД!$C2="B1",COUNTIF(ВД!$E2:$P2,"100%"))))</f>
        <v>3</v>
      </c>
      <c r="R2" s="7">
        <f>IF(OR(ВД!$C2="A1",ВД!$C2="A1+"),COUNTIF(ВД!$M2:$P2,"-"),IF(ВД!$C2="A1++",COUNTIF(ВД!$K2:$P2,"-"),IF(ВД!$C2="B1",COUNTIF(ВД!$E2:$P2,"-"))))</f>
        <v>2</v>
      </c>
      <c r="S2" s="7">
        <f>IF(OR(ВД!$C2="A1",ВД!$C2="A1+"),COUNTA(ВД!$M2:$P2),IF(ВД!$C2="A1++",COUNTA(ВД!$K2:$P2),IF(ВД!$C2="B1",COUNTA(ВД!$E2:$P2))))</f>
        <v>6</v>
      </c>
      <c r="T2" s="7" t="str">
        <f>IF(ГВПОП[[#This Row],[Подроль]]="A1","3/4",
IF(ГВПОП[[#This Row],[Подроль]]="A1+","4/4",
IF(ГВПОП[[#This Row],[Подроль]]="A1++","6/6",
IF(ГВПОП[[#This Row],[Подроль]]="B1","12/12",IF(ГВПОП[[#This Row],[Подроль]]="C1","")))))</f>
        <v>6/6</v>
      </c>
      <c r="U2" s="7" t="str">
        <f>_xlfn.CONCAT(SUM(ГВПОП[[#This Row],[Кол-во ВД, сданных на 100%]],ГВПОП[[#This Row],[Кол-во ВД с прочерком]]),"/",ГВПОП[[#This Row],[Кол-во ВД всего]])</f>
        <v>5/6</v>
      </c>
      <c r="V2" s="7" t="str">
        <f>_xlfn.CONCAT(ГВПОП[[#This Row],[Кол-во ВД, сданных на 100%]],"/",ГВПОП[[#This Row],[Кол-во ВД всего]])</f>
        <v>3/6</v>
      </c>
      <c r="W2" s="7" t="str">
        <f>IF(AND(ГВПОП[[#This Row],[Подроль]]="A1",ГВПОП[[#This Row],[Факт с учетом отпуска, б/л и т.п.]]="4/4"),"Выполнен",
IF(ГВПОП[[#This Row],[План ВД]]=ГВПОП[[#This Row],[Факт с учетом отпуска, б/л и т.п.]],"Выполнен","Не выполнен"))</f>
        <v>Не выполнен</v>
      </c>
    </row>
    <row r="3" spans="1:23" ht="15.75" x14ac:dyDescent="0.25">
      <c r="A3" s="10">
        <v>3546</v>
      </c>
      <c r="B3" s="2" t="s">
        <v>26</v>
      </c>
      <c r="C3" s="11" t="s">
        <v>20</v>
      </c>
      <c r="D3" s="12">
        <v>44682</v>
      </c>
      <c r="E3" s="3">
        <v>1</v>
      </c>
      <c r="F3" s="4">
        <v>0</v>
      </c>
      <c r="G3" s="3">
        <v>1</v>
      </c>
      <c r="H3" s="5">
        <v>1</v>
      </c>
      <c r="I3" s="3">
        <v>1</v>
      </c>
      <c r="J3" s="5">
        <v>1</v>
      </c>
      <c r="K3" s="3" t="s">
        <v>0</v>
      </c>
      <c r="L3" s="5">
        <v>1</v>
      </c>
      <c r="M3" s="3">
        <v>1</v>
      </c>
      <c r="N3" s="5">
        <v>1</v>
      </c>
      <c r="O3" s="3">
        <v>1</v>
      </c>
      <c r="P3" s="5">
        <v>1</v>
      </c>
      <c r="Q3" s="7">
        <f>IF(OR(ВД!$C3="A1",ВД!$C3="A1+"),COUNTIF(ВД!$M3:$P3,"100%"),IF(ВД!$C3="A1++",COUNTIF(ВД!$K3:$P3,"100%"),IF(ВД!$C3="B1",COUNTIF(ВД!$E3:$P3,"100%"))))</f>
        <v>5</v>
      </c>
      <c r="R3" s="7">
        <f>IF(OR(ВД!$C3="A1",ВД!$C3="A1+"),COUNTIF(ВД!$M3:$P3,"-"),IF(ВД!$C3="A1++",COUNTIF(ВД!$K3:$P3,"-"),IF(ВД!$C3="B1",COUNTIF(ВД!$E3:$P3,"-"))))</f>
        <v>1</v>
      </c>
      <c r="S3" s="7">
        <f>IF(OR(ВД!$C3="A1",ВД!$C3="A1+"),COUNTA(ВД!$M3:$P3),IF(ВД!$C3="A1++",COUNTA(ВД!$K3:$P3),IF(ВД!$C3="B1",COUNTA(ВД!$E3:$P3))))</f>
        <v>6</v>
      </c>
      <c r="T3" s="7" t="str">
        <f>IF(ГВПОП[[#This Row],[Подроль]]="A1","3/4",
IF(ГВПОП[[#This Row],[Подроль]]="A1+","4/4",
IF(ГВПОП[[#This Row],[Подроль]]="A1++","6/6",
IF(ГВПОП[[#This Row],[Подроль]]="B1","12/12",IF(ГВПОП[[#This Row],[Подроль]]="C1","")))))</f>
        <v>6/6</v>
      </c>
      <c r="U3" s="7" t="str">
        <f>_xlfn.CONCAT(SUM(ГВПОП[[#This Row],[Кол-во ВД, сданных на 100%]],ГВПОП[[#This Row],[Кол-во ВД с прочерком]]),"/",ГВПОП[[#This Row],[Кол-во ВД всего]])</f>
        <v>6/6</v>
      </c>
      <c r="V3" s="7" t="str">
        <f>_xlfn.CONCAT(ГВПОП[[#This Row],[Кол-во ВД, сданных на 100%]],"/",ГВПОП[[#This Row],[Кол-во ВД всего]])</f>
        <v>5/6</v>
      </c>
      <c r="W3" s="7" t="str">
        <f>IF(AND(ГВПОП[[#This Row],[Подроль]]="A1",ГВПОП[[#This Row],[Факт с учетом отпуска, б/л и т.п.]]="4/4"),"Выполнен",
IF(ГВПОП[[#This Row],[План ВД]]=ГВПОП[[#This Row],[Факт с учетом отпуска, б/л и т.п.]],"Выполнен","Не выполнен"))</f>
        <v>Выполнен</v>
      </c>
    </row>
  </sheetData>
  <conditionalFormatting sqref="C1:D1 E1:P3 D2:D3">
    <cfRule type="containsBlanks" dxfId="5" priority="18">
      <formula>LEN(TRIM(C1))=0</formula>
    </cfRule>
  </conditionalFormatting>
  <conditionalFormatting sqref="W2:W3">
    <cfRule type="containsText" dxfId="3" priority="5" operator="containsText" text="Не выполнен">
      <formula>NOT(ISERROR(SEARCH("Не выполнен",W2)))</formula>
    </cfRule>
    <cfRule type="containsText" dxfId="2" priority="6" operator="containsText" text="Выполнен">
      <formula>NOT(ISERROR(SEARCH("Выполнен",W2)))</formula>
    </cfRule>
  </conditionalFormatting>
  <conditionalFormatting sqref="A1:B3">
    <cfRule type="containsBlanks" dxfId="1" priority="2">
      <formula>LEN(TRIM(A1))=0</formula>
    </cfRule>
  </conditionalFormatting>
  <conditionalFormatting sqref="C2:C3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ВД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tomchik</cp:lastModifiedBy>
  <cp:lastPrinted>2022-06-30T11:58:27Z</cp:lastPrinted>
  <dcterms:created xsi:type="dcterms:W3CDTF">2022-06-27T07:58:21Z</dcterms:created>
  <dcterms:modified xsi:type="dcterms:W3CDTF">2022-12-08T11:05:05Z</dcterms:modified>
</cp:coreProperties>
</file>