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tis\Desktop\CPE\S8\Gestion financière\"/>
    </mc:Choice>
  </mc:AlternateContent>
  <xr:revisionPtr revIDLastSave="0" documentId="13_ncr:1_{8E04056E-988C-4FA5-A1E1-345BE548C59E}" xr6:coauthVersionLast="47" xr6:coauthVersionMax="47" xr10:uidLastSave="{00000000-0000-0000-0000-000000000000}"/>
  <bookViews>
    <workbookView xWindow="-108" yWindow="-108" windowWidth="23256" windowHeight="12456" xr2:uid="{D96783E7-8A36-4C9C-A381-AE5B17F9FCE0}"/>
  </bookViews>
  <sheets>
    <sheet name="Empru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D37" i="1"/>
  <c r="D25" i="1"/>
  <c r="D26" i="1"/>
  <c r="D27" i="1"/>
  <c r="D24" i="1"/>
  <c r="B25" i="1" s="1"/>
  <c r="B26" i="1" s="1"/>
  <c r="D35" i="1"/>
  <c r="D36" i="1"/>
  <c r="D34" i="1"/>
  <c r="D33" i="1"/>
  <c r="C33" i="1"/>
  <c r="E33" i="1"/>
  <c r="B34" i="1"/>
  <c r="F33" i="1"/>
  <c r="C24" i="1"/>
  <c r="E17" i="1"/>
  <c r="E16" i="1"/>
  <c r="E15" i="1"/>
  <c r="E14" i="1"/>
  <c r="C14" i="1"/>
  <c r="C4" i="1"/>
  <c r="F24" i="1" l="1"/>
  <c r="B35" i="1"/>
  <c r="C34" i="1"/>
  <c r="F34" i="1"/>
  <c r="B27" i="1"/>
  <c r="F26" i="1"/>
  <c r="C26" i="1"/>
  <c r="C25" i="1"/>
  <c r="E25" i="1" s="1"/>
  <c r="F25" i="1"/>
  <c r="D14" i="1"/>
  <c r="F14" i="1" s="1"/>
  <c r="C35" i="1" l="1"/>
  <c r="E35" i="1" s="1"/>
  <c r="B36" i="1"/>
  <c r="F35" i="1"/>
  <c r="E34" i="1"/>
  <c r="E26" i="1"/>
  <c r="F36" i="1"/>
  <c r="F27" i="1"/>
  <c r="C27" i="1"/>
  <c r="E27" i="1" s="1"/>
  <c r="B15" i="1"/>
  <c r="C15" i="1"/>
  <c r="F4" i="1"/>
  <c r="E4" i="1"/>
  <c r="B5" i="1"/>
  <c r="F5" i="1" s="1"/>
  <c r="C36" i="1" l="1"/>
  <c r="C39" i="1" s="1"/>
  <c r="B37" i="1"/>
  <c r="C29" i="1"/>
  <c r="C5" i="1"/>
  <c r="E5" i="1" s="1"/>
  <c r="B6" i="1"/>
  <c r="B7" i="1" s="1"/>
  <c r="F7" i="1" s="1"/>
  <c r="D15" i="1"/>
  <c r="C6" i="1"/>
  <c r="F6" i="1"/>
  <c r="E36" i="1" l="1"/>
  <c r="C37" i="1"/>
  <c r="E37" i="1" s="1"/>
  <c r="F37" i="1"/>
  <c r="C7" i="1"/>
  <c r="E7" i="1" s="1"/>
  <c r="B16" i="1"/>
  <c r="F15" i="1"/>
  <c r="E6" i="1"/>
  <c r="C9" i="1" l="1"/>
  <c r="C16" i="1"/>
  <c r="D16" i="1" l="1"/>
  <c r="B17" i="1" l="1"/>
  <c r="F16" i="1"/>
  <c r="C17" i="1" l="1"/>
  <c r="D17" i="1" l="1"/>
  <c r="F17" i="1" s="1"/>
  <c r="C19" i="1"/>
</calcChain>
</file>

<file path=xl/sharedStrings.xml><?xml version="1.0" encoding="utf-8"?>
<sst xmlns="http://schemas.openxmlformats.org/spreadsheetml/2006/main" count="34" uniqueCount="12">
  <si>
    <t>Échéances</t>
  </si>
  <si>
    <t>Capital dû en début de période</t>
  </si>
  <si>
    <t>Interets à 1,45%</t>
  </si>
  <si>
    <t>Annuités</t>
  </si>
  <si>
    <t>Capital dû à la fin de la période</t>
  </si>
  <si>
    <t>Amortissements</t>
  </si>
  <si>
    <t>Cout de l'emprunt</t>
  </si>
  <si>
    <t>Annuités variables</t>
  </si>
  <si>
    <t>Annuités constantes (formule de calcul de l'annuité constante)</t>
  </si>
  <si>
    <t>1(Sep-&gt;Dec)</t>
  </si>
  <si>
    <t>5(Jan-&gt;Aou)</t>
  </si>
  <si>
    <t>Annuités variables (Calcul au prorata de l'année)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</si>
</sst>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/>
    <xf numFmtId="43" fontId="0" fillId="0" borderId="0" xfId="1" applyFont="1" applyFill="1"/>
    <xf numFmtId="43" fontId="0" fillId="2" borderId="0" xfId="1" applyFont="1" applyFill="1"/>
    <xf numFmtId="43" fontId="0" fillId="4" borderId="0" xfId="1" applyFont="1" applyFill="1"/>
    <xf numFmtId="43" fontId="0" fillId="0" borderId="0" xfId="1" applyFont="1" applyAlignment="1">
      <alignment horizontal="left"/>
    </xf>
    <xf numFmtId="43" fontId="3" fillId="3" borderId="0" xfId="1" applyFont="1" applyFill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0666E-C1EC-47EE-A398-444092309B43}">
  <dimension ref="A2:F39"/>
  <sheetViews>
    <sheetView tabSelected="1" topLeftCell="A9" zoomScale="126" zoomScaleNormal="126" workbookViewId="0">
      <selection activeCell="D28" sqref="D28"/>
    </sheetView>
  </sheetViews>
  <sheetFormatPr baseColWidth="10" defaultRowHeight="14.4" x14ac:dyDescent="0.3"/>
  <cols>
    <col min="1" max="1" width="10.77734375" style="1" bestFit="1" customWidth="1"/>
    <col min="2" max="2" width="26.21875" style="1" bestFit="1" customWidth="1"/>
    <col min="3" max="4" width="14.109375" style="1" bestFit="1" customWidth="1"/>
    <col min="5" max="5" width="12.6640625" style="1" bestFit="1" customWidth="1"/>
    <col min="6" max="6" width="26.33203125" style="1" bestFit="1" customWidth="1"/>
    <col min="7" max="16384" width="11.5546875" style="1"/>
  </cols>
  <sheetData>
    <row r="2" spans="1:6" x14ac:dyDescent="0.3">
      <c r="B2" s="6" t="s">
        <v>7</v>
      </c>
      <c r="C2" s="6"/>
      <c r="D2" s="6"/>
    </row>
    <row r="3" spans="1:6" x14ac:dyDescent="0.3">
      <c r="A3" s="1" t="s">
        <v>0</v>
      </c>
      <c r="B3" s="1" t="s">
        <v>1</v>
      </c>
      <c r="C3" s="1" t="s">
        <v>2</v>
      </c>
      <c r="D3" s="1" t="s">
        <v>5</v>
      </c>
      <c r="E3" s="1" t="s">
        <v>3</v>
      </c>
      <c r="F3" s="1" t="s">
        <v>4</v>
      </c>
    </row>
    <row r="4" spans="1:6" x14ac:dyDescent="0.3">
      <c r="A4" s="1">
        <v>1</v>
      </c>
      <c r="B4" s="1">
        <v>1000000</v>
      </c>
      <c r="C4" s="1">
        <f>B4*0.0145</f>
        <v>14500</v>
      </c>
      <c r="D4" s="1">
        <v>250000</v>
      </c>
      <c r="E4" s="1">
        <f>D4+C4</f>
        <v>264500</v>
      </c>
      <c r="F4" s="1">
        <f>B4-D4</f>
        <v>750000</v>
      </c>
    </row>
    <row r="5" spans="1:6" x14ac:dyDescent="0.3">
      <c r="A5" s="1">
        <v>2</v>
      </c>
      <c r="B5" s="1">
        <f>B4-D4</f>
        <v>750000</v>
      </c>
      <c r="C5" s="1">
        <f>B5*0.0145</f>
        <v>10875</v>
      </c>
      <c r="D5" s="1">
        <v>250000</v>
      </c>
      <c r="E5" s="1">
        <f>D5+C5</f>
        <v>260875</v>
      </c>
      <c r="F5" s="1">
        <f>B5-D5</f>
        <v>500000</v>
      </c>
    </row>
    <row r="6" spans="1:6" x14ac:dyDescent="0.3">
      <c r="A6" s="1">
        <v>3</v>
      </c>
      <c r="B6" s="1">
        <f>B5-D5</f>
        <v>500000</v>
      </c>
      <c r="C6" s="1">
        <f>B6*0.0145</f>
        <v>7250</v>
      </c>
      <c r="D6" s="1">
        <v>250000</v>
      </c>
      <c r="E6" s="1">
        <f>D6+C6</f>
        <v>257250</v>
      </c>
      <c r="F6" s="1">
        <f>B6-D6</f>
        <v>250000</v>
      </c>
    </row>
    <row r="7" spans="1:6" x14ac:dyDescent="0.3">
      <c r="A7" s="1">
        <v>4</v>
      </c>
      <c r="B7" s="1">
        <f>B6-D6</f>
        <v>250000</v>
      </c>
      <c r="C7" s="1">
        <f>B7*0.0145</f>
        <v>3625</v>
      </c>
      <c r="D7" s="1">
        <v>250000</v>
      </c>
      <c r="E7" s="1">
        <f>D7+C7</f>
        <v>253625</v>
      </c>
      <c r="F7" s="1">
        <f>B7-D7</f>
        <v>0</v>
      </c>
    </row>
    <row r="9" spans="1:6" x14ac:dyDescent="0.3">
      <c r="B9" s="3" t="s">
        <v>6</v>
      </c>
      <c r="C9" s="3">
        <f>SUM(C4:C7)</f>
        <v>36250</v>
      </c>
    </row>
    <row r="11" spans="1:6" x14ac:dyDescent="0.3">
      <c r="B11" s="2"/>
      <c r="C11" s="2"/>
    </row>
    <row r="12" spans="1:6" x14ac:dyDescent="0.3">
      <c r="B12" s="6" t="s">
        <v>8</v>
      </c>
      <c r="C12" s="6"/>
      <c r="D12" s="6"/>
    </row>
    <row r="13" spans="1:6" x14ac:dyDescent="0.3">
      <c r="A13" s="1" t="s">
        <v>0</v>
      </c>
      <c r="B13" s="1" t="s">
        <v>1</v>
      </c>
      <c r="C13" s="1" t="s">
        <v>2</v>
      </c>
      <c r="D13" s="1" t="s">
        <v>5</v>
      </c>
      <c r="E13" s="1" t="s">
        <v>3</v>
      </c>
      <c r="F13" s="1" t="s">
        <v>4</v>
      </c>
    </row>
    <row r="14" spans="1:6" x14ac:dyDescent="0.3">
      <c r="A14" s="1">
        <v>1</v>
      </c>
      <c r="B14" s="1">
        <v>1000000</v>
      </c>
      <c r="C14" s="1">
        <f>B14*0.0145</f>
        <v>14500</v>
      </c>
      <c r="D14" s="1">
        <f>E14-C14</f>
        <v>244627.72750256036</v>
      </c>
      <c r="E14" s="4">
        <f>$B$4*0.0145/(1-(1+0.0145)^-$A$7)</f>
        <v>259127.72750256036</v>
      </c>
      <c r="F14" s="1">
        <f>B14-D14</f>
        <v>755372.27249743964</v>
      </c>
    </row>
    <row r="15" spans="1:6" x14ac:dyDescent="0.3">
      <c r="A15" s="1">
        <v>2</v>
      </c>
      <c r="B15" s="1">
        <f>B14-D14</f>
        <v>755372.27249743964</v>
      </c>
      <c r="C15" s="1">
        <f t="shared" ref="C15:C17" si="0">B15*0.0145</f>
        <v>10952.897951212875</v>
      </c>
      <c r="D15" s="1">
        <f t="shared" ref="D15:D17" si="1">E15-C15</f>
        <v>248174.82955134747</v>
      </c>
      <c r="E15" s="4">
        <f>$B$4*0.0145/(1-(1+0.0145)^-$A$7)</f>
        <v>259127.72750256036</v>
      </c>
      <c r="F15" s="1">
        <f t="shared" ref="F15:F17" si="2">B15-D15</f>
        <v>507197.44294609217</v>
      </c>
    </row>
    <row r="16" spans="1:6" x14ac:dyDescent="0.3">
      <c r="A16" s="1">
        <v>3</v>
      </c>
      <c r="B16" s="1">
        <f t="shared" ref="B16:B17" si="3">B15-D15</f>
        <v>507197.44294609217</v>
      </c>
      <c r="C16" s="1">
        <f t="shared" si="0"/>
        <v>7354.3629227183364</v>
      </c>
      <c r="D16" s="1">
        <f t="shared" si="1"/>
        <v>251773.36457984202</v>
      </c>
      <c r="E16" s="4">
        <f>$B$4*0.0145/(1-(1+0.0145)^-$A$7)</f>
        <v>259127.72750256036</v>
      </c>
      <c r="F16" s="1">
        <f t="shared" si="2"/>
        <v>255424.07836625015</v>
      </c>
    </row>
    <row r="17" spans="1:6" x14ac:dyDescent="0.3">
      <c r="A17" s="1">
        <v>4</v>
      </c>
      <c r="B17" s="1">
        <f t="shared" si="3"/>
        <v>255424.07836625015</v>
      </c>
      <c r="C17" s="1">
        <f t="shared" si="0"/>
        <v>3703.6491363106275</v>
      </c>
      <c r="D17" s="1">
        <f t="shared" si="1"/>
        <v>255424.07836624974</v>
      </c>
      <c r="E17" s="4">
        <f>$B$4*0.0145/(1-(1+0.0145)^-$A$7)</f>
        <v>259127.72750256036</v>
      </c>
      <c r="F17" s="1">
        <f t="shared" si="2"/>
        <v>4.0745362639427185E-10</v>
      </c>
    </row>
    <row r="19" spans="1:6" x14ac:dyDescent="0.3">
      <c r="B19" s="3" t="s">
        <v>6</v>
      </c>
      <c r="C19" s="3">
        <f>SUM(C14:C17)</f>
        <v>36510.910010241838</v>
      </c>
    </row>
    <row r="22" spans="1:6" x14ac:dyDescent="0.3">
      <c r="B22" s="6" t="s">
        <v>7</v>
      </c>
      <c r="C22" s="6"/>
      <c r="D22" s="6"/>
    </row>
    <row r="23" spans="1:6" x14ac:dyDescent="0.3">
      <c r="A23" s="1" t="s">
        <v>0</v>
      </c>
      <c r="B23" s="1" t="s">
        <v>1</v>
      </c>
      <c r="C23" s="1" t="s">
        <v>2</v>
      </c>
      <c r="D23" s="1" t="s">
        <v>5</v>
      </c>
      <c r="E23" s="1" t="s">
        <v>3</v>
      </c>
      <c r="F23" s="1" t="s">
        <v>4</v>
      </c>
    </row>
    <row r="24" spans="1:6" x14ac:dyDescent="0.3">
      <c r="A24" s="1">
        <v>1</v>
      </c>
      <c r="B24" s="1">
        <v>800000</v>
      </c>
      <c r="C24" s="1">
        <f>B24*0.0145</f>
        <v>11600</v>
      </c>
      <c r="D24" s="1">
        <f>$B$24/4</f>
        <v>200000</v>
      </c>
      <c r="E24" s="1">
        <f>D24+C24</f>
        <v>211600</v>
      </c>
      <c r="F24" s="1">
        <f>B24-D24</f>
        <v>600000</v>
      </c>
    </row>
    <row r="25" spans="1:6" x14ac:dyDescent="0.3">
      <c r="A25" s="1">
        <v>2</v>
      </c>
      <c r="B25" s="1">
        <f>B24-D24</f>
        <v>600000</v>
      </c>
      <c r="C25" s="1">
        <f>B25*0.0145</f>
        <v>8700</v>
      </c>
      <c r="D25" s="1">
        <f t="shared" ref="D25:D27" si="4">$B$24/4</f>
        <v>200000</v>
      </c>
      <c r="E25" s="1">
        <f>D25+C25</f>
        <v>208700</v>
      </c>
      <c r="F25" s="1">
        <f>B25-D25</f>
        <v>400000</v>
      </c>
    </row>
    <row r="26" spans="1:6" x14ac:dyDescent="0.3">
      <c r="A26" s="1">
        <v>3</v>
      </c>
      <c r="B26" s="1">
        <f>B25-D25</f>
        <v>400000</v>
      </c>
      <c r="C26" s="1">
        <f>B26*0.0145</f>
        <v>5800</v>
      </c>
      <c r="D26" s="1">
        <f t="shared" si="4"/>
        <v>200000</v>
      </c>
      <c r="E26" s="1">
        <f>D26+C26</f>
        <v>205800</v>
      </c>
      <c r="F26" s="1">
        <f>B26-D26</f>
        <v>200000</v>
      </c>
    </row>
    <row r="27" spans="1:6" x14ac:dyDescent="0.3">
      <c r="A27" s="1">
        <v>4</v>
      </c>
      <c r="B27" s="1">
        <f>B26-D26</f>
        <v>200000</v>
      </c>
      <c r="C27" s="1">
        <f>B27*0.0145</f>
        <v>2900</v>
      </c>
      <c r="D27" s="1">
        <f t="shared" si="4"/>
        <v>200000</v>
      </c>
      <c r="E27" s="1">
        <f>D27+C27</f>
        <v>202900</v>
      </c>
      <c r="F27" s="1">
        <f>B27-D27</f>
        <v>0</v>
      </c>
    </row>
    <row r="29" spans="1:6" x14ac:dyDescent="0.3">
      <c r="B29" s="3" t="s">
        <v>6</v>
      </c>
      <c r="C29" s="3">
        <f>SUM(C24:C27)</f>
        <v>29000</v>
      </c>
    </row>
    <row r="31" spans="1:6" x14ac:dyDescent="0.3">
      <c r="B31" s="6" t="s">
        <v>11</v>
      </c>
      <c r="C31" s="6"/>
      <c r="D31" s="6"/>
    </row>
    <row r="32" spans="1:6" x14ac:dyDescent="0.3">
      <c r="A32" s="1" t="s">
        <v>0</v>
      </c>
      <c r="B32" s="1" t="s">
        <v>1</v>
      </c>
      <c r="C32" s="1" t="s">
        <v>2</v>
      </c>
      <c r="D32" s="1" t="s">
        <v>5</v>
      </c>
      <c r="E32" s="1" t="s">
        <v>3</v>
      </c>
      <c r="F32" s="1" t="s">
        <v>4</v>
      </c>
    </row>
    <row r="33" spans="1:6" x14ac:dyDescent="0.3">
      <c r="A33" s="5" t="s">
        <v>9</v>
      </c>
      <c r="B33" s="1">
        <v>800000</v>
      </c>
      <c r="C33" s="1">
        <f>B33*0.0145/3</f>
        <v>3866.6666666666665</v>
      </c>
      <c r="D33" s="1">
        <f>B33/4/3</f>
        <v>66666.666666666672</v>
      </c>
      <c r="E33" s="1">
        <f>D33+C33</f>
        <v>70533.333333333343</v>
      </c>
      <c r="F33" s="1">
        <f>B33-D33</f>
        <v>733333.33333333337</v>
      </c>
    </row>
    <row r="34" spans="1:6" x14ac:dyDescent="0.3">
      <c r="A34" s="5">
        <v>2</v>
      </c>
      <c r="B34" s="1">
        <f>B33-D33</f>
        <v>733333.33333333337</v>
      </c>
      <c r="C34" s="1">
        <f>B34*0.0145</f>
        <v>10633.333333333334</v>
      </c>
      <c r="D34" s="1">
        <f>$B$33/4</f>
        <v>200000</v>
      </c>
      <c r="E34" s="1">
        <f>D34+C34</f>
        <v>210633.33333333334</v>
      </c>
      <c r="F34" s="1">
        <f>B34-D34</f>
        <v>533333.33333333337</v>
      </c>
    </row>
    <row r="35" spans="1:6" x14ac:dyDescent="0.3">
      <c r="A35" s="5">
        <v>3</v>
      </c>
      <c r="B35" s="1">
        <f>B34-D34</f>
        <v>533333.33333333337</v>
      </c>
      <c r="C35" s="1">
        <f t="shared" ref="C35:C36" si="5">B35*0.0145</f>
        <v>7733.3333333333339</v>
      </c>
      <c r="D35" s="1">
        <f t="shared" ref="D35:D36" si="6">$B$33/4</f>
        <v>200000</v>
      </c>
      <c r="E35" s="1">
        <f>D35+C35</f>
        <v>207733.33333333334</v>
      </c>
      <c r="F35" s="1">
        <f>B35-D35</f>
        <v>333333.33333333337</v>
      </c>
    </row>
    <row r="36" spans="1:6" x14ac:dyDescent="0.3">
      <c r="A36" s="5">
        <v>4</v>
      </c>
      <c r="B36" s="1">
        <f>B35-D35</f>
        <v>333333.33333333337</v>
      </c>
      <c r="C36" s="1">
        <f t="shared" si="5"/>
        <v>4833.3333333333339</v>
      </c>
      <c r="D36" s="1">
        <f t="shared" si="6"/>
        <v>200000</v>
      </c>
      <c r="E36" s="1">
        <f>D36+C36</f>
        <v>204833.33333333334</v>
      </c>
      <c r="F36" s="1">
        <f>B36-D36</f>
        <v>133333.33333333337</v>
      </c>
    </row>
    <row r="37" spans="1:6" x14ac:dyDescent="0.3">
      <c r="A37" s="5" t="s">
        <v>10</v>
      </c>
      <c r="B37" s="1">
        <f>B36-D36</f>
        <v>133333.33333333337</v>
      </c>
      <c r="C37" s="1">
        <f>B37*0.0145*8/12</f>
        <v>1288.8888888888894</v>
      </c>
      <c r="D37" s="1">
        <f>$B$33/4*8/12</f>
        <v>133333.33333333334</v>
      </c>
      <c r="E37" s="1">
        <f>D37+C37</f>
        <v>134622.22222222222</v>
      </c>
      <c r="F37" s="1">
        <f>B37-D37</f>
        <v>0</v>
      </c>
    </row>
    <row r="39" spans="1:6" x14ac:dyDescent="0.3">
      <c r="B39" s="3" t="s">
        <v>6</v>
      </c>
      <c r="C39" s="3">
        <f>SUM(C33:C36)</f>
        <v>27066.666666666672</v>
      </c>
    </row>
  </sheetData>
  <mergeCells count="4">
    <mergeCell ref="B12:D12"/>
    <mergeCell ref="B2:D2"/>
    <mergeCell ref="B31:D31"/>
    <mergeCell ref="B22:D22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Emprunt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batiste laloi</dc:creator>
  <cp:lastModifiedBy>batiste laloi</cp:lastModifiedBy>
  <dcterms:created xsi:type="dcterms:W3CDTF">2023-02-24T13:07:34Z</dcterms:created>
  <dcterms:modified xsi:type="dcterms:W3CDTF">2023-02-24T16:26:52Z</dcterms:modified>
</cp:coreProperties>
</file>